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bookViews>
    <workbookView xWindow="0" yWindow="0" windowWidth="25200" windowHeight="8835" activeTab="0"/>
  </bookViews>
  <sheets>
    <sheet name="Pokyny pro vyplnění" sheetId="17" r:id="rId1"/>
    <sheet name="Rekapitulace" sheetId="15" r:id="rId2"/>
    <sheet name="A_č.p.235-236" sheetId="2" r:id="rId3"/>
    <sheet name="B_č.p.237-238" sheetId="3" r:id="rId4"/>
    <sheet name="C_č.p.241-242" sheetId="4" r:id="rId5"/>
    <sheet name="D_č.p.243-244" sheetId="5" r:id="rId6"/>
    <sheet name="E_č.p.245-246" sheetId="6" r:id="rId7"/>
    <sheet name="F_č.p.247-248" sheetId="7" r:id="rId8"/>
    <sheet name="G_č.p.249-250" sheetId="8" r:id="rId9"/>
    <sheet name="H_č.p.251-252" sheetId="9" r:id="rId10"/>
    <sheet name="I_č.p.253-254" sheetId="10" r:id="rId11"/>
    <sheet name="J_č.p.255-256" sheetId="11" r:id="rId12"/>
    <sheet name="K_č.p.502-504" sheetId="12" r:id="rId13"/>
    <sheet name="L_č.p.595-596" sheetId="13" r:id="rId14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<sst xmlns="http://schemas.openxmlformats.org/spreadsheetml/2006/main" count="1183" uniqueCount="255">
  <si>
    <t>D</t>
  </si>
  <si>
    <t>PSV</t>
  </si>
  <si>
    <t>Práce a dodávky PSV</t>
  </si>
  <si>
    <t>2</t>
  </si>
  <si>
    <t>0</t>
  </si>
  <si>
    <t>ROZPOCET</t>
  </si>
  <si>
    <t>764</t>
  </si>
  <si>
    <t>Konstrukce klempířské</t>
  </si>
  <si>
    <t>1</t>
  </si>
  <si>
    <t>K</t>
  </si>
  <si>
    <t>m</t>
  </si>
  <si>
    <t>16</t>
  </si>
  <si>
    <t>PP</t>
  </si>
  <si>
    <t>CS ÚRS 2014 01</t>
  </si>
  <si>
    <t>83</t>
  </si>
  <si>
    <t>764212432R00</t>
  </si>
  <si>
    <t>Oplechování rovné okapové hrany z Pz plechu rš 200 mm - K18</t>
  </si>
  <si>
    <t>651512922</t>
  </si>
  <si>
    <t>Oplechování z pozinkovaného plechu okapovým plechem střechy rovné rš 200 mm - K18</t>
  </si>
  <si>
    <t>84</t>
  </si>
  <si>
    <t>764218424R00</t>
  </si>
  <si>
    <t>Oplechování rovné římsy celoplošně lepené z Pz plechu rš 380 mm - K16</t>
  </si>
  <si>
    <t>-1624595871</t>
  </si>
  <si>
    <t>Oplechování říms a ozdobných prvků z pozinkovaného plechu rovných, bez rohů celoplošně lepené rš 380 mm - K16</t>
  </si>
  <si>
    <t>85</t>
  </si>
  <si>
    <t>764218425</t>
  </si>
  <si>
    <t>Oplechování rovné římsy celoplošně lepené z Pz plechu rš 400 mm - K15</t>
  </si>
  <si>
    <t>-1987761481</t>
  </si>
  <si>
    <t>Oplechování říms a ozdobných prvků z pozinkovaného plechu rovných, bez rohů celoplošně lepené rš 400 mm - K15</t>
  </si>
  <si>
    <t>86</t>
  </si>
  <si>
    <t>764226445</t>
  </si>
  <si>
    <t>Oplechování rovných parapetů celoplošně lepené z Al plechu rš 400 mm</t>
  </si>
  <si>
    <t>1043246747</t>
  </si>
  <si>
    <t>Oplechování parapetů z hliníkového plechu rovných celoplošně lepené, bez rohů rš 400 mm</t>
  </si>
  <si>
    <t>87</t>
  </si>
  <si>
    <t>764311414R00</t>
  </si>
  <si>
    <t>Lemování rovných zdí z Pz plechu rš 350 mm</t>
  </si>
  <si>
    <t>-998218273</t>
  </si>
  <si>
    <t>Lemování zdí z pozinkovaného plechu rš 350 mm</t>
  </si>
  <si>
    <t>88</t>
  </si>
  <si>
    <t>764511403R00</t>
  </si>
  <si>
    <t>Žlab podokapní půlkruhový z Pz plechu - K10</t>
  </si>
  <si>
    <t>174380744</t>
  </si>
  <si>
    <t>Žlab podokapní z pozinkovaného plechu včetně háků a čel půlkruhový - K10</t>
  </si>
  <si>
    <t>89</t>
  </si>
  <si>
    <t>764511443R00</t>
  </si>
  <si>
    <t>Kotlík oválný (trychtýřový) pro podokapní žlaby z Pz plechu - K12</t>
  </si>
  <si>
    <t>kus</t>
  </si>
  <si>
    <t>-2112330894</t>
  </si>
  <si>
    <t>Žlab podokapní z pozinkovaného plechu včetně háků a čel kotlík oválný (trychtýřový) - K12</t>
  </si>
  <si>
    <t>90</t>
  </si>
  <si>
    <t>764518421R00</t>
  </si>
  <si>
    <t>Svody kruhové včetně objímek, kolen, odskoků z Pz plechu - K14</t>
  </si>
  <si>
    <t>-2053949217</t>
  </si>
  <si>
    <t>Svod z pozinkovaného plechu včetně objímek, kolen a odskoků kruhový - K14</t>
  </si>
  <si>
    <t>Oplechování rovné okapové hrany z PZ poplastovaného plechu rš 200 mm - K18</t>
  </si>
  <si>
    <t>Oplechování z PZ poplastovaného plechu okapovým plechem střechy rovné rš 200 mm - K18</t>
  </si>
  <si>
    <t>Oplechování rovné římsy celoplošně lepené z PZ poplastovaného plechu rš 380 mm - K16</t>
  </si>
  <si>
    <t>Oplechování říms a ozdobných prvků z PZ poplastovaného plechu rovných, bez rohů celoplošně lepené rš 380 mm - K16</t>
  </si>
  <si>
    <t>Oplechování rovné římsy celoplošně lepené z PZ poplastovaného plechu rš 400 mm - K15</t>
  </si>
  <si>
    <t>Oplechování říms a ozdobných prvků z PZ poplastovaného plechu rovných, bez rohů celoplošně lepené rš 400 mm - K15</t>
  </si>
  <si>
    <t>Lemování rovných zdí z PZ poplastovaného plechu rš 350 mm</t>
  </si>
  <si>
    <t>Lemování zdí z PZ poplastovaného plechu rš 350 mm</t>
  </si>
  <si>
    <t>Žlab podokapní půlkruhový z PZ poplastovaného plechu - K10</t>
  </si>
  <si>
    <t>Žlab podokapní z PZ poplastovaného plechu včetně háků a čel půlkruhový - K10</t>
  </si>
  <si>
    <t>Kotlík oválný (trychtýřový) pro podokapní žlaby z PZ poplastovaného plechu - K12</t>
  </si>
  <si>
    <t>Žlab podokapní z PZ poplastovaného plechu včetně háků a čel kotlík oválný (trychtýřový) - K12</t>
  </si>
  <si>
    <t>Svody kruhové včetně objímek, kolen, odskoků z PZ poplastovaného plechu - K14</t>
  </si>
  <si>
    <t>Svod z PZ poplastovaného plechu včetně objímek, kolen a odskoků kruhový - K14</t>
  </si>
  <si>
    <t>83_01</t>
  </si>
  <si>
    <t>84_01</t>
  </si>
  <si>
    <t>85_01</t>
  </si>
  <si>
    <t>86_01</t>
  </si>
  <si>
    <t>87_01</t>
  </si>
  <si>
    <t>88_01</t>
  </si>
  <si>
    <t>89_01</t>
  </si>
  <si>
    <t>90_01</t>
  </si>
  <si>
    <t>764_X01</t>
  </si>
  <si>
    <t>764_X02</t>
  </si>
  <si>
    <t>764_X03</t>
  </si>
  <si>
    <t>764_X04</t>
  </si>
  <si>
    <t>764_X05</t>
  </si>
  <si>
    <t>764_X06</t>
  </si>
  <si>
    <t>764_X07</t>
  </si>
  <si>
    <t>160909.1</t>
  </si>
  <si>
    <t>Způsobilé hlavní výdaje 235 a 236</t>
  </si>
  <si>
    <t>PČ</t>
  </si>
  <si>
    <t>Typ</t>
  </si>
  <si>
    <t>Kód</t>
  </si>
  <si>
    <t>Popis</t>
  </si>
  <si>
    <t>MJ</t>
  </si>
  <si>
    <t>Množství</t>
  </si>
  <si>
    <t>J.cena [CZK]</t>
  </si>
  <si>
    <t>Cena celkem
[CZK]</t>
  </si>
  <si>
    <t>Cenová soustava</t>
  </si>
  <si>
    <t>Způsobilé hlavní výdaje 237 a 238</t>
  </si>
  <si>
    <t>D17</t>
  </si>
  <si>
    <t>Klempířské prvky</t>
  </si>
  <si>
    <t>125</t>
  </si>
  <si>
    <t>764210005</t>
  </si>
  <si>
    <t>ozn. K16 - oplechování střechy včetně příponek drátů+silikon, pozink. plech tl. 0,6 mm, r.š. 380mm , poznámka :Ukončení střechy</t>
  </si>
  <si>
    <t>bm</t>
  </si>
  <si>
    <t>126</t>
  </si>
  <si>
    <t>764200002</t>
  </si>
  <si>
    <t>ozn. K18 - oplechování balkonu, včetně příponek,drátů, , pozink. plech tl. 0,6 , r.š. 200mm ;</t>
  </si>
  <si>
    <t>124</t>
  </si>
  <si>
    <t>127</t>
  </si>
  <si>
    <t>D18</t>
  </si>
  <si>
    <t>764 - Klempířské prvky</t>
  </si>
  <si>
    <t>128</t>
  </si>
  <si>
    <t>129</t>
  </si>
  <si>
    <t>Způsobilé hlavní výdaje 241 a 242</t>
  </si>
  <si>
    <t>Způsobilé hlavní výdaje 234 a 244</t>
  </si>
  <si>
    <t>Způsobilé hlavní výdaje 245 a 246</t>
  </si>
  <si>
    <t>dodávka montáž.7</t>
  </si>
  <si>
    <t>Oplechování podesty u vstupů r.š. 250mm</t>
  </si>
  <si>
    <t>Způsobilé hlavní výdaje 248 a 247</t>
  </si>
  <si>
    <t>114</t>
  </si>
  <si>
    <t>Pol108</t>
  </si>
  <si>
    <t>115</t>
  </si>
  <si>
    <t>Pol109</t>
  </si>
  <si>
    <t>117</t>
  </si>
  <si>
    <t>Pol111</t>
  </si>
  <si>
    <t>Způsobilé hlavní výdaje 249-250</t>
  </si>
  <si>
    <t>D12</t>
  </si>
  <si>
    <t>Způsobilé hlavní výdaje 251-252</t>
  </si>
  <si>
    <t>Způsobilé hlavní výdaje 253-254</t>
  </si>
  <si>
    <t>Způsobilé hlavní výdaje 255a256</t>
  </si>
  <si>
    <t>80</t>
  </si>
  <si>
    <t>81</t>
  </si>
  <si>
    <t>82</t>
  </si>
  <si>
    <t>764218426R00</t>
  </si>
  <si>
    <t>Oplechování rovné římsy celoplošně lepené z Pz plechu rš 560 mm - K14</t>
  </si>
  <si>
    <t>Způsobilé hlavní výdaje 502-504</t>
  </si>
  <si>
    <t>m2</t>
  </si>
  <si>
    <t>93</t>
  </si>
  <si>
    <t>764111641</t>
  </si>
  <si>
    <t>Krytina střechy rovné drážkováním ze svitků z Pz plechu s povrchovou úpravou rš 670 mm sklonu do 30°</t>
  </si>
  <si>
    <t>94</t>
  </si>
  <si>
    <t>95</t>
  </si>
  <si>
    <t>764215605</t>
  </si>
  <si>
    <t>Oplechování horních ploch a atik bez rohů z Pz plechu s povrch úpravou celoplošně lepené rš 400 mm</t>
  </si>
  <si>
    <t>96</t>
  </si>
  <si>
    <t>764215609</t>
  </si>
  <si>
    <t>Oplechování horních ploch a atik bez rohů z Pz plechu s povrch úpravou celoplošně lepené rš 800 mm</t>
  </si>
  <si>
    <t>97</t>
  </si>
  <si>
    <t>764218625</t>
  </si>
  <si>
    <t>Oplechování rovné římsy celoplošně lepené z Pz s upraveným povrchem rš 400 mm</t>
  </si>
  <si>
    <t>98</t>
  </si>
  <si>
    <t>Oplechování parapetů rovných celoplošně lepené z Al plechu rš 400 mm</t>
  </si>
  <si>
    <t>99</t>
  </si>
  <si>
    <t>764314612</t>
  </si>
  <si>
    <t>Lemování prostupů střech s krytinou skládanou nebo plechovou bez lišty z Pz s povrchovou úpravou</t>
  </si>
  <si>
    <t>100</t>
  </si>
  <si>
    <t>764511403</t>
  </si>
  <si>
    <t>Žlab podokapní půlkruhový z Pz plechu rš 250 mm</t>
  </si>
  <si>
    <t>101</t>
  </si>
  <si>
    <t>102</t>
  </si>
  <si>
    <t>764511443</t>
  </si>
  <si>
    <t>Kotlík oválný (trychtýřový) pro podokapní žlaby z Pz plechu 250/80 mm</t>
  </si>
  <si>
    <t>103</t>
  </si>
  <si>
    <t>764511444</t>
  </si>
  <si>
    <t>Kotlík oválný (trychtýřový) pro podokapní žlaby z Pz plechu 330/100 mm</t>
  </si>
  <si>
    <t>104</t>
  </si>
  <si>
    <t>764518421</t>
  </si>
  <si>
    <t>Svody kruhové včetně objímek, kolen, odskoků z Pz plechu průměru 80 mm</t>
  </si>
  <si>
    <t>105</t>
  </si>
  <si>
    <t>764518422</t>
  </si>
  <si>
    <t>Svody kruhové včetně objímek, kolen, odskoků z Pz plechu průměru 100 mm</t>
  </si>
  <si>
    <t>Vnější hliníkový parapet rš 400 mm - tažený profil jakostní , kompozit Al,Mg,Si 0,5 F 22, RAL 9016 - bílá, práškově , nanášená barva, vypalovaná, Provětrnostně odolná folie , PVC dle hloubky parapetu 1,5 mm - 2,6 mm</t>
  </si>
  <si>
    <t>125_01</t>
  </si>
  <si>
    <t>764_X08</t>
  </si>
  <si>
    <t>764_X09</t>
  </si>
  <si>
    <t>764_X10</t>
  </si>
  <si>
    <t>126_01</t>
  </si>
  <si>
    <t>127_01</t>
  </si>
  <si>
    <t>ozn. K16 - oplechování střechy včetně příponek drátů+silikon, pozink. Poplastovaného plechu tl. 0,6 mm, r.š. 380mm , poznámka :Ukončení střechy</t>
  </si>
  <si>
    <t>ozn. K16 - oplechování střechy včetně příponek drátů+silikon, pozink. poplatovaného plechu tl. 0,6 mm, r.š. 380mm , poznámka :Ukončení střechy</t>
  </si>
  <si>
    <t>ozn. K18 - oplechování balkonu, včetně příponek,drátů, , pozink.  Poplastovaný plech tl. 0,6 , r.š. 200mm ;</t>
  </si>
  <si>
    <t>ozn. K18 - oplechování balkonu, včetně příponek,drátů, , pozink. poplastovaný plech tl. 0,6 , r.š. 200mm ;</t>
  </si>
  <si>
    <t>128_01</t>
  </si>
  <si>
    <t>764_X11</t>
  </si>
  <si>
    <t xml:space="preserve">Oplechování podesty u vstupů r.š. 250mm z pozinkovaného poplastovaného plechu </t>
  </si>
  <si>
    <t>114_01</t>
  </si>
  <si>
    <t>ozn. K16 - oplechování střechy včetně příponek drátů+silikon, pozink. poplastovaného plechu tl. 0,6 mm, r.š. 380mm , poznámka :Ukončení střechy</t>
  </si>
  <si>
    <t>115_01</t>
  </si>
  <si>
    <t>117_01</t>
  </si>
  <si>
    <t>124_01</t>
  </si>
  <si>
    <t>129_01</t>
  </si>
  <si>
    <t>80_01</t>
  </si>
  <si>
    <t>81_01</t>
  </si>
  <si>
    <t>82_01</t>
  </si>
  <si>
    <t>764_X12</t>
  </si>
  <si>
    <t>Oplechování rovné římsy celoplošně lepené z Pz poplastovaného plechu rš 560 mm - K14</t>
  </si>
  <si>
    <t>764_X13</t>
  </si>
  <si>
    <t>Krytina střechy rovné z PZ poplastovaného plechu rš 670 mm sklonu do 30°</t>
  </si>
  <si>
    <t>94_01</t>
  </si>
  <si>
    <t>764_X14</t>
  </si>
  <si>
    <t>95_01</t>
  </si>
  <si>
    <t>Oplechování horních ploch a atik bez rohů z Pz poplastovaného plechu celoplošně lepené rš 400 mm</t>
  </si>
  <si>
    <t>96_01</t>
  </si>
  <si>
    <t>Oplechování horních ploch a atik bez rohů z Pz poplastovaného plechuceloplošně lepené rš 800 mm</t>
  </si>
  <si>
    <t>764_X15</t>
  </si>
  <si>
    <t>Oplechování rovné římsy celoplošně lepené z PZ poplastovaného plechu rš 400 mm</t>
  </si>
  <si>
    <t>Oplechování říms a ozdobných prvků z PZ poplastovaného plechu rovných, bez rohů celoplošně lepené rš 400 mm</t>
  </si>
  <si>
    <t>97_01</t>
  </si>
  <si>
    <t>98_01</t>
  </si>
  <si>
    <t>99_01</t>
  </si>
  <si>
    <t>764_X16</t>
  </si>
  <si>
    <t xml:space="preserve">Lemování prostupů střech s krytinou skládanou nebo plechovou bez lišty z Pz poplastovaného plechu </t>
  </si>
  <si>
    <t>764_X17</t>
  </si>
  <si>
    <t>100_01</t>
  </si>
  <si>
    <t>Žlab podokapní půlkruhový z Pz poplastovaného plechu rš 250 mm</t>
  </si>
  <si>
    <t>101_01</t>
  </si>
  <si>
    <t>764_X18</t>
  </si>
  <si>
    <t>102_01</t>
  </si>
  <si>
    <t>Kotlík oválný (trychtýřový) pro podokapní žlaby z Pz poplastovaného plechu 250/80 mm</t>
  </si>
  <si>
    <t>764_X19</t>
  </si>
  <si>
    <t>103_01</t>
  </si>
  <si>
    <t>Kotlík oválný (trychtýřový) pro podokapní žlaby z Pz poplastovaného plechu 330/100 mm</t>
  </si>
  <si>
    <t>764_X20</t>
  </si>
  <si>
    <t>764_X21</t>
  </si>
  <si>
    <t>104_01</t>
  </si>
  <si>
    <t>105_01</t>
  </si>
  <si>
    <t>Svody kruhové včetně objímek, kolen, odskoků z Pz poplastovaného plechu průměru 80 mm</t>
  </si>
  <si>
    <t>Svody kruhové včetně objímek, kolen, odskoků z Pz poplastovaného plechu průměru 100 mm</t>
  </si>
  <si>
    <t>93_01</t>
  </si>
  <si>
    <t>Číslo popisné</t>
  </si>
  <si>
    <t>Způsobilé hlavní</t>
  </si>
  <si>
    <t>Způsobilé hlavní II.</t>
  </si>
  <si>
    <t>Způsobilé vedlejší</t>
  </si>
  <si>
    <t>Nezpůsobilé</t>
  </si>
  <si>
    <t>Celkem objekt bez DPH</t>
  </si>
  <si>
    <t>Celkem objekt s DPH</t>
  </si>
  <si>
    <t>Domažlice, Kozinova 235 a 236</t>
  </si>
  <si>
    <t>Domažlice, ul 17.listopadu čp. 237 a čp. 238</t>
  </si>
  <si>
    <t>Domažlice, ul 17.listopadu čp. 241 a čp. 242</t>
  </si>
  <si>
    <t>Domažlice, ul 17.listopadu čp. 243 a čp. 244</t>
  </si>
  <si>
    <t>Domažlice, ul 17.listopadu čp. 245 a čp. 246</t>
  </si>
  <si>
    <t>Domažlice, ul 17.listopadu čp. 247 a čp. 248</t>
  </si>
  <si>
    <t>Domažlice, ul 17.listopadu čp. 249 a čp. 250</t>
  </si>
  <si>
    <t>Domažlice, ul 17.listopadu čp. 251 a čp. 252</t>
  </si>
  <si>
    <t>Domažlice, ul 17.listopadu čp. 253 a čp. 254</t>
  </si>
  <si>
    <t>Domažlice, ul Kovařicova čp. 255 a čp. 256</t>
  </si>
  <si>
    <t>Domažlice, ul Kunešova č.p. 502-504</t>
  </si>
  <si>
    <t xml:space="preserve"> Domažlice, ul Michlova č.p. 595-596</t>
  </si>
  <si>
    <t>Změnový list 01 (Revitalizace bytových domů v ulici Kozinova)</t>
  </si>
  <si>
    <t xml:space="preserve">Pokyny pro vyplnění </t>
  </si>
  <si>
    <t>Dokument nesmí být upravován jiným způsobem, než je uvedeno v pokynech níže.</t>
  </si>
  <si>
    <t>Legenda barevného označení položek:</t>
  </si>
  <si>
    <t xml:space="preserve">K vyplňění slouží sloupec Jednotková cena. </t>
  </si>
  <si>
    <t xml:space="preserve">Místa, která slouží k vyplnění jsou vyznačena žlutě. </t>
  </si>
  <si>
    <t xml:space="preserve">Přípočtová položka se změnou popisu = Tato položka bude použita v případě že dojde ke změně popisu položky. Nejprve bude původní položka s původním popisem odpočtena pomocí Odpočtové položky. Poté bude použita položka Přípočtová s novým, doplněným textem. </t>
  </si>
  <si>
    <t xml:space="preserve">Odpočtová položka při změně popisu položky = Tato položka se použivá při změně a doplnění popisu položky. Vždy bude nejprve původní položka s původním popisem, výměrou a měrnou jednotkou odpočtena. Následně bude použita přípočtová položka s textovou změnou položky. Do odpočtových položek uchazeč doplní stejnou jednotkovou cenu, kterou má uchazeč uvedenou u dané položky ve stávajícím celkovém soupisu prací jednotlivých stavebních objektů. Pro snadné párování odpočtových položek ve změnovém listu s položkami ve stávajícím celkovém soupisu prací jednotlivých staveních objektů je zachováno pořadí položky uvedené ve změnovém listě ve sloupci A, ve stávajícím soupisu prací ve Sloupci C. </t>
  </si>
  <si>
    <t xml:space="preserve">Tento dokument slouží k doplnění soupisu prací na základě Dodatečných informací. Bude odevzdán jako součást cenové nabídky.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</si>
</sst>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"/>
    <numFmt numFmtId="165" formatCode="#,##0.000;\-#,##0.000"/>
    <numFmt numFmtId="167" formatCode="_(#,##0&quot;.&quot;_);;;_(@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8"/>
      <color indexed="5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7"/>
      <color indexed="55"/>
      <name val="Trebuchet MS"/>
      <family val="2"/>
    </font>
    <font>
      <sz val="7"/>
      <name val="Trebuchet MS"/>
      <family val="2"/>
    </font>
    <font>
      <sz val="7"/>
      <color rgb="FFFF000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Trebuchet MS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</fills>
  <borders count="14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/>
      <bottom style="medium"/>
    </border>
    <border>
      <left style="hair"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28">
    <xf numFmtId="0" fontId="0" fillId="0" borderId="0" xfId="0"/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/>
    </xf>
    <xf numFmtId="49" fontId="0" fillId="0" borderId="1" xfId="0" applyNumberFormat="1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165" fontId="0" fillId="0" borderId="1" xfId="0" applyNumberFormat="1" applyFont="1" applyBorder="1" applyAlignment="1" applyProtection="1">
      <alignment horizontal="right" vertical="center"/>
      <protection/>
    </xf>
    <xf numFmtId="164" fontId="0" fillId="2" borderId="1" xfId="0" applyNumberFormat="1" applyFont="1" applyFill="1" applyBorder="1" applyAlignment="1" applyProtection="1">
      <alignment horizontal="right" vertical="center"/>
      <protection locked="0"/>
    </xf>
    <xf numFmtId="164" fontId="0" fillId="0" borderId="1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165" fontId="2" fillId="0" borderId="1" xfId="0" applyNumberFormat="1" applyFont="1" applyBorder="1" applyAlignment="1" applyProtection="1">
      <alignment horizontal="right" vertical="center"/>
      <protection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164" fontId="2" fillId="0" borderId="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0" fillId="0" borderId="0" xfId="0" applyFont="1"/>
    <xf numFmtId="0" fontId="0" fillId="0" borderId="0" xfId="0" applyFont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horizontal="center" vertical="center" wrapText="1"/>
      <protection/>
    </xf>
    <xf numFmtId="0" fontId="11" fillId="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/>
    <xf numFmtId="0" fontId="0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 locked="0"/>
    </xf>
    <xf numFmtId="164" fontId="3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65" fontId="0" fillId="0" borderId="0" xfId="0" applyNumberFormat="1" applyFont="1" applyBorder="1" applyAlignment="1" applyProtection="1">
      <alignment horizontal="right" vertical="center"/>
      <protection/>
    </xf>
    <xf numFmtId="164" fontId="0" fillId="2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165" fontId="2" fillId="0" borderId="0" xfId="0" applyNumberFormat="1" applyFont="1" applyBorder="1" applyAlignment="1" applyProtection="1">
      <alignment horizontal="right" vertical="center"/>
      <protection/>
    </xf>
    <xf numFmtId="164" fontId="2" fillId="2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/>
    <xf numFmtId="4" fontId="0" fillId="0" borderId="0" xfId="0" applyNumberFormat="1" applyBorder="1" applyAlignment="1">
      <alignment horizontal="right" wrapText="1"/>
    </xf>
    <xf numFmtId="4" fontId="11" fillId="3" borderId="0" xfId="0" applyNumberFormat="1" applyFont="1" applyFill="1" applyBorder="1" applyAlignment="1" applyProtection="1">
      <alignment horizontal="center" vertical="center" wrapText="1"/>
      <protection/>
    </xf>
    <xf numFmtId="4" fontId="10" fillId="0" borderId="0" xfId="0" applyNumberFormat="1" applyFont="1" applyBorder="1"/>
    <xf numFmtId="0" fontId="0" fillId="0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Fill="1" applyBorder="1" applyAlignment="1" applyProtection="1">
      <alignment horizontal="right" vertical="center"/>
      <protection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65" fontId="2" fillId="0" borderId="0" xfId="0" applyNumberFormat="1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/>
    <xf numFmtId="4" fontId="0" fillId="0" borderId="0" xfId="0" applyNumberFormat="1" applyFill="1" applyBorder="1" applyAlignment="1">
      <alignment horizontal="right" wrapText="1"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/>
    <xf numFmtId="4" fontId="4" fillId="0" borderId="0" xfId="0" applyNumberFormat="1" applyFont="1" applyFill="1" applyBorder="1" applyAlignment="1" applyProtection="1">
      <alignment horizontal="right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horizontal="left" vertical="center"/>
      <protection/>
    </xf>
    <xf numFmtId="164" fontId="2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/>
    <xf numFmtId="0" fontId="9" fillId="0" borderId="2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3" fontId="0" fillId="0" borderId="6" xfId="0" applyNumberFormat="1" applyFill="1" applyBorder="1"/>
    <xf numFmtId="3" fontId="0" fillId="0" borderId="7" xfId="0" applyNumberFormat="1" applyFill="1" applyBorder="1"/>
    <xf numFmtId="0" fontId="0" fillId="0" borderId="8" xfId="0" applyFill="1" applyBorder="1" applyAlignment="1">
      <alignment horizontal="center"/>
    </xf>
    <xf numFmtId="3" fontId="0" fillId="0" borderId="9" xfId="0" applyNumberFormat="1" applyFill="1" applyBorder="1"/>
    <xf numFmtId="0" fontId="0" fillId="0" borderId="10" xfId="0" applyFill="1" applyBorder="1" applyAlignment="1">
      <alignment horizontal="center"/>
    </xf>
    <xf numFmtId="3" fontId="0" fillId="0" borderId="11" xfId="0" applyNumberFormat="1" applyFill="1" applyBorder="1"/>
    <xf numFmtId="3" fontId="9" fillId="0" borderId="0" xfId="0" applyNumberFormat="1" applyFont="1"/>
    <xf numFmtId="3" fontId="0" fillId="0" borderId="12" xfId="0" applyNumberFormat="1" applyFill="1" applyBorder="1"/>
    <xf numFmtId="0" fontId="10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ill="1" applyBorder="1" applyAlignment="1" applyProtection="1">
      <alignment horizontal="right" wrapText="1"/>
      <protection/>
    </xf>
    <xf numFmtId="4" fontId="0" fillId="0" borderId="0" xfId="0" applyNumberFormat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13" fillId="4" borderId="0" xfId="0" applyFont="1" applyFill="1" applyAlignment="1" applyProtection="1">
      <alignment horizontal="left" vertical="top"/>
      <protection/>
    </xf>
    <xf numFmtId="3" fontId="9" fillId="4" borderId="0" xfId="0" applyNumberFormat="1" applyFont="1" applyFill="1"/>
    <xf numFmtId="49" fontId="14" fillId="0" borderId="13" xfId="20" applyNumberFormat="1" applyFont="1" applyBorder="1" applyAlignment="1">
      <alignment horizontal="left" vertical="top" wrapText="1"/>
      <protection/>
    </xf>
    <xf numFmtId="49" fontId="15" fillId="0" borderId="0" xfId="20" applyNumberFormat="1" applyFont="1" applyFill="1" applyBorder="1" applyAlignment="1">
      <alignment horizontal="left" vertical="top" wrapText="1"/>
      <protection/>
    </xf>
    <xf numFmtId="167" fontId="14" fillId="0" borderId="13" xfId="20" applyNumberFormat="1" applyFont="1" applyBorder="1" applyAlignment="1">
      <alignment horizontal="right" vertical="top" wrapText="1"/>
      <protection/>
    </xf>
    <xf numFmtId="49" fontId="14" fillId="0" borderId="0" xfId="20" applyNumberFormat="1" applyFont="1" applyFill="1" applyBorder="1" applyAlignment="1">
      <alignment horizontal="left" vertical="top" wrapText="1"/>
      <protection/>
    </xf>
    <xf numFmtId="49" fontId="16" fillId="0" borderId="0" xfId="20" applyNumberFormat="1" applyFont="1" applyFill="1" applyBorder="1" applyAlignment="1">
      <alignment horizontal="left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 topLeftCell="A1">
      <selection activeCell="B19" sqref="B19"/>
    </sheetView>
  </sheetViews>
  <sheetFormatPr defaultColWidth="9.140625" defaultRowHeight="15"/>
  <cols>
    <col min="1" max="1" width="5.57421875" style="0" customWidth="1"/>
    <col min="2" max="2" width="103.00390625" style="0" customWidth="1"/>
  </cols>
  <sheetData>
    <row r="1" ht="18.75">
      <c r="B1" s="20" t="s">
        <v>247</v>
      </c>
    </row>
    <row r="2" spans="1:2" ht="15">
      <c r="A2" s="125">
        <v>1</v>
      </c>
      <c r="B2" s="123" t="s">
        <v>248</v>
      </c>
    </row>
    <row r="3" spans="1:2" ht="15">
      <c r="A3" s="125">
        <v>2</v>
      </c>
      <c r="B3" s="123" t="s">
        <v>250</v>
      </c>
    </row>
    <row r="4" spans="1:2" ht="15">
      <c r="A4" s="125">
        <v>3</v>
      </c>
      <c r="B4" s="123" t="s">
        <v>251</v>
      </c>
    </row>
    <row r="5" spans="1:2" ht="18" customHeight="1">
      <c r="A5" s="125">
        <v>4</v>
      </c>
      <c r="B5" s="123" t="s">
        <v>254</v>
      </c>
    </row>
    <row r="7" ht="15">
      <c r="B7" s="124" t="s">
        <v>249</v>
      </c>
    </row>
    <row r="8" ht="72">
      <c r="B8" s="126" t="s">
        <v>253</v>
      </c>
    </row>
    <row r="9" ht="36">
      <c r="B9" s="127" t="s">
        <v>252</v>
      </c>
    </row>
  </sheetData>
  <sheetProtection algorithmName="SHA-512" hashValue="5B82C6i+LrKVPt2U0fUXhLY1QT0dVv4rkWPBRiel2n/SBKrXu6cw7H7aGleU01h5pna1Fwl5U8VwfSzAUxlK5Q==" saltValue="JLT7t8S/2fdYzh8QGt4OZA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"/>
  <sheetViews>
    <sheetView workbookViewId="0" topLeftCell="A1">
      <selection activeCell="H7" sqref="H7"/>
    </sheetView>
  </sheetViews>
  <sheetFormatPr defaultColWidth="9.140625" defaultRowHeight="15"/>
  <cols>
    <col min="1" max="2" width="9.140625" style="55" customWidth="1"/>
    <col min="3" max="3" width="14.421875" style="55" customWidth="1"/>
    <col min="4" max="4" width="66.140625" style="55" customWidth="1"/>
    <col min="5" max="7" width="9.140625" style="55" customWidth="1"/>
    <col min="8" max="8" width="20.28125" style="56" customWidth="1"/>
    <col min="9" max="9" width="16.8515625" style="55" customWidth="1"/>
    <col min="10" max="16384" width="9.140625" style="55" customWidth="1"/>
  </cols>
  <sheetData>
    <row r="1" spans="1:18" s="21" customFormat="1" ht="30" customHeight="1">
      <c r="A1" s="22" t="s">
        <v>86</v>
      </c>
      <c r="B1" s="22" t="s">
        <v>87</v>
      </c>
      <c r="C1" s="22" t="s">
        <v>88</v>
      </c>
      <c r="D1" s="22" t="s">
        <v>89</v>
      </c>
      <c r="E1" s="22" t="s">
        <v>90</v>
      </c>
      <c r="F1" s="22" t="s">
        <v>91</v>
      </c>
      <c r="G1" s="23" t="s">
        <v>92</v>
      </c>
      <c r="H1" s="57" t="s">
        <v>93</v>
      </c>
      <c r="I1" s="22" t="s">
        <v>94</v>
      </c>
      <c r="J1" s="24"/>
      <c r="K1" s="25"/>
      <c r="L1" s="25"/>
      <c r="M1" s="25"/>
      <c r="N1" s="25"/>
      <c r="O1" s="25"/>
      <c r="P1" s="25"/>
      <c r="Q1" s="25"/>
      <c r="R1" s="25"/>
    </row>
    <row r="2" spans="3:8" s="26" customFormat="1" ht="18.75">
      <c r="C2" s="26" t="s">
        <v>84</v>
      </c>
      <c r="D2" s="26" t="s">
        <v>125</v>
      </c>
      <c r="H2" s="58">
        <f>SUBTOTAL(9,H3:H12)</f>
        <v>0</v>
      </c>
    </row>
    <row r="3" spans="1:9" ht="18">
      <c r="A3" s="84"/>
      <c r="B3" s="84" t="s">
        <v>0</v>
      </c>
      <c r="C3" s="85" t="s">
        <v>107</v>
      </c>
      <c r="D3" s="85" t="s">
        <v>108</v>
      </c>
      <c r="E3" s="84"/>
      <c r="F3" s="84"/>
      <c r="G3" s="1"/>
      <c r="H3" s="86">
        <f>SUBTOTAL(9,H4:H12)</f>
        <v>0</v>
      </c>
      <c r="I3" s="84"/>
    </row>
    <row r="4" spans="1:9" ht="30">
      <c r="A4" s="3" t="s">
        <v>105</v>
      </c>
      <c r="B4" s="3" t="s">
        <v>9</v>
      </c>
      <c r="C4" s="4" t="s">
        <v>99</v>
      </c>
      <c r="D4" s="5" t="s">
        <v>100</v>
      </c>
      <c r="E4" s="6" t="s">
        <v>101</v>
      </c>
      <c r="F4" s="7">
        <v>-88</v>
      </c>
      <c r="G4" s="8"/>
      <c r="H4" s="9">
        <f>F4*G4</f>
        <v>0</v>
      </c>
      <c r="I4" s="5"/>
    </row>
    <row r="5" spans="1:9" ht="27">
      <c r="A5" s="10"/>
      <c r="B5" s="87" t="s">
        <v>12</v>
      </c>
      <c r="C5" s="10"/>
      <c r="D5" s="88" t="s">
        <v>100</v>
      </c>
      <c r="E5" s="10"/>
      <c r="F5" s="10"/>
      <c r="G5" s="2"/>
      <c r="H5" s="10"/>
      <c r="I5" s="10"/>
    </row>
    <row r="6" spans="1:50" s="77" customFormat="1" ht="45">
      <c r="A6" s="12" t="s">
        <v>187</v>
      </c>
      <c r="B6" s="12" t="s">
        <v>9</v>
      </c>
      <c r="C6" s="48" t="s">
        <v>172</v>
      </c>
      <c r="D6" s="14" t="s">
        <v>177</v>
      </c>
      <c r="E6" s="15" t="s">
        <v>101</v>
      </c>
      <c r="F6" s="16">
        <v>88</v>
      </c>
      <c r="G6" s="17"/>
      <c r="H6" s="18">
        <f>F6*G6</f>
        <v>0</v>
      </c>
      <c r="I6" s="73"/>
      <c r="AC6" s="78"/>
      <c r="AE6" s="78"/>
      <c r="AF6" s="78"/>
      <c r="AP6" s="76"/>
      <c r="AQ6" s="76"/>
      <c r="AR6" s="76"/>
      <c r="AS6" s="76"/>
      <c r="AT6" s="76"/>
      <c r="AU6" s="78"/>
      <c r="AV6" s="76"/>
      <c r="AW6" s="78"/>
      <c r="AX6" s="78"/>
    </row>
    <row r="7" spans="1:9" s="77" customFormat="1" ht="27">
      <c r="A7" s="19"/>
      <c r="B7" s="90" t="s">
        <v>12</v>
      </c>
      <c r="C7" s="19"/>
      <c r="D7" s="90" t="s">
        <v>176</v>
      </c>
      <c r="E7" s="19"/>
      <c r="F7" s="19"/>
      <c r="G7" s="11"/>
      <c r="H7" s="19"/>
      <c r="I7" s="79"/>
    </row>
    <row r="8" spans="1:9" ht="30">
      <c r="A8" s="3" t="s">
        <v>98</v>
      </c>
      <c r="B8" s="3" t="s">
        <v>9</v>
      </c>
      <c r="C8" s="4" t="s">
        <v>103</v>
      </c>
      <c r="D8" s="5" t="s">
        <v>104</v>
      </c>
      <c r="E8" s="6" t="s">
        <v>101</v>
      </c>
      <c r="F8" s="7">
        <v>-89</v>
      </c>
      <c r="G8" s="8"/>
      <c r="H8" s="9">
        <f>F8*G8</f>
        <v>0</v>
      </c>
      <c r="I8" s="5"/>
    </row>
    <row r="9" spans="1:9" ht="15">
      <c r="A9" s="10"/>
      <c r="B9" s="87" t="s">
        <v>12</v>
      </c>
      <c r="C9" s="10"/>
      <c r="D9" s="88" t="s">
        <v>104</v>
      </c>
      <c r="E9" s="10"/>
      <c r="F9" s="10"/>
      <c r="G9" s="2"/>
      <c r="H9" s="10"/>
      <c r="I9" s="10"/>
    </row>
    <row r="10" spans="1:50" s="77" customFormat="1" ht="30">
      <c r="A10" s="12" t="s">
        <v>170</v>
      </c>
      <c r="B10" s="12" t="s">
        <v>9</v>
      </c>
      <c r="C10" s="48" t="s">
        <v>173</v>
      </c>
      <c r="D10" s="14" t="s">
        <v>178</v>
      </c>
      <c r="E10" s="15" t="s">
        <v>101</v>
      </c>
      <c r="F10" s="16">
        <v>89</v>
      </c>
      <c r="G10" s="17"/>
      <c r="H10" s="18">
        <f>F10*G10</f>
        <v>0</v>
      </c>
      <c r="I10" s="73"/>
      <c r="AC10" s="78"/>
      <c r="AE10" s="78"/>
      <c r="AF10" s="78"/>
      <c r="AP10" s="76"/>
      <c r="AQ10" s="76"/>
      <c r="AR10" s="76"/>
      <c r="AS10" s="76"/>
      <c r="AT10" s="76"/>
      <c r="AU10" s="78"/>
      <c r="AV10" s="76"/>
      <c r="AW10" s="78"/>
      <c r="AX10" s="78"/>
    </row>
    <row r="11" spans="1:9" s="77" customFormat="1" ht="27">
      <c r="A11" s="19"/>
      <c r="B11" s="90" t="s">
        <v>12</v>
      </c>
      <c r="C11" s="19"/>
      <c r="D11" s="90" t="s">
        <v>179</v>
      </c>
      <c r="E11" s="19"/>
      <c r="F11" s="19"/>
      <c r="G11" s="11"/>
      <c r="H11" s="19"/>
      <c r="I11" s="79"/>
    </row>
  </sheetData>
  <sheetProtection algorithmName="SHA-512" hashValue="8Olpi88qggLnm/oIYrtI2Nt8egzusO3OWabsvrosGFgyb7CL0gBxYyde8hKchkjkkaWm3vi7Npah5wH+mLMJJw==" saltValue="qXeRnoH2lpgq+l3PPQrb5A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"/>
  <sheetViews>
    <sheetView workbookViewId="0" topLeftCell="A1">
      <selection activeCell="H7" sqref="H7"/>
    </sheetView>
  </sheetViews>
  <sheetFormatPr defaultColWidth="9.140625" defaultRowHeight="15"/>
  <cols>
    <col min="1" max="2" width="9.140625" style="55" customWidth="1"/>
    <col min="3" max="3" width="14.421875" style="55" customWidth="1"/>
    <col min="4" max="4" width="66.140625" style="55" customWidth="1"/>
    <col min="5" max="7" width="9.140625" style="55" customWidth="1"/>
    <col min="8" max="8" width="20.28125" style="56" customWidth="1"/>
    <col min="9" max="9" width="16.8515625" style="55" customWidth="1"/>
    <col min="10" max="16384" width="9.140625" style="55" customWidth="1"/>
  </cols>
  <sheetData>
    <row r="1" spans="1:18" s="21" customFormat="1" ht="30" customHeight="1">
      <c r="A1" s="22" t="s">
        <v>86</v>
      </c>
      <c r="B1" s="22" t="s">
        <v>87</v>
      </c>
      <c r="C1" s="22" t="s">
        <v>88</v>
      </c>
      <c r="D1" s="22" t="s">
        <v>89</v>
      </c>
      <c r="E1" s="22" t="s">
        <v>90</v>
      </c>
      <c r="F1" s="22" t="s">
        <v>91</v>
      </c>
      <c r="G1" s="23" t="s">
        <v>92</v>
      </c>
      <c r="H1" s="57" t="s">
        <v>93</v>
      </c>
      <c r="I1" s="22" t="s">
        <v>94</v>
      </c>
      <c r="J1" s="24"/>
      <c r="K1" s="25"/>
      <c r="L1" s="25"/>
      <c r="M1" s="25"/>
      <c r="N1" s="25"/>
      <c r="O1" s="25"/>
      <c r="P1" s="25"/>
      <c r="Q1" s="25"/>
      <c r="R1" s="25"/>
    </row>
    <row r="2" spans="3:8" s="26" customFormat="1" ht="18.75">
      <c r="C2" s="26" t="s">
        <v>84</v>
      </c>
      <c r="D2" s="26" t="s">
        <v>126</v>
      </c>
      <c r="H2" s="58">
        <f>SUBTOTAL(9,H3:H12)</f>
        <v>0</v>
      </c>
    </row>
    <row r="3" spans="1:9" ht="18">
      <c r="A3" s="84"/>
      <c r="B3" s="84" t="s">
        <v>0</v>
      </c>
      <c r="C3" s="85" t="s">
        <v>96</v>
      </c>
      <c r="D3" s="85" t="s">
        <v>97</v>
      </c>
      <c r="E3" s="84"/>
      <c r="F3" s="84"/>
      <c r="G3" s="1"/>
      <c r="H3" s="86">
        <f>SUBTOTAL(9,H4:H12)</f>
        <v>0</v>
      </c>
      <c r="I3" s="84"/>
    </row>
    <row r="4" spans="1:9" ht="30">
      <c r="A4" s="3" t="s">
        <v>109</v>
      </c>
      <c r="B4" s="3" t="s">
        <v>9</v>
      </c>
      <c r="C4" s="4" t="s">
        <v>99</v>
      </c>
      <c r="D4" s="5" t="s">
        <v>100</v>
      </c>
      <c r="E4" s="6" t="s">
        <v>101</v>
      </c>
      <c r="F4" s="7">
        <v>-91</v>
      </c>
      <c r="G4" s="8"/>
      <c r="H4" s="9">
        <f>F4*G4</f>
        <v>0</v>
      </c>
      <c r="I4" s="5"/>
    </row>
    <row r="5" spans="1:9" ht="27">
      <c r="A5" s="10"/>
      <c r="B5" s="87" t="s">
        <v>12</v>
      </c>
      <c r="C5" s="10"/>
      <c r="D5" s="88" t="s">
        <v>100</v>
      </c>
      <c r="E5" s="10"/>
      <c r="F5" s="10"/>
      <c r="G5" s="2"/>
      <c r="H5" s="10"/>
      <c r="I5" s="10"/>
    </row>
    <row r="6" spans="1:50" s="77" customFormat="1" ht="45">
      <c r="A6" s="12" t="s">
        <v>180</v>
      </c>
      <c r="B6" s="12" t="s">
        <v>9</v>
      </c>
      <c r="C6" s="48" t="s">
        <v>172</v>
      </c>
      <c r="D6" s="14" t="s">
        <v>177</v>
      </c>
      <c r="E6" s="15" t="s">
        <v>101</v>
      </c>
      <c r="F6" s="16">
        <v>91</v>
      </c>
      <c r="G6" s="17"/>
      <c r="H6" s="18">
        <f>F6*G6</f>
        <v>0</v>
      </c>
      <c r="I6" s="73"/>
      <c r="AC6" s="78"/>
      <c r="AE6" s="78"/>
      <c r="AF6" s="78"/>
      <c r="AP6" s="76"/>
      <c r="AQ6" s="76"/>
      <c r="AR6" s="76"/>
      <c r="AS6" s="76"/>
      <c r="AT6" s="76"/>
      <c r="AU6" s="78"/>
      <c r="AV6" s="76"/>
      <c r="AW6" s="78"/>
      <c r="AX6" s="78"/>
    </row>
    <row r="7" spans="1:9" s="77" customFormat="1" ht="27">
      <c r="A7" s="19"/>
      <c r="B7" s="90" t="s">
        <v>12</v>
      </c>
      <c r="C7" s="19"/>
      <c r="D7" s="90" t="s">
        <v>176</v>
      </c>
      <c r="E7" s="19"/>
      <c r="F7" s="19"/>
      <c r="G7" s="11"/>
      <c r="H7" s="19"/>
      <c r="I7" s="79"/>
    </row>
    <row r="8" spans="1:9" ht="30">
      <c r="A8" s="3" t="s">
        <v>110</v>
      </c>
      <c r="B8" s="3" t="s">
        <v>9</v>
      </c>
      <c r="C8" s="4" t="s">
        <v>103</v>
      </c>
      <c r="D8" s="5" t="s">
        <v>104</v>
      </c>
      <c r="E8" s="6" t="s">
        <v>101</v>
      </c>
      <c r="F8" s="7">
        <v>-83</v>
      </c>
      <c r="G8" s="8"/>
      <c r="H8" s="9">
        <f>F8*G8</f>
        <v>0</v>
      </c>
      <c r="I8" s="5"/>
    </row>
    <row r="9" spans="1:9" ht="15">
      <c r="A9" s="10"/>
      <c r="B9" s="87" t="s">
        <v>12</v>
      </c>
      <c r="C9" s="10"/>
      <c r="D9" s="88" t="s">
        <v>104</v>
      </c>
      <c r="E9" s="10"/>
      <c r="F9" s="10"/>
      <c r="G9" s="2"/>
      <c r="H9" s="10"/>
      <c r="I9" s="10"/>
    </row>
    <row r="10" spans="1:50" s="77" customFormat="1" ht="30">
      <c r="A10" s="12" t="s">
        <v>188</v>
      </c>
      <c r="B10" s="12" t="s">
        <v>9</v>
      </c>
      <c r="C10" s="48" t="s">
        <v>173</v>
      </c>
      <c r="D10" s="14" t="s">
        <v>178</v>
      </c>
      <c r="E10" s="15" t="s">
        <v>101</v>
      </c>
      <c r="F10" s="16">
        <v>83</v>
      </c>
      <c r="G10" s="17"/>
      <c r="H10" s="18">
        <f>F10*G10</f>
        <v>0</v>
      </c>
      <c r="I10" s="73"/>
      <c r="AC10" s="78"/>
      <c r="AE10" s="78"/>
      <c r="AF10" s="78"/>
      <c r="AP10" s="76"/>
      <c r="AQ10" s="76"/>
      <c r="AR10" s="76"/>
      <c r="AS10" s="76"/>
      <c r="AT10" s="76"/>
      <c r="AU10" s="78"/>
      <c r="AV10" s="76"/>
      <c r="AW10" s="78"/>
      <c r="AX10" s="78"/>
    </row>
    <row r="11" spans="1:9" s="77" customFormat="1" ht="27">
      <c r="A11" s="19"/>
      <c r="B11" s="90" t="s">
        <v>12</v>
      </c>
      <c r="C11" s="19"/>
      <c r="D11" s="90" t="s">
        <v>179</v>
      </c>
      <c r="E11" s="19"/>
      <c r="F11" s="19"/>
      <c r="G11" s="11"/>
      <c r="H11" s="19"/>
      <c r="I11" s="79"/>
    </row>
  </sheetData>
  <sheetProtection algorithmName="SHA-512" hashValue="hV8VGAhcNr7+CINXoa16vktxKqscAW+9ZT2ILGFoFgZD73evCNTMH/suym15e7cKILYBy8OBud/xjezuNqoNrw==" saltValue="gVKrYUxjm94tAvzEI4lNcA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5"/>
  <sheetViews>
    <sheetView workbookViewId="0" topLeftCell="A1">
      <selection activeCell="H11" sqref="H11"/>
    </sheetView>
  </sheetViews>
  <sheetFormatPr defaultColWidth="9.140625" defaultRowHeight="15"/>
  <cols>
    <col min="1" max="2" width="9.140625" style="55" customWidth="1"/>
    <col min="3" max="3" width="14.421875" style="55" customWidth="1"/>
    <col min="4" max="4" width="66.140625" style="55" customWidth="1"/>
    <col min="5" max="7" width="9.140625" style="55" customWidth="1"/>
    <col min="8" max="8" width="20.28125" style="56" customWidth="1"/>
    <col min="9" max="9" width="16.8515625" style="55" customWidth="1"/>
    <col min="10" max="16384" width="9.140625" style="55" customWidth="1"/>
  </cols>
  <sheetData>
    <row r="1" spans="1:18" s="21" customFormat="1" ht="30" customHeight="1">
      <c r="A1" s="22" t="s">
        <v>86</v>
      </c>
      <c r="B1" s="22" t="s">
        <v>87</v>
      </c>
      <c r="C1" s="22" t="s">
        <v>88</v>
      </c>
      <c r="D1" s="22" t="s">
        <v>89</v>
      </c>
      <c r="E1" s="22" t="s">
        <v>90</v>
      </c>
      <c r="F1" s="22" t="s">
        <v>91</v>
      </c>
      <c r="G1" s="23" t="s">
        <v>92</v>
      </c>
      <c r="H1" s="57" t="s">
        <v>93</v>
      </c>
      <c r="I1" s="22" t="s">
        <v>94</v>
      </c>
      <c r="J1" s="24"/>
      <c r="K1" s="25"/>
      <c r="L1" s="25"/>
      <c r="M1" s="25"/>
      <c r="N1" s="25"/>
      <c r="O1" s="25"/>
      <c r="P1" s="25"/>
      <c r="Q1" s="25"/>
      <c r="R1" s="25"/>
    </row>
    <row r="2" spans="3:8" s="26" customFormat="1" ht="18.75">
      <c r="C2" s="26" t="s">
        <v>84</v>
      </c>
      <c r="D2" s="26" t="s">
        <v>127</v>
      </c>
      <c r="H2" s="58">
        <f>SUBTOTAL(9,H3:H16)</f>
        <v>0</v>
      </c>
    </row>
    <row r="3" spans="1:9" ht="18">
      <c r="A3" s="84"/>
      <c r="B3" s="84" t="s">
        <v>0</v>
      </c>
      <c r="C3" s="85" t="s">
        <v>96</v>
      </c>
      <c r="D3" s="85" t="s">
        <v>97</v>
      </c>
      <c r="E3" s="84"/>
      <c r="F3" s="84"/>
      <c r="G3" s="1"/>
      <c r="H3" s="86">
        <f>SUBTOTAL(9,H4:H16)</f>
        <v>0</v>
      </c>
      <c r="I3" s="84"/>
    </row>
    <row r="4" spans="1:9" ht="30">
      <c r="A4" s="3" t="s">
        <v>102</v>
      </c>
      <c r="B4" s="3" t="s">
        <v>9</v>
      </c>
      <c r="C4" s="4" t="s">
        <v>99</v>
      </c>
      <c r="D4" s="5" t="s">
        <v>100</v>
      </c>
      <c r="E4" s="6" t="s">
        <v>101</v>
      </c>
      <c r="F4" s="7">
        <v>-105</v>
      </c>
      <c r="G4" s="8"/>
      <c r="H4" s="9">
        <f>F4*G4</f>
        <v>0</v>
      </c>
      <c r="I4" s="5"/>
    </row>
    <row r="5" spans="1:9" ht="27">
      <c r="A5" s="10"/>
      <c r="B5" s="87" t="s">
        <v>12</v>
      </c>
      <c r="C5" s="10"/>
      <c r="D5" s="88" t="s">
        <v>100</v>
      </c>
      <c r="E5" s="10"/>
      <c r="F5" s="10"/>
      <c r="G5" s="2"/>
      <c r="H5" s="10"/>
      <c r="I5" s="10"/>
    </row>
    <row r="6" spans="1:50" s="77" customFormat="1" ht="45">
      <c r="A6" s="12" t="s">
        <v>174</v>
      </c>
      <c r="B6" s="12" t="s">
        <v>9</v>
      </c>
      <c r="C6" s="48" t="s">
        <v>172</v>
      </c>
      <c r="D6" s="14" t="s">
        <v>177</v>
      </c>
      <c r="E6" s="15" t="s">
        <v>101</v>
      </c>
      <c r="F6" s="16">
        <v>105</v>
      </c>
      <c r="G6" s="17"/>
      <c r="H6" s="18">
        <f>F6*G6</f>
        <v>0</v>
      </c>
      <c r="I6" s="73"/>
      <c r="AC6" s="78"/>
      <c r="AE6" s="78"/>
      <c r="AF6" s="78"/>
      <c r="AP6" s="76"/>
      <c r="AQ6" s="76"/>
      <c r="AR6" s="76"/>
      <c r="AS6" s="76"/>
      <c r="AT6" s="76"/>
      <c r="AU6" s="78"/>
      <c r="AV6" s="76"/>
      <c r="AW6" s="78"/>
      <c r="AX6" s="78"/>
    </row>
    <row r="7" spans="1:9" s="77" customFormat="1" ht="27">
      <c r="A7" s="19"/>
      <c r="B7" s="90" t="s">
        <v>12</v>
      </c>
      <c r="C7" s="19"/>
      <c r="D7" s="90" t="s">
        <v>176</v>
      </c>
      <c r="E7" s="19"/>
      <c r="F7" s="19"/>
      <c r="G7" s="11"/>
      <c r="H7" s="19"/>
      <c r="I7" s="79"/>
    </row>
    <row r="8" spans="1:9" ht="30">
      <c r="A8" s="3" t="s">
        <v>106</v>
      </c>
      <c r="B8" s="3" t="s">
        <v>9</v>
      </c>
      <c r="C8" s="4" t="s">
        <v>103</v>
      </c>
      <c r="D8" s="5" t="s">
        <v>104</v>
      </c>
      <c r="E8" s="6" t="s">
        <v>101</v>
      </c>
      <c r="F8" s="7">
        <v>-79.2</v>
      </c>
      <c r="G8" s="8"/>
      <c r="H8" s="9">
        <f>F8*G8</f>
        <v>0</v>
      </c>
      <c r="I8" s="5"/>
    </row>
    <row r="9" spans="1:9" ht="15">
      <c r="A9" s="10"/>
      <c r="B9" s="87" t="s">
        <v>12</v>
      </c>
      <c r="C9" s="10"/>
      <c r="D9" s="88" t="s">
        <v>104</v>
      </c>
      <c r="E9" s="10"/>
      <c r="F9" s="10"/>
      <c r="G9" s="2"/>
      <c r="H9" s="10"/>
      <c r="I9" s="10"/>
    </row>
    <row r="10" spans="1:50" s="77" customFormat="1" ht="30">
      <c r="A10" s="12" t="s">
        <v>175</v>
      </c>
      <c r="B10" s="12" t="s">
        <v>9</v>
      </c>
      <c r="C10" s="48" t="s">
        <v>173</v>
      </c>
      <c r="D10" s="14" t="s">
        <v>178</v>
      </c>
      <c r="E10" s="15" t="s">
        <v>101</v>
      </c>
      <c r="F10" s="16">
        <v>79.2</v>
      </c>
      <c r="G10" s="17"/>
      <c r="H10" s="18">
        <f>F10*G10</f>
        <v>0</v>
      </c>
      <c r="I10" s="73"/>
      <c r="AC10" s="78"/>
      <c r="AE10" s="78"/>
      <c r="AF10" s="78"/>
      <c r="AP10" s="76"/>
      <c r="AQ10" s="76"/>
      <c r="AR10" s="76"/>
      <c r="AS10" s="76"/>
      <c r="AT10" s="76"/>
      <c r="AU10" s="78"/>
      <c r="AV10" s="76"/>
      <c r="AW10" s="78"/>
      <c r="AX10" s="78"/>
    </row>
    <row r="11" spans="1:9" s="77" customFormat="1" ht="27">
      <c r="A11" s="19"/>
      <c r="B11" s="90" t="s">
        <v>12</v>
      </c>
      <c r="C11" s="19"/>
      <c r="D11" s="90" t="s">
        <v>179</v>
      </c>
      <c r="E11" s="19"/>
      <c r="F11" s="19"/>
      <c r="G11" s="11"/>
      <c r="H11" s="19"/>
      <c r="I11" s="79"/>
    </row>
    <row r="12" spans="1:9" ht="30">
      <c r="A12" s="3" t="s">
        <v>110</v>
      </c>
      <c r="B12" s="3" t="s">
        <v>9</v>
      </c>
      <c r="C12" s="4" t="s">
        <v>114</v>
      </c>
      <c r="D12" s="5" t="s">
        <v>115</v>
      </c>
      <c r="E12" s="6" t="s">
        <v>101</v>
      </c>
      <c r="F12" s="7">
        <v>-12</v>
      </c>
      <c r="G12" s="8"/>
      <c r="H12" s="9">
        <f>F12*G12</f>
        <v>0</v>
      </c>
      <c r="I12" s="5"/>
    </row>
    <row r="13" spans="1:9" ht="15">
      <c r="A13" s="10"/>
      <c r="B13" s="87" t="s">
        <v>12</v>
      </c>
      <c r="C13" s="10"/>
      <c r="D13" s="88" t="s">
        <v>115</v>
      </c>
      <c r="E13" s="10"/>
      <c r="F13" s="10"/>
      <c r="G13" s="2"/>
      <c r="H13" s="10"/>
      <c r="I13" s="10"/>
    </row>
    <row r="14" spans="1:9" s="92" customFormat="1" ht="30">
      <c r="A14" s="12" t="s">
        <v>188</v>
      </c>
      <c r="B14" s="12" t="s">
        <v>9</v>
      </c>
      <c r="C14" s="13" t="s">
        <v>181</v>
      </c>
      <c r="D14" s="14" t="s">
        <v>182</v>
      </c>
      <c r="E14" s="15" t="s">
        <v>101</v>
      </c>
      <c r="F14" s="16">
        <v>12</v>
      </c>
      <c r="G14" s="17"/>
      <c r="H14" s="18">
        <f>F14*G14</f>
        <v>0</v>
      </c>
      <c r="I14" s="14"/>
    </row>
    <row r="15" spans="1:9" s="92" customFormat="1" ht="15">
      <c r="A15" s="19"/>
      <c r="B15" s="90" t="s">
        <v>12</v>
      </c>
      <c r="C15" s="19"/>
      <c r="D15" s="90" t="s">
        <v>182</v>
      </c>
      <c r="E15" s="19"/>
      <c r="F15" s="19"/>
      <c r="G15" s="11"/>
      <c r="H15" s="19"/>
      <c r="I15" s="19"/>
    </row>
  </sheetData>
  <sheetProtection algorithmName="SHA-512" hashValue="zOU0SqVEhyAO5aE64298m2LDgIjkSsc26ll8Sa6ybaV6ZA4fvSinvonZS3emxed29kiG4IBaSHd5o6j8mGs0nw==" saltValue="xLB9J60UD5Av0gqqVloo2w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9"/>
  <sheetViews>
    <sheetView workbookViewId="0" topLeftCell="A1">
      <selection activeCell="H13" sqref="H13"/>
    </sheetView>
  </sheetViews>
  <sheetFormatPr defaultColWidth="9.140625" defaultRowHeight="15"/>
  <cols>
    <col min="1" max="2" width="9.140625" style="55" customWidth="1"/>
    <col min="3" max="3" width="14.421875" style="55" customWidth="1"/>
    <col min="4" max="4" width="66.140625" style="55" customWidth="1"/>
    <col min="5" max="7" width="9.140625" style="55" customWidth="1"/>
    <col min="8" max="8" width="20.28125" style="118" customWidth="1"/>
    <col min="9" max="9" width="16.8515625" style="55" customWidth="1"/>
    <col min="10" max="16384" width="9.140625" style="55" customWidth="1"/>
  </cols>
  <sheetData>
    <row r="1" spans="1:18" s="21" customFormat="1" ht="30" customHeight="1">
      <c r="A1" s="22" t="s">
        <v>86</v>
      </c>
      <c r="B1" s="22" t="s">
        <v>87</v>
      </c>
      <c r="C1" s="22" t="s">
        <v>88</v>
      </c>
      <c r="D1" s="22" t="s">
        <v>89</v>
      </c>
      <c r="E1" s="22" t="s">
        <v>90</v>
      </c>
      <c r="F1" s="22" t="s">
        <v>91</v>
      </c>
      <c r="G1" s="23" t="s">
        <v>92</v>
      </c>
      <c r="H1" s="22" t="s">
        <v>93</v>
      </c>
      <c r="I1" s="22" t="s">
        <v>94</v>
      </c>
      <c r="J1" s="24"/>
      <c r="K1" s="25"/>
      <c r="L1" s="25"/>
      <c r="M1" s="25"/>
      <c r="N1" s="25"/>
      <c r="O1" s="25"/>
      <c r="P1" s="25"/>
      <c r="Q1" s="25"/>
      <c r="R1" s="25"/>
    </row>
    <row r="2" spans="3:8" s="26" customFormat="1" ht="18.75">
      <c r="C2" s="26" t="s">
        <v>84</v>
      </c>
      <c r="D2" s="26" t="s">
        <v>133</v>
      </c>
      <c r="H2" s="116">
        <f>SUBTOTAL(9,H3:H38)</f>
        <v>0</v>
      </c>
    </row>
    <row r="3" spans="1:9" ht="18">
      <c r="A3" s="84"/>
      <c r="B3" s="84" t="s">
        <v>0</v>
      </c>
      <c r="C3" s="85" t="s">
        <v>1</v>
      </c>
      <c r="D3" s="85" t="s">
        <v>2</v>
      </c>
      <c r="E3" s="84"/>
      <c r="F3" s="84"/>
      <c r="G3" s="1"/>
      <c r="H3" s="93">
        <f>SUBTOTAL(9,H4:H40)</f>
        <v>0</v>
      </c>
      <c r="I3" s="84"/>
    </row>
    <row r="4" spans="1:9" ht="15.75">
      <c r="A4" s="84"/>
      <c r="B4" s="84" t="s">
        <v>0</v>
      </c>
      <c r="C4" s="89" t="s">
        <v>6</v>
      </c>
      <c r="D4" s="89" t="s">
        <v>7</v>
      </c>
      <c r="E4" s="84"/>
      <c r="F4" s="84"/>
      <c r="G4" s="1"/>
      <c r="H4" s="94">
        <f>SUBTOTAL(9,H5:H40)</f>
        <v>0</v>
      </c>
      <c r="I4" s="84"/>
    </row>
    <row r="5" spans="1:9" ht="15">
      <c r="A5" s="3" t="s">
        <v>128</v>
      </c>
      <c r="B5" s="3" t="s">
        <v>9</v>
      </c>
      <c r="C5" s="4" t="s">
        <v>15</v>
      </c>
      <c r="D5" s="5" t="s">
        <v>16</v>
      </c>
      <c r="E5" s="6" t="s">
        <v>10</v>
      </c>
      <c r="F5" s="7">
        <v>-194.4</v>
      </c>
      <c r="G5" s="8"/>
      <c r="H5" s="95">
        <f>F5*G5</f>
        <v>0</v>
      </c>
      <c r="I5" s="5"/>
    </row>
    <row r="6" spans="1:9" ht="15">
      <c r="A6" s="10"/>
      <c r="B6" s="87" t="s">
        <v>12</v>
      </c>
      <c r="C6" s="10"/>
      <c r="D6" s="88" t="s">
        <v>16</v>
      </c>
      <c r="E6" s="10"/>
      <c r="F6" s="10"/>
      <c r="G6" s="2"/>
      <c r="H6" s="96"/>
      <c r="I6" s="10"/>
    </row>
    <row r="7" spans="1:50" s="45" customFormat="1" ht="30">
      <c r="A7" s="47" t="s">
        <v>189</v>
      </c>
      <c r="B7" s="47" t="s">
        <v>9</v>
      </c>
      <c r="C7" s="48" t="s">
        <v>77</v>
      </c>
      <c r="D7" s="49" t="s">
        <v>55</v>
      </c>
      <c r="E7" s="50" t="s">
        <v>10</v>
      </c>
      <c r="F7" s="51">
        <v>194.4</v>
      </c>
      <c r="G7" s="52"/>
      <c r="H7" s="117">
        <f>F7*G7</f>
        <v>0</v>
      </c>
      <c r="I7" s="49"/>
      <c r="AC7" s="53" t="s">
        <v>11</v>
      </c>
      <c r="AE7" s="53" t="s">
        <v>9</v>
      </c>
      <c r="AF7" s="53" t="s">
        <v>3</v>
      </c>
      <c r="AJ7" s="45" t="s">
        <v>5</v>
      </c>
      <c r="AP7" s="54" t="e">
        <f>IF(#REF!="základní",#REF!,0)</f>
        <v>#REF!</v>
      </c>
      <c r="AQ7" s="54" t="e">
        <f>IF(#REF!="snížená",#REF!,0)</f>
        <v>#REF!</v>
      </c>
      <c r="AR7" s="54" t="e">
        <f>IF(#REF!="zákl. přenesená",#REF!,0)</f>
        <v>#REF!</v>
      </c>
      <c r="AS7" s="54" t="e">
        <f>IF(#REF!="sníž. přenesená",#REF!,0)</f>
        <v>#REF!</v>
      </c>
      <c r="AT7" s="54" t="e">
        <f>IF(#REF!="nulová",#REF!,0)</f>
        <v>#REF!</v>
      </c>
      <c r="AU7" s="53" t="s">
        <v>3</v>
      </c>
      <c r="AV7" s="54">
        <f>ROUND($G$571*$F$571,2)</f>
        <v>0</v>
      </c>
      <c r="AW7" s="53" t="s">
        <v>11</v>
      </c>
      <c r="AX7" s="53" t="s">
        <v>17</v>
      </c>
    </row>
    <row r="8" spans="1:32" s="45" customFormat="1" ht="15">
      <c r="A8" s="46"/>
      <c r="B8" s="91" t="s">
        <v>12</v>
      </c>
      <c r="C8" s="46"/>
      <c r="D8" s="91" t="s">
        <v>56</v>
      </c>
      <c r="E8" s="46"/>
      <c r="F8" s="46"/>
      <c r="H8" s="117"/>
      <c r="I8" s="46"/>
      <c r="AE8" s="45" t="s">
        <v>12</v>
      </c>
      <c r="AF8" s="45" t="s">
        <v>3</v>
      </c>
    </row>
    <row r="9" spans="1:9" ht="15">
      <c r="A9" s="3" t="s">
        <v>129</v>
      </c>
      <c r="B9" s="3" t="s">
        <v>9</v>
      </c>
      <c r="C9" s="4" t="s">
        <v>20</v>
      </c>
      <c r="D9" s="5" t="s">
        <v>21</v>
      </c>
      <c r="E9" s="6" t="s">
        <v>10</v>
      </c>
      <c r="F9" s="7">
        <v>-140</v>
      </c>
      <c r="G9" s="8"/>
      <c r="H9" s="95">
        <f>F9*G9</f>
        <v>0</v>
      </c>
      <c r="I9" s="5"/>
    </row>
    <row r="10" spans="1:9" ht="15">
      <c r="A10" s="10"/>
      <c r="B10" s="87" t="s">
        <v>12</v>
      </c>
      <c r="C10" s="10"/>
      <c r="D10" s="88" t="s">
        <v>21</v>
      </c>
      <c r="E10" s="10"/>
      <c r="F10" s="10"/>
      <c r="G10" s="2"/>
      <c r="H10" s="96"/>
      <c r="I10" s="10"/>
    </row>
    <row r="11" spans="1:50" s="45" customFormat="1" ht="45">
      <c r="A11" s="47" t="s">
        <v>190</v>
      </c>
      <c r="B11" s="47" t="s">
        <v>9</v>
      </c>
      <c r="C11" s="48" t="s">
        <v>78</v>
      </c>
      <c r="D11" s="49" t="s">
        <v>57</v>
      </c>
      <c r="E11" s="50" t="s">
        <v>10</v>
      </c>
      <c r="F11" s="51">
        <v>140</v>
      </c>
      <c r="G11" s="52"/>
      <c r="H11" s="117">
        <f>F11*G11</f>
        <v>0</v>
      </c>
      <c r="I11" s="49"/>
      <c r="AC11" s="53" t="s">
        <v>11</v>
      </c>
      <c r="AE11" s="53" t="s">
        <v>9</v>
      </c>
      <c r="AF11" s="53" t="s">
        <v>3</v>
      </c>
      <c r="AJ11" s="45" t="s">
        <v>5</v>
      </c>
      <c r="AP11" s="54" t="e">
        <f>IF(#REF!="základní",#REF!,0)</f>
        <v>#REF!</v>
      </c>
      <c r="AQ11" s="54" t="e">
        <f>IF(#REF!="snížená",#REF!,0)</f>
        <v>#REF!</v>
      </c>
      <c r="AR11" s="54" t="e">
        <f>IF(#REF!="zákl. přenesená",#REF!,0)</f>
        <v>#REF!</v>
      </c>
      <c r="AS11" s="54" t="e">
        <f>IF(#REF!="sníž. přenesená",#REF!,0)</f>
        <v>#REF!</v>
      </c>
      <c r="AT11" s="54" t="e">
        <f>IF(#REF!="nulová",#REF!,0)</f>
        <v>#REF!</v>
      </c>
      <c r="AU11" s="53" t="s">
        <v>3</v>
      </c>
      <c r="AV11" s="54">
        <f>ROUND($G$572*$F$572,2)</f>
        <v>0</v>
      </c>
      <c r="AW11" s="53" t="s">
        <v>11</v>
      </c>
      <c r="AX11" s="53" t="s">
        <v>22</v>
      </c>
    </row>
    <row r="12" spans="1:32" s="45" customFormat="1" ht="27">
      <c r="A12" s="46"/>
      <c r="B12" s="91" t="s">
        <v>12</v>
      </c>
      <c r="C12" s="46"/>
      <c r="D12" s="91" t="s">
        <v>58</v>
      </c>
      <c r="E12" s="46"/>
      <c r="F12" s="46"/>
      <c r="H12" s="117"/>
      <c r="I12" s="46"/>
      <c r="AE12" s="45" t="s">
        <v>12</v>
      </c>
      <c r="AF12" s="45" t="s">
        <v>3</v>
      </c>
    </row>
    <row r="13" spans="1:9" ht="15">
      <c r="A13" s="3" t="s">
        <v>130</v>
      </c>
      <c r="B13" s="3" t="s">
        <v>9</v>
      </c>
      <c r="C13" s="4" t="s">
        <v>25</v>
      </c>
      <c r="D13" s="5" t="s">
        <v>26</v>
      </c>
      <c r="E13" s="6" t="s">
        <v>10</v>
      </c>
      <c r="F13" s="7">
        <v>-48</v>
      </c>
      <c r="G13" s="8"/>
      <c r="H13" s="95">
        <f>F13*G13</f>
        <v>0</v>
      </c>
      <c r="I13" s="37" t="s">
        <v>13</v>
      </c>
    </row>
    <row r="14" spans="1:9" ht="15">
      <c r="A14" s="10"/>
      <c r="B14" s="87" t="s">
        <v>12</v>
      </c>
      <c r="C14" s="10"/>
      <c r="D14" s="88" t="s">
        <v>26</v>
      </c>
      <c r="E14" s="10"/>
      <c r="F14" s="10"/>
      <c r="G14" s="2"/>
      <c r="H14" s="96"/>
      <c r="I14" s="10"/>
    </row>
    <row r="15" spans="1:50" s="45" customFormat="1" ht="45">
      <c r="A15" s="47" t="s">
        <v>191</v>
      </c>
      <c r="B15" s="47" t="s">
        <v>9</v>
      </c>
      <c r="C15" s="48" t="s">
        <v>79</v>
      </c>
      <c r="D15" s="49" t="s">
        <v>59</v>
      </c>
      <c r="E15" s="50" t="s">
        <v>10</v>
      </c>
      <c r="F15" s="51">
        <v>48</v>
      </c>
      <c r="G15" s="52"/>
      <c r="H15" s="117">
        <f>F15*G15</f>
        <v>0</v>
      </c>
      <c r="I15" s="49"/>
      <c r="AC15" s="53" t="s">
        <v>11</v>
      </c>
      <c r="AE15" s="53" t="s">
        <v>9</v>
      </c>
      <c r="AF15" s="53" t="s">
        <v>3</v>
      </c>
      <c r="AJ15" s="45" t="s">
        <v>5</v>
      </c>
      <c r="AP15" s="54" t="e">
        <f>IF(#REF!="základní",#REF!,0)</f>
        <v>#REF!</v>
      </c>
      <c r="AQ15" s="54" t="e">
        <f>IF(#REF!="snížená",#REF!,0)</f>
        <v>#REF!</v>
      </c>
      <c r="AR15" s="54" t="e">
        <f>IF(#REF!="zákl. přenesená",#REF!,0)</f>
        <v>#REF!</v>
      </c>
      <c r="AS15" s="54" t="e">
        <f>IF(#REF!="sníž. přenesená",#REF!,0)</f>
        <v>#REF!</v>
      </c>
      <c r="AT15" s="54" t="e">
        <f>IF(#REF!="nulová",#REF!,0)</f>
        <v>#REF!</v>
      </c>
      <c r="AU15" s="53" t="s">
        <v>3</v>
      </c>
      <c r="AV15" s="54">
        <f>ROUND($G$572*$F$572,2)</f>
        <v>0</v>
      </c>
      <c r="AW15" s="53" t="s">
        <v>11</v>
      </c>
      <c r="AX15" s="53" t="s">
        <v>27</v>
      </c>
    </row>
    <row r="16" spans="1:32" s="45" customFormat="1" ht="27">
      <c r="A16" s="46"/>
      <c r="B16" s="91" t="s">
        <v>12</v>
      </c>
      <c r="C16" s="46"/>
      <c r="D16" s="91" t="s">
        <v>60</v>
      </c>
      <c r="E16" s="46"/>
      <c r="F16" s="46"/>
      <c r="H16" s="117"/>
      <c r="I16" s="46"/>
      <c r="AE16" s="45" t="s">
        <v>12</v>
      </c>
      <c r="AF16" s="45" t="s">
        <v>3</v>
      </c>
    </row>
    <row r="17" spans="1:9" ht="15">
      <c r="A17" s="3" t="s">
        <v>14</v>
      </c>
      <c r="B17" s="3" t="s">
        <v>9</v>
      </c>
      <c r="C17" s="4" t="s">
        <v>131</v>
      </c>
      <c r="D17" s="5" t="s">
        <v>132</v>
      </c>
      <c r="E17" s="6" t="s">
        <v>10</v>
      </c>
      <c r="F17" s="7">
        <v>-38.5</v>
      </c>
      <c r="G17" s="8"/>
      <c r="H17" s="95">
        <f>F17*G17</f>
        <v>0</v>
      </c>
      <c r="I17" s="5"/>
    </row>
    <row r="18" spans="1:9" ht="15">
      <c r="A18" s="10"/>
      <c r="B18" s="87" t="s">
        <v>12</v>
      </c>
      <c r="C18" s="10"/>
      <c r="D18" s="88" t="s">
        <v>132</v>
      </c>
      <c r="E18" s="10"/>
      <c r="F18" s="10"/>
      <c r="G18" s="2"/>
      <c r="H18" s="96"/>
      <c r="I18" s="10"/>
    </row>
    <row r="19" spans="1:50" s="45" customFormat="1" ht="45">
      <c r="A19" s="47" t="s">
        <v>69</v>
      </c>
      <c r="B19" s="47" t="s">
        <v>9</v>
      </c>
      <c r="C19" s="48" t="s">
        <v>192</v>
      </c>
      <c r="D19" s="49" t="s">
        <v>193</v>
      </c>
      <c r="E19" s="50" t="s">
        <v>10</v>
      </c>
      <c r="F19" s="51">
        <v>38.5</v>
      </c>
      <c r="G19" s="52"/>
      <c r="H19" s="117">
        <f>F19*G19</f>
        <v>0</v>
      </c>
      <c r="I19" s="49"/>
      <c r="AC19" s="53" t="s">
        <v>11</v>
      </c>
      <c r="AE19" s="53" t="s">
        <v>9</v>
      </c>
      <c r="AF19" s="53" t="s">
        <v>3</v>
      </c>
      <c r="AJ19" s="45" t="s">
        <v>5</v>
      </c>
      <c r="AP19" s="54" t="e">
        <f>IF(#REF!="základní",#REF!,0)</f>
        <v>#REF!</v>
      </c>
      <c r="AQ19" s="54" t="e">
        <f>IF(#REF!="snížená",#REF!,0)</f>
        <v>#REF!</v>
      </c>
      <c r="AR19" s="54" t="e">
        <f>IF(#REF!="zákl. přenesená",#REF!,0)</f>
        <v>#REF!</v>
      </c>
      <c r="AS19" s="54" t="e">
        <f>IF(#REF!="sníž. přenesená",#REF!,0)</f>
        <v>#REF!</v>
      </c>
      <c r="AT19" s="54" t="e">
        <f>IF(#REF!="nulová",#REF!,0)</f>
        <v>#REF!</v>
      </c>
      <c r="AU19" s="53" t="s">
        <v>3</v>
      </c>
      <c r="AV19" s="54">
        <f>ROUND($G$563*$F$563,2)</f>
        <v>0</v>
      </c>
      <c r="AW19" s="53" t="s">
        <v>11</v>
      </c>
      <c r="AX19" s="53" t="s">
        <v>27</v>
      </c>
    </row>
    <row r="20" spans="1:32" s="45" customFormat="1" ht="15">
      <c r="A20" s="46"/>
      <c r="B20" s="91" t="s">
        <v>12</v>
      </c>
      <c r="C20" s="46"/>
      <c r="D20" s="91" t="s">
        <v>193</v>
      </c>
      <c r="E20" s="46"/>
      <c r="F20" s="46"/>
      <c r="H20" s="117"/>
      <c r="I20" s="46"/>
      <c r="AE20" s="45" t="s">
        <v>12</v>
      </c>
      <c r="AF20" s="45" t="s">
        <v>3</v>
      </c>
    </row>
    <row r="21" spans="1:9" ht="15">
      <c r="A21" s="3" t="s">
        <v>19</v>
      </c>
      <c r="B21" s="3" t="s">
        <v>9</v>
      </c>
      <c r="C21" s="4" t="s">
        <v>30</v>
      </c>
      <c r="D21" s="5" t="s">
        <v>31</v>
      </c>
      <c r="E21" s="6" t="s">
        <v>10</v>
      </c>
      <c r="F21" s="7">
        <v>-326.85</v>
      </c>
      <c r="G21" s="8"/>
      <c r="H21" s="95">
        <f>F21*G21</f>
        <v>0</v>
      </c>
      <c r="I21" s="37" t="s">
        <v>13</v>
      </c>
    </row>
    <row r="22" spans="1:9" ht="15">
      <c r="A22" s="10"/>
      <c r="B22" s="87" t="s">
        <v>12</v>
      </c>
      <c r="C22" s="10"/>
      <c r="D22" s="88" t="s">
        <v>31</v>
      </c>
      <c r="E22" s="10"/>
      <c r="F22" s="10"/>
      <c r="G22" s="2"/>
      <c r="H22" s="96"/>
      <c r="I22" s="10"/>
    </row>
    <row r="23" spans="1:50" s="45" customFormat="1" ht="45">
      <c r="A23" s="47" t="s">
        <v>70</v>
      </c>
      <c r="B23" s="47" t="s">
        <v>9</v>
      </c>
      <c r="C23" s="48" t="s">
        <v>80</v>
      </c>
      <c r="D23" s="49" t="s">
        <v>169</v>
      </c>
      <c r="E23" s="50" t="s">
        <v>10</v>
      </c>
      <c r="F23" s="51">
        <v>326.85</v>
      </c>
      <c r="G23" s="52"/>
      <c r="H23" s="117">
        <f>F23*G23</f>
        <v>0</v>
      </c>
      <c r="I23" s="49"/>
      <c r="AC23" s="53" t="s">
        <v>11</v>
      </c>
      <c r="AE23" s="53" t="s">
        <v>9</v>
      </c>
      <c r="AF23" s="53" t="s">
        <v>3</v>
      </c>
      <c r="AJ23" s="45" t="s">
        <v>5</v>
      </c>
      <c r="AP23" s="54" t="e">
        <f>IF(#REF!="základní",#REF!,0)</f>
        <v>#REF!</v>
      </c>
      <c r="AQ23" s="54" t="e">
        <f>IF(#REF!="snížená",#REF!,0)</f>
        <v>#REF!</v>
      </c>
      <c r="AR23" s="54" t="e">
        <f>IF(#REF!="zákl. přenesená",#REF!,0)</f>
        <v>#REF!</v>
      </c>
      <c r="AS23" s="54" t="e">
        <f>IF(#REF!="sníž. přenesená",#REF!,0)</f>
        <v>#REF!</v>
      </c>
      <c r="AT23" s="54" t="e">
        <f>IF(#REF!="nulová",#REF!,0)</f>
        <v>#REF!</v>
      </c>
      <c r="AU23" s="53" t="s">
        <v>3</v>
      </c>
      <c r="AV23" s="54">
        <f>ROUND($G$567*$F$567,2)</f>
        <v>0</v>
      </c>
      <c r="AW23" s="53" t="s">
        <v>11</v>
      </c>
      <c r="AX23" s="53" t="s">
        <v>32</v>
      </c>
    </row>
    <row r="24" spans="1:9" ht="15">
      <c r="A24" s="3" t="s">
        <v>24</v>
      </c>
      <c r="B24" s="3" t="s">
        <v>9</v>
      </c>
      <c r="C24" s="4" t="s">
        <v>35</v>
      </c>
      <c r="D24" s="5" t="s">
        <v>36</v>
      </c>
      <c r="E24" s="6" t="s">
        <v>10</v>
      </c>
      <c r="F24" s="7">
        <v>-48</v>
      </c>
      <c r="G24" s="8"/>
      <c r="H24" s="95">
        <f>F24*G24</f>
        <v>0</v>
      </c>
      <c r="I24" s="5"/>
    </row>
    <row r="25" spans="1:9" ht="15">
      <c r="A25" s="10"/>
      <c r="B25" s="87" t="s">
        <v>12</v>
      </c>
      <c r="C25" s="10"/>
      <c r="D25" s="88" t="s">
        <v>36</v>
      </c>
      <c r="E25" s="10"/>
      <c r="F25" s="10"/>
      <c r="G25" s="2"/>
      <c r="H25" s="96"/>
      <c r="I25" s="10"/>
    </row>
    <row r="26" spans="1:50" s="45" customFormat="1" ht="45">
      <c r="A26" s="47" t="s">
        <v>71</v>
      </c>
      <c r="B26" s="47" t="s">
        <v>9</v>
      </c>
      <c r="C26" s="48" t="s">
        <v>81</v>
      </c>
      <c r="D26" s="49" t="s">
        <v>61</v>
      </c>
      <c r="E26" s="50" t="s">
        <v>10</v>
      </c>
      <c r="F26" s="51">
        <v>48</v>
      </c>
      <c r="G26" s="52"/>
      <c r="H26" s="117">
        <f>F26*G26</f>
        <v>0</v>
      </c>
      <c r="I26" s="49"/>
      <c r="AC26" s="53" t="s">
        <v>11</v>
      </c>
      <c r="AE26" s="53" t="s">
        <v>9</v>
      </c>
      <c r="AF26" s="53" t="s">
        <v>3</v>
      </c>
      <c r="AJ26" s="45" t="s">
        <v>5</v>
      </c>
      <c r="AP26" s="54" t="e">
        <f>IF(#REF!="základní",#REF!,0)</f>
        <v>#REF!</v>
      </c>
      <c r="AQ26" s="54" t="e">
        <f>IF(#REF!="snížená",#REF!,0)</f>
        <v>#REF!</v>
      </c>
      <c r="AR26" s="54" t="e">
        <f>IF(#REF!="zákl. přenesená",#REF!,0)</f>
        <v>#REF!</v>
      </c>
      <c r="AS26" s="54" t="e">
        <f>IF(#REF!="sníž. přenesená",#REF!,0)</f>
        <v>#REF!</v>
      </c>
      <c r="AT26" s="54" t="e">
        <f>IF(#REF!="nulová",#REF!,0)</f>
        <v>#REF!</v>
      </c>
      <c r="AU26" s="53" t="s">
        <v>3</v>
      </c>
      <c r="AV26" s="54">
        <f>ROUND($G$575*$F$575,2)</f>
        <v>0</v>
      </c>
      <c r="AW26" s="53" t="s">
        <v>11</v>
      </c>
      <c r="AX26" s="53" t="s">
        <v>37</v>
      </c>
    </row>
    <row r="27" spans="1:32" s="45" customFormat="1" ht="15">
      <c r="A27" s="46"/>
      <c r="B27" s="91" t="s">
        <v>12</v>
      </c>
      <c r="C27" s="46"/>
      <c r="D27" s="91" t="s">
        <v>62</v>
      </c>
      <c r="E27" s="46"/>
      <c r="F27" s="46"/>
      <c r="H27" s="117"/>
      <c r="I27" s="46"/>
      <c r="AE27" s="45" t="s">
        <v>12</v>
      </c>
      <c r="AF27" s="45" t="s">
        <v>3</v>
      </c>
    </row>
    <row r="28" spans="1:9" ht="15">
      <c r="A28" s="3" t="s">
        <v>29</v>
      </c>
      <c r="B28" s="3" t="s">
        <v>9</v>
      </c>
      <c r="C28" s="4" t="s">
        <v>40</v>
      </c>
      <c r="D28" s="5" t="s">
        <v>41</v>
      </c>
      <c r="E28" s="6" t="s">
        <v>10</v>
      </c>
      <c r="F28" s="7">
        <v>-15</v>
      </c>
      <c r="G28" s="8"/>
      <c r="H28" s="95">
        <f>F28*G28</f>
        <v>0</v>
      </c>
      <c r="I28" s="5"/>
    </row>
    <row r="29" spans="1:9" ht="15">
      <c r="A29" s="10"/>
      <c r="B29" s="87" t="s">
        <v>12</v>
      </c>
      <c r="C29" s="10"/>
      <c r="D29" s="88" t="s">
        <v>41</v>
      </c>
      <c r="E29" s="10"/>
      <c r="F29" s="10"/>
      <c r="G29" s="2"/>
      <c r="H29" s="96"/>
      <c r="I29" s="10"/>
    </row>
    <row r="30" spans="1:50" s="45" customFormat="1" ht="30">
      <c r="A30" s="47" t="s">
        <v>72</v>
      </c>
      <c r="B30" s="47" t="s">
        <v>9</v>
      </c>
      <c r="C30" s="48" t="s">
        <v>82</v>
      </c>
      <c r="D30" s="49" t="s">
        <v>63</v>
      </c>
      <c r="E30" s="50" t="s">
        <v>10</v>
      </c>
      <c r="F30" s="51">
        <v>15</v>
      </c>
      <c r="G30" s="52"/>
      <c r="H30" s="117">
        <f>F30*G30</f>
        <v>0</v>
      </c>
      <c r="I30" s="49"/>
      <c r="AC30" s="53" t="s">
        <v>11</v>
      </c>
      <c r="AE30" s="53" t="s">
        <v>9</v>
      </c>
      <c r="AF30" s="53" t="s">
        <v>3</v>
      </c>
      <c r="AJ30" s="45" t="s">
        <v>5</v>
      </c>
      <c r="AP30" s="54" t="e">
        <f>IF(#REF!="základní",#REF!,0)</f>
        <v>#REF!</v>
      </c>
      <c r="AQ30" s="54" t="e">
        <f>IF(#REF!="snížená",#REF!,0)</f>
        <v>#REF!</v>
      </c>
      <c r="AR30" s="54" t="e">
        <f>IF(#REF!="zákl. přenesená",#REF!,0)</f>
        <v>#REF!</v>
      </c>
      <c r="AS30" s="54" t="e">
        <f>IF(#REF!="sníž. přenesená",#REF!,0)</f>
        <v>#REF!</v>
      </c>
      <c r="AT30" s="54" t="e">
        <f>IF(#REF!="nulová",#REF!,0)</f>
        <v>#REF!</v>
      </c>
      <c r="AU30" s="53" t="s">
        <v>3</v>
      </c>
      <c r="AV30" s="54">
        <f>ROUND($G$579*$F$579,2)</f>
        <v>0</v>
      </c>
      <c r="AW30" s="53" t="s">
        <v>11</v>
      </c>
      <c r="AX30" s="53" t="s">
        <v>42</v>
      </c>
    </row>
    <row r="31" spans="1:32" s="45" customFormat="1" ht="15">
      <c r="A31" s="46"/>
      <c r="B31" s="91" t="s">
        <v>12</v>
      </c>
      <c r="C31" s="46"/>
      <c r="D31" s="91" t="s">
        <v>64</v>
      </c>
      <c r="E31" s="46"/>
      <c r="F31" s="46"/>
      <c r="H31" s="117"/>
      <c r="I31" s="46"/>
      <c r="AE31" s="45" t="s">
        <v>12</v>
      </c>
      <c r="AF31" s="45" t="s">
        <v>3</v>
      </c>
    </row>
    <row r="32" spans="1:9" ht="15">
      <c r="A32" s="3" t="s">
        <v>34</v>
      </c>
      <c r="B32" s="3" t="s">
        <v>9</v>
      </c>
      <c r="C32" s="4" t="s">
        <v>45</v>
      </c>
      <c r="D32" s="5" t="s">
        <v>46</v>
      </c>
      <c r="E32" s="6" t="s">
        <v>47</v>
      </c>
      <c r="F32" s="7">
        <v>-3</v>
      </c>
      <c r="G32" s="8"/>
      <c r="H32" s="95">
        <f>F32*G32</f>
        <v>0</v>
      </c>
      <c r="I32" s="5"/>
    </row>
    <row r="33" spans="1:9" ht="15">
      <c r="A33" s="10"/>
      <c r="B33" s="87" t="s">
        <v>12</v>
      </c>
      <c r="C33" s="10"/>
      <c r="D33" s="88" t="s">
        <v>46</v>
      </c>
      <c r="E33" s="10"/>
      <c r="F33" s="10"/>
      <c r="G33" s="2"/>
      <c r="H33" s="96"/>
      <c r="I33" s="10"/>
    </row>
    <row r="34" spans="1:50" s="45" customFormat="1" ht="45">
      <c r="A34" s="47" t="s">
        <v>73</v>
      </c>
      <c r="B34" s="47" t="s">
        <v>9</v>
      </c>
      <c r="C34" s="48" t="s">
        <v>83</v>
      </c>
      <c r="D34" s="49" t="s">
        <v>65</v>
      </c>
      <c r="E34" s="50" t="s">
        <v>47</v>
      </c>
      <c r="F34" s="51">
        <v>3</v>
      </c>
      <c r="G34" s="52"/>
      <c r="H34" s="117">
        <f>F34*G34</f>
        <v>0</v>
      </c>
      <c r="I34" s="49"/>
      <c r="AC34" s="53" t="s">
        <v>11</v>
      </c>
      <c r="AE34" s="53" t="s">
        <v>9</v>
      </c>
      <c r="AF34" s="53" t="s">
        <v>3</v>
      </c>
      <c r="AJ34" s="45" t="s">
        <v>5</v>
      </c>
      <c r="AP34" s="54" t="e">
        <f>IF(#REF!="základní",#REF!,0)</f>
        <v>#REF!</v>
      </c>
      <c r="AQ34" s="54" t="e">
        <f>IF(#REF!="snížená",#REF!,0)</f>
        <v>#REF!</v>
      </c>
      <c r="AR34" s="54" t="e">
        <f>IF(#REF!="zákl. přenesená",#REF!,0)</f>
        <v>#REF!</v>
      </c>
      <c r="AS34" s="54" t="e">
        <f>IF(#REF!="sníž. přenesená",#REF!,0)</f>
        <v>#REF!</v>
      </c>
      <c r="AT34" s="54" t="e">
        <f>IF(#REF!="nulová",#REF!,0)</f>
        <v>#REF!</v>
      </c>
      <c r="AU34" s="53" t="s">
        <v>3</v>
      </c>
      <c r="AV34" s="54">
        <f>ROUND($G$583*$F$583,2)</f>
        <v>0</v>
      </c>
      <c r="AW34" s="53" t="s">
        <v>11</v>
      </c>
      <c r="AX34" s="53" t="s">
        <v>48</v>
      </c>
    </row>
    <row r="35" spans="1:32" s="45" customFormat="1" ht="15">
      <c r="A35" s="46"/>
      <c r="B35" s="91" t="s">
        <v>12</v>
      </c>
      <c r="C35" s="46"/>
      <c r="D35" s="91" t="s">
        <v>66</v>
      </c>
      <c r="E35" s="46"/>
      <c r="F35" s="46"/>
      <c r="H35" s="117"/>
      <c r="I35" s="46"/>
      <c r="AE35" s="45" t="s">
        <v>12</v>
      </c>
      <c r="AF35" s="45" t="s">
        <v>3</v>
      </c>
    </row>
    <row r="36" spans="1:9" ht="15">
      <c r="A36" s="3" t="s">
        <v>39</v>
      </c>
      <c r="B36" s="3" t="s">
        <v>9</v>
      </c>
      <c r="C36" s="4" t="s">
        <v>51</v>
      </c>
      <c r="D36" s="5" t="s">
        <v>52</v>
      </c>
      <c r="E36" s="6" t="s">
        <v>10</v>
      </c>
      <c r="F36" s="7">
        <v>-6</v>
      </c>
      <c r="G36" s="8"/>
      <c r="H36" s="95">
        <f>F36*G36</f>
        <v>0</v>
      </c>
      <c r="I36" s="5"/>
    </row>
    <row r="37" spans="1:9" ht="15">
      <c r="A37" s="10"/>
      <c r="B37" s="87" t="s">
        <v>12</v>
      </c>
      <c r="C37" s="10"/>
      <c r="D37" s="88" t="s">
        <v>52</v>
      </c>
      <c r="E37" s="10"/>
      <c r="F37" s="10"/>
      <c r="G37" s="2"/>
      <c r="H37" s="96"/>
      <c r="I37" s="10"/>
    </row>
    <row r="38" spans="1:50" s="45" customFormat="1" ht="45">
      <c r="A38" s="47" t="s">
        <v>74</v>
      </c>
      <c r="B38" s="47" t="s">
        <v>9</v>
      </c>
      <c r="C38" s="48" t="s">
        <v>171</v>
      </c>
      <c r="D38" s="49" t="s">
        <v>67</v>
      </c>
      <c r="E38" s="50" t="s">
        <v>10</v>
      </c>
      <c r="F38" s="51">
        <v>6</v>
      </c>
      <c r="G38" s="52"/>
      <c r="H38" s="117">
        <f>F38*G38</f>
        <v>0</v>
      </c>
      <c r="I38" s="49"/>
      <c r="AC38" s="53" t="s">
        <v>11</v>
      </c>
      <c r="AE38" s="53" t="s">
        <v>9</v>
      </c>
      <c r="AF38" s="53" t="s">
        <v>3</v>
      </c>
      <c r="AJ38" s="45" t="s">
        <v>5</v>
      </c>
      <c r="AP38" s="54" t="e">
        <f>IF(#REF!="základní",#REF!,0)</f>
        <v>#REF!</v>
      </c>
      <c r="AQ38" s="54" t="e">
        <f>IF(#REF!="snížená",#REF!,0)</f>
        <v>#REF!</v>
      </c>
      <c r="AR38" s="54" t="e">
        <f>IF(#REF!="zákl. přenesená",#REF!,0)</f>
        <v>#REF!</v>
      </c>
      <c r="AS38" s="54" t="e">
        <f>IF(#REF!="sníž. přenesená",#REF!,0)</f>
        <v>#REF!</v>
      </c>
      <c r="AT38" s="54" t="e">
        <f>IF(#REF!="nulová",#REF!,0)</f>
        <v>#REF!</v>
      </c>
      <c r="AU38" s="53" t="s">
        <v>3</v>
      </c>
      <c r="AV38" s="54">
        <f>ROUND($G$587*$F$587,2)</f>
        <v>0</v>
      </c>
      <c r="AW38" s="53" t="s">
        <v>11</v>
      </c>
      <c r="AX38" s="53" t="s">
        <v>53</v>
      </c>
    </row>
    <row r="39" spans="1:32" s="45" customFormat="1" ht="15">
      <c r="A39" s="46"/>
      <c r="B39" s="91" t="s">
        <v>12</v>
      </c>
      <c r="C39" s="46"/>
      <c r="D39" s="91" t="s">
        <v>68</v>
      </c>
      <c r="E39" s="46"/>
      <c r="F39" s="46"/>
      <c r="H39" s="117"/>
      <c r="I39" s="46"/>
      <c r="AE39" s="45" t="s">
        <v>12</v>
      </c>
      <c r="AF39" s="45" t="s">
        <v>3</v>
      </c>
    </row>
  </sheetData>
  <sheetProtection algorithmName="SHA-512" hashValue="u91xMtFOrBJ4ZSsm+GKE8VKzIdUAoiXk3M/MmHTJw+zhAqX8VzfG8y2tfqYyRzjjJzGWqyVGyjCwiMPrY1GnpQ==" saltValue="taFuaYhzfUX0N1UH1+3/IQ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1"/>
  <sheetViews>
    <sheetView workbookViewId="0" topLeftCell="A1">
      <selection activeCell="C13" sqref="C13"/>
    </sheetView>
  </sheetViews>
  <sheetFormatPr defaultColWidth="9.140625" defaultRowHeight="15"/>
  <cols>
    <col min="1" max="2" width="9.140625" style="55" customWidth="1"/>
    <col min="3" max="3" width="14.421875" style="55" customWidth="1"/>
    <col min="4" max="4" width="66.140625" style="55" customWidth="1"/>
    <col min="5" max="7" width="9.140625" style="55" customWidth="1"/>
    <col min="8" max="8" width="20.28125" style="119" customWidth="1"/>
    <col min="9" max="9" width="16.8515625" style="55" customWidth="1"/>
    <col min="10" max="16384" width="9.140625" style="55" customWidth="1"/>
  </cols>
  <sheetData>
    <row r="1" spans="1:18" s="21" customFormat="1" ht="30" customHeight="1">
      <c r="A1" s="22" t="s">
        <v>86</v>
      </c>
      <c r="B1" s="22" t="s">
        <v>87</v>
      </c>
      <c r="C1" s="22" t="s">
        <v>88</v>
      </c>
      <c r="D1" s="22" t="s">
        <v>89</v>
      </c>
      <c r="E1" s="22" t="s">
        <v>90</v>
      </c>
      <c r="F1" s="22" t="s">
        <v>91</v>
      </c>
      <c r="G1" s="23" t="s">
        <v>92</v>
      </c>
      <c r="H1" s="57" t="s">
        <v>93</v>
      </c>
      <c r="I1" s="22" t="s">
        <v>94</v>
      </c>
      <c r="J1" s="24"/>
      <c r="K1" s="25"/>
      <c r="L1" s="25"/>
      <c r="M1" s="25"/>
      <c r="N1" s="25"/>
      <c r="O1" s="25"/>
      <c r="P1" s="25"/>
      <c r="Q1" s="25"/>
      <c r="R1" s="25"/>
    </row>
    <row r="2" spans="3:8" s="26" customFormat="1" ht="18.75">
      <c r="C2" s="26" t="s">
        <v>84</v>
      </c>
      <c r="D2" s="26" t="s">
        <v>133</v>
      </c>
      <c r="H2" s="116">
        <f>SUBTOTAL(9,H3:H53)</f>
        <v>0</v>
      </c>
    </row>
    <row r="3" spans="1:9" ht="18">
      <c r="A3" s="84"/>
      <c r="B3" s="84" t="s">
        <v>0</v>
      </c>
      <c r="C3" s="85" t="s">
        <v>1</v>
      </c>
      <c r="D3" s="85" t="s">
        <v>2</v>
      </c>
      <c r="E3" s="84"/>
      <c r="F3" s="84"/>
      <c r="G3" s="1"/>
      <c r="H3" s="93">
        <f>SUBTOTAL(9,H4:H53)</f>
        <v>0</v>
      </c>
      <c r="I3" s="84"/>
    </row>
    <row r="4" spans="1:9" ht="15.75">
      <c r="A4" s="84"/>
      <c r="B4" s="84" t="s">
        <v>0</v>
      </c>
      <c r="C4" s="89" t="s">
        <v>6</v>
      </c>
      <c r="D4" s="89" t="s">
        <v>7</v>
      </c>
      <c r="E4" s="84"/>
      <c r="F4" s="84"/>
      <c r="G4" s="1"/>
      <c r="H4" s="94">
        <f>SUBTOTAL(9,H5:H53)</f>
        <v>0</v>
      </c>
      <c r="I4" s="84"/>
    </row>
    <row r="5" spans="1:9" ht="30">
      <c r="A5" s="3" t="s">
        <v>135</v>
      </c>
      <c r="B5" s="3" t="s">
        <v>9</v>
      </c>
      <c r="C5" s="4" t="s">
        <v>136</v>
      </c>
      <c r="D5" s="5" t="s">
        <v>137</v>
      </c>
      <c r="E5" s="6" t="s">
        <v>134</v>
      </c>
      <c r="F5" s="7">
        <v>-432.841</v>
      </c>
      <c r="G5" s="8"/>
      <c r="H5" s="95">
        <f>F5*G5</f>
        <v>0</v>
      </c>
      <c r="I5" s="37" t="s">
        <v>13</v>
      </c>
    </row>
    <row r="6" spans="1:9" ht="27">
      <c r="A6" s="10"/>
      <c r="B6" s="87" t="s">
        <v>12</v>
      </c>
      <c r="C6" s="10"/>
      <c r="D6" s="88" t="s">
        <v>137</v>
      </c>
      <c r="E6" s="10"/>
      <c r="F6" s="10"/>
      <c r="G6" s="2"/>
      <c r="H6" s="10"/>
      <c r="I6" s="10"/>
    </row>
    <row r="7" spans="1:9" s="92" customFormat="1" ht="30">
      <c r="A7" s="12" t="s">
        <v>226</v>
      </c>
      <c r="B7" s="12" t="s">
        <v>9</v>
      </c>
      <c r="C7" s="48" t="s">
        <v>194</v>
      </c>
      <c r="D7" s="14" t="s">
        <v>195</v>
      </c>
      <c r="E7" s="15" t="s">
        <v>134</v>
      </c>
      <c r="F7" s="16">
        <v>432.841</v>
      </c>
      <c r="G7" s="17"/>
      <c r="H7" s="97">
        <f>F7*G7</f>
        <v>0</v>
      </c>
      <c r="I7" s="14"/>
    </row>
    <row r="8" spans="1:9" s="92" customFormat="1" ht="15">
      <c r="A8" s="19"/>
      <c r="B8" s="90" t="s">
        <v>12</v>
      </c>
      <c r="C8" s="19"/>
      <c r="D8" s="90" t="s">
        <v>195</v>
      </c>
      <c r="E8" s="19"/>
      <c r="F8" s="19"/>
      <c r="G8" s="11"/>
      <c r="H8" s="19"/>
      <c r="I8" s="19"/>
    </row>
    <row r="9" spans="1:9" ht="15">
      <c r="A9" s="3" t="s">
        <v>138</v>
      </c>
      <c r="B9" s="3" t="s">
        <v>9</v>
      </c>
      <c r="C9" s="4" t="s">
        <v>15</v>
      </c>
      <c r="D9" s="5" t="s">
        <v>16</v>
      </c>
      <c r="E9" s="6" t="s">
        <v>10</v>
      </c>
      <c r="F9" s="7">
        <v>-57.6</v>
      </c>
      <c r="G9" s="8"/>
      <c r="H9" s="95">
        <f>F9*G9</f>
        <v>0</v>
      </c>
      <c r="I9" s="5"/>
    </row>
    <row r="10" spans="1:9" ht="15">
      <c r="A10" s="10"/>
      <c r="B10" s="87" t="s">
        <v>12</v>
      </c>
      <c r="C10" s="10"/>
      <c r="D10" s="88" t="s">
        <v>16</v>
      </c>
      <c r="E10" s="10"/>
      <c r="F10" s="10"/>
      <c r="G10" s="2"/>
      <c r="H10" s="10"/>
      <c r="I10" s="10"/>
    </row>
    <row r="11" spans="1:50" s="45" customFormat="1" ht="30">
      <c r="A11" s="47" t="s">
        <v>196</v>
      </c>
      <c r="B11" s="47" t="s">
        <v>9</v>
      </c>
      <c r="C11" s="48" t="s">
        <v>77</v>
      </c>
      <c r="D11" s="49" t="s">
        <v>55</v>
      </c>
      <c r="E11" s="50" t="s">
        <v>10</v>
      </c>
      <c r="F11" s="51">
        <v>57.6</v>
      </c>
      <c r="G11" s="52"/>
      <c r="H11" s="117">
        <f>F11*G11</f>
        <v>0</v>
      </c>
      <c r="I11" s="49"/>
      <c r="AC11" s="53" t="s">
        <v>11</v>
      </c>
      <c r="AE11" s="53" t="s">
        <v>9</v>
      </c>
      <c r="AF11" s="53" t="s">
        <v>3</v>
      </c>
      <c r="AJ11" s="45" t="s">
        <v>5</v>
      </c>
      <c r="AP11" s="54" t="e">
        <f>IF(#REF!="základní",#REF!,0)</f>
        <v>#REF!</v>
      </c>
      <c r="AQ11" s="54" t="e">
        <f>IF(#REF!="snížená",#REF!,0)</f>
        <v>#REF!</v>
      </c>
      <c r="AR11" s="54" t="e">
        <f>IF(#REF!="zákl. přenesená",#REF!,0)</f>
        <v>#REF!</v>
      </c>
      <c r="AS11" s="54" t="e">
        <f>IF(#REF!="sníž. přenesená",#REF!,0)</f>
        <v>#REF!</v>
      </c>
      <c r="AT11" s="54" t="e">
        <f>IF(#REF!="nulová",#REF!,0)</f>
        <v>#REF!</v>
      </c>
      <c r="AU11" s="53" t="s">
        <v>3</v>
      </c>
      <c r="AV11" s="54">
        <f>ROUND($G$589*$F$589,2)</f>
        <v>0</v>
      </c>
      <c r="AW11" s="53" t="s">
        <v>11</v>
      </c>
      <c r="AX11" s="53" t="s">
        <v>17</v>
      </c>
    </row>
    <row r="12" spans="1:32" s="45" customFormat="1" ht="15">
      <c r="A12" s="46"/>
      <c r="B12" s="91" t="s">
        <v>12</v>
      </c>
      <c r="C12" s="46"/>
      <c r="D12" s="91" t="s">
        <v>56</v>
      </c>
      <c r="E12" s="46"/>
      <c r="F12" s="46"/>
      <c r="H12" s="117"/>
      <c r="I12" s="46"/>
      <c r="AE12" s="45" t="s">
        <v>12</v>
      </c>
      <c r="AF12" s="45" t="s">
        <v>3</v>
      </c>
    </row>
    <row r="13" spans="1:9" ht="30">
      <c r="A13" s="3" t="s">
        <v>139</v>
      </c>
      <c r="B13" s="3" t="s">
        <v>9</v>
      </c>
      <c r="C13" s="4" t="s">
        <v>140</v>
      </c>
      <c r="D13" s="5" t="s">
        <v>141</v>
      </c>
      <c r="E13" s="6" t="s">
        <v>10</v>
      </c>
      <c r="F13" s="7">
        <v>-40</v>
      </c>
      <c r="G13" s="8"/>
      <c r="H13" s="95">
        <f>F13*G13</f>
        <v>0</v>
      </c>
      <c r="I13" s="37" t="s">
        <v>13</v>
      </c>
    </row>
    <row r="14" spans="1:9" ht="15">
      <c r="A14" s="10"/>
      <c r="B14" s="87" t="s">
        <v>12</v>
      </c>
      <c r="C14" s="10"/>
      <c r="D14" s="88" t="s">
        <v>141</v>
      </c>
      <c r="E14" s="10"/>
      <c r="F14" s="10"/>
      <c r="G14" s="2"/>
      <c r="H14" s="10"/>
      <c r="I14" s="10"/>
    </row>
    <row r="15" spans="1:9" s="92" customFormat="1" ht="30">
      <c r="A15" s="12" t="s">
        <v>198</v>
      </c>
      <c r="B15" s="12" t="s">
        <v>9</v>
      </c>
      <c r="C15" s="48" t="s">
        <v>197</v>
      </c>
      <c r="D15" s="14" t="s">
        <v>199</v>
      </c>
      <c r="E15" s="15" t="s">
        <v>10</v>
      </c>
      <c r="F15" s="16">
        <v>40</v>
      </c>
      <c r="G15" s="17"/>
      <c r="H15" s="97">
        <f>F15*G15</f>
        <v>0</v>
      </c>
      <c r="I15" s="14"/>
    </row>
    <row r="16" spans="1:9" s="92" customFormat="1" ht="15">
      <c r="A16" s="19"/>
      <c r="B16" s="90" t="s">
        <v>12</v>
      </c>
      <c r="C16" s="19"/>
      <c r="D16" s="90" t="s">
        <v>199</v>
      </c>
      <c r="E16" s="19"/>
      <c r="F16" s="19"/>
      <c r="G16" s="11"/>
      <c r="H16" s="19"/>
      <c r="I16" s="19"/>
    </row>
    <row r="17" spans="1:9" ht="30">
      <c r="A17" s="3" t="s">
        <v>142</v>
      </c>
      <c r="B17" s="3" t="s">
        <v>9</v>
      </c>
      <c r="C17" s="4" t="s">
        <v>143</v>
      </c>
      <c r="D17" s="5" t="s">
        <v>144</v>
      </c>
      <c r="E17" s="6" t="s">
        <v>10</v>
      </c>
      <c r="F17" s="7">
        <v>-24</v>
      </c>
      <c r="G17" s="8"/>
      <c r="H17" s="95">
        <f>F17*G17</f>
        <v>0</v>
      </c>
      <c r="I17" s="37" t="s">
        <v>13</v>
      </c>
    </row>
    <row r="18" spans="1:9" ht="15">
      <c r="A18" s="10"/>
      <c r="B18" s="87" t="s">
        <v>12</v>
      </c>
      <c r="C18" s="10"/>
      <c r="D18" s="88" t="s">
        <v>144</v>
      </c>
      <c r="E18" s="10"/>
      <c r="F18" s="10"/>
      <c r="G18" s="2"/>
      <c r="H18" s="10"/>
      <c r="I18" s="10"/>
    </row>
    <row r="19" spans="1:9" s="92" customFormat="1" ht="30">
      <c r="A19" s="12" t="s">
        <v>200</v>
      </c>
      <c r="B19" s="12" t="s">
        <v>9</v>
      </c>
      <c r="C19" s="48" t="s">
        <v>202</v>
      </c>
      <c r="D19" s="14" t="s">
        <v>201</v>
      </c>
      <c r="E19" s="15" t="s">
        <v>10</v>
      </c>
      <c r="F19" s="16">
        <v>24</v>
      </c>
      <c r="G19" s="17"/>
      <c r="H19" s="97">
        <f>F19*G19</f>
        <v>0</v>
      </c>
      <c r="I19" s="14"/>
    </row>
    <row r="20" spans="1:9" s="92" customFormat="1" ht="15">
      <c r="A20" s="19"/>
      <c r="B20" s="90" t="s">
        <v>12</v>
      </c>
      <c r="C20" s="19"/>
      <c r="D20" s="90" t="s">
        <v>201</v>
      </c>
      <c r="E20" s="19"/>
      <c r="F20" s="19"/>
      <c r="G20" s="11"/>
      <c r="H20" s="19"/>
      <c r="I20" s="19"/>
    </row>
    <row r="21" spans="1:9" ht="30">
      <c r="A21" s="3" t="s">
        <v>145</v>
      </c>
      <c r="B21" s="3" t="s">
        <v>9</v>
      </c>
      <c r="C21" s="4" t="s">
        <v>146</v>
      </c>
      <c r="D21" s="5" t="s">
        <v>147</v>
      </c>
      <c r="E21" s="6" t="s">
        <v>10</v>
      </c>
      <c r="F21" s="7">
        <v>-40</v>
      </c>
      <c r="G21" s="8"/>
      <c r="H21" s="95">
        <f>F21*G21</f>
        <v>0</v>
      </c>
      <c r="I21" s="37" t="s">
        <v>13</v>
      </c>
    </row>
    <row r="22" spans="1:9" ht="15">
      <c r="A22" s="10"/>
      <c r="B22" s="87" t="s">
        <v>12</v>
      </c>
      <c r="C22" s="10"/>
      <c r="D22" s="88" t="s">
        <v>147</v>
      </c>
      <c r="E22" s="10"/>
      <c r="F22" s="10"/>
      <c r="G22" s="2"/>
      <c r="H22" s="10"/>
      <c r="I22" s="10"/>
    </row>
    <row r="23" spans="1:50" s="45" customFormat="1" ht="45">
      <c r="A23" s="47" t="s">
        <v>205</v>
      </c>
      <c r="B23" s="47" t="s">
        <v>9</v>
      </c>
      <c r="C23" s="48" t="s">
        <v>79</v>
      </c>
      <c r="D23" s="49" t="s">
        <v>203</v>
      </c>
      <c r="E23" s="50" t="s">
        <v>10</v>
      </c>
      <c r="F23" s="51">
        <v>40</v>
      </c>
      <c r="G23" s="52"/>
      <c r="H23" s="117">
        <f>F23*G23</f>
        <v>0</v>
      </c>
      <c r="I23" s="49"/>
      <c r="AC23" s="53" t="s">
        <v>11</v>
      </c>
      <c r="AE23" s="53" t="s">
        <v>9</v>
      </c>
      <c r="AF23" s="53" t="s">
        <v>3</v>
      </c>
      <c r="AJ23" s="45" t="s">
        <v>5</v>
      </c>
      <c r="AP23" s="54" t="e">
        <f>IF(#REF!="základní",#REF!,0)</f>
        <v>#REF!</v>
      </c>
      <c r="AQ23" s="54" t="e">
        <f>IF(#REF!="snížená",#REF!,0)</f>
        <v>#REF!</v>
      </c>
      <c r="AR23" s="54" t="e">
        <f>IF(#REF!="zákl. přenesená",#REF!,0)</f>
        <v>#REF!</v>
      </c>
      <c r="AS23" s="54" t="e">
        <f>IF(#REF!="sníž. přenesená",#REF!,0)</f>
        <v>#REF!</v>
      </c>
      <c r="AT23" s="54" t="e">
        <f>IF(#REF!="nulová",#REF!,0)</f>
        <v>#REF!</v>
      </c>
      <c r="AU23" s="53" t="s">
        <v>3</v>
      </c>
      <c r="AV23" s="54">
        <f>ROUND($G$584*$F$584,2)</f>
        <v>0</v>
      </c>
      <c r="AW23" s="53" t="s">
        <v>11</v>
      </c>
      <c r="AX23" s="53" t="s">
        <v>27</v>
      </c>
    </row>
    <row r="24" spans="1:32" s="45" customFormat="1" ht="27">
      <c r="A24" s="46"/>
      <c r="B24" s="91" t="s">
        <v>12</v>
      </c>
      <c r="C24" s="46"/>
      <c r="D24" s="91" t="s">
        <v>204</v>
      </c>
      <c r="E24" s="46"/>
      <c r="F24" s="46"/>
      <c r="H24" s="117"/>
      <c r="I24" s="46"/>
      <c r="AE24" s="45" t="s">
        <v>12</v>
      </c>
      <c r="AF24" s="45" t="s">
        <v>3</v>
      </c>
    </row>
    <row r="25" spans="1:9" ht="15">
      <c r="A25" s="3" t="s">
        <v>148</v>
      </c>
      <c r="B25" s="3" t="s">
        <v>9</v>
      </c>
      <c r="C25" s="4" t="s">
        <v>30</v>
      </c>
      <c r="D25" s="5" t="s">
        <v>149</v>
      </c>
      <c r="E25" s="6" t="s">
        <v>10</v>
      </c>
      <c r="F25" s="7">
        <v>-150</v>
      </c>
      <c r="G25" s="8"/>
      <c r="H25" s="95">
        <f>F25*G25</f>
        <v>0</v>
      </c>
      <c r="I25" s="37" t="s">
        <v>13</v>
      </c>
    </row>
    <row r="26" spans="1:9" ht="15">
      <c r="A26" s="10"/>
      <c r="B26" s="87" t="s">
        <v>12</v>
      </c>
      <c r="C26" s="10"/>
      <c r="D26" s="88" t="s">
        <v>149</v>
      </c>
      <c r="E26" s="10"/>
      <c r="F26" s="10"/>
      <c r="G26" s="2"/>
      <c r="H26" s="10"/>
      <c r="I26" s="10"/>
    </row>
    <row r="27" spans="1:50" s="45" customFormat="1" ht="45">
      <c r="A27" s="47" t="s">
        <v>206</v>
      </c>
      <c r="B27" s="47" t="s">
        <v>9</v>
      </c>
      <c r="C27" s="48" t="s">
        <v>80</v>
      </c>
      <c r="D27" s="49" t="s">
        <v>169</v>
      </c>
      <c r="E27" s="50" t="s">
        <v>10</v>
      </c>
      <c r="F27" s="51">
        <v>150</v>
      </c>
      <c r="G27" s="52"/>
      <c r="H27" s="117">
        <f>F27*G27</f>
        <v>0</v>
      </c>
      <c r="I27" s="49"/>
      <c r="AC27" s="53" t="s">
        <v>11</v>
      </c>
      <c r="AE27" s="53" t="s">
        <v>9</v>
      </c>
      <c r="AF27" s="53" t="s">
        <v>3</v>
      </c>
      <c r="AJ27" s="45" t="s">
        <v>5</v>
      </c>
      <c r="AP27" s="54" t="e">
        <f>IF(#REF!="základní",#REF!,0)</f>
        <v>#REF!</v>
      </c>
      <c r="AQ27" s="54" t="e">
        <f>IF(#REF!="snížená",#REF!,0)</f>
        <v>#REF!</v>
      </c>
      <c r="AR27" s="54" t="e">
        <f>IF(#REF!="zákl. přenesená",#REF!,0)</f>
        <v>#REF!</v>
      </c>
      <c r="AS27" s="54" t="e">
        <f>IF(#REF!="sníž. přenesená",#REF!,0)</f>
        <v>#REF!</v>
      </c>
      <c r="AT27" s="54" t="e">
        <f>IF(#REF!="nulová",#REF!,0)</f>
        <v>#REF!</v>
      </c>
      <c r="AU27" s="53" t="s">
        <v>3</v>
      </c>
      <c r="AV27" s="54">
        <f>ROUND($G$578*$F$578,2)</f>
        <v>0</v>
      </c>
      <c r="AW27" s="53" t="s">
        <v>11</v>
      </c>
      <c r="AX27" s="53" t="s">
        <v>32</v>
      </c>
    </row>
    <row r="28" spans="1:9" ht="30">
      <c r="A28" s="3" t="s">
        <v>150</v>
      </c>
      <c r="B28" s="3" t="s">
        <v>9</v>
      </c>
      <c r="C28" s="4" t="s">
        <v>151</v>
      </c>
      <c r="D28" s="5" t="s">
        <v>152</v>
      </c>
      <c r="E28" s="6" t="s">
        <v>134</v>
      </c>
      <c r="F28" s="7">
        <v>-19.266</v>
      </c>
      <c r="G28" s="8"/>
      <c r="H28" s="95">
        <f>F28*G28</f>
        <v>0</v>
      </c>
      <c r="I28" s="37" t="s">
        <v>13</v>
      </c>
    </row>
    <row r="29" spans="1:9" ht="15">
      <c r="A29" s="10"/>
      <c r="B29" s="87" t="s">
        <v>12</v>
      </c>
      <c r="C29" s="10"/>
      <c r="D29" s="88" t="s">
        <v>152</v>
      </c>
      <c r="E29" s="10"/>
      <c r="F29" s="10"/>
      <c r="G29" s="2"/>
      <c r="H29" s="10"/>
      <c r="I29" s="10"/>
    </row>
    <row r="30" spans="1:9" s="92" customFormat="1" ht="30">
      <c r="A30" s="12" t="s">
        <v>207</v>
      </c>
      <c r="B30" s="12" t="s">
        <v>9</v>
      </c>
      <c r="C30" s="48" t="s">
        <v>208</v>
      </c>
      <c r="D30" s="14" t="s">
        <v>209</v>
      </c>
      <c r="E30" s="15" t="s">
        <v>134</v>
      </c>
      <c r="F30" s="16">
        <v>19.266</v>
      </c>
      <c r="G30" s="17"/>
      <c r="H30" s="97">
        <f>F30*G30</f>
        <v>0</v>
      </c>
      <c r="I30" s="14"/>
    </row>
    <row r="31" spans="1:9" s="92" customFormat="1" ht="15">
      <c r="A31" s="19"/>
      <c r="B31" s="90" t="s">
        <v>12</v>
      </c>
      <c r="C31" s="19"/>
      <c r="D31" s="90" t="s">
        <v>209</v>
      </c>
      <c r="E31" s="19"/>
      <c r="F31" s="19"/>
      <c r="G31" s="11"/>
      <c r="H31" s="19"/>
      <c r="I31" s="19"/>
    </row>
    <row r="32" spans="1:9" ht="15">
      <c r="A32" s="3" t="s">
        <v>153</v>
      </c>
      <c r="B32" s="3" t="s">
        <v>9</v>
      </c>
      <c r="C32" s="4" t="s">
        <v>154</v>
      </c>
      <c r="D32" s="5" t="s">
        <v>155</v>
      </c>
      <c r="E32" s="6" t="s">
        <v>10</v>
      </c>
      <c r="F32" s="7">
        <v>-40</v>
      </c>
      <c r="G32" s="8"/>
      <c r="H32" s="95">
        <f>F32*G32</f>
        <v>0</v>
      </c>
      <c r="I32" s="37" t="s">
        <v>13</v>
      </c>
    </row>
    <row r="33" spans="1:9" ht="15">
      <c r="A33" s="10"/>
      <c r="B33" s="87" t="s">
        <v>12</v>
      </c>
      <c r="C33" s="10"/>
      <c r="D33" s="88" t="s">
        <v>155</v>
      </c>
      <c r="E33" s="10"/>
      <c r="F33" s="10"/>
      <c r="G33" s="2"/>
      <c r="H33" s="10"/>
      <c r="I33" s="10"/>
    </row>
    <row r="34" spans="1:9" s="92" customFormat="1" ht="15">
      <c r="A34" s="12" t="s">
        <v>211</v>
      </c>
      <c r="B34" s="12" t="s">
        <v>9</v>
      </c>
      <c r="C34" s="48" t="s">
        <v>210</v>
      </c>
      <c r="D34" s="14" t="s">
        <v>212</v>
      </c>
      <c r="E34" s="15" t="s">
        <v>10</v>
      </c>
      <c r="F34" s="16">
        <v>40</v>
      </c>
      <c r="G34" s="17"/>
      <c r="H34" s="97">
        <f>F34*G34</f>
        <v>0</v>
      </c>
      <c r="I34" s="14"/>
    </row>
    <row r="35" spans="1:9" s="92" customFormat="1" ht="15">
      <c r="A35" s="19"/>
      <c r="B35" s="90" t="s">
        <v>12</v>
      </c>
      <c r="C35" s="19"/>
      <c r="D35" s="90" t="s">
        <v>212</v>
      </c>
      <c r="E35" s="19"/>
      <c r="F35" s="19"/>
      <c r="G35" s="11"/>
      <c r="H35" s="19"/>
      <c r="I35" s="19"/>
    </row>
    <row r="36" spans="1:9" ht="15">
      <c r="A36" s="3" t="s">
        <v>156</v>
      </c>
      <c r="B36" s="3" t="s">
        <v>9</v>
      </c>
      <c r="C36" s="4" t="s">
        <v>40</v>
      </c>
      <c r="D36" s="5" t="s">
        <v>41</v>
      </c>
      <c r="E36" s="6" t="s">
        <v>10</v>
      </c>
      <c r="F36" s="7">
        <v>-21</v>
      </c>
      <c r="G36" s="8"/>
      <c r="H36" s="95">
        <f>F36*G36</f>
        <v>0</v>
      </c>
      <c r="I36" s="5"/>
    </row>
    <row r="37" spans="1:9" ht="15">
      <c r="A37" s="10"/>
      <c r="B37" s="87" t="s">
        <v>12</v>
      </c>
      <c r="C37" s="10"/>
      <c r="D37" s="88" t="s">
        <v>41</v>
      </c>
      <c r="E37" s="10"/>
      <c r="F37" s="10"/>
      <c r="G37" s="2"/>
      <c r="H37" s="10"/>
      <c r="I37" s="10"/>
    </row>
    <row r="38" spans="1:50" s="45" customFormat="1" ht="30">
      <c r="A38" s="47" t="s">
        <v>213</v>
      </c>
      <c r="B38" s="47" t="s">
        <v>9</v>
      </c>
      <c r="C38" s="48" t="s">
        <v>82</v>
      </c>
      <c r="D38" s="49" t="s">
        <v>63</v>
      </c>
      <c r="E38" s="50" t="s">
        <v>10</v>
      </c>
      <c r="F38" s="51">
        <v>21</v>
      </c>
      <c r="G38" s="52"/>
      <c r="H38" s="117">
        <f>F38*G38</f>
        <v>0</v>
      </c>
      <c r="I38" s="49"/>
      <c r="AC38" s="53" t="s">
        <v>11</v>
      </c>
      <c r="AE38" s="53" t="s">
        <v>9</v>
      </c>
      <c r="AF38" s="53" t="s">
        <v>3</v>
      </c>
      <c r="AJ38" s="45" t="s">
        <v>5</v>
      </c>
      <c r="AP38" s="54" t="e">
        <f>IF(#REF!="základní",#REF!,0)</f>
        <v>#REF!</v>
      </c>
      <c r="AQ38" s="54" t="e">
        <f>IF(#REF!="snížená",#REF!,0)</f>
        <v>#REF!</v>
      </c>
      <c r="AR38" s="54" t="e">
        <f>IF(#REF!="zákl. přenesená",#REF!,0)</f>
        <v>#REF!</v>
      </c>
      <c r="AS38" s="54" t="e">
        <f>IF(#REF!="sníž. přenesená",#REF!,0)</f>
        <v>#REF!</v>
      </c>
      <c r="AT38" s="54" t="e">
        <f>IF(#REF!="nulová",#REF!,0)</f>
        <v>#REF!</v>
      </c>
      <c r="AU38" s="53" t="s">
        <v>3</v>
      </c>
      <c r="AV38" s="54">
        <f>ROUND($G$584*$F$584,2)</f>
        <v>0</v>
      </c>
      <c r="AW38" s="53" t="s">
        <v>11</v>
      </c>
      <c r="AX38" s="53" t="s">
        <v>42</v>
      </c>
    </row>
    <row r="39" spans="1:32" s="45" customFormat="1" ht="15">
      <c r="A39" s="46"/>
      <c r="B39" s="91" t="s">
        <v>12</v>
      </c>
      <c r="C39" s="46"/>
      <c r="D39" s="91" t="s">
        <v>64</v>
      </c>
      <c r="E39" s="46"/>
      <c r="F39" s="46"/>
      <c r="H39" s="117"/>
      <c r="I39" s="46"/>
      <c r="AE39" s="45" t="s">
        <v>12</v>
      </c>
      <c r="AF39" s="45" t="s">
        <v>3</v>
      </c>
    </row>
    <row r="40" spans="1:9" ht="15">
      <c r="A40" s="3" t="s">
        <v>157</v>
      </c>
      <c r="B40" s="3" t="s">
        <v>9</v>
      </c>
      <c r="C40" s="4" t="s">
        <v>158</v>
      </c>
      <c r="D40" s="5" t="s">
        <v>159</v>
      </c>
      <c r="E40" s="6" t="s">
        <v>47</v>
      </c>
      <c r="F40" s="7">
        <v>-4</v>
      </c>
      <c r="G40" s="8"/>
      <c r="H40" s="95">
        <f>F40*G40</f>
        <v>0</v>
      </c>
      <c r="I40" s="37" t="s">
        <v>13</v>
      </c>
    </row>
    <row r="41" spans="1:9" ht="15">
      <c r="A41" s="10"/>
      <c r="B41" s="87" t="s">
        <v>12</v>
      </c>
      <c r="C41" s="10"/>
      <c r="D41" s="88" t="s">
        <v>159</v>
      </c>
      <c r="E41" s="10"/>
      <c r="F41" s="10"/>
      <c r="G41" s="2"/>
      <c r="H41" s="10"/>
      <c r="I41" s="10"/>
    </row>
    <row r="42" spans="1:9" s="92" customFormat="1" ht="30">
      <c r="A42" s="12" t="s">
        <v>215</v>
      </c>
      <c r="B42" s="12" t="s">
        <v>9</v>
      </c>
      <c r="C42" s="48" t="s">
        <v>214</v>
      </c>
      <c r="D42" s="14" t="s">
        <v>216</v>
      </c>
      <c r="E42" s="15" t="s">
        <v>47</v>
      </c>
      <c r="F42" s="16">
        <v>4</v>
      </c>
      <c r="G42" s="17"/>
      <c r="H42" s="97">
        <f>F42*G42</f>
        <v>0</v>
      </c>
      <c r="I42" s="14"/>
    </row>
    <row r="43" spans="1:9" s="92" customFormat="1" ht="15">
      <c r="A43" s="19"/>
      <c r="B43" s="90" t="s">
        <v>12</v>
      </c>
      <c r="C43" s="19"/>
      <c r="D43" s="90" t="s">
        <v>216</v>
      </c>
      <c r="E43" s="19"/>
      <c r="F43" s="19"/>
      <c r="G43" s="11"/>
      <c r="H43" s="19"/>
      <c r="I43" s="19"/>
    </row>
    <row r="44" spans="1:9" ht="15">
      <c r="A44" s="3" t="s">
        <v>160</v>
      </c>
      <c r="B44" s="3" t="s">
        <v>9</v>
      </c>
      <c r="C44" s="4" t="s">
        <v>161</v>
      </c>
      <c r="D44" s="5" t="s">
        <v>162</v>
      </c>
      <c r="E44" s="6" t="s">
        <v>47</v>
      </c>
      <c r="F44" s="7">
        <v>-4</v>
      </c>
      <c r="G44" s="8"/>
      <c r="H44" s="95">
        <f>F44*G44</f>
        <v>0</v>
      </c>
      <c r="I44" s="37" t="s">
        <v>13</v>
      </c>
    </row>
    <row r="45" spans="1:9" ht="15">
      <c r="A45" s="10"/>
      <c r="B45" s="87" t="s">
        <v>12</v>
      </c>
      <c r="C45" s="10"/>
      <c r="D45" s="88" t="s">
        <v>162</v>
      </c>
      <c r="E45" s="10"/>
      <c r="F45" s="10"/>
      <c r="G45" s="2"/>
      <c r="H45" s="10"/>
      <c r="I45" s="10"/>
    </row>
    <row r="46" spans="1:9" s="92" customFormat="1" ht="30">
      <c r="A46" s="12" t="s">
        <v>218</v>
      </c>
      <c r="B46" s="12" t="s">
        <v>9</v>
      </c>
      <c r="C46" s="48" t="s">
        <v>217</v>
      </c>
      <c r="D46" s="14" t="s">
        <v>219</v>
      </c>
      <c r="E46" s="15" t="s">
        <v>47</v>
      </c>
      <c r="F46" s="16">
        <v>4</v>
      </c>
      <c r="G46" s="17"/>
      <c r="H46" s="97">
        <f>F46*G46</f>
        <v>0</v>
      </c>
      <c r="I46" s="14"/>
    </row>
    <row r="47" spans="1:9" s="92" customFormat="1" ht="15">
      <c r="A47" s="19"/>
      <c r="B47" s="90" t="s">
        <v>12</v>
      </c>
      <c r="C47" s="19"/>
      <c r="D47" s="90" t="s">
        <v>219</v>
      </c>
      <c r="E47" s="19"/>
      <c r="F47" s="19"/>
      <c r="G47" s="11"/>
      <c r="H47" s="19"/>
      <c r="I47" s="19"/>
    </row>
    <row r="48" spans="1:9" ht="30">
      <c r="A48" s="3" t="s">
        <v>163</v>
      </c>
      <c r="B48" s="3" t="s">
        <v>9</v>
      </c>
      <c r="C48" s="4" t="s">
        <v>164</v>
      </c>
      <c r="D48" s="5" t="s">
        <v>165</v>
      </c>
      <c r="E48" s="6" t="s">
        <v>10</v>
      </c>
      <c r="F48" s="7">
        <v>-4</v>
      </c>
      <c r="G48" s="8"/>
      <c r="H48" s="95">
        <f>F48*G48</f>
        <v>0</v>
      </c>
      <c r="I48" s="37" t="s">
        <v>13</v>
      </c>
    </row>
    <row r="49" spans="1:9" s="92" customFormat="1" ht="30">
      <c r="A49" s="12" t="s">
        <v>222</v>
      </c>
      <c r="B49" s="12" t="s">
        <v>9</v>
      </c>
      <c r="C49" s="48" t="s">
        <v>220</v>
      </c>
      <c r="D49" s="14" t="s">
        <v>224</v>
      </c>
      <c r="E49" s="15" t="s">
        <v>10</v>
      </c>
      <c r="F49" s="16">
        <v>4</v>
      </c>
      <c r="G49" s="17"/>
      <c r="H49" s="97">
        <f>F49*G49</f>
        <v>0</v>
      </c>
      <c r="I49" s="14"/>
    </row>
    <row r="50" spans="1:9" ht="30">
      <c r="A50" s="3" t="s">
        <v>166</v>
      </c>
      <c r="B50" s="3" t="s">
        <v>9</v>
      </c>
      <c r="C50" s="4" t="s">
        <v>167</v>
      </c>
      <c r="D50" s="5" t="s">
        <v>168</v>
      </c>
      <c r="E50" s="6" t="s">
        <v>10</v>
      </c>
      <c r="F50" s="7">
        <v>-60</v>
      </c>
      <c r="G50" s="8"/>
      <c r="H50" s="95">
        <f>F50*G50</f>
        <v>0</v>
      </c>
      <c r="I50" s="37" t="s">
        <v>13</v>
      </c>
    </row>
    <row r="51" spans="1:9" s="92" customFormat="1" ht="30">
      <c r="A51" s="12" t="s">
        <v>223</v>
      </c>
      <c r="B51" s="12" t="s">
        <v>9</v>
      </c>
      <c r="C51" s="48" t="s">
        <v>221</v>
      </c>
      <c r="D51" s="14" t="s">
        <v>225</v>
      </c>
      <c r="E51" s="15" t="s">
        <v>10</v>
      </c>
      <c r="F51" s="16">
        <v>60</v>
      </c>
      <c r="G51" s="17"/>
      <c r="H51" s="97">
        <f>F51*G51</f>
        <v>0</v>
      </c>
      <c r="I51" s="14"/>
    </row>
  </sheetData>
  <sheetProtection algorithmName="SHA-512" hashValue="yaOA9XAzKB2wQ1D6q8oIkpmttpSZ/L84oGFB+I2nIutUHqQHWhJiXmpLxvheHc8irgfOqFM2Q/e0TxY5tGYz9A==" saltValue="fkc9OHatoE1apvFR5QODdg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 topLeftCell="A1">
      <selection activeCell="A22" sqref="A22"/>
    </sheetView>
  </sheetViews>
  <sheetFormatPr defaultColWidth="9.140625" defaultRowHeight="15"/>
  <cols>
    <col min="1" max="1" width="39.421875" style="0" customWidth="1"/>
    <col min="2" max="5" width="14.7109375" style="98" customWidth="1"/>
    <col min="6" max="7" width="16.57421875" style="98" customWidth="1"/>
    <col min="8" max="8" width="10.421875" style="98" customWidth="1"/>
    <col min="257" max="257" width="39.421875" style="0" customWidth="1"/>
    <col min="258" max="261" width="14.7109375" style="0" customWidth="1"/>
    <col min="262" max="263" width="16.57421875" style="0" customWidth="1"/>
    <col min="264" max="264" width="10.421875" style="0" customWidth="1"/>
    <col min="513" max="513" width="39.421875" style="0" customWidth="1"/>
    <col min="514" max="517" width="14.7109375" style="0" customWidth="1"/>
    <col min="518" max="519" width="16.57421875" style="0" customWidth="1"/>
    <col min="520" max="520" width="10.421875" style="0" customWidth="1"/>
    <col min="769" max="769" width="39.421875" style="0" customWidth="1"/>
    <col min="770" max="773" width="14.7109375" style="0" customWidth="1"/>
    <col min="774" max="775" width="16.57421875" style="0" customWidth="1"/>
    <col min="776" max="776" width="10.421875" style="0" customWidth="1"/>
    <col min="1025" max="1025" width="39.421875" style="0" customWidth="1"/>
    <col min="1026" max="1029" width="14.7109375" style="0" customWidth="1"/>
    <col min="1030" max="1031" width="16.57421875" style="0" customWidth="1"/>
    <col min="1032" max="1032" width="10.421875" style="0" customWidth="1"/>
    <col min="1281" max="1281" width="39.421875" style="0" customWidth="1"/>
    <col min="1282" max="1285" width="14.7109375" style="0" customWidth="1"/>
    <col min="1286" max="1287" width="16.57421875" style="0" customWidth="1"/>
    <col min="1288" max="1288" width="10.421875" style="0" customWidth="1"/>
    <col min="1537" max="1537" width="39.421875" style="0" customWidth="1"/>
    <col min="1538" max="1541" width="14.7109375" style="0" customWidth="1"/>
    <col min="1542" max="1543" width="16.57421875" style="0" customWidth="1"/>
    <col min="1544" max="1544" width="10.421875" style="0" customWidth="1"/>
    <col min="1793" max="1793" width="39.421875" style="0" customWidth="1"/>
    <col min="1794" max="1797" width="14.7109375" style="0" customWidth="1"/>
    <col min="1798" max="1799" width="16.57421875" style="0" customWidth="1"/>
    <col min="1800" max="1800" width="10.421875" style="0" customWidth="1"/>
    <col min="2049" max="2049" width="39.421875" style="0" customWidth="1"/>
    <col min="2050" max="2053" width="14.7109375" style="0" customWidth="1"/>
    <col min="2054" max="2055" width="16.57421875" style="0" customWidth="1"/>
    <col min="2056" max="2056" width="10.421875" style="0" customWidth="1"/>
    <col min="2305" max="2305" width="39.421875" style="0" customWidth="1"/>
    <col min="2306" max="2309" width="14.7109375" style="0" customWidth="1"/>
    <col min="2310" max="2311" width="16.57421875" style="0" customWidth="1"/>
    <col min="2312" max="2312" width="10.421875" style="0" customWidth="1"/>
    <col min="2561" max="2561" width="39.421875" style="0" customWidth="1"/>
    <col min="2562" max="2565" width="14.7109375" style="0" customWidth="1"/>
    <col min="2566" max="2567" width="16.57421875" style="0" customWidth="1"/>
    <col min="2568" max="2568" width="10.421875" style="0" customWidth="1"/>
    <col min="2817" max="2817" width="39.421875" style="0" customWidth="1"/>
    <col min="2818" max="2821" width="14.7109375" style="0" customWidth="1"/>
    <col min="2822" max="2823" width="16.57421875" style="0" customWidth="1"/>
    <col min="2824" max="2824" width="10.421875" style="0" customWidth="1"/>
    <col min="3073" max="3073" width="39.421875" style="0" customWidth="1"/>
    <col min="3074" max="3077" width="14.7109375" style="0" customWidth="1"/>
    <col min="3078" max="3079" width="16.57421875" style="0" customWidth="1"/>
    <col min="3080" max="3080" width="10.421875" style="0" customWidth="1"/>
    <col min="3329" max="3329" width="39.421875" style="0" customWidth="1"/>
    <col min="3330" max="3333" width="14.7109375" style="0" customWidth="1"/>
    <col min="3334" max="3335" width="16.57421875" style="0" customWidth="1"/>
    <col min="3336" max="3336" width="10.421875" style="0" customWidth="1"/>
    <col min="3585" max="3585" width="39.421875" style="0" customWidth="1"/>
    <col min="3586" max="3589" width="14.7109375" style="0" customWidth="1"/>
    <col min="3590" max="3591" width="16.57421875" style="0" customWidth="1"/>
    <col min="3592" max="3592" width="10.421875" style="0" customWidth="1"/>
    <col min="3841" max="3841" width="39.421875" style="0" customWidth="1"/>
    <col min="3842" max="3845" width="14.7109375" style="0" customWidth="1"/>
    <col min="3846" max="3847" width="16.57421875" style="0" customWidth="1"/>
    <col min="3848" max="3848" width="10.421875" style="0" customWidth="1"/>
    <col min="4097" max="4097" width="39.421875" style="0" customWidth="1"/>
    <col min="4098" max="4101" width="14.7109375" style="0" customWidth="1"/>
    <col min="4102" max="4103" width="16.57421875" style="0" customWidth="1"/>
    <col min="4104" max="4104" width="10.421875" style="0" customWidth="1"/>
    <col min="4353" max="4353" width="39.421875" style="0" customWidth="1"/>
    <col min="4354" max="4357" width="14.7109375" style="0" customWidth="1"/>
    <col min="4358" max="4359" width="16.57421875" style="0" customWidth="1"/>
    <col min="4360" max="4360" width="10.421875" style="0" customWidth="1"/>
    <col min="4609" max="4609" width="39.421875" style="0" customWidth="1"/>
    <col min="4610" max="4613" width="14.7109375" style="0" customWidth="1"/>
    <col min="4614" max="4615" width="16.57421875" style="0" customWidth="1"/>
    <col min="4616" max="4616" width="10.421875" style="0" customWidth="1"/>
    <col min="4865" max="4865" width="39.421875" style="0" customWidth="1"/>
    <col min="4866" max="4869" width="14.7109375" style="0" customWidth="1"/>
    <col min="4870" max="4871" width="16.57421875" style="0" customWidth="1"/>
    <col min="4872" max="4872" width="10.421875" style="0" customWidth="1"/>
    <col min="5121" max="5121" width="39.421875" style="0" customWidth="1"/>
    <col min="5122" max="5125" width="14.7109375" style="0" customWidth="1"/>
    <col min="5126" max="5127" width="16.57421875" style="0" customWidth="1"/>
    <col min="5128" max="5128" width="10.421875" style="0" customWidth="1"/>
    <col min="5377" max="5377" width="39.421875" style="0" customWidth="1"/>
    <col min="5378" max="5381" width="14.7109375" style="0" customWidth="1"/>
    <col min="5382" max="5383" width="16.57421875" style="0" customWidth="1"/>
    <col min="5384" max="5384" width="10.421875" style="0" customWidth="1"/>
    <col min="5633" max="5633" width="39.421875" style="0" customWidth="1"/>
    <col min="5634" max="5637" width="14.7109375" style="0" customWidth="1"/>
    <col min="5638" max="5639" width="16.57421875" style="0" customWidth="1"/>
    <col min="5640" max="5640" width="10.421875" style="0" customWidth="1"/>
    <col min="5889" max="5889" width="39.421875" style="0" customWidth="1"/>
    <col min="5890" max="5893" width="14.7109375" style="0" customWidth="1"/>
    <col min="5894" max="5895" width="16.57421875" style="0" customWidth="1"/>
    <col min="5896" max="5896" width="10.421875" style="0" customWidth="1"/>
    <col min="6145" max="6145" width="39.421875" style="0" customWidth="1"/>
    <col min="6146" max="6149" width="14.7109375" style="0" customWidth="1"/>
    <col min="6150" max="6151" width="16.57421875" style="0" customWidth="1"/>
    <col min="6152" max="6152" width="10.421875" style="0" customWidth="1"/>
    <col min="6401" max="6401" width="39.421875" style="0" customWidth="1"/>
    <col min="6402" max="6405" width="14.7109375" style="0" customWidth="1"/>
    <col min="6406" max="6407" width="16.57421875" style="0" customWidth="1"/>
    <col min="6408" max="6408" width="10.421875" style="0" customWidth="1"/>
    <col min="6657" max="6657" width="39.421875" style="0" customWidth="1"/>
    <col min="6658" max="6661" width="14.7109375" style="0" customWidth="1"/>
    <col min="6662" max="6663" width="16.57421875" style="0" customWidth="1"/>
    <col min="6664" max="6664" width="10.421875" style="0" customWidth="1"/>
    <col min="6913" max="6913" width="39.421875" style="0" customWidth="1"/>
    <col min="6914" max="6917" width="14.7109375" style="0" customWidth="1"/>
    <col min="6918" max="6919" width="16.57421875" style="0" customWidth="1"/>
    <col min="6920" max="6920" width="10.421875" style="0" customWidth="1"/>
    <col min="7169" max="7169" width="39.421875" style="0" customWidth="1"/>
    <col min="7170" max="7173" width="14.7109375" style="0" customWidth="1"/>
    <col min="7174" max="7175" width="16.57421875" style="0" customWidth="1"/>
    <col min="7176" max="7176" width="10.421875" style="0" customWidth="1"/>
    <col min="7425" max="7425" width="39.421875" style="0" customWidth="1"/>
    <col min="7426" max="7429" width="14.7109375" style="0" customWidth="1"/>
    <col min="7430" max="7431" width="16.57421875" style="0" customWidth="1"/>
    <col min="7432" max="7432" width="10.421875" style="0" customWidth="1"/>
    <col min="7681" max="7681" width="39.421875" style="0" customWidth="1"/>
    <col min="7682" max="7685" width="14.7109375" style="0" customWidth="1"/>
    <col min="7686" max="7687" width="16.57421875" style="0" customWidth="1"/>
    <col min="7688" max="7688" width="10.421875" style="0" customWidth="1"/>
    <col min="7937" max="7937" width="39.421875" style="0" customWidth="1"/>
    <col min="7938" max="7941" width="14.7109375" style="0" customWidth="1"/>
    <col min="7942" max="7943" width="16.57421875" style="0" customWidth="1"/>
    <col min="7944" max="7944" width="10.421875" style="0" customWidth="1"/>
    <col min="8193" max="8193" width="39.421875" style="0" customWidth="1"/>
    <col min="8194" max="8197" width="14.7109375" style="0" customWidth="1"/>
    <col min="8198" max="8199" width="16.57421875" style="0" customWidth="1"/>
    <col min="8200" max="8200" width="10.421875" style="0" customWidth="1"/>
    <col min="8449" max="8449" width="39.421875" style="0" customWidth="1"/>
    <col min="8450" max="8453" width="14.7109375" style="0" customWidth="1"/>
    <col min="8454" max="8455" width="16.57421875" style="0" customWidth="1"/>
    <col min="8456" max="8456" width="10.421875" style="0" customWidth="1"/>
    <col min="8705" max="8705" width="39.421875" style="0" customWidth="1"/>
    <col min="8706" max="8709" width="14.7109375" style="0" customWidth="1"/>
    <col min="8710" max="8711" width="16.57421875" style="0" customWidth="1"/>
    <col min="8712" max="8712" width="10.421875" style="0" customWidth="1"/>
    <col min="8961" max="8961" width="39.421875" style="0" customWidth="1"/>
    <col min="8962" max="8965" width="14.7109375" style="0" customWidth="1"/>
    <col min="8966" max="8967" width="16.57421875" style="0" customWidth="1"/>
    <col min="8968" max="8968" width="10.421875" style="0" customWidth="1"/>
    <col min="9217" max="9217" width="39.421875" style="0" customWidth="1"/>
    <col min="9218" max="9221" width="14.7109375" style="0" customWidth="1"/>
    <col min="9222" max="9223" width="16.57421875" style="0" customWidth="1"/>
    <col min="9224" max="9224" width="10.421875" style="0" customWidth="1"/>
    <col min="9473" max="9473" width="39.421875" style="0" customWidth="1"/>
    <col min="9474" max="9477" width="14.7109375" style="0" customWidth="1"/>
    <col min="9478" max="9479" width="16.57421875" style="0" customWidth="1"/>
    <col min="9480" max="9480" width="10.421875" style="0" customWidth="1"/>
    <col min="9729" max="9729" width="39.421875" style="0" customWidth="1"/>
    <col min="9730" max="9733" width="14.7109375" style="0" customWidth="1"/>
    <col min="9734" max="9735" width="16.57421875" style="0" customWidth="1"/>
    <col min="9736" max="9736" width="10.421875" style="0" customWidth="1"/>
    <col min="9985" max="9985" width="39.421875" style="0" customWidth="1"/>
    <col min="9986" max="9989" width="14.7109375" style="0" customWidth="1"/>
    <col min="9990" max="9991" width="16.57421875" style="0" customWidth="1"/>
    <col min="9992" max="9992" width="10.421875" style="0" customWidth="1"/>
    <col min="10241" max="10241" width="39.421875" style="0" customWidth="1"/>
    <col min="10242" max="10245" width="14.7109375" style="0" customWidth="1"/>
    <col min="10246" max="10247" width="16.57421875" style="0" customWidth="1"/>
    <col min="10248" max="10248" width="10.421875" style="0" customWidth="1"/>
    <col min="10497" max="10497" width="39.421875" style="0" customWidth="1"/>
    <col min="10498" max="10501" width="14.7109375" style="0" customWidth="1"/>
    <col min="10502" max="10503" width="16.57421875" style="0" customWidth="1"/>
    <col min="10504" max="10504" width="10.421875" style="0" customWidth="1"/>
    <col min="10753" max="10753" width="39.421875" style="0" customWidth="1"/>
    <col min="10754" max="10757" width="14.7109375" style="0" customWidth="1"/>
    <col min="10758" max="10759" width="16.57421875" style="0" customWidth="1"/>
    <col min="10760" max="10760" width="10.421875" style="0" customWidth="1"/>
    <col min="11009" max="11009" width="39.421875" style="0" customWidth="1"/>
    <col min="11010" max="11013" width="14.7109375" style="0" customWidth="1"/>
    <col min="11014" max="11015" width="16.57421875" style="0" customWidth="1"/>
    <col min="11016" max="11016" width="10.421875" style="0" customWidth="1"/>
    <col min="11265" max="11265" width="39.421875" style="0" customWidth="1"/>
    <col min="11266" max="11269" width="14.7109375" style="0" customWidth="1"/>
    <col min="11270" max="11271" width="16.57421875" style="0" customWidth="1"/>
    <col min="11272" max="11272" width="10.421875" style="0" customWidth="1"/>
    <col min="11521" max="11521" width="39.421875" style="0" customWidth="1"/>
    <col min="11522" max="11525" width="14.7109375" style="0" customWidth="1"/>
    <col min="11526" max="11527" width="16.57421875" style="0" customWidth="1"/>
    <col min="11528" max="11528" width="10.421875" style="0" customWidth="1"/>
    <col min="11777" max="11777" width="39.421875" style="0" customWidth="1"/>
    <col min="11778" max="11781" width="14.7109375" style="0" customWidth="1"/>
    <col min="11782" max="11783" width="16.57421875" style="0" customWidth="1"/>
    <col min="11784" max="11784" width="10.421875" style="0" customWidth="1"/>
    <col min="12033" max="12033" width="39.421875" style="0" customWidth="1"/>
    <col min="12034" max="12037" width="14.7109375" style="0" customWidth="1"/>
    <col min="12038" max="12039" width="16.57421875" style="0" customWidth="1"/>
    <col min="12040" max="12040" width="10.421875" style="0" customWidth="1"/>
    <col min="12289" max="12289" width="39.421875" style="0" customWidth="1"/>
    <col min="12290" max="12293" width="14.7109375" style="0" customWidth="1"/>
    <col min="12294" max="12295" width="16.57421875" style="0" customWidth="1"/>
    <col min="12296" max="12296" width="10.421875" style="0" customWidth="1"/>
    <col min="12545" max="12545" width="39.421875" style="0" customWidth="1"/>
    <col min="12546" max="12549" width="14.7109375" style="0" customWidth="1"/>
    <col min="12550" max="12551" width="16.57421875" style="0" customWidth="1"/>
    <col min="12552" max="12552" width="10.421875" style="0" customWidth="1"/>
    <col min="12801" max="12801" width="39.421875" style="0" customWidth="1"/>
    <col min="12802" max="12805" width="14.7109375" style="0" customWidth="1"/>
    <col min="12806" max="12807" width="16.57421875" style="0" customWidth="1"/>
    <col min="12808" max="12808" width="10.421875" style="0" customWidth="1"/>
    <col min="13057" max="13057" width="39.421875" style="0" customWidth="1"/>
    <col min="13058" max="13061" width="14.7109375" style="0" customWidth="1"/>
    <col min="13062" max="13063" width="16.57421875" style="0" customWidth="1"/>
    <col min="13064" max="13064" width="10.421875" style="0" customWidth="1"/>
    <col min="13313" max="13313" width="39.421875" style="0" customWidth="1"/>
    <col min="13314" max="13317" width="14.7109375" style="0" customWidth="1"/>
    <col min="13318" max="13319" width="16.57421875" style="0" customWidth="1"/>
    <col min="13320" max="13320" width="10.421875" style="0" customWidth="1"/>
    <col min="13569" max="13569" width="39.421875" style="0" customWidth="1"/>
    <col min="13570" max="13573" width="14.7109375" style="0" customWidth="1"/>
    <col min="13574" max="13575" width="16.57421875" style="0" customWidth="1"/>
    <col min="13576" max="13576" width="10.421875" style="0" customWidth="1"/>
    <col min="13825" max="13825" width="39.421875" style="0" customWidth="1"/>
    <col min="13826" max="13829" width="14.7109375" style="0" customWidth="1"/>
    <col min="13830" max="13831" width="16.57421875" style="0" customWidth="1"/>
    <col min="13832" max="13832" width="10.421875" style="0" customWidth="1"/>
    <col min="14081" max="14081" width="39.421875" style="0" customWidth="1"/>
    <col min="14082" max="14085" width="14.7109375" style="0" customWidth="1"/>
    <col min="14086" max="14087" width="16.57421875" style="0" customWidth="1"/>
    <col min="14088" max="14088" width="10.421875" style="0" customWidth="1"/>
    <col min="14337" max="14337" width="39.421875" style="0" customWidth="1"/>
    <col min="14338" max="14341" width="14.7109375" style="0" customWidth="1"/>
    <col min="14342" max="14343" width="16.57421875" style="0" customWidth="1"/>
    <col min="14344" max="14344" width="10.421875" style="0" customWidth="1"/>
    <col min="14593" max="14593" width="39.421875" style="0" customWidth="1"/>
    <col min="14594" max="14597" width="14.7109375" style="0" customWidth="1"/>
    <col min="14598" max="14599" width="16.57421875" style="0" customWidth="1"/>
    <col min="14600" max="14600" width="10.421875" style="0" customWidth="1"/>
    <col min="14849" max="14849" width="39.421875" style="0" customWidth="1"/>
    <col min="14850" max="14853" width="14.7109375" style="0" customWidth="1"/>
    <col min="14854" max="14855" width="16.57421875" style="0" customWidth="1"/>
    <col min="14856" max="14856" width="10.421875" style="0" customWidth="1"/>
    <col min="15105" max="15105" width="39.421875" style="0" customWidth="1"/>
    <col min="15106" max="15109" width="14.7109375" style="0" customWidth="1"/>
    <col min="15110" max="15111" width="16.57421875" style="0" customWidth="1"/>
    <col min="15112" max="15112" width="10.421875" style="0" customWidth="1"/>
    <col min="15361" max="15361" width="39.421875" style="0" customWidth="1"/>
    <col min="15362" max="15365" width="14.7109375" style="0" customWidth="1"/>
    <col min="15366" max="15367" width="16.57421875" style="0" customWidth="1"/>
    <col min="15368" max="15368" width="10.421875" style="0" customWidth="1"/>
    <col min="15617" max="15617" width="39.421875" style="0" customWidth="1"/>
    <col min="15618" max="15621" width="14.7109375" style="0" customWidth="1"/>
    <col min="15622" max="15623" width="16.57421875" style="0" customWidth="1"/>
    <col min="15624" max="15624" width="10.421875" style="0" customWidth="1"/>
    <col min="15873" max="15873" width="39.421875" style="0" customWidth="1"/>
    <col min="15874" max="15877" width="14.7109375" style="0" customWidth="1"/>
    <col min="15878" max="15879" width="16.57421875" style="0" customWidth="1"/>
    <col min="15880" max="15880" width="10.421875" style="0" customWidth="1"/>
    <col min="16129" max="16129" width="39.421875" style="0" customWidth="1"/>
    <col min="16130" max="16133" width="14.7109375" style="0" customWidth="1"/>
    <col min="16134" max="16135" width="16.57421875" style="0" customWidth="1"/>
    <col min="16136" max="16136" width="10.421875" style="0" customWidth="1"/>
  </cols>
  <sheetData>
    <row r="1" spans="1:5" ht="18">
      <c r="A1" s="121" t="s">
        <v>246</v>
      </c>
      <c r="B1" s="121"/>
      <c r="C1" s="121"/>
      <c r="D1" s="121"/>
      <c r="E1" s="121"/>
    </row>
    <row r="2" ht="15.75" thickBot="1"/>
    <row r="3" spans="1:8" s="103" customFormat="1" ht="30.75" thickBot="1">
      <c r="A3" s="99" t="s">
        <v>227</v>
      </c>
      <c r="B3" s="100" t="s">
        <v>228</v>
      </c>
      <c r="C3" s="100" t="s">
        <v>229</v>
      </c>
      <c r="D3" s="100" t="s">
        <v>230</v>
      </c>
      <c r="E3" s="100" t="s">
        <v>231</v>
      </c>
      <c r="F3" s="101" t="s">
        <v>232</v>
      </c>
      <c r="G3" s="101" t="s">
        <v>233</v>
      </c>
      <c r="H3" s="102"/>
    </row>
    <row r="4" spans="1:7" ht="15">
      <c r="A4" s="104" t="s">
        <v>234</v>
      </c>
      <c r="B4" s="105">
        <f>'A_č.p.235-236'!H2</f>
        <v>0</v>
      </c>
      <c r="C4" s="105"/>
      <c r="D4" s="105"/>
      <c r="E4" s="105"/>
      <c r="F4" s="106">
        <f>B4+C4+D4+E4</f>
        <v>0</v>
      </c>
      <c r="G4" s="106">
        <f>F4*1.21</f>
        <v>0</v>
      </c>
    </row>
    <row r="5" spans="1:7" ht="15">
      <c r="A5" s="107" t="s">
        <v>235</v>
      </c>
      <c r="B5" s="108">
        <f>'B_č.p.237-238'!H2</f>
        <v>0</v>
      </c>
      <c r="C5" s="108"/>
      <c r="D5" s="108"/>
      <c r="E5" s="108"/>
      <c r="F5" s="106">
        <f aca="true" t="shared" si="0" ref="F5:F15">B5+C5+D5+E5</f>
        <v>0</v>
      </c>
      <c r="G5" s="106">
        <f aca="true" t="shared" si="1" ref="G5:G15">F5*1.21</f>
        <v>0</v>
      </c>
    </row>
    <row r="6" spans="1:7" ht="15">
      <c r="A6" s="107" t="s">
        <v>236</v>
      </c>
      <c r="B6" s="108">
        <f>'C_č.p.241-242'!H2</f>
        <v>0</v>
      </c>
      <c r="C6" s="108"/>
      <c r="D6" s="108"/>
      <c r="E6" s="108"/>
      <c r="F6" s="106">
        <f t="shared" si="0"/>
        <v>0</v>
      </c>
      <c r="G6" s="106">
        <f t="shared" si="1"/>
        <v>0</v>
      </c>
    </row>
    <row r="7" spans="1:7" ht="15">
      <c r="A7" s="107" t="s">
        <v>237</v>
      </c>
      <c r="B7" s="108">
        <f>'D_č.p.243-244'!H2</f>
        <v>0</v>
      </c>
      <c r="C7" s="108"/>
      <c r="D7" s="108"/>
      <c r="E7" s="108"/>
      <c r="F7" s="106">
        <f t="shared" si="0"/>
        <v>0</v>
      </c>
      <c r="G7" s="106">
        <f t="shared" si="1"/>
        <v>0</v>
      </c>
    </row>
    <row r="8" spans="1:7" ht="15">
      <c r="A8" s="107" t="s">
        <v>238</v>
      </c>
      <c r="B8" s="108">
        <f>'E_č.p.245-246'!H2</f>
        <v>0</v>
      </c>
      <c r="C8" s="108"/>
      <c r="D8" s="108"/>
      <c r="E8" s="108"/>
      <c r="F8" s="106">
        <f t="shared" si="0"/>
        <v>0</v>
      </c>
      <c r="G8" s="106">
        <f t="shared" si="1"/>
        <v>0</v>
      </c>
    </row>
    <row r="9" spans="1:7" ht="15">
      <c r="A9" s="107" t="s">
        <v>239</v>
      </c>
      <c r="B9" s="108">
        <f>'F_č.p.247-248'!H2</f>
        <v>0</v>
      </c>
      <c r="C9" s="108"/>
      <c r="D9" s="108"/>
      <c r="E9" s="108"/>
      <c r="F9" s="106">
        <f t="shared" si="0"/>
        <v>0</v>
      </c>
      <c r="G9" s="106">
        <f t="shared" si="1"/>
        <v>0</v>
      </c>
    </row>
    <row r="10" spans="1:7" ht="15">
      <c r="A10" s="107" t="s">
        <v>240</v>
      </c>
      <c r="B10" s="108">
        <f>'G_č.p.249-250'!H2</f>
        <v>0</v>
      </c>
      <c r="C10" s="108"/>
      <c r="D10" s="108"/>
      <c r="E10" s="108"/>
      <c r="F10" s="106">
        <f t="shared" si="0"/>
        <v>0</v>
      </c>
      <c r="G10" s="106">
        <f t="shared" si="1"/>
        <v>0</v>
      </c>
    </row>
    <row r="11" spans="1:7" ht="15">
      <c r="A11" s="107" t="s">
        <v>241</v>
      </c>
      <c r="B11" s="108">
        <f>'H_č.p.251-252'!H2</f>
        <v>0</v>
      </c>
      <c r="C11" s="108"/>
      <c r="D11" s="108"/>
      <c r="E11" s="108"/>
      <c r="F11" s="106">
        <f t="shared" si="0"/>
        <v>0</v>
      </c>
      <c r="G11" s="106">
        <f t="shared" si="1"/>
        <v>0</v>
      </c>
    </row>
    <row r="12" spans="1:7" ht="15">
      <c r="A12" s="107" t="s">
        <v>242</v>
      </c>
      <c r="B12" s="108">
        <f>'I_č.p.253-254'!H2</f>
        <v>0</v>
      </c>
      <c r="C12" s="108"/>
      <c r="D12" s="108"/>
      <c r="E12" s="108"/>
      <c r="F12" s="106">
        <f t="shared" si="0"/>
        <v>0</v>
      </c>
      <c r="G12" s="106">
        <f t="shared" si="1"/>
        <v>0</v>
      </c>
    </row>
    <row r="13" spans="1:7" ht="15">
      <c r="A13" s="107" t="s">
        <v>243</v>
      </c>
      <c r="B13" s="108">
        <f>'J_č.p.255-256'!H2</f>
        <v>0</v>
      </c>
      <c r="C13" s="108"/>
      <c r="D13" s="108"/>
      <c r="E13" s="108"/>
      <c r="F13" s="106">
        <f t="shared" si="0"/>
        <v>0</v>
      </c>
      <c r="G13" s="106">
        <f t="shared" si="1"/>
        <v>0</v>
      </c>
    </row>
    <row r="14" spans="1:7" ht="15">
      <c r="A14" s="107" t="s">
        <v>244</v>
      </c>
      <c r="B14" s="108">
        <f>'K_č.p.502-504'!H2</f>
        <v>0</v>
      </c>
      <c r="C14" s="108"/>
      <c r="D14" s="108"/>
      <c r="E14" s="108"/>
      <c r="F14" s="106">
        <f t="shared" si="0"/>
        <v>0</v>
      </c>
      <c r="G14" s="106">
        <f t="shared" si="1"/>
        <v>0</v>
      </c>
    </row>
    <row r="15" spans="1:7" ht="15.75" thickBot="1">
      <c r="A15" s="109" t="s">
        <v>245</v>
      </c>
      <c r="B15" s="110">
        <f>'L_č.p.595-596'!H2</f>
        <v>0</v>
      </c>
      <c r="C15" s="110"/>
      <c r="D15" s="110"/>
      <c r="E15" s="110"/>
      <c r="F15" s="112">
        <f t="shared" si="0"/>
        <v>0</v>
      </c>
      <c r="G15" s="112">
        <f t="shared" si="1"/>
        <v>0</v>
      </c>
    </row>
    <row r="17" spans="2:7" ht="15">
      <c r="B17" s="111"/>
      <c r="C17" s="111"/>
      <c r="D17" s="111"/>
      <c r="E17" s="111"/>
      <c r="F17" s="122">
        <f>SUBTOTAL(9,F4:F15)</f>
        <v>0</v>
      </c>
      <c r="G17" s="122">
        <f>SUBTOTAL(9,G4:G15)</f>
        <v>0</v>
      </c>
    </row>
    <row r="18" ht="15">
      <c r="F18" s="111"/>
    </row>
    <row r="19" ht="15">
      <c r="F19" s="111"/>
    </row>
  </sheetData>
  <sheetProtection algorithmName="SHA-512" hashValue="BDFLw3bliCLDrabZPV5/ZBFijucqSqi7HQQC/Q/5ok85mSN7dXbyZ+cDBwO0SGKULyUgJA1LIwHd6GgtYTySJA==" saltValue="0E4fhNV0uGzGzBYY6mpvLA==" spinCount="100000" sheet="1" objects="1" scenarios="1"/>
  <mergeCells count="1">
    <mergeCell ref="A1:E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5"/>
  <sheetViews>
    <sheetView workbookViewId="0" topLeftCell="A1">
      <selection activeCell="B10" sqref="B10"/>
    </sheetView>
  </sheetViews>
  <sheetFormatPr defaultColWidth="9.140625" defaultRowHeight="15"/>
  <cols>
    <col min="1" max="2" width="9.140625" style="55" customWidth="1"/>
    <col min="3" max="3" width="14.421875" style="55" customWidth="1"/>
    <col min="4" max="4" width="66.140625" style="55" customWidth="1"/>
    <col min="5" max="6" width="9.140625" style="55" customWidth="1"/>
    <col min="7" max="7" width="9.140625" style="114" customWidth="1"/>
    <col min="8" max="8" width="20.28125" style="118" customWidth="1"/>
    <col min="9" max="9" width="16.8515625" style="55" customWidth="1"/>
    <col min="10" max="16384" width="9.140625" style="55" customWidth="1"/>
  </cols>
  <sheetData>
    <row r="1" spans="1:18" s="21" customFormat="1" ht="30" customHeight="1">
      <c r="A1" s="22" t="s">
        <v>86</v>
      </c>
      <c r="B1" s="22" t="s">
        <v>87</v>
      </c>
      <c r="C1" s="22" t="s">
        <v>88</v>
      </c>
      <c r="D1" s="22" t="s">
        <v>89</v>
      </c>
      <c r="E1" s="22" t="s">
        <v>90</v>
      </c>
      <c r="F1" s="22" t="s">
        <v>91</v>
      </c>
      <c r="G1" s="23" t="s">
        <v>92</v>
      </c>
      <c r="H1" s="22" t="s">
        <v>93</v>
      </c>
      <c r="I1" s="22" t="s">
        <v>94</v>
      </c>
      <c r="J1" s="24"/>
      <c r="K1" s="25"/>
      <c r="L1" s="25"/>
      <c r="M1" s="25"/>
      <c r="N1" s="25"/>
      <c r="O1" s="25"/>
      <c r="P1" s="25"/>
      <c r="Q1" s="25"/>
      <c r="R1" s="25"/>
    </row>
    <row r="2" spans="3:8" s="26" customFormat="1" ht="18.75">
      <c r="C2" s="26" t="s">
        <v>84</v>
      </c>
      <c r="D2" s="26" t="s">
        <v>85</v>
      </c>
      <c r="G2" s="113"/>
      <c r="H2" s="116">
        <f>SUBTOTAL(9,H3:H34)</f>
        <v>0</v>
      </c>
    </row>
    <row r="3" spans="1:48" s="27" customFormat="1" ht="18">
      <c r="A3" s="28"/>
      <c r="B3" s="28" t="s">
        <v>0</v>
      </c>
      <c r="C3" s="29" t="s">
        <v>1</v>
      </c>
      <c r="D3" s="29" t="s">
        <v>2</v>
      </c>
      <c r="E3" s="28"/>
      <c r="F3" s="28"/>
      <c r="H3" s="93">
        <f>SUBTOTAL(9,H4:H36)</f>
        <v>0</v>
      </c>
      <c r="I3" s="28"/>
      <c r="AC3" s="30" t="s">
        <v>3</v>
      </c>
      <c r="AE3" s="30" t="s">
        <v>0</v>
      </c>
      <c r="AF3" s="30" t="s">
        <v>4</v>
      </c>
      <c r="AJ3" s="30" t="s">
        <v>5</v>
      </c>
      <c r="AV3" s="31">
        <f>$AV$546+$AV$582+$AV$615</f>
        <v>0</v>
      </c>
    </row>
    <row r="4" spans="1:48" s="27" customFormat="1" ht="15.75">
      <c r="A4" s="28"/>
      <c r="B4" s="28" t="s">
        <v>0</v>
      </c>
      <c r="C4" s="32" t="s">
        <v>6</v>
      </c>
      <c r="D4" s="32" t="s">
        <v>7</v>
      </c>
      <c r="E4" s="28"/>
      <c r="F4" s="28"/>
      <c r="H4" s="94">
        <f>SUBTOTAL(9,H5:H36)</f>
        <v>0</v>
      </c>
      <c r="I4" s="28"/>
      <c r="AC4" s="30" t="s">
        <v>3</v>
      </c>
      <c r="AE4" s="30" t="s">
        <v>0</v>
      </c>
      <c r="AF4" s="30" t="s">
        <v>8</v>
      </c>
      <c r="AJ4" s="30" t="s">
        <v>5</v>
      </c>
      <c r="AV4" s="31">
        <f>SUM($AV$547:$AV$581)</f>
        <v>0</v>
      </c>
    </row>
    <row r="5" spans="1:50" s="33" customFormat="1" ht="30">
      <c r="A5" s="35" t="s">
        <v>14</v>
      </c>
      <c r="B5" s="35" t="s">
        <v>9</v>
      </c>
      <c r="C5" s="36" t="s">
        <v>15</v>
      </c>
      <c r="D5" s="37" t="s">
        <v>16</v>
      </c>
      <c r="E5" s="38" t="s">
        <v>10</v>
      </c>
      <c r="F5" s="39">
        <v>-124.72</v>
      </c>
      <c r="G5" s="40"/>
      <c r="H5" s="120">
        <f>F5*G5</f>
        <v>0</v>
      </c>
      <c r="I5" s="37"/>
      <c r="AC5" s="41" t="s">
        <v>11</v>
      </c>
      <c r="AE5" s="41" t="s">
        <v>9</v>
      </c>
      <c r="AF5" s="41" t="s">
        <v>3</v>
      </c>
      <c r="AJ5" s="33" t="s">
        <v>5</v>
      </c>
      <c r="AP5" s="42" t="e">
        <f>IF(#REF!="základní",#REF!,0)</f>
        <v>#REF!</v>
      </c>
      <c r="AQ5" s="42" t="e">
        <f>IF(#REF!="snížená",#REF!,0)</f>
        <v>#REF!</v>
      </c>
      <c r="AR5" s="42" t="e">
        <f>IF(#REF!="zákl. přenesená",#REF!,0)</f>
        <v>#REF!</v>
      </c>
      <c r="AS5" s="42" t="e">
        <f>IF(#REF!="sníž. přenesená",#REF!,0)</f>
        <v>#REF!</v>
      </c>
      <c r="AT5" s="42" t="e">
        <f>IF(#REF!="nulová",#REF!,0)</f>
        <v>#REF!</v>
      </c>
      <c r="AU5" s="41" t="s">
        <v>3</v>
      </c>
      <c r="AV5" s="42">
        <f>ROUND($G$558*$F$558,2)</f>
        <v>0</v>
      </c>
      <c r="AW5" s="41" t="s">
        <v>11</v>
      </c>
      <c r="AX5" s="41" t="s">
        <v>17</v>
      </c>
    </row>
    <row r="6" spans="1:32" s="33" customFormat="1" ht="15">
      <c r="A6" s="34"/>
      <c r="B6" s="43" t="s">
        <v>12</v>
      </c>
      <c r="C6" s="34"/>
      <c r="D6" s="44" t="s">
        <v>18</v>
      </c>
      <c r="E6" s="34"/>
      <c r="F6" s="34"/>
      <c r="H6" s="120"/>
      <c r="I6" s="34"/>
      <c r="AE6" s="33" t="s">
        <v>12</v>
      </c>
      <c r="AF6" s="33" t="s">
        <v>3</v>
      </c>
    </row>
    <row r="7" spans="1:50" s="45" customFormat="1" ht="30">
      <c r="A7" s="47" t="s">
        <v>69</v>
      </c>
      <c r="B7" s="47" t="s">
        <v>9</v>
      </c>
      <c r="C7" s="48" t="s">
        <v>77</v>
      </c>
      <c r="D7" s="49" t="s">
        <v>55</v>
      </c>
      <c r="E7" s="50" t="s">
        <v>10</v>
      </c>
      <c r="F7" s="51">
        <v>124.72</v>
      </c>
      <c r="G7" s="52"/>
      <c r="H7" s="117">
        <f>F7*G7</f>
        <v>0</v>
      </c>
      <c r="I7" s="49"/>
      <c r="AC7" s="53" t="s">
        <v>11</v>
      </c>
      <c r="AE7" s="53" t="s">
        <v>9</v>
      </c>
      <c r="AF7" s="53" t="s">
        <v>3</v>
      </c>
      <c r="AJ7" s="45" t="s">
        <v>5</v>
      </c>
      <c r="AP7" s="54" t="e">
        <f>IF(#REF!="základní",#REF!,0)</f>
        <v>#REF!</v>
      </c>
      <c r="AQ7" s="54" t="e">
        <f>IF(#REF!="snížená",#REF!,0)</f>
        <v>#REF!</v>
      </c>
      <c r="AR7" s="54" t="e">
        <f>IF(#REF!="zákl. přenesená",#REF!,0)</f>
        <v>#REF!</v>
      </c>
      <c r="AS7" s="54" t="e">
        <f>IF(#REF!="sníž. přenesená",#REF!,0)</f>
        <v>#REF!</v>
      </c>
      <c r="AT7" s="54" t="e">
        <f>IF(#REF!="nulová",#REF!,0)</f>
        <v>#REF!</v>
      </c>
      <c r="AU7" s="53" t="s">
        <v>3</v>
      </c>
      <c r="AV7" s="54">
        <f>ROUND($G$558*$F$558,2)</f>
        <v>0</v>
      </c>
      <c r="AW7" s="53" t="s">
        <v>11</v>
      </c>
      <c r="AX7" s="53" t="s">
        <v>17</v>
      </c>
    </row>
    <row r="8" spans="1:32" s="45" customFormat="1" ht="15">
      <c r="A8" s="46"/>
      <c r="B8" s="91" t="s">
        <v>12</v>
      </c>
      <c r="C8" s="46"/>
      <c r="D8" s="91" t="s">
        <v>56</v>
      </c>
      <c r="E8" s="46"/>
      <c r="F8" s="46"/>
      <c r="H8" s="117"/>
      <c r="I8" s="46"/>
      <c r="AE8" s="45" t="s">
        <v>12</v>
      </c>
      <c r="AF8" s="45" t="s">
        <v>3</v>
      </c>
    </row>
    <row r="9" spans="1:50" s="33" customFormat="1" ht="45">
      <c r="A9" s="35" t="s">
        <v>19</v>
      </c>
      <c r="B9" s="35" t="s">
        <v>9</v>
      </c>
      <c r="C9" s="36" t="s">
        <v>20</v>
      </c>
      <c r="D9" s="37" t="s">
        <v>21</v>
      </c>
      <c r="E9" s="38" t="s">
        <v>10</v>
      </c>
      <c r="F9" s="39">
        <v>-138</v>
      </c>
      <c r="G9" s="40"/>
      <c r="H9" s="120">
        <f>F9*G9</f>
        <v>0</v>
      </c>
      <c r="I9" s="37"/>
      <c r="AC9" s="41" t="s">
        <v>11</v>
      </c>
      <c r="AE9" s="41" t="s">
        <v>9</v>
      </c>
      <c r="AF9" s="41" t="s">
        <v>3</v>
      </c>
      <c r="AJ9" s="33" t="s">
        <v>5</v>
      </c>
      <c r="AP9" s="42" t="e">
        <f>IF(#REF!="základní",#REF!,0)</f>
        <v>#REF!</v>
      </c>
      <c r="AQ9" s="42" t="e">
        <f>IF(#REF!="snížená",#REF!,0)</f>
        <v>#REF!</v>
      </c>
      <c r="AR9" s="42" t="e">
        <f>IF(#REF!="zákl. přenesená",#REF!,0)</f>
        <v>#REF!</v>
      </c>
      <c r="AS9" s="42" t="e">
        <f>IF(#REF!="sníž. přenesená",#REF!,0)</f>
        <v>#REF!</v>
      </c>
      <c r="AT9" s="42" t="e">
        <f>IF(#REF!="nulová",#REF!,0)</f>
        <v>#REF!</v>
      </c>
      <c r="AU9" s="41" t="s">
        <v>3</v>
      </c>
      <c r="AV9" s="42">
        <f>ROUND($G$561*$F$561,2)</f>
        <v>0</v>
      </c>
      <c r="AW9" s="41" t="s">
        <v>11</v>
      </c>
      <c r="AX9" s="41" t="s">
        <v>22</v>
      </c>
    </row>
    <row r="10" spans="1:32" s="33" customFormat="1" ht="27">
      <c r="A10" s="34"/>
      <c r="B10" s="43" t="s">
        <v>12</v>
      </c>
      <c r="C10" s="34"/>
      <c r="D10" s="44" t="s">
        <v>23</v>
      </c>
      <c r="E10" s="34"/>
      <c r="F10" s="34"/>
      <c r="H10" s="120"/>
      <c r="I10" s="34"/>
      <c r="AE10" s="33" t="s">
        <v>12</v>
      </c>
      <c r="AF10" s="33" t="s">
        <v>3</v>
      </c>
    </row>
    <row r="11" spans="1:50" s="45" customFormat="1" ht="45">
      <c r="A11" s="47" t="s">
        <v>70</v>
      </c>
      <c r="B11" s="47" t="s">
        <v>9</v>
      </c>
      <c r="C11" s="48" t="s">
        <v>78</v>
      </c>
      <c r="D11" s="49" t="s">
        <v>57</v>
      </c>
      <c r="E11" s="50" t="s">
        <v>10</v>
      </c>
      <c r="F11" s="51">
        <v>138</v>
      </c>
      <c r="G11" s="52"/>
      <c r="H11" s="117">
        <f>F11*G11</f>
        <v>0</v>
      </c>
      <c r="I11" s="49"/>
      <c r="AC11" s="53" t="s">
        <v>11</v>
      </c>
      <c r="AE11" s="53" t="s">
        <v>9</v>
      </c>
      <c r="AF11" s="53" t="s">
        <v>3</v>
      </c>
      <c r="AJ11" s="45" t="s">
        <v>5</v>
      </c>
      <c r="AP11" s="54" t="e">
        <f>IF(#REF!="základní",#REF!,0)</f>
        <v>#REF!</v>
      </c>
      <c r="AQ11" s="54" t="e">
        <f>IF(#REF!="snížená",#REF!,0)</f>
        <v>#REF!</v>
      </c>
      <c r="AR11" s="54" t="e">
        <f>IF(#REF!="zákl. přenesená",#REF!,0)</f>
        <v>#REF!</v>
      </c>
      <c r="AS11" s="54" t="e">
        <f>IF(#REF!="sníž. přenesená",#REF!,0)</f>
        <v>#REF!</v>
      </c>
      <c r="AT11" s="54" t="e">
        <f>IF(#REF!="nulová",#REF!,0)</f>
        <v>#REF!</v>
      </c>
      <c r="AU11" s="53" t="s">
        <v>3</v>
      </c>
      <c r="AV11" s="54">
        <f>ROUND($G$561*$F$561,2)</f>
        <v>0</v>
      </c>
      <c r="AW11" s="53" t="s">
        <v>11</v>
      </c>
      <c r="AX11" s="53" t="s">
        <v>22</v>
      </c>
    </row>
    <row r="12" spans="1:32" s="45" customFormat="1" ht="27">
      <c r="A12" s="46"/>
      <c r="B12" s="91" t="s">
        <v>12</v>
      </c>
      <c r="C12" s="46"/>
      <c r="D12" s="91" t="s">
        <v>58</v>
      </c>
      <c r="E12" s="46"/>
      <c r="F12" s="46"/>
      <c r="H12" s="117"/>
      <c r="I12" s="46"/>
      <c r="AE12" s="45" t="s">
        <v>12</v>
      </c>
      <c r="AF12" s="45" t="s">
        <v>3</v>
      </c>
    </row>
    <row r="13" spans="1:50" s="33" customFormat="1" ht="45">
      <c r="A13" s="35" t="s">
        <v>24</v>
      </c>
      <c r="B13" s="35" t="s">
        <v>9</v>
      </c>
      <c r="C13" s="36" t="s">
        <v>25</v>
      </c>
      <c r="D13" s="37" t="s">
        <v>26</v>
      </c>
      <c r="E13" s="38" t="s">
        <v>10</v>
      </c>
      <c r="F13" s="39">
        <v>-27</v>
      </c>
      <c r="G13" s="40"/>
      <c r="H13" s="120">
        <f>F13*G13</f>
        <v>0</v>
      </c>
      <c r="I13" s="37" t="s">
        <v>13</v>
      </c>
      <c r="AC13" s="41" t="s">
        <v>11</v>
      </c>
      <c r="AE13" s="41" t="s">
        <v>9</v>
      </c>
      <c r="AF13" s="41" t="s">
        <v>3</v>
      </c>
      <c r="AJ13" s="33" t="s">
        <v>5</v>
      </c>
      <c r="AP13" s="42" t="e">
        <f>IF(#REF!="základní",#REF!,0)</f>
        <v>#REF!</v>
      </c>
      <c r="AQ13" s="42" t="e">
        <f>IF(#REF!="snížená",#REF!,0)</f>
        <v>#REF!</v>
      </c>
      <c r="AR13" s="42" t="e">
        <f>IF(#REF!="zákl. přenesená",#REF!,0)</f>
        <v>#REF!</v>
      </c>
      <c r="AS13" s="42" t="e">
        <f>IF(#REF!="sníž. přenesená",#REF!,0)</f>
        <v>#REF!</v>
      </c>
      <c r="AT13" s="42" t="e">
        <f>IF(#REF!="nulová",#REF!,0)</f>
        <v>#REF!</v>
      </c>
      <c r="AU13" s="41" t="s">
        <v>3</v>
      </c>
      <c r="AV13" s="42">
        <f>ROUND($G$563*$F$563,2)</f>
        <v>0</v>
      </c>
      <c r="AW13" s="41" t="s">
        <v>11</v>
      </c>
      <c r="AX13" s="41" t="s">
        <v>27</v>
      </c>
    </row>
    <row r="14" spans="1:32" s="33" customFormat="1" ht="27">
      <c r="A14" s="34"/>
      <c r="B14" s="43" t="s">
        <v>12</v>
      </c>
      <c r="C14" s="34"/>
      <c r="D14" s="44" t="s">
        <v>28</v>
      </c>
      <c r="E14" s="34"/>
      <c r="F14" s="34"/>
      <c r="H14" s="120"/>
      <c r="I14" s="34"/>
      <c r="AE14" s="33" t="s">
        <v>12</v>
      </c>
      <c r="AF14" s="33" t="s">
        <v>3</v>
      </c>
    </row>
    <row r="15" spans="1:50" s="45" customFormat="1" ht="45">
      <c r="A15" s="47" t="s">
        <v>71</v>
      </c>
      <c r="B15" s="47" t="s">
        <v>9</v>
      </c>
      <c r="C15" s="48" t="s">
        <v>79</v>
      </c>
      <c r="D15" s="49" t="s">
        <v>59</v>
      </c>
      <c r="E15" s="50" t="s">
        <v>10</v>
      </c>
      <c r="F15" s="51">
        <v>27</v>
      </c>
      <c r="G15" s="52"/>
      <c r="H15" s="117">
        <f>F15*G15</f>
        <v>0</v>
      </c>
      <c r="I15" s="49"/>
      <c r="AC15" s="53" t="s">
        <v>11</v>
      </c>
      <c r="AE15" s="53" t="s">
        <v>9</v>
      </c>
      <c r="AF15" s="53" t="s">
        <v>3</v>
      </c>
      <c r="AJ15" s="45" t="s">
        <v>5</v>
      </c>
      <c r="AP15" s="54" t="e">
        <f>IF(#REF!="základní",#REF!,0)</f>
        <v>#REF!</v>
      </c>
      <c r="AQ15" s="54" t="e">
        <f>IF(#REF!="snížená",#REF!,0)</f>
        <v>#REF!</v>
      </c>
      <c r="AR15" s="54" t="e">
        <f>IF(#REF!="zákl. přenesená",#REF!,0)</f>
        <v>#REF!</v>
      </c>
      <c r="AS15" s="54" t="e">
        <f>IF(#REF!="sníž. přenesená",#REF!,0)</f>
        <v>#REF!</v>
      </c>
      <c r="AT15" s="54" t="e">
        <f>IF(#REF!="nulová",#REF!,0)</f>
        <v>#REF!</v>
      </c>
      <c r="AU15" s="53" t="s">
        <v>3</v>
      </c>
      <c r="AV15" s="54">
        <f>ROUND($G$563*$F$563,2)</f>
        <v>0</v>
      </c>
      <c r="AW15" s="53" t="s">
        <v>11</v>
      </c>
      <c r="AX15" s="53" t="s">
        <v>27</v>
      </c>
    </row>
    <row r="16" spans="1:32" s="45" customFormat="1" ht="27">
      <c r="A16" s="46"/>
      <c r="B16" s="91" t="s">
        <v>12</v>
      </c>
      <c r="C16" s="46"/>
      <c r="D16" s="91" t="s">
        <v>60</v>
      </c>
      <c r="E16" s="46"/>
      <c r="F16" s="46"/>
      <c r="H16" s="117"/>
      <c r="I16" s="46"/>
      <c r="AE16" s="45" t="s">
        <v>12</v>
      </c>
      <c r="AF16" s="45" t="s">
        <v>3</v>
      </c>
    </row>
    <row r="17" spans="1:50" s="33" customFormat="1" ht="30">
      <c r="A17" s="35" t="s">
        <v>29</v>
      </c>
      <c r="B17" s="35" t="s">
        <v>9</v>
      </c>
      <c r="C17" s="36" t="s">
        <v>30</v>
      </c>
      <c r="D17" s="37" t="s">
        <v>31</v>
      </c>
      <c r="E17" s="38" t="s">
        <v>10</v>
      </c>
      <c r="F17" s="39">
        <v>-358</v>
      </c>
      <c r="G17" s="40"/>
      <c r="H17" s="120">
        <f>F17*G17</f>
        <v>0</v>
      </c>
      <c r="I17" s="37" t="s">
        <v>13</v>
      </c>
      <c r="AC17" s="41" t="s">
        <v>11</v>
      </c>
      <c r="AE17" s="41" t="s">
        <v>9</v>
      </c>
      <c r="AF17" s="41" t="s">
        <v>3</v>
      </c>
      <c r="AJ17" s="33" t="s">
        <v>5</v>
      </c>
      <c r="AP17" s="42" t="e">
        <f>IF(#REF!="základní",#REF!,0)</f>
        <v>#REF!</v>
      </c>
      <c r="AQ17" s="42" t="e">
        <f>IF(#REF!="snížená",#REF!,0)</f>
        <v>#REF!</v>
      </c>
      <c r="AR17" s="42" t="e">
        <f>IF(#REF!="zákl. přenesená",#REF!,0)</f>
        <v>#REF!</v>
      </c>
      <c r="AS17" s="42" t="e">
        <f>IF(#REF!="sníž. přenesená",#REF!,0)</f>
        <v>#REF!</v>
      </c>
      <c r="AT17" s="42" t="e">
        <f>IF(#REF!="nulová",#REF!,0)</f>
        <v>#REF!</v>
      </c>
      <c r="AU17" s="41" t="s">
        <v>3</v>
      </c>
      <c r="AV17" s="42">
        <f>ROUND($G$565*$F$565,2)</f>
        <v>0</v>
      </c>
      <c r="AW17" s="41" t="s">
        <v>11</v>
      </c>
      <c r="AX17" s="41" t="s">
        <v>32</v>
      </c>
    </row>
    <row r="18" spans="1:32" s="33" customFormat="1" ht="15">
      <c r="A18" s="34"/>
      <c r="B18" s="43" t="s">
        <v>12</v>
      </c>
      <c r="C18" s="34"/>
      <c r="D18" s="44" t="s">
        <v>33</v>
      </c>
      <c r="E18" s="34"/>
      <c r="F18" s="34"/>
      <c r="H18" s="120"/>
      <c r="I18" s="34"/>
      <c r="AE18" s="33" t="s">
        <v>12</v>
      </c>
      <c r="AF18" s="33" t="s">
        <v>3</v>
      </c>
    </row>
    <row r="19" spans="1:50" s="45" customFormat="1" ht="45">
      <c r="A19" s="47" t="s">
        <v>72</v>
      </c>
      <c r="B19" s="47" t="s">
        <v>9</v>
      </c>
      <c r="C19" s="48" t="s">
        <v>80</v>
      </c>
      <c r="D19" s="49" t="s">
        <v>169</v>
      </c>
      <c r="E19" s="50" t="s">
        <v>10</v>
      </c>
      <c r="F19" s="51">
        <v>358</v>
      </c>
      <c r="G19" s="52"/>
      <c r="H19" s="117">
        <f>F19*G19</f>
        <v>0</v>
      </c>
      <c r="I19" s="49"/>
      <c r="AC19" s="53" t="s">
        <v>11</v>
      </c>
      <c r="AE19" s="53" t="s">
        <v>9</v>
      </c>
      <c r="AF19" s="53" t="s">
        <v>3</v>
      </c>
      <c r="AJ19" s="45" t="s">
        <v>5</v>
      </c>
      <c r="AP19" s="54" t="e">
        <f>IF(#REF!="základní",#REF!,0)</f>
        <v>#REF!</v>
      </c>
      <c r="AQ19" s="54" t="e">
        <f>IF(#REF!="snížená",#REF!,0)</f>
        <v>#REF!</v>
      </c>
      <c r="AR19" s="54" t="e">
        <f>IF(#REF!="zákl. přenesená",#REF!,0)</f>
        <v>#REF!</v>
      </c>
      <c r="AS19" s="54" t="e">
        <f>IF(#REF!="sníž. přenesená",#REF!,0)</f>
        <v>#REF!</v>
      </c>
      <c r="AT19" s="54" t="e">
        <f>IF(#REF!="nulová",#REF!,0)</f>
        <v>#REF!</v>
      </c>
      <c r="AU19" s="53" t="s">
        <v>3</v>
      </c>
      <c r="AV19" s="54">
        <f>ROUND($G$565*$F$565,2)</f>
        <v>0</v>
      </c>
      <c r="AW19" s="53" t="s">
        <v>11</v>
      </c>
      <c r="AX19" s="53" t="s">
        <v>32</v>
      </c>
    </row>
    <row r="20" spans="1:50" s="33" customFormat="1" ht="45">
      <c r="A20" s="35" t="s">
        <v>34</v>
      </c>
      <c r="B20" s="35" t="s">
        <v>9</v>
      </c>
      <c r="C20" s="36" t="s">
        <v>35</v>
      </c>
      <c r="D20" s="37" t="s">
        <v>36</v>
      </c>
      <c r="E20" s="38" t="s">
        <v>10</v>
      </c>
      <c r="F20" s="39">
        <v>-27</v>
      </c>
      <c r="G20" s="40"/>
      <c r="H20" s="120">
        <f>F20*G20</f>
        <v>0</v>
      </c>
      <c r="I20" s="37"/>
      <c r="AC20" s="41" t="s">
        <v>11</v>
      </c>
      <c r="AE20" s="41" t="s">
        <v>9</v>
      </c>
      <c r="AF20" s="41" t="s">
        <v>3</v>
      </c>
      <c r="AJ20" s="33" t="s">
        <v>5</v>
      </c>
      <c r="AP20" s="42" t="e">
        <f>IF(#REF!="základní",#REF!,0)</f>
        <v>#REF!</v>
      </c>
      <c r="AQ20" s="42" t="e">
        <f>IF(#REF!="snížená",#REF!,0)</f>
        <v>#REF!</v>
      </c>
      <c r="AR20" s="42" t="e">
        <f>IF(#REF!="zákl. přenesená",#REF!,0)</f>
        <v>#REF!</v>
      </c>
      <c r="AS20" s="42" t="e">
        <f>IF(#REF!="sníž. přenesená",#REF!,0)</f>
        <v>#REF!</v>
      </c>
      <c r="AT20" s="42" t="e">
        <f>IF(#REF!="nulová",#REF!,0)</f>
        <v>#REF!</v>
      </c>
      <c r="AU20" s="41" t="s">
        <v>3</v>
      </c>
      <c r="AV20" s="42">
        <f>ROUND($G$572*$F$572,2)</f>
        <v>0</v>
      </c>
      <c r="AW20" s="41" t="s">
        <v>11</v>
      </c>
      <c r="AX20" s="41" t="s">
        <v>37</v>
      </c>
    </row>
    <row r="21" spans="1:32" s="33" customFormat="1" ht="15">
      <c r="A21" s="34"/>
      <c r="B21" s="43" t="s">
        <v>12</v>
      </c>
      <c r="C21" s="34"/>
      <c r="D21" s="44" t="s">
        <v>38</v>
      </c>
      <c r="E21" s="34"/>
      <c r="F21" s="34"/>
      <c r="H21" s="120"/>
      <c r="I21" s="34"/>
      <c r="AE21" s="33" t="s">
        <v>12</v>
      </c>
      <c r="AF21" s="33" t="s">
        <v>3</v>
      </c>
    </row>
    <row r="22" spans="1:50" s="45" customFormat="1" ht="45">
      <c r="A22" s="47" t="s">
        <v>73</v>
      </c>
      <c r="B22" s="47" t="s">
        <v>9</v>
      </c>
      <c r="C22" s="48" t="s">
        <v>81</v>
      </c>
      <c r="D22" s="49" t="s">
        <v>61</v>
      </c>
      <c r="E22" s="50" t="s">
        <v>10</v>
      </c>
      <c r="F22" s="51">
        <v>27</v>
      </c>
      <c r="G22" s="52"/>
      <c r="H22" s="117">
        <f>F22*G22</f>
        <v>0</v>
      </c>
      <c r="I22" s="49"/>
      <c r="AC22" s="53" t="s">
        <v>11</v>
      </c>
      <c r="AE22" s="53" t="s">
        <v>9</v>
      </c>
      <c r="AF22" s="53" t="s">
        <v>3</v>
      </c>
      <c r="AJ22" s="45" t="s">
        <v>5</v>
      </c>
      <c r="AP22" s="54" t="e">
        <f>IF(#REF!="základní",#REF!,0)</f>
        <v>#REF!</v>
      </c>
      <c r="AQ22" s="54" t="e">
        <f>IF(#REF!="snížená",#REF!,0)</f>
        <v>#REF!</v>
      </c>
      <c r="AR22" s="54" t="e">
        <f>IF(#REF!="zákl. přenesená",#REF!,0)</f>
        <v>#REF!</v>
      </c>
      <c r="AS22" s="54" t="e">
        <f>IF(#REF!="sníž. přenesená",#REF!,0)</f>
        <v>#REF!</v>
      </c>
      <c r="AT22" s="54" t="e">
        <f>IF(#REF!="nulová",#REF!,0)</f>
        <v>#REF!</v>
      </c>
      <c r="AU22" s="53" t="s">
        <v>3</v>
      </c>
      <c r="AV22" s="54">
        <f>ROUND($G$572*$F$572,2)</f>
        <v>0</v>
      </c>
      <c r="AW22" s="53" t="s">
        <v>11</v>
      </c>
      <c r="AX22" s="53" t="s">
        <v>37</v>
      </c>
    </row>
    <row r="23" spans="1:32" s="45" customFormat="1" ht="15">
      <c r="A23" s="46"/>
      <c r="B23" s="91" t="s">
        <v>12</v>
      </c>
      <c r="C23" s="46"/>
      <c r="D23" s="91" t="s">
        <v>62</v>
      </c>
      <c r="E23" s="46"/>
      <c r="F23" s="46"/>
      <c r="H23" s="117"/>
      <c r="I23" s="46"/>
      <c r="AE23" s="45" t="s">
        <v>12</v>
      </c>
      <c r="AF23" s="45" t="s">
        <v>3</v>
      </c>
    </row>
    <row r="24" spans="1:50" s="33" customFormat="1" ht="30">
      <c r="A24" s="35" t="s">
        <v>39</v>
      </c>
      <c r="B24" s="35" t="s">
        <v>9</v>
      </c>
      <c r="C24" s="36" t="s">
        <v>40</v>
      </c>
      <c r="D24" s="37" t="s">
        <v>41</v>
      </c>
      <c r="E24" s="38" t="s">
        <v>10</v>
      </c>
      <c r="F24" s="39">
        <v>-9</v>
      </c>
      <c r="G24" s="40"/>
      <c r="H24" s="120">
        <f>F24*G24</f>
        <v>0</v>
      </c>
      <c r="I24" s="37"/>
      <c r="AC24" s="41" t="s">
        <v>11</v>
      </c>
      <c r="AE24" s="41" t="s">
        <v>9</v>
      </c>
      <c r="AF24" s="41" t="s">
        <v>3</v>
      </c>
      <c r="AJ24" s="33" t="s">
        <v>5</v>
      </c>
      <c r="AP24" s="42" t="e">
        <f>IF(#REF!="základní",#REF!,0)</f>
        <v>#REF!</v>
      </c>
      <c r="AQ24" s="42" t="e">
        <f>IF(#REF!="snížená",#REF!,0)</f>
        <v>#REF!</v>
      </c>
      <c r="AR24" s="42" t="e">
        <f>IF(#REF!="zákl. přenesená",#REF!,0)</f>
        <v>#REF!</v>
      </c>
      <c r="AS24" s="42" t="e">
        <f>IF(#REF!="sníž. přenesená",#REF!,0)</f>
        <v>#REF!</v>
      </c>
      <c r="AT24" s="42" t="e">
        <f>IF(#REF!="nulová",#REF!,0)</f>
        <v>#REF!</v>
      </c>
      <c r="AU24" s="41" t="s">
        <v>3</v>
      </c>
      <c r="AV24" s="42">
        <f>ROUND($G$574*$F$574,2)</f>
        <v>0</v>
      </c>
      <c r="AW24" s="41" t="s">
        <v>11</v>
      </c>
      <c r="AX24" s="41" t="s">
        <v>42</v>
      </c>
    </row>
    <row r="25" spans="1:32" s="33" customFormat="1" ht="15">
      <c r="A25" s="34"/>
      <c r="B25" s="43" t="s">
        <v>12</v>
      </c>
      <c r="C25" s="34"/>
      <c r="D25" s="44" t="s">
        <v>43</v>
      </c>
      <c r="E25" s="34"/>
      <c r="F25" s="34"/>
      <c r="H25" s="120"/>
      <c r="I25" s="34"/>
      <c r="AE25" s="33" t="s">
        <v>12</v>
      </c>
      <c r="AF25" s="33" t="s">
        <v>3</v>
      </c>
    </row>
    <row r="26" spans="1:50" s="45" customFormat="1" ht="30">
      <c r="A26" s="47" t="s">
        <v>74</v>
      </c>
      <c r="B26" s="47" t="s">
        <v>9</v>
      </c>
      <c r="C26" s="48" t="s">
        <v>82</v>
      </c>
      <c r="D26" s="49" t="s">
        <v>63</v>
      </c>
      <c r="E26" s="50" t="s">
        <v>10</v>
      </c>
      <c r="F26" s="51">
        <v>9</v>
      </c>
      <c r="G26" s="52"/>
      <c r="H26" s="117">
        <f>F26*G26</f>
        <v>0</v>
      </c>
      <c r="I26" s="49"/>
      <c r="AC26" s="53" t="s">
        <v>11</v>
      </c>
      <c r="AE26" s="53" t="s">
        <v>9</v>
      </c>
      <c r="AF26" s="53" t="s">
        <v>3</v>
      </c>
      <c r="AJ26" s="45" t="s">
        <v>5</v>
      </c>
      <c r="AP26" s="54" t="e">
        <f>IF(#REF!="základní",#REF!,0)</f>
        <v>#REF!</v>
      </c>
      <c r="AQ26" s="54" t="e">
        <f>IF(#REF!="snížená",#REF!,0)</f>
        <v>#REF!</v>
      </c>
      <c r="AR26" s="54" t="e">
        <f>IF(#REF!="zákl. přenesená",#REF!,0)</f>
        <v>#REF!</v>
      </c>
      <c r="AS26" s="54" t="e">
        <f>IF(#REF!="sníž. přenesená",#REF!,0)</f>
        <v>#REF!</v>
      </c>
      <c r="AT26" s="54" t="e">
        <f>IF(#REF!="nulová",#REF!,0)</f>
        <v>#REF!</v>
      </c>
      <c r="AU26" s="53" t="s">
        <v>3</v>
      </c>
      <c r="AV26" s="54">
        <f>ROUND($G$574*$F$574,2)</f>
        <v>0</v>
      </c>
      <c r="AW26" s="53" t="s">
        <v>11</v>
      </c>
      <c r="AX26" s="53" t="s">
        <v>42</v>
      </c>
    </row>
    <row r="27" spans="1:32" s="45" customFormat="1" ht="15">
      <c r="A27" s="46"/>
      <c r="B27" s="91" t="s">
        <v>12</v>
      </c>
      <c r="C27" s="46"/>
      <c r="D27" s="91" t="s">
        <v>64</v>
      </c>
      <c r="E27" s="46"/>
      <c r="F27" s="46"/>
      <c r="H27" s="117"/>
      <c r="I27" s="46"/>
      <c r="AE27" s="45" t="s">
        <v>12</v>
      </c>
      <c r="AF27" s="45" t="s">
        <v>3</v>
      </c>
    </row>
    <row r="28" spans="1:50" s="33" customFormat="1" ht="45">
      <c r="A28" s="35" t="s">
        <v>44</v>
      </c>
      <c r="B28" s="35" t="s">
        <v>9</v>
      </c>
      <c r="C28" s="36" t="s">
        <v>45</v>
      </c>
      <c r="D28" s="37" t="s">
        <v>46</v>
      </c>
      <c r="E28" s="38" t="s">
        <v>47</v>
      </c>
      <c r="F28" s="39">
        <v>-4</v>
      </c>
      <c r="G28" s="40"/>
      <c r="H28" s="120">
        <f>F28*G28</f>
        <v>0</v>
      </c>
      <c r="I28" s="37"/>
      <c r="AC28" s="41" t="s">
        <v>11</v>
      </c>
      <c r="AE28" s="41" t="s">
        <v>9</v>
      </c>
      <c r="AF28" s="41" t="s">
        <v>3</v>
      </c>
      <c r="AJ28" s="33" t="s">
        <v>5</v>
      </c>
      <c r="AP28" s="42" t="e">
        <f>IF(#REF!="základní",#REF!,0)</f>
        <v>#REF!</v>
      </c>
      <c r="AQ28" s="42" t="e">
        <f>IF(#REF!="snížená",#REF!,0)</f>
        <v>#REF!</v>
      </c>
      <c r="AR28" s="42" t="e">
        <f>IF(#REF!="zákl. přenesená",#REF!,0)</f>
        <v>#REF!</v>
      </c>
      <c r="AS28" s="42" t="e">
        <f>IF(#REF!="sníž. přenesená",#REF!,0)</f>
        <v>#REF!</v>
      </c>
      <c r="AT28" s="42" t="e">
        <f>IF(#REF!="nulová",#REF!,0)</f>
        <v>#REF!</v>
      </c>
      <c r="AU28" s="41" t="s">
        <v>3</v>
      </c>
      <c r="AV28" s="42">
        <f>ROUND($G$576*$F$576,2)</f>
        <v>0</v>
      </c>
      <c r="AW28" s="41" t="s">
        <v>11</v>
      </c>
      <c r="AX28" s="41" t="s">
        <v>48</v>
      </c>
    </row>
    <row r="29" spans="1:32" s="33" customFormat="1" ht="15">
      <c r="A29" s="34"/>
      <c r="B29" s="43" t="s">
        <v>12</v>
      </c>
      <c r="C29" s="34"/>
      <c r="D29" s="44" t="s">
        <v>49</v>
      </c>
      <c r="E29" s="34"/>
      <c r="F29" s="34"/>
      <c r="H29" s="120"/>
      <c r="I29" s="34"/>
      <c r="AE29" s="33" t="s">
        <v>12</v>
      </c>
      <c r="AF29" s="33" t="s">
        <v>3</v>
      </c>
    </row>
    <row r="30" spans="1:50" s="45" customFormat="1" ht="45">
      <c r="A30" s="47" t="s">
        <v>75</v>
      </c>
      <c r="B30" s="47" t="s">
        <v>9</v>
      </c>
      <c r="C30" s="48" t="s">
        <v>83</v>
      </c>
      <c r="D30" s="49" t="s">
        <v>65</v>
      </c>
      <c r="E30" s="50" t="s">
        <v>47</v>
      </c>
      <c r="F30" s="51">
        <v>4</v>
      </c>
      <c r="G30" s="52"/>
      <c r="H30" s="117">
        <f>F30*G30</f>
        <v>0</v>
      </c>
      <c r="I30" s="49"/>
      <c r="AC30" s="53" t="s">
        <v>11</v>
      </c>
      <c r="AE30" s="53" t="s">
        <v>9</v>
      </c>
      <c r="AF30" s="53" t="s">
        <v>3</v>
      </c>
      <c r="AJ30" s="45" t="s">
        <v>5</v>
      </c>
      <c r="AP30" s="54" t="e">
        <f>IF(#REF!="základní",#REF!,0)</f>
        <v>#REF!</v>
      </c>
      <c r="AQ30" s="54" t="e">
        <f>IF(#REF!="snížená",#REF!,0)</f>
        <v>#REF!</v>
      </c>
      <c r="AR30" s="54" t="e">
        <f>IF(#REF!="zákl. přenesená",#REF!,0)</f>
        <v>#REF!</v>
      </c>
      <c r="AS30" s="54" t="e">
        <f>IF(#REF!="sníž. přenesená",#REF!,0)</f>
        <v>#REF!</v>
      </c>
      <c r="AT30" s="54" t="e">
        <f>IF(#REF!="nulová",#REF!,0)</f>
        <v>#REF!</v>
      </c>
      <c r="AU30" s="53" t="s">
        <v>3</v>
      </c>
      <c r="AV30" s="54">
        <f>ROUND($G$576*$F$576,2)</f>
        <v>0</v>
      </c>
      <c r="AW30" s="53" t="s">
        <v>11</v>
      </c>
      <c r="AX30" s="53" t="s">
        <v>48</v>
      </c>
    </row>
    <row r="31" spans="1:32" s="45" customFormat="1" ht="15">
      <c r="A31" s="46"/>
      <c r="B31" s="91" t="s">
        <v>12</v>
      </c>
      <c r="C31" s="46"/>
      <c r="D31" s="91" t="s">
        <v>66</v>
      </c>
      <c r="E31" s="46"/>
      <c r="F31" s="46"/>
      <c r="H31" s="117"/>
      <c r="I31" s="46"/>
      <c r="AE31" s="45" t="s">
        <v>12</v>
      </c>
      <c r="AF31" s="45" t="s">
        <v>3</v>
      </c>
    </row>
    <row r="32" spans="1:50" s="33" customFormat="1" ht="45">
      <c r="A32" s="35" t="s">
        <v>50</v>
      </c>
      <c r="B32" s="35" t="s">
        <v>9</v>
      </c>
      <c r="C32" s="36" t="s">
        <v>51</v>
      </c>
      <c r="D32" s="37" t="s">
        <v>52</v>
      </c>
      <c r="E32" s="38" t="s">
        <v>10</v>
      </c>
      <c r="F32" s="39">
        <v>-13</v>
      </c>
      <c r="G32" s="40"/>
      <c r="H32" s="120">
        <f>F32*G32</f>
        <v>0</v>
      </c>
      <c r="I32" s="37"/>
      <c r="AC32" s="41" t="s">
        <v>11</v>
      </c>
      <c r="AE32" s="41" t="s">
        <v>9</v>
      </c>
      <c r="AF32" s="41" t="s">
        <v>3</v>
      </c>
      <c r="AJ32" s="33" t="s">
        <v>5</v>
      </c>
      <c r="AP32" s="42" t="e">
        <f>IF(#REF!="základní",#REF!,0)</f>
        <v>#REF!</v>
      </c>
      <c r="AQ32" s="42" t="e">
        <f>IF(#REF!="snížená",#REF!,0)</f>
        <v>#REF!</v>
      </c>
      <c r="AR32" s="42" t="e">
        <f>IF(#REF!="zákl. přenesená",#REF!,0)</f>
        <v>#REF!</v>
      </c>
      <c r="AS32" s="42" t="e">
        <f>IF(#REF!="sníž. přenesená",#REF!,0)</f>
        <v>#REF!</v>
      </c>
      <c r="AT32" s="42" t="e">
        <f>IF(#REF!="nulová",#REF!,0)</f>
        <v>#REF!</v>
      </c>
      <c r="AU32" s="41" t="s">
        <v>3</v>
      </c>
      <c r="AV32" s="42">
        <f>ROUND($G$578*$F$578,2)</f>
        <v>0</v>
      </c>
      <c r="AW32" s="41" t="s">
        <v>11</v>
      </c>
      <c r="AX32" s="41" t="s">
        <v>53</v>
      </c>
    </row>
    <row r="33" spans="1:32" s="33" customFormat="1" ht="15">
      <c r="A33" s="34"/>
      <c r="B33" s="43" t="s">
        <v>12</v>
      </c>
      <c r="C33" s="34"/>
      <c r="D33" s="44" t="s">
        <v>54</v>
      </c>
      <c r="E33" s="34"/>
      <c r="F33" s="34"/>
      <c r="H33" s="120"/>
      <c r="I33" s="34"/>
      <c r="AE33" s="33" t="s">
        <v>12</v>
      </c>
      <c r="AF33" s="33" t="s">
        <v>3</v>
      </c>
    </row>
    <row r="34" spans="1:50" s="45" customFormat="1" ht="45">
      <c r="A34" s="47" t="s">
        <v>76</v>
      </c>
      <c r="B34" s="47" t="s">
        <v>9</v>
      </c>
      <c r="C34" s="48" t="s">
        <v>171</v>
      </c>
      <c r="D34" s="49" t="s">
        <v>67</v>
      </c>
      <c r="E34" s="50" t="s">
        <v>10</v>
      </c>
      <c r="F34" s="51">
        <v>13</v>
      </c>
      <c r="G34" s="52"/>
      <c r="H34" s="117">
        <f>F34*G34</f>
        <v>0</v>
      </c>
      <c r="I34" s="49"/>
      <c r="AC34" s="53" t="s">
        <v>11</v>
      </c>
      <c r="AE34" s="53" t="s">
        <v>9</v>
      </c>
      <c r="AF34" s="53" t="s">
        <v>3</v>
      </c>
      <c r="AJ34" s="45" t="s">
        <v>5</v>
      </c>
      <c r="AP34" s="54" t="e">
        <f>IF(#REF!="základní",#REF!,0)</f>
        <v>#REF!</v>
      </c>
      <c r="AQ34" s="54" t="e">
        <f>IF(#REF!="snížená",#REF!,0)</f>
        <v>#REF!</v>
      </c>
      <c r="AR34" s="54" t="e">
        <f>IF(#REF!="zákl. přenesená",#REF!,0)</f>
        <v>#REF!</v>
      </c>
      <c r="AS34" s="54" t="e">
        <f>IF(#REF!="sníž. přenesená",#REF!,0)</f>
        <v>#REF!</v>
      </c>
      <c r="AT34" s="54" t="e">
        <f>IF(#REF!="nulová",#REF!,0)</f>
        <v>#REF!</v>
      </c>
      <c r="AU34" s="53" t="s">
        <v>3</v>
      </c>
      <c r="AV34" s="54">
        <f>ROUND($G$578*$F$578,2)</f>
        <v>0</v>
      </c>
      <c r="AW34" s="53" t="s">
        <v>11</v>
      </c>
      <c r="AX34" s="53" t="s">
        <v>53</v>
      </c>
    </row>
    <row r="35" spans="1:32" s="45" customFormat="1" ht="15">
      <c r="A35" s="46"/>
      <c r="B35" s="91" t="s">
        <v>12</v>
      </c>
      <c r="C35" s="46"/>
      <c r="D35" s="91" t="s">
        <v>68</v>
      </c>
      <c r="E35" s="46"/>
      <c r="F35" s="46"/>
      <c r="H35" s="117"/>
      <c r="I35" s="46"/>
      <c r="AE35" s="45" t="s">
        <v>12</v>
      </c>
      <c r="AF35" s="45" t="s">
        <v>3</v>
      </c>
    </row>
  </sheetData>
  <sheetProtection algorithmName="SHA-512" hashValue="ve7ZyMVGvPN2tXLyEpwbkMOjRD+XbH+EJ/pex9oJXMsvr/g8kvkqnZyj2wbAT+hOV0Rk2T2kYx7BvWKZEf1cdg==" saltValue="IM8uwzmM9EMuQYWBMrQpmw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3"/>
  <sheetViews>
    <sheetView workbookViewId="0" topLeftCell="A1">
      <selection activeCell="H7" sqref="H7"/>
    </sheetView>
  </sheetViews>
  <sheetFormatPr defaultColWidth="9.140625" defaultRowHeight="15"/>
  <cols>
    <col min="1" max="2" width="9.140625" style="55" customWidth="1"/>
    <col min="3" max="3" width="14.421875" style="55" customWidth="1"/>
    <col min="4" max="4" width="66.140625" style="55" customWidth="1"/>
    <col min="5" max="6" width="9.140625" style="55" customWidth="1"/>
    <col min="7" max="7" width="9.140625" style="114" customWidth="1"/>
    <col min="8" max="8" width="20.28125" style="56" customWidth="1"/>
    <col min="9" max="9" width="16.8515625" style="55" customWidth="1"/>
    <col min="10" max="16384" width="9.140625" style="55" customWidth="1"/>
  </cols>
  <sheetData>
    <row r="1" spans="1:18" s="21" customFormat="1" ht="30" customHeight="1">
      <c r="A1" s="22" t="s">
        <v>86</v>
      </c>
      <c r="B1" s="22" t="s">
        <v>87</v>
      </c>
      <c r="C1" s="22" t="s">
        <v>88</v>
      </c>
      <c r="D1" s="22" t="s">
        <v>89</v>
      </c>
      <c r="E1" s="22" t="s">
        <v>90</v>
      </c>
      <c r="F1" s="22" t="s">
        <v>91</v>
      </c>
      <c r="G1" s="23" t="s">
        <v>92</v>
      </c>
      <c r="H1" s="57" t="s">
        <v>93</v>
      </c>
      <c r="I1" s="22" t="s">
        <v>94</v>
      </c>
      <c r="J1" s="24"/>
      <c r="K1" s="25"/>
      <c r="L1" s="25"/>
      <c r="M1" s="25"/>
      <c r="N1" s="25"/>
      <c r="O1" s="25"/>
      <c r="P1" s="25"/>
      <c r="Q1" s="25"/>
      <c r="R1" s="25"/>
    </row>
    <row r="2" spans="3:8" s="26" customFormat="1" ht="18.75">
      <c r="C2" s="26" t="s">
        <v>84</v>
      </c>
      <c r="D2" s="26" t="s">
        <v>95</v>
      </c>
      <c r="G2" s="113"/>
      <c r="H2" s="58">
        <f>SUBTOTAL(9,H3:H12)</f>
        <v>0</v>
      </c>
    </row>
    <row r="3" spans="1:9" s="77" customFormat="1" ht="18">
      <c r="A3" s="84"/>
      <c r="B3" s="84" t="s">
        <v>0</v>
      </c>
      <c r="C3" s="85" t="s">
        <v>96</v>
      </c>
      <c r="D3" s="85" t="s">
        <v>97</v>
      </c>
      <c r="E3" s="84"/>
      <c r="F3" s="84"/>
      <c r="G3" s="1"/>
      <c r="H3" s="86">
        <f>SUBTOTAL(9,H4:H12)</f>
        <v>0</v>
      </c>
      <c r="I3" s="79"/>
    </row>
    <row r="4" spans="1:50" s="66" customFormat="1" ht="30">
      <c r="A4" s="3" t="s">
        <v>98</v>
      </c>
      <c r="B4" s="3" t="s">
        <v>9</v>
      </c>
      <c r="C4" s="4" t="s">
        <v>99</v>
      </c>
      <c r="D4" s="5" t="s">
        <v>100</v>
      </c>
      <c r="E4" s="6" t="s">
        <v>101</v>
      </c>
      <c r="F4" s="7">
        <v>-90</v>
      </c>
      <c r="G4" s="8"/>
      <c r="H4" s="9">
        <f>F4*G4</f>
        <v>0</v>
      </c>
      <c r="I4" s="61"/>
      <c r="AC4" s="67"/>
      <c r="AE4" s="67"/>
      <c r="AF4" s="67"/>
      <c r="AP4" s="64"/>
      <c r="AQ4" s="64"/>
      <c r="AR4" s="64"/>
      <c r="AS4" s="64"/>
      <c r="AT4" s="64"/>
      <c r="AU4" s="67"/>
      <c r="AV4" s="64"/>
      <c r="AW4" s="67"/>
      <c r="AX4" s="67"/>
    </row>
    <row r="5" spans="1:9" s="66" customFormat="1" ht="27">
      <c r="A5" s="10"/>
      <c r="B5" s="87" t="s">
        <v>12</v>
      </c>
      <c r="C5" s="10"/>
      <c r="D5" s="88" t="s">
        <v>100</v>
      </c>
      <c r="E5" s="10"/>
      <c r="F5" s="10"/>
      <c r="G5" s="2"/>
      <c r="H5" s="10"/>
      <c r="I5" s="68"/>
    </row>
    <row r="6" spans="1:50" s="77" customFormat="1" ht="45">
      <c r="A6" s="12" t="s">
        <v>170</v>
      </c>
      <c r="B6" s="12" t="s">
        <v>9</v>
      </c>
      <c r="C6" s="48" t="s">
        <v>172</v>
      </c>
      <c r="D6" s="14" t="s">
        <v>184</v>
      </c>
      <c r="E6" s="15" t="s">
        <v>101</v>
      </c>
      <c r="F6" s="16">
        <v>90</v>
      </c>
      <c r="G6" s="17"/>
      <c r="H6" s="18">
        <f>F6*G6</f>
        <v>0</v>
      </c>
      <c r="I6" s="73"/>
      <c r="AC6" s="78"/>
      <c r="AE6" s="78"/>
      <c r="AF6" s="78"/>
      <c r="AP6" s="76"/>
      <c r="AQ6" s="76"/>
      <c r="AR6" s="76"/>
      <c r="AS6" s="76"/>
      <c r="AT6" s="76"/>
      <c r="AU6" s="78"/>
      <c r="AV6" s="76"/>
      <c r="AW6" s="78"/>
      <c r="AX6" s="78"/>
    </row>
    <row r="7" spans="1:9" s="77" customFormat="1" ht="27">
      <c r="A7" s="19"/>
      <c r="B7" s="90" t="s">
        <v>12</v>
      </c>
      <c r="C7" s="19"/>
      <c r="D7" s="90" t="s">
        <v>176</v>
      </c>
      <c r="E7" s="19"/>
      <c r="F7" s="19"/>
      <c r="G7" s="11"/>
      <c r="H7" s="19"/>
      <c r="I7" s="79"/>
    </row>
    <row r="8" spans="1:50" s="77" customFormat="1" ht="30">
      <c r="A8" s="3" t="s">
        <v>102</v>
      </c>
      <c r="B8" s="3" t="s">
        <v>9</v>
      </c>
      <c r="C8" s="4" t="s">
        <v>103</v>
      </c>
      <c r="D8" s="5" t="s">
        <v>104</v>
      </c>
      <c r="E8" s="6" t="s">
        <v>101</v>
      </c>
      <c r="F8" s="7">
        <v>-83</v>
      </c>
      <c r="G8" s="8"/>
      <c r="H8" s="9">
        <f>F8*G8</f>
        <v>0</v>
      </c>
      <c r="I8" s="73"/>
      <c r="AC8" s="78"/>
      <c r="AE8" s="78"/>
      <c r="AF8" s="78"/>
      <c r="AP8" s="76"/>
      <c r="AQ8" s="76"/>
      <c r="AR8" s="76"/>
      <c r="AS8" s="76"/>
      <c r="AT8" s="76"/>
      <c r="AU8" s="78"/>
      <c r="AV8" s="76"/>
      <c r="AW8" s="78"/>
      <c r="AX8" s="78"/>
    </row>
    <row r="9" spans="1:9" s="77" customFormat="1" ht="15">
      <c r="A9" s="10"/>
      <c r="B9" s="87" t="s">
        <v>12</v>
      </c>
      <c r="C9" s="10"/>
      <c r="D9" s="88" t="s">
        <v>104</v>
      </c>
      <c r="E9" s="10"/>
      <c r="F9" s="10"/>
      <c r="G9" s="2"/>
      <c r="H9" s="10"/>
      <c r="I9" s="79"/>
    </row>
    <row r="10" spans="1:50" s="77" customFormat="1" ht="30">
      <c r="A10" s="12" t="s">
        <v>174</v>
      </c>
      <c r="B10" s="12" t="s">
        <v>9</v>
      </c>
      <c r="C10" s="48" t="s">
        <v>173</v>
      </c>
      <c r="D10" s="14" t="s">
        <v>178</v>
      </c>
      <c r="E10" s="15" t="s">
        <v>101</v>
      </c>
      <c r="F10" s="16">
        <v>83</v>
      </c>
      <c r="G10" s="17"/>
      <c r="H10" s="18">
        <f>F10*G10</f>
        <v>0</v>
      </c>
      <c r="I10" s="73"/>
      <c r="AC10" s="78"/>
      <c r="AE10" s="78"/>
      <c r="AF10" s="78"/>
      <c r="AP10" s="76"/>
      <c r="AQ10" s="76"/>
      <c r="AR10" s="76"/>
      <c r="AS10" s="76"/>
      <c r="AT10" s="76"/>
      <c r="AU10" s="78"/>
      <c r="AV10" s="76"/>
      <c r="AW10" s="78"/>
      <c r="AX10" s="78"/>
    </row>
    <row r="11" spans="1:9" s="77" customFormat="1" ht="27">
      <c r="A11" s="19"/>
      <c r="B11" s="90" t="s">
        <v>12</v>
      </c>
      <c r="C11" s="19"/>
      <c r="D11" s="90" t="s">
        <v>179</v>
      </c>
      <c r="E11" s="19"/>
      <c r="F11" s="19"/>
      <c r="G11" s="11"/>
      <c r="H11" s="19"/>
      <c r="I11" s="79"/>
    </row>
    <row r="12" spans="1:9" s="66" customFormat="1" ht="15">
      <c r="A12" s="68"/>
      <c r="B12" s="69"/>
      <c r="C12" s="68"/>
      <c r="D12" s="70"/>
      <c r="E12" s="68"/>
      <c r="F12" s="68"/>
      <c r="H12" s="65"/>
      <c r="I12" s="68"/>
    </row>
    <row r="13" spans="1:50" s="77" customFormat="1" ht="15">
      <c r="A13" s="71"/>
      <c r="B13" s="71"/>
      <c r="C13" s="72"/>
      <c r="D13" s="73"/>
      <c r="E13" s="74"/>
      <c r="F13" s="75"/>
      <c r="G13" s="76"/>
      <c r="H13" s="65"/>
      <c r="I13" s="73"/>
      <c r="AC13" s="78"/>
      <c r="AE13" s="78"/>
      <c r="AF13" s="78"/>
      <c r="AP13" s="76"/>
      <c r="AQ13" s="76"/>
      <c r="AR13" s="76"/>
      <c r="AS13" s="76"/>
      <c r="AT13" s="76"/>
      <c r="AU13" s="78"/>
      <c r="AV13" s="76"/>
      <c r="AW13" s="78"/>
      <c r="AX13" s="78"/>
    </row>
    <row r="14" spans="1:9" s="77" customFormat="1" ht="15">
      <c r="A14" s="79"/>
      <c r="B14" s="80"/>
      <c r="C14" s="79"/>
      <c r="D14" s="80"/>
      <c r="E14" s="79"/>
      <c r="F14" s="79"/>
      <c r="H14" s="81"/>
      <c r="I14" s="79"/>
    </row>
    <row r="15" spans="1:50" s="66" customFormat="1" ht="15">
      <c r="A15" s="59"/>
      <c r="B15" s="59"/>
      <c r="C15" s="60"/>
      <c r="D15" s="61"/>
      <c r="E15" s="62"/>
      <c r="F15" s="63"/>
      <c r="G15" s="64"/>
      <c r="H15" s="65"/>
      <c r="I15" s="61"/>
      <c r="AC15" s="67"/>
      <c r="AE15" s="67"/>
      <c r="AF15" s="67"/>
      <c r="AP15" s="64"/>
      <c r="AQ15" s="64"/>
      <c r="AR15" s="64"/>
      <c r="AS15" s="64"/>
      <c r="AT15" s="64"/>
      <c r="AU15" s="67"/>
      <c r="AV15" s="64"/>
      <c r="AW15" s="67"/>
      <c r="AX15" s="67"/>
    </row>
    <row r="16" spans="1:9" s="66" customFormat="1" ht="15">
      <c r="A16" s="68"/>
      <c r="B16" s="69"/>
      <c r="C16" s="68"/>
      <c r="D16" s="70"/>
      <c r="E16" s="68"/>
      <c r="F16" s="68"/>
      <c r="H16" s="65"/>
      <c r="I16" s="68"/>
    </row>
    <row r="17" spans="1:50" s="77" customFormat="1" ht="15">
      <c r="A17" s="71"/>
      <c r="B17" s="71"/>
      <c r="C17" s="72"/>
      <c r="D17" s="73"/>
      <c r="E17" s="74"/>
      <c r="F17" s="75"/>
      <c r="G17" s="76"/>
      <c r="H17" s="65"/>
      <c r="I17" s="73"/>
      <c r="AC17" s="78"/>
      <c r="AE17" s="78"/>
      <c r="AF17" s="78"/>
      <c r="AP17" s="76"/>
      <c r="AQ17" s="76"/>
      <c r="AR17" s="76"/>
      <c r="AS17" s="76"/>
      <c r="AT17" s="76"/>
      <c r="AU17" s="78"/>
      <c r="AV17" s="76"/>
      <c r="AW17" s="78"/>
      <c r="AX17" s="78"/>
    </row>
    <row r="18" spans="1:9" s="77" customFormat="1" ht="15">
      <c r="A18" s="79"/>
      <c r="B18" s="80"/>
      <c r="C18" s="79"/>
      <c r="D18" s="80"/>
      <c r="E18" s="79"/>
      <c r="F18" s="79"/>
      <c r="H18" s="81"/>
      <c r="I18" s="79"/>
    </row>
    <row r="19" spans="1:50" s="66" customFormat="1" ht="15">
      <c r="A19" s="59"/>
      <c r="B19" s="59"/>
      <c r="C19" s="60"/>
      <c r="D19" s="61"/>
      <c r="E19" s="62"/>
      <c r="F19" s="63"/>
      <c r="G19" s="64"/>
      <c r="H19" s="65"/>
      <c r="I19" s="61"/>
      <c r="AC19" s="67"/>
      <c r="AE19" s="67"/>
      <c r="AF19" s="67"/>
      <c r="AP19" s="64"/>
      <c r="AQ19" s="64"/>
      <c r="AR19" s="64"/>
      <c r="AS19" s="64"/>
      <c r="AT19" s="64"/>
      <c r="AU19" s="67"/>
      <c r="AV19" s="64"/>
      <c r="AW19" s="67"/>
      <c r="AX19" s="67"/>
    </row>
    <row r="20" spans="1:9" s="66" customFormat="1" ht="15">
      <c r="A20" s="68"/>
      <c r="B20" s="69"/>
      <c r="C20" s="68"/>
      <c r="D20" s="70"/>
      <c r="E20" s="68"/>
      <c r="F20" s="68"/>
      <c r="H20" s="65"/>
      <c r="I20" s="68"/>
    </row>
    <row r="21" spans="1:50" s="77" customFormat="1" ht="15">
      <c r="A21" s="71"/>
      <c r="B21" s="71"/>
      <c r="C21" s="72"/>
      <c r="D21" s="73"/>
      <c r="E21" s="74"/>
      <c r="F21" s="75"/>
      <c r="G21" s="76"/>
      <c r="H21" s="65"/>
      <c r="I21" s="73"/>
      <c r="AC21" s="78"/>
      <c r="AE21" s="78"/>
      <c r="AF21" s="78"/>
      <c r="AP21" s="76"/>
      <c r="AQ21" s="76"/>
      <c r="AR21" s="76"/>
      <c r="AS21" s="76"/>
      <c r="AT21" s="76"/>
      <c r="AU21" s="78"/>
      <c r="AV21" s="76"/>
      <c r="AW21" s="78"/>
      <c r="AX21" s="78"/>
    </row>
    <row r="22" spans="1:9" s="77" customFormat="1" ht="15">
      <c r="A22" s="79"/>
      <c r="B22" s="80"/>
      <c r="C22" s="79"/>
      <c r="D22" s="80"/>
      <c r="E22" s="79"/>
      <c r="F22" s="79"/>
      <c r="H22" s="81"/>
      <c r="I22" s="79"/>
    </row>
    <row r="23" spans="1:50" s="66" customFormat="1" ht="15">
      <c r="A23" s="59"/>
      <c r="B23" s="59"/>
      <c r="C23" s="60"/>
      <c r="D23" s="61"/>
      <c r="E23" s="62"/>
      <c r="F23" s="63"/>
      <c r="G23" s="64"/>
      <c r="H23" s="65"/>
      <c r="I23" s="61"/>
      <c r="AC23" s="67"/>
      <c r="AE23" s="67"/>
      <c r="AF23" s="67"/>
      <c r="AP23" s="64"/>
      <c r="AQ23" s="64"/>
      <c r="AR23" s="64"/>
      <c r="AS23" s="64"/>
      <c r="AT23" s="64"/>
      <c r="AU23" s="67"/>
      <c r="AV23" s="64"/>
      <c r="AW23" s="67"/>
      <c r="AX23" s="67"/>
    </row>
    <row r="24" spans="1:9" s="66" customFormat="1" ht="15">
      <c r="A24" s="68"/>
      <c r="B24" s="69"/>
      <c r="C24" s="68"/>
      <c r="D24" s="70"/>
      <c r="E24" s="68"/>
      <c r="F24" s="68"/>
      <c r="H24" s="65"/>
      <c r="I24" s="68"/>
    </row>
    <row r="25" spans="1:50" s="77" customFormat="1" ht="15">
      <c r="A25" s="71"/>
      <c r="B25" s="71"/>
      <c r="C25" s="72"/>
      <c r="D25" s="73"/>
      <c r="E25" s="74"/>
      <c r="F25" s="75"/>
      <c r="G25" s="76"/>
      <c r="H25" s="65"/>
      <c r="I25" s="73"/>
      <c r="AC25" s="78"/>
      <c r="AE25" s="78"/>
      <c r="AF25" s="78"/>
      <c r="AP25" s="76"/>
      <c r="AQ25" s="76"/>
      <c r="AR25" s="76"/>
      <c r="AS25" s="76"/>
      <c r="AT25" s="76"/>
      <c r="AU25" s="78"/>
      <c r="AV25" s="76"/>
      <c r="AW25" s="78"/>
      <c r="AX25" s="78"/>
    </row>
    <row r="26" spans="1:9" s="77" customFormat="1" ht="15">
      <c r="A26" s="79"/>
      <c r="B26" s="80"/>
      <c r="C26" s="79"/>
      <c r="D26" s="80"/>
      <c r="E26" s="79"/>
      <c r="F26" s="79"/>
      <c r="H26" s="81"/>
      <c r="I26" s="79"/>
    </row>
    <row r="27" spans="7:8" s="82" customFormat="1" ht="15">
      <c r="G27" s="115"/>
      <c r="H27" s="83"/>
    </row>
    <row r="28" spans="7:8" s="82" customFormat="1" ht="15">
      <c r="G28" s="115"/>
      <c r="H28" s="83"/>
    </row>
    <row r="29" spans="7:8" s="82" customFormat="1" ht="15">
      <c r="G29" s="115"/>
      <c r="H29" s="83"/>
    </row>
    <row r="30" spans="7:8" s="82" customFormat="1" ht="15">
      <c r="G30" s="115"/>
      <c r="H30" s="83"/>
    </row>
    <row r="31" spans="7:8" s="82" customFormat="1" ht="15">
      <c r="G31" s="115"/>
      <c r="H31" s="83"/>
    </row>
    <row r="32" spans="7:8" s="82" customFormat="1" ht="15">
      <c r="G32" s="115"/>
      <c r="H32" s="83"/>
    </row>
    <row r="33" spans="7:8" s="82" customFormat="1" ht="15">
      <c r="G33" s="115"/>
      <c r="H33" s="83"/>
    </row>
  </sheetData>
  <sheetProtection algorithmName="SHA-512" hashValue="j9+Mem5tWel5Dd0NxPcTzTzvfZTerYeGADjhKs5BuospxNR6vV5Pe22s7birCTfll60lDmLq7mDlUj4mTn+LBw==" saltValue="0y6ppqGvGL+IQf159dOVbA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2"/>
  <sheetViews>
    <sheetView workbookViewId="0" topLeftCell="A1">
      <selection activeCell="H7" sqref="H7"/>
    </sheetView>
  </sheetViews>
  <sheetFormatPr defaultColWidth="9.140625" defaultRowHeight="15"/>
  <cols>
    <col min="1" max="2" width="9.140625" style="55" customWidth="1"/>
    <col min="3" max="3" width="14.421875" style="55" customWidth="1"/>
    <col min="4" max="4" width="66.140625" style="55" customWidth="1"/>
    <col min="5" max="6" width="9.140625" style="55" customWidth="1"/>
    <col min="7" max="7" width="9.140625" style="114" customWidth="1"/>
    <col min="8" max="8" width="20.28125" style="56" customWidth="1"/>
    <col min="9" max="9" width="16.8515625" style="55" customWidth="1"/>
    <col min="10" max="16384" width="9.140625" style="55" customWidth="1"/>
  </cols>
  <sheetData>
    <row r="1" spans="1:18" s="21" customFormat="1" ht="30" customHeight="1">
      <c r="A1" s="22" t="s">
        <v>86</v>
      </c>
      <c r="B1" s="22" t="s">
        <v>87</v>
      </c>
      <c r="C1" s="22" t="s">
        <v>88</v>
      </c>
      <c r="D1" s="22" t="s">
        <v>89</v>
      </c>
      <c r="E1" s="22" t="s">
        <v>90</v>
      </c>
      <c r="F1" s="22" t="s">
        <v>91</v>
      </c>
      <c r="G1" s="23" t="s">
        <v>92</v>
      </c>
      <c r="H1" s="57" t="s">
        <v>93</v>
      </c>
      <c r="I1" s="22" t="s">
        <v>94</v>
      </c>
      <c r="J1" s="24"/>
      <c r="K1" s="25"/>
      <c r="L1" s="25"/>
      <c r="M1" s="25"/>
      <c r="N1" s="25"/>
      <c r="O1" s="25"/>
      <c r="P1" s="25"/>
      <c r="Q1" s="25"/>
      <c r="R1" s="25"/>
    </row>
    <row r="2" spans="3:8" s="26" customFormat="1" ht="18.75">
      <c r="C2" s="26" t="s">
        <v>84</v>
      </c>
      <c r="D2" s="26" t="s">
        <v>111</v>
      </c>
      <c r="G2" s="113"/>
      <c r="H2" s="58">
        <f>SUBTOTAL(9,H3:H12)</f>
        <v>0</v>
      </c>
    </row>
    <row r="3" spans="1:9" s="77" customFormat="1" ht="18">
      <c r="A3" s="84"/>
      <c r="B3" s="84" t="s">
        <v>0</v>
      </c>
      <c r="C3" s="85" t="s">
        <v>107</v>
      </c>
      <c r="D3" s="85" t="s">
        <v>108</v>
      </c>
      <c r="E3" s="84"/>
      <c r="F3" s="84"/>
      <c r="G3" s="1"/>
      <c r="H3" s="86">
        <f>SUBTOTAL(9,H4:H12)</f>
        <v>0</v>
      </c>
      <c r="I3" s="79"/>
    </row>
    <row r="4" spans="1:50" s="66" customFormat="1" ht="30">
      <c r="A4" s="3" t="s">
        <v>106</v>
      </c>
      <c r="B4" s="3" t="s">
        <v>9</v>
      </c>
      <c r="C4" s="4" t="s">
        <v>99</v>
      </c>
      <c r="D4" s="5" t="s">
        <v>100</v>
      </c>
      <c r="E4" s="6" t="s">
        <v>101</v>
      </c>
      <c r="F4" s="7">
        <v>-83</v>
      </c>
      <c r="G4" s="8"/>
      <c r="H4" s="9">
        <f>F4*G4</f>
        <v>0</v>
      </c>
      <c r="I4" s="61"/>
      <c r="AC4" s="67"/>
      <c r="AE4" s="67"/>
      <c r="AF4" s="67"/>
      <c r="AP4" s="64"/>
      <c r="AQ4" s="64"/>
      <c r="AR4" s="64"/>
      <c r="AS4" s="64"/>
      <c r="AT4" s="64"/>
      <c r="AU4" s="67"/>
      <c r="AV4" s="64"/>
      <c r="AW4" s="67"/>
      <c r="AX4" s="67"/>
    </row>
    <row r="5" spans="1:9" s="66" customFormat="1" ht="27">
      <c r="A5" s="10"/>
      <c r="B5" s="87" t="s">
        <v>12</v>
      </c>
      <c r="C5" s="10"/>
      <c r="D5" s="88" t="s">
        <v>100</v>
      </c>
      <c r="E5" s="10"/>
      <c r="F5" s="10"/>
      <c r="G5" s="2"/>
      <c r="H5" s="10"/>
      <c r="I5" s="68"/>
    </row>
    <row r="6" spans="1:50" s="77" customFormat="1" ht="45">
      <c r="A6" s="12" t="s">
        <v>175</v>
      </c>
      <c r="B6" s="12" t="s">
        <v>9</v>
      </c>
      <c r="C6" s="48" t="s">
        <v>172</v>
      </c>
      <c r="D6" s="14" t="s">
        <v>184</v>
      </c>
      <c r="E6" s="15" t="s">
        <v>101</v>
      </c>
      <c r="F6" s="16">
        <v>83</v>
      </c>
      <c r="G6" s="17"/>
      <c r="H6" s="18">
        <f>F6*G6</f>
        <v>0</v>
      </c>
      <c r="I6" s="73"/>
      <c r="AC6" s="78"/>
      <c r="AE6" s="78"/>
      <c r="AF6" s="78"/>
      <c r="AP6" s="76"/>
      <c r="AQ6" s="76"/>
      <c r="AR6" s="76"/>
      <c r="AS6" s="76"/>
      <c r="AT6" s="76"/>
      <c r="AU6" s="78"/>
      <c r="AV6" s="76"/>
      <c r="AW6" s="78"/>
      <c r="AX6" s="78"/>
    </row>
    <row r="7" spans="1:9" s="77" customFormat="1" ht="27">
      <c r="A7" s="19"/>
      <c r="B7" s="90" t="s">
        <v>12</v>
      </c>
      <c r="C7" s="19"/>
      <c r="D7" s="90" t="s">
        <v>176</v>
      </c>
      <c r="E7" s="19"/>
      <c r="F7" s="19"/>
      <c r="G7" s="11"/>
      <c r="H7" s="19"/>
      <c r="I7" s="79"/>
    </row>
    <row r="8" spans="1:50" s="77" customFormat="1" ht="30">
      <c r="A8" s="3" t="s">
        <v>109</v>
      </c>
      <c r="B8" s="3" t="s">
        <v>9</v>
      </c>
      <c r="C8" s="4" t="s">
        <v>103</v>
      </c>
      <c r="D8" s="5" t="s">
        <v>104</v>
      </c>
      <c r="E8" s="6" t="s">
        <v>101</v>
      </c>
      <c r="F8" s="7">
        <v>-90</v>
      </c>
      <c r="G8" s="8"/>
      <c r="H8" s="9">
        <f>F8*G8</f>
        <v>0</v>
      </c>
      <c r="I8" s="73"/>
      <c r="AC8" s="78"/>
      <c r="AE8" s="78"/>
      <c r="AF8" s="78"/>
      <c r="AP8" s="76"/>
      <c r="AQ8" s="76"/>
      <c r="AR8" s="76"/>
      <c r="AS8" s="76"/>
      <c r="AT8" s="76"/>
      <c r="AU8" s="78"/>
      <c r="AV8" s="76"/>
      <c r="AW8" s="78"/>
      <c r="AX8" s="78"/>
    </row>
    <row r="9" spans="1:9" s="77" customFormat="1" ht="15">
      <c r="A9" s="10"/>
      <c r="B9" s="87" t="s">
        <v>12</v>
      </c>
      <c r="C9" s="10"/>
      <c r="D9" s="88" t="s">
        <v>104</v>
      </c>
      <c r="E9" s="10"/>
      <c r="F9" s="10"/>
      <c r="G9" s="2"/>
      <c r="H9" s="10"/>
      <c r="I9" s="79"/>
    </row>
    <row r="10" spans="1:50" s="77" customFormat="1" ht="30">
      <c r="A10" s="12" t="s">
        <v>180</v>
      </c>
      <c r="B10" s="12" t="s">
        <v>9</v>
      </c>
      <c r="C10" s="48" t="s">
        <v>173</v>
      </c>
      <c r="D10" s="14" t="s">
        <v>178</v>
      </c>
      <c r="E10" s="15" t="s">
        <v>101</v>
      </c>
      <c r="F10" s="16">
        <v>90</v>
      </c>
      <c r="G10" s="17"/>
      <c r="H10" s="18">
        <f>F10*G10</f>
        <v>0</v>
      </c>
      <c r="I10" s="73"/>
      <c r="AC10" s="78"/>
      <c r="AE10" s="78"/>
      <c r="AF10" s="78"/>
      <c r="AP10" s="76"/>
      <c r="AQ10" s="76"/>
      <c r="AR10" s="76"/>
      <c r="AS10" s="76"/>
      <c r="AT10" s="76"/>
      <c r="AU10" s="78"/>
      <c r="AV10" s="76"/>
      <c r="AW10" s="78"/>
      <c r="AX10" s="78"/>
    </row>
    <row r="11" spans="1:9" s="77" customFormat="1" ht="27">
      <c r="A11" s="19"/>
      <c r="B11" s="90" t="s">
        <v>12</v>
      </c>
      <c r="C11" s="19"/>
      <c r="D11" s="90" t="s">
        <v>179</v>
      </c>
      <c r="E11" s="19"/>
      <c r="F11" s="19"/>
      <c r="G11" s="11"/>
      <c r="H11" s="19"/>
      <c r="I11" s="79"/>
    </row>
    <row r="12" spans="7:8" s="82" customFormat="1" ht="15">
      <c r="G12" s="115"/>
      <c r="H12" s="83"/>
    </row>
  </sheetData>
  <sheetProtection algorithmName="SHA-512" hashValue="9BxJg6GgvpmjXgrup187ERJrdAFJMhfiNAKG7BPyreA1DG0ayV4iSc+/Tj/e3C7Bylj/WQceSK/grIZc0GpsUw==" saltValue="ohFGOVTwcIh37O4iVgt1ww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"/>
  <sheetViews>
    <sheetView workbookViewId="0" topLeftCell="A1">
      <selection activeCell="H7" sqref="H7"/>
    </sheetView>
  </sheetViews>
  <sheetFormatPr defaultColWidth="9.140625" defaultRowHeight="15"/>
  <cols>
    <col min="1" max="2" width="9.140625" style="55" customWidth="1"/>
    <col min="3" max="3" width="14.421875" style="55" customWidth="1"/>
    <col min="4" max="4" width="66.140625" style="55" customWidth="1"/>
    <col min="5" max="6" width="9.140625" style="55" customWidth="1"/>
    <col min="7" max="7" width="9.140625" style="114" customWidth="1"/>
    <col min="8" max="8" width="20.28125" style="56" customWidth="1"/>
    <col min="9" max="9" width="16.8515625" style="55" customWidth="1"/>
    <col min="10" max="16384" width="9.140625" style="55" customWidth="1"/>
  </cols>
  <sheetData>
    <row r="1" spans="1:18" s="21" customFormat="1" ht="30" customHeight="1">
      <c r="A1" s="22" t="s">
        <v>86</v>
      </c>
      <c r="B1" s="22" t="s">
        <v>87</v>
      </c>
      <c r="C1" s="22" t="s">
        <v>88</v>
      </c>
      <c r="D1" s="22" t="s">
        <v>89</v>
      </c>
      <c r="E1" s="22" t="s">
        <v>90</v>
      </c>
      <c r="F1" s="22" t="s">
        <v>91</v>
      </c>
      <c r="G1" s="23" t="s">
        <v>92</v>
      </c>
      <c r="H1" s="57" t="s">
        <v>93</v>
      </c>
      <c r="I1" s="22" t="s">
        <v>94</v>
      </c>
      <c r="J1" s="24"/>
      <c r="K1" s="25"/>
      <c r="L1" s="25"/>
      <c r="M1" s="25"/>
      <c r="N1" s="25"/>
      <c r="O1" s="25"/>
      <c r="P1" s="25"/>
      <c r="Q1" s="25"/>
      <c r="R1" s="25"/>
    </row>
    <row r="2" spans="3:8" s="26" customFormat="1" ht="18.75">
      <c r="C2" s="26" t="s">
        <v>84</v>
      </c>
      <c r="D2" s="26" t="s">
        <v>112</v>
      </c>
      <c r="G2" s="113"/>
      <c r="H2" s="58">
        <f>SUBTOTAL(9,H3:H12)</f>
        <v>0</v>
      </c>
    </row>
    <row r="3" spans="1:8" ht="18">
      <c r="A3" s="84"/>
      <c r="B3" s="84" t="s">
        <v>0</v>
      </c>
      <c r="C3" s="85" t="s">
        <v>107</v>
      </c>
      <c r="D3" s="85" t="s">
        <v>97</v>
      </c>
      <c r="E3" s="84"/>
      <c r="F3" s="84"/>
      <c r="G3" s="1"/>
      <c r="H3" s="86">
        <f>SUBTOTAL(9,H4:H12)</f>
        <v>0</v>
      </c>
    </row>
    <row r="4" spans="1:8" ht="30">
      <c r="A4" s="3" t="s">
        <v>106</v>
      </c>
      <c r="B4" s="3" t="s">
        <v>9</v>
      </c>
      <c r="C4" s="4" t="s">
        <v>99</v>
      </c>
      <c r="D4" s="5" t="s">
        <v>100</v>
      </c>
      <c r="E4" s="6" t="s">
        <v>101</v>
      </c>
      <c r="F4" s="7">
        <v>-90</v>
      </c>
      <c r="G4" s="8"/>
      <c r="H4" s="9">
        <f>F4*G4</f>
        <v>0</v>
      </c>
    </row>
    <row r="5" spans="1:8" ht="27">
      <c r="A5" s="10"/>
      <c r="B5" s="87" t="s">
        <v>12</v>
      </c>
      <c r="C5" s="10"/>
      <c r="D5" s="88" t="s">
        <v>100</v>
      </c>
      <c r="E5" s="10"/>
      <c r="F5" s="10"/>
      <c r="G5" s="2"/>
      <c r="H5" s="10"/>
    </row>
    <row r="6" spans="1:50" s="77" customFormat="1" ht="45">
      <c r="A6" s="12" t="s">
        <v>175</v>
      </c>
      <c r="B6" s="12" t="s">
        <v>9</v>
      </c>
      <c r="C6" s="48" t="s">
        <v>172</v>
      </c>
      <c r="D6" s="14" t="s">
        <v>184</v>
      </c>
      <c r="E6" s="15" t="s">
        <v>101</v>
      </c>
      <c r="F6" s="16">
        <v>90</v>
      </c>
      <c r="G6" s="17"/>
      <c r="H6" s="18">
        <f>F6*G6</f>
        <v>0</v>
      </c>
      <c r="I6" s="73"/>
      <c r="AC6" s="78"/>
      <c r="AE6" s="78"/>
      <c r="AF6" s="78"/>
      <c r="AP6" s="76"/>
      <c r="AQ6" s="76"/>
      <c r="AR6" s="76"/>
      <c r="AS6" s="76"/>
      <c r="AT6" s="76"/>
      <c r="AU6" s="78"/>
      <c r="AV6" s="76"/>
      <c r="AW6" s="78"/>
      <c r="AX6" s="78"/>
    </row>
    <row r="7" spans="1:9" s="77" customFormat="1" ht="27">
      <c r="A7" s="19"/>
      <c r="B7" s="90" t="s">
        <v>12</v>
      </c>
      <c r="C7" s="19"/>
      <c r="D7" s="90" t="s">
        <v>176</v>
      </c>
      <c r="E7" s="19"/>
      <c r="F7" s="19"/>
      <c r="G7" s="11"/>
      <c r="H7" s="19"/>
      <c r="I7" s="79"/>
    </row>
    <row r="8" spans="1:8" ht="30">
      <c r="A8" s="3" t="s">
        <v>109</v>
      </c>
      <c r="B8" s="3" t="s">
        <v>9</v>
      </c>
      <c r="C8" s="4" t="s">
        <v>103</v>
      </c>
      <c r="D8" s="5" t="s">
        <v>104</v>
      </c>
      <c r="E8" s="6" t="s">
        <v>101</v>
      </c>
      <c r="F8" s="7">
        <v>-82</v>
      </c>
      <c r="G8" s="8"/>
      <c r="H8" s="9">
        <f>F8*G8</f>
        <v>0</v>
      </c>
    </row>
    <row r="9" spans="1:9" s="77" customFormat="1" ht="15">
      <c r="A9" s="10"/>
      <c r="B9" s="87" t="s">
        <v>12</v>
      </c>
      <c r="C9" s="10"/>
      <c r="D9" s="88" t="s">
        <v>104</v>
      </c>
      <c r="E9" s="10"/>
      <c r="F9" s="10"/>
      <c r="G9" s="2"/>
      <c r="H9" s="10"/>
      <c r="I9" s="79"/>
    </row>
    <row r="10" spans="1:50" s="77" customFormat="1" ht="30">
      <c r="A10" s="12" t="s">
        <v>180</v>
      </c>
      <c r="B10" s="12" t="s">
        <v>9</v>
      </c>
      <c r="C10" s="48" t="s">
        <v>173</v>
      </c>
      <c r="D10" s="14" t="s">
        <v>178</v>
      </c>
      <c r="E10" s="15" t="s">
        <v>101</v>
      </c>
      <c r="F10" s="16">
        <v>82</v>
      </c>
      <c r="G10" s="17"/>
      <c r="H10" s="18">
        <f>F10*G10</f>
        <v>0</v>
      </c>
      <c r="I10" s="73"/>
      <c r="AC10" s="78"/>
      <c r="AE10" s="78"/>
      <c r="AF10" s="78"/>
      <c r="AP10" s="76"/>
      <c r="AQ10" s="76"/>
      <c r="AR10" s="76"/>
      <c r="AS10" s="76"/>
      <c r="AT10" s="76"/>
      <c r="AU10" s="78"/>
      <c r="AV10" s="76"/>
      <c r="AW10" s="78"/>
      <c r="AX10" s="78"/>
    </row>
    <row r="11" spans="1:9" s="77" customFormat="1" ht="27">
      <c r="A11" s="19"/>
      <c r="B11" s="90" t="s">
        <v>12</v>
      </c>
      <c r="C11" s="19"/>
      <c r="D11" s="90" t="s">
        <v>179</v>
      </c>
      <c r="E11" s="19"/>
      <c r="F11" s="19"/>
      <c r="G11" s="11"/>
      <c r="H11" s="19"/>
      <c r="I11" s="79"/>
    </row>
  </sheetData>
  <sheetProtection algorithmName="SHA-512" hashValue="BI0tDrjI0VwVHahjcV0GfADiIzYM9CYE+JIP0Tokf6PXaFg6YHqp5KJrbFeopJD7v2qtmsxqClkES3PCEfvBjw==" saltValue="qGJ4Vl1/x1vClADxlHr10Q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5"/>
  <sheetViews>
    <sheetView workbookViewId="0" topLeftCell="A1">
      <selection activeCell="H7" sqref="H7"/>
    </sheetView>
  </sheetViews>
  <sheetFormatPr defaultColWidth="9.140625" defaultRowHeight="15"/>
  <cols>
    <col min="1" max="2" width="9.140625" style="55" customWidth="1"/>
    <col min="3" max="3" width="14.421875" style="55" customWidth="1"/>
    <col min="4" max="4" width="66.140625" style="55" customWidth="1"/>
    <col min="5" max="7" width="9.140625" style="55" customWidth="1"/>
    <col min="8" max="8" width="20.28125" style="56" customWidth="1"/>
    <col min="9" max="9" width="16.8515625" style="55" customWidth="1"/>
    <col min="10" max="16384" width="9.140625" style="55" customWidth="1"/>
  </cols>
  <sheetData>
    <row r="1" spans="1:18" s="21" customFormat="1" ht="30" customHeight="1">
      <c r="A1" s="22" t="s">
        <v>86</v>
      </c>
      <c r="B1" s="22" t="s">
        <v>87</v>
      </c>
      <c r="C1" s="22" t="s">
        <v>88</v>
      </c>
      <c r="D1" s="22" t="s">
        <v>89</v>
      </c>
      <c r="E1" s="22" t="s">
        <v>90</v>
      </c>
      <c r="F1" s="22" t="s">
        <v>91</v>
      </c>
      <c r="G1" s="23" t="s">
        <v>92</v>
      </c>
      <c r="H1" s="57" t="s">
        <v>93</v>
      </c>
      <c r="I1" s="22" t="s">
        <v>94</v>
      </c>
      <c r="J1" s="24"/>
      <c r="K1" s="25"/>
      <c r="L1" s="25"/>
      <c r="M1" s="25"/>
      <c r="N1" s="25"/>
      <c r="O1" s="25"/>
      <c r="P1" s="25"/>
      <c r="Q1" s="25"/>
      <c r="R1" s="25"/>
    </row>
    <row r="2" spans="3:8" s="26" customFormat="1" ht="18.75">
      <c r="C2" s="26" t="s">
        <v>84</v>
      </c>
      <c r="D2" s="26" t="s">
        <v>113</v>
      </c>
      <c r="H2" s="58">
        <f>SUBTOTAL(9,H3:H16)</f>
        <v>0</v>
      </c>
    </row>
    <row r="3" spans="1:9" ht="18">
      <c r="A3" s="84"/>
      <c r="B3" s="84" t="s">
        <v>0</v>
      </c>
      <c r="C3" s="85" t="s">
        <v>107</v>
      </c>
      <c r="D3" s="85" t="s">
        <v>97</v>
      </c>
      <c r="E3" s="84"/>
      <c r="F3" s="84"/>
      <c r="G3" s="1"/>
      <c r="H3" s="86">
        <f>SUBTOTAL(9,H4:H16)</f>
        <v>0</v>
      </c>
      <c r="I3" s="84"/>
    </row>
    <row r="4" spans="1:9" ht="30">
      <c r="A4" s="3" t="s">
        <v>98</v>
      </c>
      <c r="B4" s="3" t="s">
        <v>9</v>
      </c>
      <c r="C4" s="4" t="s">
        <v>99</v>
      </c>
      <c r="D4" s="5" t="s">
        <v>100</v>
      </c>
      <c r="E4" s="6" t="s">
        <v>101</v>
      </c>
      <c r="F4" s="7">
        <v>-122</v>
      </c>
      <c r="G4" s="8"/>
      <c r="H4" s="9">
        <f>F4*G4</f>
        <v>0</v>
      </c>
      <c r="I4" s="5"/>
    </row>
    <row r="5" spans="1:9" ht="27">
      <c r="A5" s="10"/>
      <c r="B5" s="87" t="s">
        <v>12</v>
      </c>
      <c r="C5" s="10"/>
      <c r="D5" s="88" t="s">
        <v>100</v>
      </c>
      <c r="E5" s="10"/>
      <c r="F5" s="10"/>
      <c r="G5" s="2"/>
      <c r="H5" s="10"/>
      <c r="I5" s="10"/>
    </row>
    <row r="6" spans="1:50" s="77" customFormat="1" ht="45">
      <c r="A6" s="12" t="s">
        <v>170</v>
      </c>
      <c r="B6" s="12" t="s">
        <v>9</v>
      </c>
      <c r="C6" s="48" t="s">
        <v>172</v>
      </c>
      <c r="D6" s="14" t="s">
        <v>184</v>
      </c>
      <c r="E6" s="15" t="s">
        <v>101</v>
      </c>
      <c r="F6" s="16">
        <v>122</v>
      </c>
      <c r="G6" s="17"/>
      <c r="H6" s="18">
        <f>F6*G6</f>
        <v>0</v>
      </c>
      <c r="I6" s="73"/>
      <c r="AC6" s="78"/>
      <c r="AE6" s="78"/>
      <c r="AF6" s="78"/>
      <c r="AP6" s="76"/>
      <c r="AQ6" s="76"/>
      <c r="AR6" s="76"/>
      <c r="AS6" s="76"/>
      <c r="AT6" s="76"/>
      <c r="AU6" s="78"/>
      <c r="AV6" s="76"/>
      <c r="AW6" s="78"/>
      <c r="AX6" s="78"/>
    </row>
    <row r="7" spans="1:9" s="77" customFormat="1" ht="27">
      <c r="A7" s="19"/>
      <c r="B7" s="90" t="s">
        <v>12</v>
      </c>
      <c r="C7" s="19"/>
      <c r="D7" s="90" t="s">
        <v>176</v>
      </c>
      <c r="E7" s="19"/>
      <c r="F7" s="19"/>
      <c r="G7" s="11"/>
      <c r="H7" s="19"/>
      <c r="I7" s="79"/>
    </row>
    <row r="8" spans="1:9" ht="30">
      <c r="A8" s="3" t="s">
        <v>102</v>
      </c>
      <c r="B8" s="3" t="s">
        <v>9</v>
      </c>
      <c r="C8" s="4" t="s">
        <v>103</v>
      </c>
      <c r="D8" s="5" t="s">
        <v>104</v>
      </c>
      <c r="E8" s="6" t="s">
        <v>101</v>
      </c>
      <c r="F8" s="7">
        <v>-79.2</v>
      </c>
      <c r="G8" s="8"/>
      <c r="H8" s="9">
        <f>F8*G8</f>
        <v>0</v>
      </c>
      <c r="I8" s="5"/>
    </row>
    <row r="9" spans="1:9" ht="15">
      <c r="A9" s="10"/>
      <c r="B9" s="87" t="s">
        <v>12</v>
      </c>
      <c r="C9" s="10"/>
      <c r="D9" s="88" t="s">
        <v>104</v>
      </c>
      <c r="E9" s="10"/>
      <c r="F9" s="10"/>
      <c r="G9" s="2"/>
      <c r="H9" s="10"/>
      <c r="I9" s="10"/>
    </row>
    <row r="10" spans="1:50" s="77" customFormat="1" ht="30">
      <c r="A10" s="12" t="s">
        <v>174</v>
      </c>
      <c r="B10" s="12" t="s">
        <v>9</v>
      </c>
      <c r="C10" s="48" t="s">
        <v>173</v>
      </c>
      <c r="D10" s="14" t="s">
        <v>178</v>
      </c>
      <c r="E10" s="15" t="s">
        <v>101</v>
      </c>
      <c r="F10" s="16">
        <v>79.2</v>
      </c>
      <c r="G10" s="17"/>
      <c r="H10" s="18">
        <f>F10*G10</f>
        <v>0</v>
      </c>
      <c r="I10" s="73"/>
      <c r="AC10" s="78"/>
      <c r="AE10" s="78"/>
      <c r="AF10" s="78"/>
      <c r="AP10" s="76"/>
      <c r="AQ10" s="76"/>
      <c r="AR10" s="76"/>
      <c r="AS10" s="76"/>
      <c r="AT10" s="76"/>
      <c r="AU10" s="78"/>
      <c r="AV10" s="76"/>
      <c r="AW10" s="78"/>
      <c r="AX10" s="78"/>
    </row>
    <row r="11" spans="1:9" s="77" customFormat="1" ht="27">
      <c r="A11" s="19"/>
      <c r="B11" s="90" t="s">
        <v>12</v>
      </c>
      <c r="C11" s="19"/>
      <c r="D11" s="90" t="s">
        <v>179</v>
      </c>
      <c r="E11" s="19"/>
      <c r="F11" s="19"/>
      <c r="G11" s="11"/>
      <c r="H11" s="19"/>
      <c r="I11" s="79"/>
    </row>
    <row r="12" spans="1:9" ht="30">
      <c r="A12" s="3" t="s">
        <v>109</v>
      </c>
      <c r="B12" s="3" t="s">
        <v>9</v>
      </c>
      <c r="C12" s="4" t="s">
        <v>114</v>
      </c>
      <c r="D12" s="5" t="s">
        <v>115</v>
      </c>
      <c r="E12" s="6" t="s">
        <v>101</v>
      </c>
      <c r="F12" s="7">
        <v>-8</v>
      </c>
      <c r="G12" s="8"/>
      <c r="H12" s="9">
        <f>F12*G12</f>
        <v>0</v>
      </c>
      <c r="I12" s="5"/>
    </row>
    <row r="13" spans="1:9" ht="15">
      <c r="A13" s="10"/>
      <c r="B13" s="87" t="s">
        <v>12</v>
      </c>
      <c r="C13" s="10"/>
      <c r="D13" s="88" t="s">
        <v>115</v>
      </c>
      <c r="E13" s="10"/>
      <c r="F13" s="10"/>
      <c r="G13" s="2"/>
      <c r="H13" s="10"/>
      <c r="I13" s="10"/>
    </row>
    <row r="14" spans="1:9" s="92" customFormat="1" ht="30">
      <c r="A14" s="12" t="s">
        <v>180</v>
      </c>
      <c r="B14" s="12" t="s">
        <v>9</v>
      </c>
      <c r="C14" s="13" t="s">
        <v>181</v>
      </c>
      <c r="D14" s="14" t="s">
        <v>182</v>
      </c>
      <c r="E14" s="15" t="s">
        <v>101</v>
      </c>
      <c r="F14" s="16">
        <v>8</v>
      </c>
      <c r="G14" s="17"/>
      <c r="H14" s="18">
        <f>F14*G14</f>
        <v>0</v>
      </c>
      <c r="I14" s="14"/>
    </row>
    <row r="15" spans="1:9" s="92" customFormat="1" ht="15">
      <c r="A15" s="19"/>
      <c r="B15" s="90" t="s">
        <v>12</v>
      </c>
      <c r="C15" s="19"/>
      <c r="D15" s="90" t="s">
        <v>182</v>
      </c>
      <c r="E15" s="19"/>
      <c r="F15" s="19"/>
      <c r="G15" s="11"/>
      <c r="H15" s="19"/>
      <c r="I15" s="19"/>
    </row>
  </sheetData>
  <sheetProtection algorithmName="SHA-512" hashValue="Ci424mdMACIUMVkiHWsO63oCQIa0K7gBg+NxBWO4FWeofBmTGmZ5PFGTtrI7ux6/TJ0OdEu0Qurlo5+DVRKWoQ==" saltValue="UtqeKES9PmjWmtH4YltPWA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5"/>
  <sheetViews>
    <sheetView workbookViewId="0" topLeftCell="A1">
      <selection activeCell="H7" sqref="H7"/>
    </sheetView>
  </sheetViews>
  <sheetFormatPr defaultColWidth="9.140625" defaultRowHeight="15"/>
  <cols>
    <col min="1" max="2" width="9.140625" style="55" customWidth="1"/>
    <col min="3" max="3" width="14.421875" style="55" customWidth="1"/>
    <col min="4" max="4" width="66.140625" style="55" customWidth="1"/>
    <col min="5" max="7" width="9.140625" style="55" customWidth="1"/>
    <col min="8" max="8" width="20.28125" style="56" customWidth="1"/>
    <col min="9" max="9" width="16.8515625" style="55" customWidth="1"/>
    <col min="10" max="16384" width="9.140625" style="55" customWidth="1"/>
  </cols>
  <sheetData>
    <row r="1" spans="1:18" s="21" customFormat="1" ht="30" customHeight="1">
      <c r="A1" s="22" t="s">
        <v>86</v>
      </c>
      <c r="B1" s="22" t="s">
        <v>87</v>
      </c>
      <c r="C1" s="22" t="s">
        <v>88</v>
      </c>
      <c r="D1" s="22" t="s">
        <v>89</v>
      </c>
      <c r="E1" s="22" t="s">
        <v>90</v>
      </c>
      <c r="F1" s="22" t="s">
        <v>91</v>
      </c>
      <c r="G1" s="23" t="s">
        <v>92</v>
      </c>
      <c r="H1" s="57" t="s">
        <v>93</v>
      </c>
      <c r="I1" s="22" t="s">
        <v>94</v>
      </c>
      <c r="J1" s="24"/>
      <c r="K1" s="25"/>
      <c r="L1" s="25"/>
      <c r="M1" s="25"/>
      <c r="N1" s="25"/>
      <c r="O1" s="25"/>
      <c r="P1" s="25"/>
      <c r="Q1" s="25"/>
      <c r="R1" s="25"/>
    </row>
    <row r="2" spans="3:8" s="26" customFormat="1" ht="18.75">
      <c r="C2" s="26" t="s">
        <v>84</v>
      </c>
      <c r="D2" s="26" t="s">
        <v>116</v>
      </c>
      <c r="H2" s="58">
        <f>SUBTOTAL(9,H3:H16)</f>
        <v>0</v>
      </c>
    </row>
    <row r="3" spans="1:9" ht="18">
      <c r="A3" s="84"/>
      <c r="B3" s="84" t="s">
        <v>0</v>
      </c>
      <c r="C3" s="85" t="s">
        <v>107</v>
      </c>
      <c r="D3" s="85" t="s">
        <v>97</v>
      </c>
      <c r="E3" s="84"/>
      <c r="F3" s="84"/>
      <c r="G3" s="1"/>
      <c r="H3" s="86">
        <f>SUBTOTAL(9,H4:H16)</f>
        <v>0</v>
      </c>
      <c r="I3" s="84"/>
    </row>
    <row r="4" spans="1:9" ht="30">
      <c r="A4" s="3" t="s">
        <v>117</v>
      </c>
      <c r="B4" s="3" t="s">
        <v>9</v>
      </c>
      <c r="C4" s="4" t="s">
        <v>118</v>
      </c>
      <c r="D4" s="5" t="s">
        <v>100</v>
      </c>
      <c r="E4" s="6" t="s">
        <v>101</v>
      </c>
      <c r="F4" s="7">
        <v>-122</v>
      </c>
      <c r="G4" s="8"/>
      <c r="H4" s="9">
        <f>F4*G4</f>
        <v>0</v>
      </c>
      <c r="I4" s="5"/>
    </row>
    <row r="5" spans="1:9" ht="27">
      <c r="A5" s="10"/>
      <c r="B5" s="87" t="s">
        <v>12</v>
      </c>
      <c r="C5" s="10"/>
      <c r="D5" s="88" t="s">
        <v>100</v>
      </c>
      <c r="E5" s="10"/>
      <c r="F5" s="10"/>
      <c r="G5" s="2"/>
      <c r="H5" s="10"/>
      <c r="I5" s="10"/>
    </row>
    <row r="6" spans="1:50" s="77" customFormat="1" ht="45">
      <c r="A6" s="12" t="s">
        <v>183</v>
      </c>
      <c r="B6" s="12" t="s">
        <v>9</v>
      </c>
      <c r="C6" s="48" t="s">
        <v>172</v>
      </c>
      <c r="D6" s="14" t="s">
        <v>177</v>
      </c>
      <c r="E6" s="15" t="s">
        <v>101</v>
      </c>
      <c r="F6" s="16">
        <v>122</v>
      </c>
      <c r="G6" s="17"/>
      <c r="H6" s="18">
        <f>F6*G6</f>
        <v>0</v>
      </c>
      <c r="I6" s="73"/>
      <c r="AC6" s="78"/>
      <c r="AE6" s="78"/>
      <c r="AF6" s="78"/>
      <c r="AP6" s="76"/>
      <c r="AQ6" s="76"/>
      <c r="AR6" s="76"/>
      <c r="AS6" s="76"/>
      <c r="AT6" s="76"/>
      <c r="AU6" s="78"/>
      <c r="AV6" s="76"/>
      <c r="AW6" s="78"/>
      <c r="AX6" s="78"/>
    </row>
    <row r="7" spans="1:9" s="77" customFormat="1" ht="27">
      <c r="A7" s="19"/>
      <c r="B7" s="90" t="s">
        <v>12</v>
      </c>
      <c r="C7" s="19"/>
      <c r="D7" s="90" t="s">
        <v>176</v>
      </c>
      <c r="E7" s="19"/>
      <c r="F7" s="19"/>
      <c r="G7" s="11"/>
      <c r="H7" s="19"/>
      <c r="I7" s="79"/>
    </row>
    <row r="8" spans="1:9" ht="30">
      <c r="A8" s="3" t="s">
        <v>119</v>
      </c>
      <c r="B8" s="3" t="s">
        <v>9</v>
      </c>
      <c r="C8" s="4" t="s">
        <v>120</v>
      </c>
      <c r="D8" s="5" t="s">
        <v>104</v>
      </c>
      <c r="E8" s="6" t="s">
        <v>101</v>
      </c>
      <c r="F8" s="7">
        <v>-79.2</v>
      </c>
      <c r="G8" s="8"/>
      <c r="H8" s="9">
        <f>F8*G8</f>
        <v>0</v>
      </c>
      <c r="I8" s="5"/>
    </row>
    <row r="9" spans="1:9" ht="15">
      <c r="A9" s="10"/>
      <c r="B9" s="87" t="s">
        <v>12</v>
      </c>
      <c r="C9" s="10"/>
      <c r="D9" s="88" t="s">
        <v>104</v>
      </c>
      <c r="E9" s="10"/>
      <c r="F9" s="10"/>
      <c r="G9" s="2"/>
      <c r="H9" s="10"/>
      <c r="I9" s="10"/>
    </row>
    <row r="10" spans="1:50" s="77" customFormat="1" ht="30">
      <c r="A10" s="12" t="s">
        <v>185</v>
      </c>
      <c r="B10" s="12" t="s">
        <v>9</v>
      </c>
      <c r="C10" s="48" t="s">
        <v>173</v>
      </c>
      <c r="D10" s="14" t="s">
        <v>178</v>
      </c>
      <c r="E10" s="15" t="s">
        <v>101</v>
      </c>
      <c r="F10" s="16">
        <v>79.2</v>
      </c>
      <c r="G10" s="17"/>
      <c r="H10" s="18">
        <f>F10*G10</f>
        <v>0</v>
      </c>
      <c r="I10" s="73"/>
      <c r="AC10" s="78"/>
      <c r="AE10" s="78"/>
      <c r="AF10" s="78"/>
      <c r="AP10" s="76"/>
      <c r="AQ10" s="76"/>
      <c r="AR10" s="76"/>
      <c r="AS10" s="76"/>
      <c r="AT10" s="76"/>
      <c r="AU10" s="78"/>
      <c r="AV10" s="76"/>
      <c r="AW10" s="78"/>
      <c r="AX10" s="78"/>
    </row>
    <row r="11" spans="1:9" s="77" customFormat="1" ht="27">
      <c r="A11" s="19"/>
      <c r="B11" s="90" t="s">
        <v>12</v>
      </c>
      <c r="C11" s="19"/>
      <c r="D11" s="90" t="s">
        <v>179</v>
      </c>
      <c r="E11" s="19"/>
      <c r="F11" s="19"/>
      <c r="G11" s="11"/>
      <c r="H11" s="19"/>
      <c r="I11" s="79"/>
    </row>
    <row r="12" spans="1:9" ht="15">
      <c r="A12" s="3" t="s">
        <v>121</v>
      </c>
      <c r="B12" s="3" t="s">
        <v>9</v>
      </c>
      <c r="C12" s="4" t="s">
        <v>122</v>
      </c>
      <c r="D12" s="5" t="s">
        <v>115</v>
      </c>
      <c r="E12" s="6" t="s">
        <v>101</v>
      </c>
      <c r="F12" s="7">
        <v>-8</v>
      </c>
      <c r="G12" s="8"/>
      <c r="H12" s="9">
        <f>F12*G12</f>
        <v>0</v>
      </c>
      <c r="I12" s="5"/>
    </row>
    <row r="13" spans="1:9" ht="15">
      <c r="A13" s="10"/>
      <c r="B13" s="87" t="s">
        <v>12</v>
      </c>
      <c r="C13" s="10"/>
      <c r="D13" s="88" t="s">
        <v>115</v>
      </c>
      <c r="E13" s="10"/>
      <c r="F13" s="10"/>
      <c r="G13" s="2"/>
      <c r="H13" s="10"/>
      <c r="I13" s="10"/>
    </row>
    <row r="14" spans="1:9" s="92" customFormat="1" ht="30">
      <c r="A14" s="12" t="s">
        <v>186</v>
      </c>
      <c r="B14" s="12" t="s">
        <v>9</v>
      </c>
      <c r="C14" s="13" t="s">
        <v>181</v>
      </c>
      <c r="D14" s="14" t="s">
        <v>182</v>
      </c>
      <c r="E14" s="15" t="s">
        <v>101</v>
      </c>
      <c r="F14" s="16">
        <v>8</v>
      </c>
      <c r="G14" s="17"/>
      <c r="H14" s="18">
        <f>F14*G14</f>
        <v>0</v>
      </c>
      <c r="I14" s="14"/>
    </row>
    <row r="15" spans="1:9" s="92" customFormat="1" ht="15">
      <c r="A15" s="19"/>
      <c r="B15" s="90" t="s">
        <v>12</v>
      </c>
      <c r="C15" s="19"/>
      <c r="D15" s="90" t="s">
        <v>182</v>
      </c>
      <c r="E15" s="19"/>
      <c r="F15" s="19"/>
      <c r="G15" s="11"/>
      <c r="H15" s="19"/>
      <c r="I15" s="19"/>
    </row>
  </sheetData>
  <sheetProtection algorithmName="SHA-512" hashValue="sEwXfwqKLFrlFRC8jRCn7kd+pOdUVBTrGAFSghUEnrcF6PMMCVBAVhAElHXQmdeS1FXfCfldiZ1PjoJUFn1IUA==" saltValue="2aDt330WUyB8OnNoRZIi4Q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"/>
  <sheetViews>
    <sheetView workbookViewId="0" topLeftCell="A1">
      <selection activeCell="H7" sqref="H7"/>
    </sheetView>
  </sheetViews>
  <sheetFormatPr defaultColWidth="9.140625" defaultRowHeight="15"/>
  <cols>
    <col min="1" max="2" width="9.140625" style="55" customWidth="1"/>
    <col min="3" max="3" width="14.421875" style="55" customWidth="1"/>
    <col min="4" max="4" width="66.140625" style="55" customWidth="1"/>
    <col min="5" max="7" width="9.140625" style="55" customWidth="1"/>
    <col min="8" max="8" width="20.28125" style="56" customWidth="1"/>
    <col min="9" max="9" width="16.8515625" style="55" customWidth="1"/>
    <col min="10" max="16384" width="9.140625" style="55" customWidth="1"/>
  </cols>
  <sheetData>
    <row r="1" spans="1:18" s="21" customFormat="1" ht="30" customHeight="1">
      <c r="A1" s="22" t="s">
        <v>86</v>
      </c>
      <c r="B1" s="22" t="s">
        <v>87</v>
      </c>
      <c r="C1" s="22" t="s">
        <v>88</v>
      </c>
      <c r="D1" s="22" t="s">
        <v>89</v>
      </c>
      <c r="E1" s="22" t="s">
        <v>90</v>
      </c>
      <c r="F1" s="22" t="s">
        <v>91</v>
      </c>
      <c r="G1" s="23" t="s">
        <v>92</v>
      </c>
      <c r="H1" s="57" t="s">
        <v>93</v>
      </c>
      <c r="I1" s="22" t="s">
        <v>94</v>
      </c>
      <c r="J1" s="24"/>
      <c r="K1" s="25"/>
      <c r="L1" s="25"/>
      <c r="M1" s="25"/>
      <c r="N1" s="25"/>
      <c r="O1" s="25"/>
      <c r="P1" s="25"/>
      <c r="Q1" s="25"/>
      <c r="R1" s="25"/>
    </row>
    <row r="2" spans="3:8" s="26" customFormat="1" ht="18.75">
      <c r="C2" s="26" t="s">
        <v>84</v>
      </c>
      <c r="D2" s="26" t="s">
        <v>123</v>
      </c>
      <c r="H2" s="58">
        <f>SUBTOTAL(9,H3:H12)</f>
        <v>0</v>
      </c>
    </row>
    <row r="3" spans="1:9" ht="18">
      <c r="A3" s="84"/>
      <c r="B3" s="84" t="s">
        <v>0</v>
      </c>
      <c r="C3" s="85" t="s">
        <v>124</v>
      </c>
      <c r="D3" s="85" t="s">
        <v>108</v>
      </c>
      <c r="E3" s="84"/>
      <c r="F3" s="84"/>
      <c r="G3" s="1"/>
      <c r="H3" s="86">
        <f>SUBTOTAL(9,H4:H12)</f>
        <v>0</v>
      </c>
      <c r="I3" s="84"/>
    </row>
    <row r="4" spans="1:9" ht="30">
      <c r="A4" s="3" t="s">
        <v>105</v>
      </c>
      <c r="B4" s="3" t="s">
        <v>9</v>
      </c>
      <c r="C4" s="4" t="s">
        <v>99</v>
      </c>
      <c r="D4" s="5" t="s">
        <v>100</v>
      </c>
      <c r="E4" s="6" t="s">
        <v>101</v>
      </c>
      <c r="F4" s="7">
        <v>-95</v>
      </c>
      <c r="G4" s="8"/>
      <c r="H4" s="9">
        <f>F4*G4</f>
        <v>0</v>
      </c>
      <c r="I4" s="5"/>
    </row>
    <row r="5" spans="1:9" ht="27">
      <c r="A5" s="10"/>
      <c r="B5" s="87" t="s">
        <v>12</v>
      </c>
      <c r="C5" s="10"/>
      <c r="D5" s="88" t="s">
        <v>100</v>
      </c>
      <c r="E5" s="10"/>
      <c r="F5" s="10"/>
      <c r="G5" s="2"/>
      <c r="H5" s="10"/>
      <c r="I5" s="10"/>
    </row>
    <row r="6" spans="1:50" s="77" customFormat="1" ht="45">
      <c r="A6" s="12" t="s">
        <v>187</v>
      </c>
      <c r="B6" s="12" t="s">
        <v>9</v>
      </c>
      <c r="C6" s="48" t="s">
        <v>172</v>
      </c>
      <c r="D6" s="14" t="s">
        <v>177</v>
      </c>
      <c r="E6" s="15" t="s">
        <v>101</v>
      </c>
      <c r="F6" s="16">
        <v>95</v>
      </c>
      <c r="G6" s="17"/>
      <c r="H6" s="18">
        <f>F6*G6</f>
        <v>0</v>
      </c>
      <c r="I6" s="73"/>
      <c r="AC6" s="78"/>
      <c r="AE6" s="78"/>
      <c r="AF6" s="78"/>
      <c r="AP6" s="76"/>
      <c r="AQ6" s="76"/>
      <c r="AR6" s="76"/>
      <c r="AS6" s="76"/>
      <c r="AT6" s="76"/>
      <c r="AU6" s="78"/>
      <c r="AV6" s="76"/>
      <c r="AW6" s="78"/>
      <c r="AX6" s="78"/>
    </row>
    <row r="7" spans="1:9" s="77" customFormat="1" ht="27">
      <c r="A7" s="19"/>
      <c r="B7" s="90" t="s">
        <v>12</v>
      </c>
      <c r="C7" s="19"/>
      <c r="D7" s="90" t="s">
        <v>176</v>
      </c>
      <c r="E7" s="19"/>
      <c r="F7" s="19"/>
      <c r="G7" s="11"/>
      <c r="H7" s="19"/>
      <c r="I7" s="79"/>
    </row>
    <row r="8" spans="1:9" ht="30">
      <c r="A8" s="3" t="s">
        <v>98</v>
      </c>
      <c r="B8" s="3" t="s">
        <v>9</v>
      </c>
      <c r="C8" s="4" t="s">
        <v>103</v>
      </c>
      <c r="D8" s="5" t="s">
        <v>104</v>
      </c>
      <c r="E8" s="6" t="s">
        <v>101</v>
      </c>
      <c r="F8" s="7">
        <v>-89</v>
      </c>
      <c r="G8" s="8"/>
      <c r="H8" s="9">
        <f>F8*G8</f>
        <v>0</v>
      </c>
      <c r="I8" s="5"/>
    </row>
    <row r="9" spans="1:9" ht="15">
      <c r="A9" s="10"/>
      <c r="B9" s="87" t="s">
        <v>12</v>
      </c>
      <c r="C9" s="10"/>
      <c r="D9" s="88" t="s">
        <v>104</v>
      </c>
      <c r="E9" s="10"/>
      <c r="F9" s="10"/>
      <c r="G9" s="2"/>
      <c r="H9" s="10"/>
      <c r="I9" s="10"/>
    </row>
    <row r="10" spans="1:50" s="77" customFormat="1" ht="30">
      <c r="A10" s="12" t="s">
        <v>170</v>
      </c>
      <c r="B10" s="12" t="s">
        <v>9</v>
      </c>
      <c r="C10" s="48" t="s">
        <v>173</v>
      </c>
      <c r="D10" s="14" t="s">
        <v>178</v>
      </c>
      <c r="E10" s="15" t="s">
        <v>101</v>
      </c>
      <c r="F10" s="16">
        <v>89</v>
      </c>
      <c r="G10" s="17"/>
      <c r="H10" s="18">
        <f>F10*G10</f>
        <v>0</v>
      </c>
      <c r="I10" s="73"/>
      <c r="AC10" s="78"/>
      <c r="AE10" s="78"/>
      <c r="AF10" s="78"/>
      <c r="AP10" s="76"/>
      <c r="AQ10" s="76"/>
      <c r="AR10" s="76"/>
      <c r="AS10" s="76"/>
      <c r="AT10" s="76"/>
      <c r="AU10" s="78"/>
      <c r="AV10" s="76"/>
      <c r="AW10" s="78"/>
      <c r="AX10" s="78"/>
    </row>
    <row r="11" spans="1:9" s="77" customFormat="1" ht="27">
      <c r="A11" s="19"/>
      <c r="B11" s="90" t="s">
        <v>12</v>
      </c>
      <c r="C11" s="19"/>
      <c r="D11" s="90" t="s">
        <v>179</v>
      </c>
      <c r="E11" s="19"/>
      <c r="F11" s="19"/>
      <c r="G11" s="11"/>
      <c r="H11" s="19"/>
      <c r="I11" s="79"/>
    </row>
  </sheetData>
  <sheetProtection algorithmName="SHA-512" hashValue="DT/QmVOc2i9weeUxlvZKqOIqbdx+lQK3R0sm+ZKRFRkCe+ssln0S0JDU950H+Qi6A6e2qx0C0OM7Lhrm+wpvJA==" saltValue="QGaA6TZdqiW/yiHRiObwpw==" spinCount="100000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radka.becvarovska</dc:creator>
  <cp:keywords/>
  <dc:description/>
  <cp:lastModifiedBy>radka.becvarovska</cp:lastModifiedBy>
  <dcterms:created xsi:type="dcterms:W3CDTF">2017-02-14T07:38:24Z</dcterms:created>
  <dcterms:modified xsi:type="dcterms:W3CDTF">2017-02-15T13:35:36Z</dcterms:modified>
  <cp:category/>
  <cp:version/>
  <cp:contentType/>
  <cp:contentStatus/>
</cp:coreProperties>
</file>