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6875" windowHeight="1048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'Rekapitulace'!$G$22</definedName>
    <definedName name="Dodavka0">'Položky'!#REF!</definedName>
    <definedName name="HSV">'Rekapitulace'!$E$22</definedName>
    <definedName name="HSV0">'Položky'!#REF!</definedName>
    <definedName name="HZS">'Rekapitulace'!$I$22</definedName>
    <definedName name="HZS0">'Položky'!#REF!</definedName>
    <definedName name="JKSO">'Krycí list'!$G$2</definedName>
    <definedName name="MJ">'Krycí list'!$G$5</definedName>
    <definedName name="Mont">'Rekapitulace'!$H$22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'Položky'!$A$1:$G$212</definedName>
    <definedName name="_xlnm.Print_Area" localSheetId="1">'Rekapitulace'!$A$1:$I$30</definedName>
    <definedName name="PocetMJ">'Krycí list'!$G$6</definedName>
    <definedName name="Poznamka">'Krycí list'!$B$37</definedName>
    <definedName name="Projektant">'Krycí list'!$C$8</definedName>
    <definedName name="PSV">'Rekapitulace'!$F$22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'Rekapitulace'!$H$29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<sst xmlns="http://schemas.openxmlformats.org/spreadsheetml/2006/main" count="607" uniqueCount="379">
  <si>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</si>
  <si>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</si>
  <si>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</si>
  <si>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</si>
  <si>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</si>
  <si>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</si>
  <si>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</si>
  <si>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</si>
  <si>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</si>
  <si>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</si>
  <si>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</si>
  <si>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</si>
  <si>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</si>
  <si>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</si>
  <si>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</si>
  <si>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</si>
  <si>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</si>
  <si>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</si>
  <si>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</si>
  <si>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</si>
  <si>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</si>
  <si>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</si>
  <si>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</si>
  <si>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</si>
  <si>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</si>
  <si>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</si>
  <si>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</si>
  <si>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</si>
  <si>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</si>
  <si>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</si>
  <si>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</si>
  <si>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</si>
  <si>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</si>
  <si>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</si>
  <si>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</si>
  <si>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</si>
  <si>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</si>
  <si>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</si>
  <si>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</si>
  <si>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</si>
  <si>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</si>
  <si>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</si>
  <si>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</si>
  <si>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</si>
  <si>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</si>
  <si>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</si>
  <si>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</si>
  <si>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</si>
  <si>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</si>
  <si>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</si>
  <si>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</si>
  <si>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</si>
  <si>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</si>
  <si>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</si>
  <si>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</si>
  <si>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</si>
  <si>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</si>
  <si>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</si>
  <si>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</si>
  <si>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</si>
  <si>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</si>
  <si>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</si>
  <si>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</si>
  <si>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</si>
  <si>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</si>
  <si>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</si>
  <si>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</si>
  <si>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</si>
  <si>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</si>
  <si>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</si>
  <si>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</si>
  <si>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</si>
  <si>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</si>
  <si>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</si>
  <si>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</si>
  <si>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13/22</t>
  </si>
  <si>
    <t>Domov pro seniory Domažlice</t>
  </si>
  <si>
    <t>Baldovská  638</t>
  </si>
  <si>
    <t>Zateplení objektu</t>
  </si>
  <si>
    <t>61</t>
  </si>
  <si>
    <t>Upravy povrchů vnitřní</t>
  </si>
  <si>
    <t>610991111R00</t>
  </si>
  <si>
    <t xml:space="preserve">Zakrývání výplní vnitřních otvorů </t>
  </si>
  <si>
    <t>m2</t>
  </si>
  <si>
    <t>1,75*2,7*3+2,4*1,2*6+2,4*1,6*44+2,4*1,8*18+2,4*2,7*2+2,4*1,8*2</t>
  </si>
  <si>
    <t>1,88*2,56+2,4*2,8*2+0,85*2,0+0,4*1,9*2+0,95*1,9*2+2,0*1,9+3,05*1,9*2</t>
  </si>
  <si>
    <t>4,0*1,9+1,05*1,2*18+0,9*1,45*10+1,5*2,1+1,5*2,7*2</t>
  </si>
  <si>
    <t>1,5*2,34+0,95*1,8+1,1*2,2+3,2*2,88+2,46*3,23</t>
  </si>
  <si>
    <t>612425931RT2</t>
  </si>
  <si>
    <t xml:space="preserve">Omítka vápenná vnitřního ostění - štuková </t>
  </si>
  <si>
    <t>0,3*(4,2*2+4,8*2+5,8+6,9*2+7,8)+0,4*3,5*18+0,57*(3,8*10+5,7+6,9*2)</t>
  </si>
  <si>
    <t>0,57*(7,15*3+4,8*6+5,6*44+6,0*18+7,8*2+6,0*2+8,0*2+4,9)</t>
  </si>
  <si>
    <t>0,3*7,1+0,4*4,55+0,57*(5,5+9,0+9,0*3)+0,57*6,2</t>
  </si>
  <si>
    <t>612473186R00</t>
  </si>
  <si>
    <t xml:space="preserve">Příplatek za zabudované rohovníky </t>
  </si>
  <si>
    <t>m</t>
  </si>
  <si>
    <t>4,2*2+4,8*2+5,8+6,9*2+7,8+3,5*18+3,8*10+5,7+6,9*2</t>
  </si>
  <si>
    <t>7,15*3+4,8*6+5,6*44+6,0*18+7,8*2+6,0*2+8,0*2+4,9</t>
  </si>
  <si>
    <t>7,1+4,55+5,5+9,0+9,0*3+6,2</t>
  </si>
  <si>
    <t>615981122R00</t>
  </si>
  <si>
    <t>Obklad parapetu deskami z extrud.polyst. tl. 30 mm venkovní+vnitřní strana</t>
  </si>
  <si>
    <t>0,3*(0,4*2+0,95*2+2,0+3,05*2+4,0)+0,4*1,05*18+0,57*(0,9*10+1,5+1,5*2)</t>
  </si>
  <si>
    <t>0,57*(1,75*3+2,4*6+2,4*44+2,4*18+2,4*2+2,4*2+2,4*2+0,85)+0,3*1,9</t>
  </si>
  <si>
    <t>0,57*1,5</t>
  </si>
  <si>
    <t>632450122U00</t>
  </si>
  <si>
    <t xml:space="preserve">Vyrov cem potěr 3cm such směs pás </t>
  </si>
  <si>
    <t>61201</t>
  </si>
  <si>
    <t xml:space="preserve">Začišťovací okenní lišta vnitřní </t>
  </si>
  <si>
    <t>62</t>
  </si>
  <si>
    <t>Úpravy povrchů vnější</t>
  </si>
  <si>
    <t>602012171R00</t>
  </si>
  <si>
    <t xml:space="preserve">Nátěr podkladový pod zateplení </t>
  </si>
  <si>
    <t>620991121R00</t>
  </si>
  <si>
    <t xml:space="preserve">Zakrývání výplní vnějších otvorů z lešení </t>
  </si>
  <si>
    <t>622421317RT1</t>
  </si>
  <si>
    <t>Zateplovací systém , EPS - F tl. 120 mm se silokonovou omítkou zrno 2,0mm</t>
  </si>
  <si>
    <t>sever:26,0*11,2+4,5*11,2+4,1*14,5+10,4*11,8-2,3*1,7*14-2,3*1,2-1,5*2,6*3</t>
  </si>
  <si>
    <t>jih:37,6*15,2+1,1*(16,0+3,9)+0,3*21,2+7,2*14,0+2,0*0,8</t>
  </si>
  <si>
    <t>-2,3*3,1*3-2,3*1,2*5-2,3*1,7*8-2,3*2,5*2-2,0*1,5-3,8*1,8-1,8*2,5</t>
  </si>
  <si>
    <t>-2,3*1,5*18-2,3*2,1</t>
  </si>
  <si>
    <t>východ:7,6*7,5+2,9*6,7+13,0*11,0+3,4*0,8-3,8*3,5-2,3*2,6*2</t>
  </si>
  <si>
    <t>12,8*11,0+6,8*13,6-1,4*2,3-1,4*2,6*2-1,4*2,0</t>
  </si>
  <si>
    <t>západ:1,4*12,0+4,4*3,5+26,0*11,0+8,2*6,5+4,9*5,0+4,8*4,1+8,2*7,1</t>
  </si>
  <si>
    <t>0,2*(1,6+1,2+1,2+12,4)+1,9*3,2*2+1,9*3,0</t>
  </si>
  <si>
    <t>-2,3*1,5*10-2,3*1,7*5-2,9*3,1-3,9*1,8*2</t>
  </si>
  <si>
    <t>622421317RT3</t>
  </si>
  <si>
    <t>Zateplovací systém EPS - F tl. 140 mm se silikonovou omítkou zrno 2,0mm</t>
  </si>
  <si>
    <t>5.NP:3,6*(21,4+20,3+5,5+9,6)-1,0*1,2*18-0,9*1,8</t>
  </si>
  <si>
    <t>622421491R00</t>
  </si>
  <si>
    <t xml:space="preserve">Doplňky zatepl. systémů, rohová lišta 2,0 m </t>
  </si>
  <si>
    <t>okna+dveře:4,2*2+4,8*2+5,8+6,9*2+7,8+3,5*18+3,8*10+5,7+6,9*2</t>
  </si>
  <si>
    <t>nároží:14,0+11,0*2+1,7*2+1,2*2+1,2+0,6+1,6+7,0+2,3+3,2*2+5,5+13,5</t>
  </si>
  <si>
    <t>8,0+6,6+13,0+11,5+11,0+14,0+3,0+4,0+7,6+4,1*2+7,4</t>
  </si>
  <si>
    <t>622421492R00</t>
  </si>
  <si>
    <t xml:space="preserve">Doplňky zatepl. systémů, okenní lišta začišťovací </t>
  </si>
  <si>
    <t>622421494R00</t>
  </si>
  <si>
    <t xml:space="preserve">Doplňky zatepl. systémů, podparapetní lišta s tkan </t>
  </si>
  <si>
    <t>622421553RV1</t>
  </si>
  <si>
    <t>Zateplovací systém , soklový polystyren 80 mm zakončený stěrkou s výztužnou tkaninou</t>
  </si>
  <si>
    <t>nad terénem kolem celého objektu do v.30cm:0,3*(23,2+15,0+1,9*2+7,7+3,5+5,8+12,8+5,3+37,6-2,3*3+3,5+4,5)</t>
  </si>
  <si>
    <t>0,3*(26,2+4,5+4,2+10,5+3,0)</t>
  </si>
  <si>
    <t>622432111R00</t>
  </si>
  <si>
    <t>Omítka stěn dekorativní marmolit jemnozrnná vč.penetrace</t>
  </si>
  <si>
    <t>622471317R00</t>
  </si>
  <si>
    <t xml:space="preserve">Nátěr nebo nástřik stěn vnějších, složitost 1 - 2 </t>
  </si>
  <si>
    <t>zábradlí teras z vnitřní strany:1,1*(15,8+3,8+8,2+5,0)</t>
  </si>
  <si>
    <t>622751318U00</t>
  </si>
  <si>
    <t xml:space="preserve">KZS lišta soklová Al tl 1mm š 83mm </t>
  </si>
  <si>
    <t>pro sokl.polystyréen:23,2+15,0+1,9*2+7,7+3,5+5,8+12,8+5,3+37,6-2,3*3+3,5+4,5</t>
  </si>
  <si>
    <t>26,2+4,5+4,2+10,5+3,0</t>
  </si>
  <si>
    <t>622751322U00</t>
  </si>
  <si>
    <t xml:space="preserve">KZS lišta soklová Al tl 1mm š 123mm </t>
  </si>
  <si>
    <t>23,2+15,0+1,9*2+7,7+3,5+5,8+12,8+5,3+37,6-2,3*3+3,5+4,5</t>
  </si>
  <si>
    <t>8,3+4,9+21,7+15,8+3,8</t>
  </si>
  <si>
    <t>622751324U00</t>
  </si>
  <si>
    <t xml:space="preserve">KZS lišta soklová Al tl 1mm š 143mm </t>
  </si>
  <si>
    <t>5.NP:5,6+21,2+9,6+20,0</t>
  </si>
  <si>
    <t>94</t>
  </si>
  <si>
    <t>Lešení a stavební výtahy</t>
  </si>
  <si>
    <t>941941031R00</t>
  </si>
  <si>
    <t xml:space="preserve">Montáž lešení leh.řad.s podlahami,š.do 1 m, H 10 m </t>
  </si>
  <si>
    <t>17,0*6,0+23,0*9,0+17,0*11,0+23,0*8,0+8,2*14,0+27,0*11,0+4,5*11,0+6,0*14,0</t>
  </si>
  <si>
    <t>11,0*12,0+7,0*4,0+12,0*4,0+1,5*15,0+26,0*11,5+26,0*4,0+9,0*13,0+6,0*8,5</t>
  </si>
  <si>
    <t>5,0*8,5+3,0*15,0+13,0*11,5+13,0*11,5+7,0*14,0+22,0*4,0</t>
  </si>
  <si>
    <t>941941191RT2</t>
  </si>
  <si>
    <t>Příplatek za každý měsíc použití lešení k pol.1031 lešení vlastní</t>
  </si>
  <si>
    <t>2599,3*2</t>
  </si>
  <si>
    <t>941941831R00</t>
  </si>
  <si>
    <t xml:space="preserve">Demontáž lešení leh.řad.s podlahami,š.1 m, H 10 m </t>
  </si>
  <si>
    <t>941955002R00</t>
  </si>
  <si>
    <t xml:space="preserve">Lešení lehké pomocné, výška podlahy do 1,9 m </t>
  </si>
  <si>
    <t>u vstupu:3,0*2,0</t>
  </si>
  <si>
    <t>944944011R00</t>
  </si>
  <si>
    <t xml:space="preserve">Montáž ochranné sítě z umělých vláken </t>
  </si>
  <si>
    <t>944944031R00</t>
  </si>
  <si>
    <t xml:space="preserve">Příplatek za každý měsíc použití sítí k pol. 4011 </t>
  </si>
  <si>
    <t>944944081R00</t>
  </si>
  <si>
    <t xml:space="preserve">Demontáž ochranné sítě z umělých vláken </t>
  </si>
  <si>
    <t>95</t>
  </si>
  <si>
    <t>Dokončovací konstrukce na pozemních stavbách</t>
  </si>
  <si>
    <t>952901411R00</t>
  </si>
  <si>
    <t>Vyčištění ostatních objektů uklizení kolem objektu po stavebních pracech</t>
  </si>
  <si>
    <t>2,0*(23,2+15,0+1,9*2+7,7+3,5+5,8+12,8+5,3+37,6-2,3*3+3,5+4,5)*1,2</t>
  </si>
  <si>
    <t>2,0*(26,2+4,5+4,2+10,5+3,0)*1,2</t>
  </si>
  <si>
    <t>96</t>
  </si>
  <si>
    <t>Bourání konstrukcí</t>
  </si>
  <si>
    <t>968062354R00</t>
  </si>
  <si>
    <t xml:space="preserve">Vybourání dřevěných rámů oken dvojitých pl. 1 m2 </t>
  </si>
  <si>
    <t>0,4*1,9*2</t>
  </si>
  <si>
    <t>968062355R00</t>
  </si>
  <si>
    <t xml:space="preserve">Vybourání dřevěných rámů oken dvojitých pl. 2 m2 </t>
  </si>
  <si>
    <t>0,85*2,0+0,95*1,9*2+1,05*1,2*18+0,9*1,45*10</t>
  </si>
  <si>
    <t>968062356R00</t>
  </si>
  <si>
    <t xml:space="preserve">Vybourání dřevěných rámů oken dvojitých pl. 4 m2 </t>
  </si>
  <si>
    <t>2,4*1,2*6+2,4*1,6*44</t>
  </si>
  <si>
    <t>0,85*2,0+2,0*1,9</t>
  </si>
  <si>
    <t>1,5*2,1+1,5*2,34</t>
  </si>
  <si>
    <t>968062357R00</t>
  </si>
  <si>
    <t xml:space="preserve">Vybourání dřevěných rámů oken dvojitých nad  4 m2 </t>
  </si>
  <si>
    <t>1,75*2,7*3+2,4*1,8*18+2,4*2,7*2+2,4*1,8*2</t>
  </si>
  <si>
    <t>1,88*2,56+2,4*2,8*2+3,05*1,9*2</t>
  </si>
  <si>
    <t>4,0*1,9+1,5*2,7*2</t>
  </si>
  <si>
    <t>968072455R00</t>
  </si>
  <si>
    <t xml:space="preserve">Vybourání kovových dveřních zárubní pl. do 2 m2 </t>
  </si>
  <si>
    <t>0,93*1,8</t>
  </si>
  <si>
    <t>968072456R00</t>
  </si>
  <si>
    <t xml:space="preserve">Vybourání kovových dveřních zárubní pl. nad 2 m2 </t>
  </si>
  <si>
    <t>1,1*2,2+3,2*2,88</t>
  </si>
  <si>
    <t>968072559R00</t>
  </si>
  <si>
    <t xml:space="preserve">Vybourání kovových vrat plochy nad 5 m2 </t>
  </si>
  <si>
    <t>2,46*3,23*3</t>
  </si>
  <si>
    <t>99</t>
  </si>
  <si>
    <t>Staveništní přesun hmot</t>
  </si>
  <si>
    <t>999281111R00</t>
  </si>
  <si>
    <t xml:space="preserve">Přesun hmot pro opravy a údržbu do výšky 25 m </t>
  </si>
  <si>
    <t>t</t>
  </si>
  <si>
    <t>712</t>
  </si>
  <si>
    <t>Povlakové krytiny</t>
  </si>
  <si>
    <t>712300832R00</t>
  </si>
  <si>
    <t>Odstranění živičné krytiny střech do 10° 2vrstvé vč.podkladní textilie</t>
  </si>
  <si>
    <t>712371801RZ4</t>
  </si>
  <si>
    <t>Povlaková krytina střech do 10°, fólií PVC včetně dod. fólie tl.1,5mm, vč.všech doplňků</t>
  </si>
  <si>
    <t>včetně opracování všech prostupů:</t>
  </si>
  <si>
    <t>vodorovná:9,6*21,4+4,0*5,8+10,5*4,5+5,0*21,5+8,5*11,0+4,5*13,5+16,0*23,5</t>
  </si>
  <si>
    <t>13,0*8,0+5,0*22,0</t>
  </si>
  <si>
    <t>svislá:0,3*(20,5*2+8,8*2+3,0*2+6,5*2+10,0+21,5+11,5+0,5+4,0+30,0+3,0+3,0+7,5)</t>
  </si>
  <si>
    <t>0,3*(26,0+12,0+13,0+4,0+19,8+21,2+5,6+4,0+9,6+4,5*2+20,6*2)</t>
  </si>
  <si>
    <t>712391171RZ1</t>
  </si>
  <si>
    <t>Povlaková krytina střech do 10°, podklad. textilie 1 vrstva - včetně dodávky textilie</t>
  </si>
  <si>
    <t>71201</t>
  </si>
  <si>
    <t>Přibití prkenného bednění ve vadných místech spirálovými hřebíky</t>
  </si>
  <si>
    <t>71202</t>
  </si>
  <si>
    <t xml:space="preserve">Výměna střešních vpustí </t>
  </si>
  <si>
    <t>kus</t>
  </si>
  <si>
    <t>71203</t>
  </si>
  <si>
    <t>Zřízení montážního otvoru pro mtž.TI střechy vč.zpětné opravy(bednění) = 5000,-/kpl</t>
  </si>
  <si>
    <t>71236</t>
  </si>
  <si>
    <t xml:space="preserve">Oplechování atiky poplast.plechem </t>
  </si>
  <si>
    <t>7,3*2+4,0+9,6*2+21,4*2+10,6+22,0+0,5+3,2+4,7+8,3+33,0+3,5+7,5+11,8</t>
  </si>
  <si>
    <t>26,8+13,6+4,0+5,0*2+20,6</t>
  </si>
  <si>
    <t>76201</t>
  </si>
  <si>
    <t>D+M podkladní desky OSB tl.22mm atika</t>
  </si>
  <si>
    <t>260,7*0,7</t>
  </si>
  <si>
    <t>713</t>
  </si>
  <si>
    <t>Izolace tepelné</t>
  </si>
  <si>
    <t>71301</t>
  </si>
  <si>
    <t>Montáž + dodávka volně ložené min.vlny v tl.16cm foukaná izolace</t>
  </si>
  <si>
    <t>8,8*20,5+3,0*6,5+9,3*3,2+3,8*21,0+0,5*3,2+7,8*10,4+4,0*13,0</t>
  </si>
  <si>
    <t>14,8*22,8+7,2*12,0+4,4*20,6</t>
  </si>
  <si>
    <t>764</t>
  </si>
  <si>
    <t>Konstrukce klempířské</t>
  </si>
  <si>
    <t>764410850R00</t>
  </si>
  <si>
    <t xml:space="preserve">Demontáž oplechování parapetů,rš od 100 do 330 mm </t>
  </si>
  <si>
    <t>764430840R00</t>
  </si>
  <si>
    <t xml:space="preserve">Demontáž oplechování zdí,rš od 330 do 500 mm </t>
  </si>
  <si>
    <t>atiky:7,3*2+4,0+9,6*2+21,4*2+10,6+22,0+0,5+3,2+4,7+8,3+33,0+3,5+7,5+11,8</t>
  </si>
  <si>
    <t>764510440R00</t>
  </si>
  <si>
    <t xml:space="preserve">Oplechování parapetů včetně rohů Ti Zn, rš 250 mm </t>
  </si>
  <si>
    <t>0,4*2+0,95*2+2,0+3,05*2+4,0+1,05*18+0,9*10+1,5+1,5*2</t>
  </si>
  <si>
    <t>1,75*3+2,4*6+2,4*44+2,4*18+2,4*2+2,4*2+2,4*2+0,85+1,9+1,5</t>
  </si>
  <si>
    <t>764521440R00</t>
  </si>
  <si>
    <t xml:space="preserve">Oplechování říms z Ti Zn plechu, rš 250 mm </t>
  </si>
  <si>
    <t>ukončení KZS u zábradlí teras:16,0+4,8+4,2+8,2</t>
  </si>
  <si>
    <t>766411822R00</t>
  </si>
  <si>
    <t xml:space="preserve">Demontáž podkladových roštů obložení stěn </t>
  </si>
  <si>
    <t>8,3*7,2+10,5*11,5-1,5*2,7*3+4,4*11,2</t>
  </si>
  <si>
    <t>767134802R00</t>
  </si>
  <si>
    <t xml:space="preserve">Demontáž oplechování stěn plechy šroubovanými </t>
  </si>
  <si>
    <t>998764202R00</t>
  </si>
  <si>
    <t xml:space="preserve">Přesun hmot pro klempířské konstr., výšky do 12 m </t>
  </si>
  <si>
    <t>767</t>
  </si>
  <si>
    <t>Konstrukce zámečnické</t>
  </si>
  <si>
    <t>76703</t>
  </si>
  <si>
    <t xml:space="preserve">Žaluziové mřížky 300/300mm </t>
  </si>
  <si>
    <t>76704</t>
  </si>
  <si>
    <t xml:space="preserve">Plastové mřížky 150/150mm </t>
  </si>
  <si>
    <t>76706</t>
  </si>
  <si>
    <t xml:space="preserve">Garážová vrata sekční s el.pohonem 246/323cm </t>
  </si>
  <si>
    <t>769</t>
  </si>
  <si>
    <t>Otvorové prvky z plastu</t>
  </si>
  <si>
    <t>76610</t>
  </si>
  <si>
    <t xml:space="preserve">D+M vnitřních parapetů lamino s nosem š. 25cm </t>
  </si>
  <si>
    <t>0,4*2+0,95*2+2,0+3,05*2+4,0+1,9</t>
  </si>
  <si>
    <t>76611</t>
  </si>
  <si>
    <t xml:space="preserve">D+M vnitřních parapetů lamino s nosem š. 35cm </t>
  </si>
  <si>
    <t>1,05*18</t>
  </si>
  <si>
    <t>76612</t>
  </si>
  <si>
    <t xml:space="preserve">D+M vnitřních parapetů lamino s nosem š. 50cm </t>
  </si>
  <si>
    <t>0,9*10+1,5+1,5*2+1,75*3+2,4*6+2,4*44+2,4*18+2,4*6+0,85+1,5</t>
  </si>
  <si>
    <t>76613</t>
  </si>
  <si>
    <t>D+M vnitřních+vnějších těsnících pásků mezi okenní rám a ostění</t>
  </si>
  <si>
    <t>912,7+0,95+1,1+3,2+2,5*3</t>
  </si>
  <si>
    <t>769011</t>
  </si>
  <si>
    <t>D+M vchod.dveře plast 93/179cm barva bílá, U=1,2</t>
  </si>
  <si>
    <t>769013</t>
  </si>
  <si>
    <t>D+M vchod.dveře plast  110/220cm barva bílá, U=1,2</t>
  </si>
  <si>
    <t>769015</t>
  </si>
  <si>
    <t>D+M dveře plast 150/234cm 2-kř. barva bílá, U=1,2</t>
  </si>
  <si>
    <t>76921</t>
  </si>
  <si>
    <t>D+M okno plast 36/187cm barva bílá, U=1,2</t>
  </si>
  <si>
    <t>76922</t>
  </si>
  <si>
    <t>D+M okno plast 95/187cm barva bílá, U=1,2</t>
  </si>
  <si>
    <t>76923</t>
  </si>
  <si>
    <t>D+M okno plast 198/187cm barva bílá, U=1,2</t>
  </si>
  <si>
    <t>76924</t>
  </si>
  <si>
    <t>D+M okno plast 305/187cm barva bílá, U=1,2</t>
  </si>
  <si>
    <t>76925</t>
  </si>
  <si>
    <t>D+M okno plast 396/187cm barva bílá, U=1,2</t>
  </si>
  <si>
    <t>76926</t>
  </si>
  <si>
    <t>D+M okno plast 105/120cm barva bílá, U=1,2</t>
  </si>
  <si>
    <t>76927</t>
  </si>
  <si>
    <t>D+M okno plast 90/145cm barva bílá, U=1,2</t>
  </si>
  <si>
    <t>76928</t>
  </si>
  <si>
    <t>D+M okno plast 150/210cm barva bílá, U=1,2</t>
  </si>
  <si>
    <t>76929</t>
  </si>
  <si>
    <t>D+M okno plast 150/270cm barva bílá, U=1,2</t>
  </si>
  <si>
    <t>76930</t>
  </si>
  <si>
    <t>D+M okno plast 173/270cm barva bílá, U=1,2</t>
  </si>
  <si>
    <t>76931</t>
  </si>
  <si>
    <t>D+M okno plast 240/120cm barva bílá, U=1,2</t>
  </si>
  <si>
    <t>76932</t>
  </si>
  <si>
    <t>D+M okno plast 240/160cm barva bílá, U=1,2</t>
  </si>
  <si>
    <t>76933</t>
  </si>
  <si>
    <t>D+M okno plast 240/180cm barva bílá, U=1,2</t>
  </si>
  <si>
    <t>76934</t>
  </si>
  <si>
    <t>D+M okno plast 240/270cm barva bílá, U=1,2</t>
  </si>
  <si>
    <t>76935</t>
  </si>
  <si>
    <t>76936</t>
  </si>
  <si>
    <t>D+M dveře plast 188/256cm barva bílá, U=1,2</t>
  </si>
  <si>
    <t>76937</t>
  </si>
  <si>
    <t>D+M dveře plast 240/280cm barva bílá, U=1,2</t>
  </si>
  <si>
    <t>783</t>
  </si>
  <si>
    <t>Nátěry</t>
  </si>
  <si>
    <t>783224900R00</t>
  </si>
  <si>
    <t xml:space="preserve">Údržba, nátěr syntetický kov. konstr.1x + 1x email </t>
  </si>
  <si>
    <t>zábradlí S strana:1,1*(22,0+2,0)</t>
  </si>
  <si>
    <t>elektroskříně dtto:1,5*1,5*2</t>
  </si>
  <si>
    <t>783522900R00</t>
  </si>
  <si>
    <t xml:space="preserve">Údržba, nátěr syntet. klempířských konstr. Z + 2 x </t>
  </si>
  <si>
    <t>stříška elektroskříň:1,5*1,0</t>
  </si>
  <si>
    <t>zábradlí teras:0,4*(16,0+4,9+8,3+4,0)</t>
  </si>
  <si>
    <t>783612900R00</t>
  </si>
  <si>
    <t xml:space="preserve">Údržba, nátěr olejový truhlářských výrobků 2x </t>
  </si>
  <si>
    <t>784</t>
  </si>
  <si>
    <t>Malby</t>
  </si>
  <si>
    <t>784452271RU1</t>
  </si>
  <si>
    <t xml:space="preserve">Malba směsí tekutou 2x, 1barva, místnost do 3,8 m </t>
  </si>
  <si>
    <t>kolem vyměněných otvorů:0,5*(4,2*2+4,8*2+5,8+6,9*2+7,8)+0,6*3,5*18+0,8*(3,8*10+5,7+6,9*2)</t>
  </si>
  <si>
    <t>0,8*(7,15*3+4,8*6+5,6*44+6,0*18+7,8*2+6,0*2+8,0*2+4,9)</t>
  </si>
  <si>
    <t>0,5*7,1+0,6*4,55+0,8*(5,5+9,0+9,0*3)+0,8*6,2</t>
  </si>
  <si>
    <t>M211</t>
  </si>
  <si>
    <t>Hromosvod</t>
  </si>
  <si>
    <t>21101</t>
  </si>
  <si>
    <t>kpl</t>
  </si>
  <si>
    <t>D96</t>
  </si>
  <si>
    <t>Přesuny suti a vybouraných hmot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</si>
  <si>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</si>
  <si>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</si>
  <si>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</si>
  <si>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</si>
  <si>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</si>
  <si>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</si>
  <si>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</si>
  <si>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</si>
  <si>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</si>
  <si>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</si>
  <si>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</si>
  <si>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</si>
  <si>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979999996R00</t>
  </si>
  <si>
    <t xml:space="preserve">Poplatek za skládku suti a vybouraných hmot </t>
  </si>
  <si>
    <t>Mimostaveništní doprava</t>
  </si>
  <si>
    <t>Zařízení staveniště</t>
  </si>
  <si>
    <t>AW projektová kancelář</t>
  </si>
  <si>
    <t>Soupis prací</t>
  </si>
  <si>
    <t>44b</t>
  </si>
  <si>
    <t>71301b</t>
  </si>
  <si>
    <t>Montáž + dodávka EPS pro zateplení atiky tl. 80 mm lambda=0,035</t>
  </si>
  <si>
    <t>PRÁZDNÁ</t>
  </si>
  <si>
    <t>Hromosvod vč.revize kompletní nadzemní vedení 7x svod po fasádě dle výšky budovy a vedení nad střešním pláštěm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</si>
</sst>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3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9"/>
      <name val="Arial CE"/>
      <family val="0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0" fillId="0" borderId="10" xfId="0" applyBorder="1" applyAlignment="1">
      <alignment horizontal="centerContinuous"/>
    </xf>
    <xf numFmtId="0" fontId="1" fillId="18" borderId="11" xfId="0" applyFont="1" applyFill="1" applyBorder="1" applyAlignment="1">
      <alignment horizontal="left"/>
    </xf>
    <xf numFmtId="0" fontId="23" fillId="18" borderId="12" xfId="0" applyFont="1" applyFill="1" applyBorder="1" applyAlignment="1">
      <alignment horizontal="centerContinuous"/>
    </xf>
    <xf numFmtId="0" fontId="24" fillId="18" borderId="13" xfId="0" applyFont="1" applyFill="1" applyBorder="1" applyAlignment="1">
      <alignment horizontal="left"/>
    </xf>
    <xf numFmtId="0" fontId="23" fillId="0" borderId="14" xfId="0" applyFont="1" applyBorder="1" applyAlignment="1">
      <alignment/>
    </xf>
    <xf numFmtId="49" fontId="23" fillId="0" borderId="15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 horizontal="left"/>
    </xf>
    <xf numFmtId="0" fontId="1" fillId="0" borderId="16" xfId="0" applyFont="1" applyBorder="1" applyAlignment="1">
      <alignment/>
    </xf>
    <xf numFmtId="49" fontId="23" fillId="0" borderId="20" xfId="0" applyNumberFormat="1" applyFont="1" applyBorder="1" applyAlignment="1">
      <alignment horizontal="left"/>
    </xf>
    <xf numFmtId="49" fontId="1" fillId="18" borderId="16" xfId="0" applyNumberFormat="1" applyFont="1" applyFill="1" applyBorder="1" applyAlignment="1">
      <alignment/>
    </xf>
    <xf numFmtId="49" fontId="0" fillId="18" borderId="17" xfId="0" applyNumberFormat="1" applyFont="1" applyFill="1" applyBorder="1" applyAlignment="1">
      <alignment/>
    </xf>
    <xf numFmtId="0" fontId="1" fillId="18" borderId="18" xfId="0" applyFont="1" applyFill="1" applyBorder="1" applyAlignment="1">
      <alignment/>
    </xf>
    <xf numFmtId="0" fontId="0" fillId="18" borderId="18" xfId="0" applyFont="1" applyFill="1" applyBorder="1" applyAlignment="1">
      <alignment/>
    </xf>
    <xf numFmtId="0" fontId="0" fillId="18" borderId="17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3" fontId="23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1" fillId="18" borderId="21" xfId="0" applyNumberFormat="1" applyFont="1" applyFill="1" applyBorder="1" applyAlignment="1">
      <alignment/>
    </xf>
    <xf numFmtId="49" fontId="0" fillId="18" borderId="22" xfId="0" applyNumberFormat="1" applyFont="1" applyFill="1" applyBorder="1" applyAlignment="1">
      <alignment/>
    </xf>
    <xf numFmtId="0" fontId="1" fillId="18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49" fontId="23" fillId="0" borderId="19" xfId="0" applyNumberFormat="1" applyFont="1" applyBorder="1" applyAlignment="1">
      <alignment horizontal="left"/>
    </xf>
    <xf numFmtId="0" fontId="23" fillId="0" borderId="23" xfId="0" applyFont="1" applyBorder="1" applyAlignment="1">
      <alignment/>
    </xf>
    <xf numFmtId="0" fontId="23" fillId="0" borderId="19" xfId="0" applyNumberFormat="1" applyFont="1" applyBorder="1" applyAlignment="1">
      <alignment/>
    </xf>
    <xf numFmtId="0" fontId="23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3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3" fillId="0" borderId="19" xfId="0" applyFont="1" applyFill="1" applyBorder="1" applyAlignment="1">
      <alignment/>
    </xf>
    <xf numFmtId="0" fontId="23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19" xfId="0" applyFont="1" applyBorder="1" applyAlignment="1">
      <alignment/>
    </xf>
    <xf numFmtId="0" fontId="23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3" fillId="0" borderId="16" xfId="0" applyFont="1" applyBorder="1" applyAlignment="1">
      <alignment/>
    </xf>
    <xf numFmtId="0" fontId="23" fillId="0" borderId="14" xfId="0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0" fontId="22" fillId="0" borderId="26" xfId="0" applyFont="1" applyBorder="1" applyAlignment="1">
      <alignment horizontal="centerContinuous" vertical="center"/>
    </xf>
    <xf numFmtId="0" fontId="25" fillId="0" borderId="27" xfId="0" applyFont="1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1" fillId="18" borderId="29" xfId="0" applyFont="1" applyFill="1" applyBorder="1" applyAlignment="1">
      <alignment horizontal="left"/>
    </xf>
    <xf numFmtId="0" fontId="0" fillId="18" borderId="30" xfId="0" applyFill="1" applyBorder="1" applyAlignment="1">
      <alignment horizontal="left"/>
    </xf>
    <xf numFmtId="0" fontId="0" fillId="18" borderId="31" xfId="0" applyFill="1" applyBorder="1" applyAlignment="1">
      <alignment horizontal="centerContinuous"/>
    </xf>
    <xf numFmtId="0" fontId="1" fillId="18" borderId="30" xfId="0" applyFont="1" applyFill="1" applyBorder="1" applyAlignment="1">
      <alignment horizontal="centerContinuous"/>
    </xf>
    <xf numFmtId="0" fontId="0" fillId="18" borderId="30" xfId="0" applyFill="1" applyBorder="1" applyAlignment="1">
      <alignment horizontal="centerContinuous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 shrinkToFit="1"/>
    </xf>
    <xf numFmtId="0" fontId="0" fillId="0" borderId="35" xfId="0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1" fillId="18" borderId="11" xfId="0" applyFont="1" applyFill="1" applyBorder="1" applyAlignment="1">
      <alignment/>
    </xf>
    <xf numFmtId="0" fontId="1" fillId="18" borderId="13" xfId="0" applyFont="1" applyFill="1" applyBorder="1" applyAlignment="1">
      <alignment/>
    </xf>
    <xf numFmtId="0" fontId="1" fillId="18" borderId="12" xfId="0" applyFont="1" applyFill="1" applyBorder="1" applyAlignment="1">
      <alignment/>
    </xf>
    <xf numFmtId="0" fontId="1" fillId="18" borderId="40" xfId="0" applyFont="1" applyFill="1" applyBorder="1" applyAlignment="1">
      <alignment/>
    </xf>
    <xf numFmtId="0" fontId="1" fillId="18" borderId="4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6" fontId="0" fillId="0" borderId="48" xfId="0" applyNumberFormat="1" applyBorder="1" applyAlignment="1">
      <alignment horizontal="right"/>
    </xf>
    <xf numFmtId="0" fontId="0" fillId="0" borderId="48" xfId="0" applyBorder="1" applyAlignment="1">
      <alignment/>
    </xf>
    <xf numFmtId="0" fontId="0" fillId="0" borderId="18" xfId="0" applyBorder="1" applyAlignment="1">
      <alignment/>
    </xf>
    <xf numFmtId="166" fontId="0" fillId="0" borderId="17" xfId="0" applyNumberFormat="1" applyBorder="1" applyAlignment="1">
      <alignment horizontal="right"/>
    </xf>
    <xf numFmtId="0" fontId="25" fillId="18" borderId="37" xfId="0" applyFont="1" applyFill="1" applyBorder="1" applyAlignment="1">
      <alignment/>
    </xf>
    <xf numFmtId="0" fontId="25" fillId="18" borderId="38" xfId="0" applyFont="1" applyFill="1" applyBorder="1" applyAlignment="1">
      <alignment/>
    </xf>
    <xf numFmtId="0" fontId="25" fillId="18" borderId="39" xfId="0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1" fillId="0" borderId="49" xfId="47" applyFont="1" applyBorder="1">
      <alignment/>
      <protection/>
    </xf>
    <xf numFmtId="0" fontId="0" fillId="0" borderId="49" xfId="47" applyBorder="1">
      <alignment/>
      <protection/>
    </xf>
    <xf numFmtId="0" fontId="0" fillId="0" borderId="49" xfId="47" applyBorder="1" applyAlignment="1">
      <alignment horizontal="right"/>
      <protection/>
    </xf>
    <xf numFmtId="0" fontId="0" fillId="0" borderId="50" xfId="47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1" xfId="0" applyNumberFormat="1" applyBorder="1" applyAlignment="1">
      <alignment/>
    </xf>
    <xf numFmtId="0" fontId="1" fillId="0" borderId="52" xfId="47" applyFont="1" applyBorder="1">
      <alignment/>
      <protection/>
    </xf>
    <xf numFmtId="0" fontId="0" fillId="0" borderId="52" xfId="47" applyBorder="1">
      <alignment/>
      <protection/>
    </xf>
    <xf numFmtId="0" fontId="0" fillId="0" borderId="52" xfId="47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1" fillId="18" borderId="29" xfId="0" applyNumberFormat="1" applyFont="1" applyFill="1" applyBorder="1" applyAlignment="1">
      <alignment horizontal="center"/>
    </xf>
    <xf numFmtId="0" fontId="1" fillId="18" borderId="30" xfId="0" applyFont="1" applyFill="1" applyBorder="1" applyAlignment="1">
      <alignment horizontal="center"/>
    </xf>
    <xf numFmtId="0" fontId="1" fillId="18" borderId="31" xfId="0" applyFont="1" applyFill="1" applyBorder="1" applyAlignment="1">
      <alignment horizontal="center"/>
    </xf>
    <xf numFmtId="0" fontId="1" fillId="18" borderId="53" xfId="0" applyFont="1" applyFill="1" applyBorder="1" applyAlignment="1">
      <alignment horizontal="center"/>
    </xf>
    <xf numFmtId="0" fontId="1" fillId="18" borderId="54" xfId="0" applyFont="1" applyFill="1" applyBorder="1" applyAlignment="1">
      <alignment horizontal="center"/>
    </xf>
    <xf numFmtId="0" fontId="1" fillId="18" borderId="55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3" fontId="0" fillId="0" borderId="43" xfId="0" applyNumberFormat="1" applyFont="1" applyBorder="1" applyAlignment="1">
      <alignment/>
    </xf>
    <xf numFmtId="0" fontId="1" fillId="18" borderId="29" xfId="0" applyFont="1" applyFill="1" applyBorder="1" applyAlignment="1">
      <alignment/>
    </xf>
    <xf numFmtId="0" fontId="1" fillId="18" borderId="30" xfId="0" applyFont="1" applyFill="1" applyBorder="1" applyAlignment="1">
      <alignment/>
    </xf>
    <xf numFmtId="3" fontId="1" fillId="18" borderId="31" xfId="0" applyNumberFormat="1" applyFont="1" applyFill="1" applyBorder="1" applyAlignment="1">
      <alignment/>
    </xf>
    <xf numFmtId="3" fontId="1" fillId="18" borderId="53" xfId="0" applyNumberFormat="1" applyFont="1" applyFill="1" applyBorder="1" applyAlignment="1">
      <alignment/>
    </xf>
    <xf numFmtId="3" fontId="1" fillId="18" borderId="54" xfId="0" applyNumberFormat="1" applyFont="1" applyFill="1" applyBorder="1" applyAlignment="1">
      <alignment/>
    </xf>
    <xf numFmtId="3" fontId="1" fillId="18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0" fillId="18" borderId="41" xfId="0" applyFill="1" applyBorder="1" applyAlignment="1">
      <alignment/>
    </xf>
    <xf numFmtId="0" fontId="1" fillId="18" borderId="56" xfId="0" applyFont="1" applyFill="1" applyBorder="1" applyAlignment="1">
      <alignment horizontal="right"/>
    </xf>
    <xf numFmtId="0" fontId="1" fillId="18" borderId="13" xfId="0" applyFont="1" applyFill="1" applyBorder="1" applyAlignment="1">
      <alignment horizontal="right"/>
    </xf>
    <xf numFmtId="0" fontId="1" fillId="18" borderId="12" xfId="0" applyFont="1" applyFill="1" applyBorder="1" applyAlignment="1">
      <alignment horizontal="center"/>
    </xf>
    <xf numFmtId="4" fontId="24" fillId="18" borderId="13" xfId="0" applyNumberFormat="1" applyFont="1" applyFill="1" applyBorder="1" applyAlignment="1">
      <alignment horizontal="right"/>
    </xf>
    <xf numFmtId="4" fontId="24" fillId="18" borderId="41" xfId="0" applyNumberFormat="1" applyFont="1" applyFill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ont="1" applyBorder="1" applyAlignment="1">
      <alignment horizontal="right"/>
    </xf>
    <xf numFmtId="166" fontId="0" fillId="0" borderId="19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0" fontId="0" fillId="18" borderId="37" xfId="0" applyFill="1" applyBorder="1" applyAlignment="1">
      <alignment/>
    </xf>
    <xf numFmtId="0" fontId="1" fillId="18" borderId="38" xfId="0" applyFont="1" applyFill="1" applyBorder="1" applyAlignment="1">
      <alignment/>
    </xf>
    <xf numFmtId="0" fontId="0" fillId="18" borderId="38" xfId="0" applyFill="1" applyBorder="1" applyAlignment="1">
      <alignment/>
    </xf>
    <xf numFmtId="4" fontId="0" fillId="18" borderId="57" xfId="0" applyNumberFormat="1" applyFill="1" applyBorder="1" applyAlignment="1">
      <alignment/>
    </xf>
    <xf numFmtId="4" fontId="0" fillId="18" borderId="37" xfId="0" applyNumberFormat="1" applyFill="1" applyBorder="1" applyAlignment="1">
      <alignment/>
    </xf>
    <xf numFmtId="4" fontId="0" fillId="18" borderId="38" xfId="0" applyNumberFormat="1" applyFill="1" applyBorder="1" applyAlignment="1">
      <alignment/>
    </xf>
    <xf numFmtId="3" fontId="23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28" fillId="0" borderId="0" xfId="47" applyFont="1" applyAlignment="1">
      <alignment horizontal="centerContinuous"/>
      <protection/>
    </xf>
    <xf numFmtId="0" fontId="29" fillId="0" borderId="0" xfId="47" applyFont="1" applyAlignment="1">
      <alignment horizontal="centerContinuous"/>
      <protection/>
    </xf>
    <xf numFmtId="0" fontId="29" fillId="0" borderId="0" xfId="47" applyFont="1" applyAlignment="1">
      <alignment horizontal="right"/>
      <protection/>
    </xf>
    <xf numFmtId="0" fontId="23" fillId="0" borderId="50" xfId="47" applyFont="1" applyBorder="1" applyAlignment="1">
      <alignment horizontal="right"/>
      <protection/>
    </xf>
    <xf numFmtId="0" fontId="0" fillId="0" borderId="49" xfId="47" applyBorder="1" applyAlignment="1">
      <alignment horizontal="left"/>
      <protection/>
    </xf>
    <xf numFmtId="0" fontId="0" fillId="0" borderId="51" xfId="47" applyBorder="1">
      <alignment/>
      <protection/>
    </xf>
    <xf numFmtId="0" fontId="23" fillId="0" borderId="0" xfId="47" applyFont="1">
      <alignment/>
      <protection/>
    </xf>
    <xf numFmtId="0" fontId="0" fillId="0" borderId="0" xfId="47" applyFont="1">
      <alignment/>
      <protection/>
    </xf>
    <xf numFmtId="0" fontId="0" fillId="0" borderId="0" xfId="47" applyAlignment="1">
      <alignment horizontal="right"/>
      <protection/>
    </xf>
    <xf numFmtId="0" fontId="0" fillId="0" borderId="0" xfId="47" applyAlignment="1">
      <alignment/>
      <protection/>
    </xf>
    <xf numFmtId="49" fontId="23" fillId="18" borderId="19" xfId="47" applyNumberFormat="1" applyFont="1" applyFill="1" applyBorder="1">
      <alignment/>
      <protection/>
    </xf>
    <xf numFmtId="0" fontId="23" fillId="18" borderId="17" xfId="47" applyFont="1" applyFill="1" applyBorder="1" applyAlignment="1">
      <alignment horizontal="center"/>
      <protection/>
    </xf>
    <xf numFmtId="0" fontId="23" fillId="18" borderId="17" xfId="47" applyNumberFormat="1" applyFont="1" applyFill="1" applyBorder="1" applyAlignment="1">
      <alignment horizontal="center"/>
      <protection/>
    </xf>
    <xf numFmtId="0" fontId="23" fillId="18" borderId="19" xfId="47" applyFont="1" applyFill="1" applyBorder="1" applyAlignment="1">
      <alignment horizontal="center"/>
      <protection/>
    </xf>
    <xf numFmtId="0" fontId="1" fillId="0" borderId="58" xfId="47" applyFont="1" applyBorder="1" applyAlignment="1">
      <alignment horizontal="center"/>
      <protection/>
    </xf>
    <xf numFmtId="49" fontId="1" fillId="0" borderId="58" xfId="47" applyNumberFormat="1" applyFont="1" applyBorder="1" applyAlignment="1">
      <alignment horizontal="left"/>
      <protection/>
    </xf>
    <xf numFmtId="0" fontId="1" fillId="0" borderId="59" xfId="47" applyFont="1" applyBorder="1">
      <alignment/>
      <protection/>
    </xf>
    <xf numFmtId="0" fontId="0" fillId="0" borderId="18" xfId="47" applyBorder="1" applyAlignment="1">
      <alignment horizontal="center"/>
      <protection/>
    </xf>
    <xf numFmtId="0" fontId="0" fillId="0" borderId="18" xfId="47" applyNumberFormat="1" applyBorder="1" applyAlignment="1">
      <alignment horizontal="right"/>
      <protection/>
    </xf>
    <xf numFmtId="0" fontId="0" fillId="0" borderId="17" xfId="47" applyNumberFormat="1" applyBorder="1">
      <alignment/>
      <protection/>
    </xf>
    <xf numFmtId="0" fontId="0" fillId="0" borderId="0" xfId="47" applyNumberFormat="1">
      <alignment/>
      <protection/>
    </xf>
    <xf numFmtId="0" fontId="30" fillId="0" borderId="0" xfId="47" applyFont="1">
      <alignment/>
      <protection/>
    </xf>
    <xf numFmtId="0" fontId="26" fillId="0" borderId="60" xfId="47" applyFont="1" applyBorder="1" applyAlignment="1">
      <alignment horizontal="center" vertical="top"/>
      <protection/>
    </xf>
    <xf numFmtId="49" fontId="26" fillId="0" borderId="60" xfId="47" applyNumberFormat="1" applyFont="1" applyBorder="1" applyAlignment="1">
      <alignment horizontal="left" vertical="top"/>
      <protection/>
    </xf>
    <xf numFmtId="0" fontId="26" fillId="0" borderId="60" xfId="47" applyFont="1" applyBorder="1" applyAlignment="1">
      <alignment vertical="top" wrapText="1"/>
      <protection/>
    </xf>
    <xf numFmtId="49" fontId="26" fillId="0" borderId="60" xfId="47" applyNumberFormat="1" applyFont="1" applyBorder="1" applyAlignment="1">
      <alignment horizontal="center" shrinkToFit="1"/>
      <protection/>
    </xf>
    <xf numFmtId="4" fontId="26" fillId="0" borderId="60" xfId="47" applyNumberFormat="1" applyFont="1" applyBorder="1" applyAlignment="1">
      <alignment horizontal="right"/>
      <protection/>
    </xf>
    <xf numFmtId="4" fontId="26" fillId="0" borderId="60" xfId="47" applyNumberFormat="1" applyFont="1" applyBorder="1">
      <alignment/>
      <protection/>
    </xf>
    <xf numFmtId="0" fontId="30" fillId="0" borderId="0" xfId="47" applyFont="1">
      <alignment/>
      <protection/>
    </xf>
    <xf numFmtId="0" fontId="23" fillId="0" borderId="58" xfId="47" applyFont="1" applyBorder="1" applyAlignment="1">
      <alignment horizontal="center"/>
      <protection/>
    </xf>
    <xf numFmtId="0" fontId="31" fillId="0" borderId="0" xfId="47" applyFont="1" applyAlignment="1">
      <alignment wrapText="1"/>
      <protection/>
    </xf>
    <xf numFmtId="49" fontId="23" fillId="0" borderId="58" xfId="47" applyNumberFormat="1" applyFont="1" applyBorder="1" applyAlignment="1">
      <alignment horizontal="right"/>
      <protection/>
    </xf>
    <xf numFmtId="4" fontId="32" fillId="19" borderId="61" xfId="47" applyNumberFormat="1" applyFont="1" applyFill="1" applyBorder="1" applyAlignment="1">
      <alignment horizontal="right" wrapText="1"/>
      <protection/>
    </xf>
    <xf numFmtId="0" fontId="32" fillId="19" borderId="42" xfId="47" applyFont="1" applyFill="1" applyBorder="1" applyAlignment="1">
      <alignment horizontal="left" wrapText="1"/>
      <protection/>
    </xf>
    <xf numFmtId="0" fontId="32" fillId="0" borderId="22" xfId="0" applyFont="1" applyBorder="1" applyAlignment="1">
      <alignment horizontal="right"/>
    </xf>
    <xf numFmtId="0" fontId="0" fillId="18" borderId="19" xfId="47" applyFill="1" applyBorder="1" applyAlignment="1">
      <alignment horizontal="center"/>
      <protection/>
    </xf>
    <xf numFmtId="49" fontId="3" fillId="18" borderId="19" xfId="47" applyNumberFormat="1" applyFont="1" applyFill="1" applyBorder="1" applyAlignment="1">
      <alignment horizontal="left"/>
      <protection/>
    </xf>
    <xf numFmtId="0" fontId="3" fillId="18" borderId="59" xfId="47" applyFont="1" applyFill="1" applyBorder="1">
      <alignment/>
      <protection/>
    </xf>
    <xf numFmtId="0" fontId="0" fillId="18" borderId="18" xfId="47" applyFill="1" applyBorder="1" applyAlignment="1">
      <alignment horizontal="center"/>
      <protection/>
    </xf>
    <xf numFmtId="4" fontId="0" fillId="18" borderId="18" xfId="47" applyNumberFormat="1" applyFill="1" applyBorder="1" applyAlignment="1">
      <alignment horizontal="right"/>
      <protection/>
    </xf>
    <xf numFmtId="4" fontId="0" fillId="18" borderId="17" xfId="47" applyNumberFormat="1" applyFill="1" applyBorder="1" applyAlignment="1">
      <alignment horizontal="right"/>
      <protection/>
    </xf>
    <xf numFmtId="4" fontId="1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34" fillId="0" borderId="0" xfId="47" applyFont="1" applyAlignment="1">
      <alignment/>
      <protection/>
    </xf>
    <xf numFmtId="0" fontId="35" fillId="0" borderId="0" xfId="47" applyFont="1" applyBorder="1">
      <alignment/>
      <protection/>
    </xf>
    <xf numFmtId="3" fontId="35" fillId="0" borderId="0" xfId="47" applyNumberFormat="1" applyFont="1" applyBorder="1" applyAlignment="1">
      <alignment horizontal="right"/>
      <protection/>
    </xf>
    <xf numFmtId="4" fontId="35" fillId="0" borderId="0" xfId="47" applyNumberFormat="1" applyFont="1" applyBorder="1">
      <alignment/>
      <protection/>
    </xf>
    <xf numFmtId="0" fontId="34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3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4" fontId="26" fillId="0" borderId="48" xfId="47" applyNumberFormat="1" applyFont="1" applyBorder="1">
      <alignment/>
      <protection/>
    </xf>
    <xf numFmtId="4" fontId="26" fillId="0" borderId="44" xfId="47" applyNumberFormat="1" applyFont="1" applyBorder="1">
      <alignment/>
      <protection/>
    </xf>
    <xf numFmtId="4" fontId="26" fillId="0" borderId="42" xfId="47" applyNumberFormat="1" applyFont="1" applyBorder="1" applyAlignment="1">
      <alignment horizontal="right"/>
      <protection/>
    </xf>
    <xf numFmtId="4" fontId="26" fillId="0" borderId="22" xfId="47" applyNumberFormat="1" applyFont="1" applyBorder="1">
      <alignment/>
      <protection/>
    </xf>
    <xf numFmtId="0" fontId="26" fillId="0" borderId="63" xfId="47" applyFont="1" applyBorder="1" applyAlignment="1">
      <alignment horizontal="center" vertical="top"/>
      <protection/>
    </xf>
    <xf numFmtId="0" fontId="26" fillId="0" borderId="63" xfId="47" applyFont="1" applyBorder="1" applyAlignment="1">
      <alignment vertical="top" wrapText="1"/>
      <protection/>
    </xf>
    <xf numFmtId="49" fontId="26" fillId="0" borderId="63" xfId="47" applyNumberFormat="1" applyFont="1" applyBorder="1" applyAlignment="1">
      <alignment horizontal="center" shrinkToFit="1"/>
      <protection/>
    </xf>
    <xf numFmtId="4" fontId="26" fillId="0" borderId="63" xfId="47" applyNumberFormat="1" applyFont="1" applyBorder="1" applyAlignment="1">
      <alignment horizontal="right"/>
      <protection/>
    </xf>
    <xf numFmtId="0" fontId="23" fillId="0" borderId="19" xfId="0" applyFont="1" applyBorder="1" applyAlignment="1">
      <alignment horizontal="left"/>
    </xf>
    <xf numFmtId="0" fontId="23" fillId="0" borderId="59" xfId="0" applyFont="1" applyBorder="1" applyAlignment="1">
      <alignment horizontal="left"/>
    </xf>
    <xf numFmtId="0" fontId="23" fillId="0" borderId="19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37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167" fontId="0" fillId="0" borderId="59" xfId="0" applyNumberFormat="1" applyBorder="1" applyAlignment="1">
      <alignment horizontal="right" indent="2"/>
    </xf>
    <xf numFmtId="167" fontId="0" fillId="0" borderId="24" xfId="0" applyNumberFormat="1" applyBorder="1" applyAlignment="1">
      <alignment horizontal="right" indent="2"/>
    </xf>
    <xf numFmtId="167" fontId="25" fillId="18" borderId="64" xfId="0" applyNumberFormat="1" applyFont="1" applyFill="1" applyBorder="1" applyAlignment="1">
      <alignment horizontal="right" indent="2"/>
    </xf>
    <xf numFmtId="167" fontId="25" fillId="18" borderId="57" xfId="0" applyNumberFormat="1" applyFont="1" applyFill="1" applyBorder="1" applyAlignment="1">
      <alignment horizontal="right" indent="2"/>
    </xf>
    <xf numFmtId="0" fontId="26" fillId="0" borderId="0" xfId="0" applyFont="1" applyAlignment="1">
      <alignment horizontal="left" vertical="top" wrapText="1"/>
    </xf>
    <xf numFmtId="3" fontId="1" fillId="18" borderId="38" xfId="0" applyNumberFormat="1" applyFont="1" applyFill="1" applyBorder="1" applyAlignment="1">
      <alignment horizontal="right"/>
    </xf>
    <xf numFmtId="3" fontId="1" fillId="18" borderId="57" xfId="0" applyNumberFormat="1" applyFont="1" applyFill="1" applyBorder="1" applyAlignment="1">
      <alignment horizontal="right"/>
    </xf>
    <xf numFmtId="0" fontId="0" fillId="0" borderId="65" xfId="47" applyFont="1" applyBorder="1" applyAlignment="1">
      <alignment horizontal="center"/>
      <protection/>
    </xf>
    <xf numFmtId="0" fontId="0" fillId="0" borderId="66" xfId="47" applyFont="1" applyBorder="1" applyAlignment="1">
      <alignment horizontal="center"/>
      <protection/>
    </xf>
    <xf numFmtId="0" fontId="0" fillId="0" borderId="67" xfId="47" applyFont="1" applyBorder="1" applyAlignment="1">
      <alignment horizontal="center"/>
      <protection/>
    </xf>
    <xf numFmtId="0" fontId="0" fillId="0" borderId="68" xfId="47" applyFont="1" applyBorder="1" applyAlignment="1">
      <alignment horizontal="center"/>
      <protection/>
    </xf>
    <xf numFmtId="0" fontId="0" fillId="0" borderId="69" xfId="47" applyFont="1" applyBorder="1" applyAlignment="1">
      <alignment horizontal="left"/>
      <protection/>
    </xf>
    <xf numFmtId="0" fontId="0" fillId="0" borderId="52" xfId="47" applyFont="1" applyBorder="1" applyAlignment="1">
      <alignment horizontal="left"/>
      <protection/>
    </xf>
    <xf numFmtId="0" fontId="0" fillId="0" borderId="70" xfId="47" applyFont="1" applyBorder="1" applyAlignment="1">
      <alignment horizontal="left"/>
      <protection/>
    </xf>
    <xf numFmtId="49" fontId="32" fillId="19" borderId="71" xfId="47" applyNumberFormat="1" applyFont="1" applyFill="1" applyBorder="1" applyAlignment="1">
      <alignment horizontal="left" wrapText="1"/>
      <protection/>
    </xf>
    <xf numFmtId="49" fontId="33" fillId="0" borderId="72" xfId="0" applyNumberFormat="1" applyFont="1" applyBorder="1" applyAlignment="1">
      <alignment horizontal="left" wrapText="1"/>
    </xf>
    <xf numFmtId="0" fontId="27" fillId="0" borderId="0" xfId="47" applyFont="1" applyAlignment="1">
      <alignment horizontal="center"/>
      <protection/>
    </xf>
    <xf numFmtId="49" fontId="0" fillId="0" borderId="67" xfId="47" applyNumberFormat="1" applyFont="1" applyBorder="1" applyAlignment="1">
      <alignment horizontal="center"/>
      <protection/>
    </xf>
    <xf numFmtId="0" fontId="0" fillId="0" borderId="69" xfId="47" applyBorder="1" applyAlignment="1">
      <alignment horizontal="center" shrinkToFit="1"/>
      <protection/>
    </xf>
    <xf numFmtId="0" fontId="0" fillId="0" borderId="52" xfId="47" applyBorder="1" applyAlignment="1">
      <alignment horizontal="center" shrinkToFit="1"/>
      <protection/>
    </xf>
    <xf numFmtId="0" fontId="0" fillId="0" borderId="70" xfId="47" applyBorder="1" applyAlignment="1">
      <alignment horizont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373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1</v>
      </c>
      <c r="D2" s="5" t="str">
        <f>Rekapitulace!G2</f>
        <v>Zateplení objektu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 t="s">
        <v>73</v>
      </c>
      <c r="B5" s="16"/>
      <c r="C5" s="17" t="s">
        <v>77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75" customHeight="1">
      <c r="A7" s="23" t="s">
        <v>75</v>
      </c>
      <c r="B7" s="24"/>
      <c r="C7" s="25" t="s">
        <v>76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10" t="s">
        <v>372</v>
      </c>
      <c r="D8" s="210"/>
      <c r="E8" s="211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210" t="str">
        <f>Projektant</f>
        <v>AW projektová kancelář</v>
      </c>
      <c r="D9" s="210"/>
      <c r="E9" s="211"/>
      <c r="F9" s="11"/>
      <c r="G9" s="33"/>
      <c r="H9" s="34"/>
    </row>
    <row r="10" spans="1:8" ht="12.75">
      <c r="A10" s="28" t="s">
        <v>14</v>
      </c>
      <c r="B10" s="11"/>
      <c r="C10" s="210"/>
      <c r="D10" s="210"/>
      <c r="E10" s="210"/>
      <c r="F10" s="35"/>
      <c r="G10" s="36"/>
      <c r="H10" s="37"/>
    </row>
    <row r="11" spans="1:57" ht="13.5" customHeight="1">
      <c r="A11" s="28" t="s">
        <v>15</v>
      </c>
      <c r="B11" s="11"/>
      <c r="C11" s="210"/>
      <c r="D11" s="210"/>
      <c r="E11" s="210"/>
      <c r="F11" s="38" t="s">
        <v>16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212"/>
      <c r="D12" s="212"/>
      <c r="E12" s="212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75" customHeight="1">
      <c r="A15" s="53"/>
      <c r="B15" s="54" t="s">
        <v>22</v>
      </c>
      <c r="C15" s="55">
        <f>HSV</f>
        <v>0</v>
      </c>
      <c r="D15" s="56" t="str">
        <f>Rekapitulace!A27</f>
        <v>Mimostaveništní doprava</v>
      </c>
      <c r="E15" s="57"/>
      <c r="F15" s="58"/>
      <c r="G15" s="55">
        <f>Rekapitulace!I27</f>
        <v>0</v>
      </c>
    </row>
    <row r="16" spans="1:7" ht="15.75" customHeight="1">
      <c r="A16" s="53" t="s">
        <v>23</v>
      </c>
      <c r="B16" s="54" t="s">
        <v>24</v>
      </c>
      <c r="C16" s="55">
        <f>PSV</f>
        <v>0</v>
      </c>
      <c r="D16" s="59" t="str">
        <f>Rekapitulace!A28</f>
        <v>Zařízení staveniště</v>
      </c>
      <c r="E16" s="60"/>
      <c r="F16" s="61"/>
      <c r="G16" s="55">
        <f>Rekapitulace!I28</f>
        <v>0</v>
      </c>
    </row>
    <row r="17" spans="1:7" ht="15.75" customHeight="1">
      <c r="A17" s="53" t="s">
        <v>25</v>
      </c>
      <c r="B17" s="54" t="s">
        <v>26</v>
      </c>
      <c r="C17" s="55">
        <f>Mont</f>
        <v>0</v>
      </c>
      <c r="D17" s="59"/>
      <c r="E17" s="60"/>
      <c r="F17" s="61"/>
      <c r="G17" s="55"/>
    </row>
    <row r="18" spans="1:7" ht="15.75" customHeight="1">
      <c r="A18" s="62" t="s">
        <v>27</v>
      </c>
      <c r="B18" s="63" t="s">
        <v>28</v>
      </c>
      <c r="C18" s="55">
        <f>Dodavka</f>
        <v>0</v>
      </c>
      <c r="D18" s="59"/>
      <c r="E18" s="60"/>
      <c r="F18" s="61"/>
      <c r="G18" s="55"/>
    </row>
    <row r="19" spans="1:7" ht="15.75" customHeight="1">
      <c r="A19" s="64" t="s">
        <v>29</v>
      </c>
      <c r="B19" s="54"/>
      <c r="C19" s="55">
        <f>SUM(C15:C18)</f>
        <v>0</v>
      </c>
      <c r="D19" s="65"/>
      <c r="E19" s="60"/>
      <c r="F19" s="61"/>
      <c r="G19" s="55"/>
    </row>
    <row r="20" spans="1:7" ht="15.75" customHeight="1">
      <c r="A20" s="64"/>
      <c r="B20" s="54"/>
      <c r="C20" s="55"/>
      <c r="D20" s="59"/>
      <c r="E20" s="60"/>
      <c r="F20" s="61"/>
      <c r="G20" s="55"/>
    </row>
    <row r="21" spans="1:7" ht="15.75" customHeight="1">
      <c r="A21" s="64" t="s">
        <v>30</v>
      </c>
      <c r="B21" s="54"/>
      <c r="C21" s="55">
        <f>HZS</f>
        <v>0</v>
      </c>
      <c r="D21" s="59"/>
      <c r="E21" s="60"/>
      <c r="F21" s="61"/>
      <c r="G21" s="55"/>
    </row>
    <row r="22" spans="1:7" ht="15.75" customHeight="1">
      <c r="A22" s="66" t="s">
        <v>31</v>
      </c>
      <c r="B22" s="34"/>
      <c r="C22" s="55">
        <f>C19+C21</f>
        <v>0</v>
      </c>
      <c r="D22" s="59" t="s">
        <v>32</v>
      </c>
      <c r="E22" s="60"/>
      <c r="F22" s="61"/>
      <c r="G22" s="55">
        <f>G23-SUM(G15:G21)</f>
        <v>0</v>
      </c>
    </row>
    <row r="23" spans="1:7" ht="15.75" customHeight="1" thickBot="1">
      <c r="A23" s="214" t="s">
        <v>33</v>
      </c>
      <c r="B23" s="215"/>
      <c r="C23" s="67">
        <f>C22+G23</f>
        <v>0</v>
      </c>
      <c r="D23" s="68" t="s">
        <v>34</v>
      </c>
      <c r="E23" s="69"/>
      <c r="F23" s="70"/>
      <c r="G23" s="55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6" t="s">
        <v>38</v>
      </c>
      <c r="B25" s="34"/>
      <c r="C25" s="76"/>
      <c r="D25" s="34" t="s">
        <v>38</v>
      </c>
      <c r="F25" s="77" t="s">
        <v>38</v>
      </c>
      <c r="G25" s="78"/>
    </row>
    <row r="26" spans="1:7" ht="37.5" customHeight="1">
      <c r="A26" s="66" t="s">
        <v>39</v>
      </c>
      <c r="B26" s="79"/>
      <c r="C26" s="76"/>
      <c r="D26" s="34" t="s">
        <v>39</v>
      </c>
      <c r="F26" s="77" t="s">
        <v>39</v>
      </c>
      <c r="G26" s="78"/>
    </row>
    <row r="27" spans="1:7" ht="12.75">
      <c r="A27" s="66"/>
      <c r="B27" s="80"/>
      <c r="C27" s="76"/>
      <c r="D27" s="34"/>
      <c r="F27" s="77"/>
      <c r="G27" s="78"/>
    </row>
    <row r="28" spans="1:7" ht="12.75">
      <c r="A28" s="66" t="s">
        <v>40</v>
      </c>
      <c r="B28" s="34"/>
      <c r="C28" s="76"/>
      <c r="D28" s="77" t="s">
        <v>41</v>
      </c>
      <c r="E28" s="76"/>
      <c r="F28" s="81" t="s">
        <v>41</v>
      </c>
      <c r="G28" s="78"/>
    </row>
    <row r="29" spans="1:7" ht="69" customHeight="1">
      <c r="A29" s="66"/>
      <c r="B29" s="34"/>
      <c r="C29" s="82"/>
      <c r="D29" s="83"/>
      <c r="E29" s="82"/>
      <c r="F29" s="34"/>
      <c r="G29" s="78"/>
    </row>
    <row r="30" spans="1:7" ht="12.75">
      <c r="A30" s="84" t="s">
        <v>42</v>
      </c>
      <c r="B30" s="85"/>
      <c r="C30" s="86">
        <v>21</v>
      </c>
      <c r="D30" s="85" t="s">
        <v>43</v>
      </c>
      <c r="E30" s="87"/>
      <c r="F30" s="216">
        <f>ROUND(C23-F32,0)</f>
        <v>0</v>
      </c>
      <c r="G30" s="217"/>
    </row>
    <row r="31" spans="1:7" ht="12.75">
      <c r="A31" s="84" t="s">
        <v>44</v>
      </c>
      <c r="B31" s="85"/>
      <c r="C31" s="86">
        <f>SazbaDPH1</f>
        <v>21</v>
      </c>
      <c r="D31" s="85" t="s">
        <v>45</v>
      </c>
      <c r="E31" s="87"/>
      <c r="F31" s="216">
        <f>ROUND(PRODUCT(F30,C31/100),1)</f>
        <v>0</v>
      </c>
      <c r="G31" s="217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216">
        <v>0</v>
      </c>
      <c r="G32" s="217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1"/>
      <c r="F33" s="216">
        <f>ROUND(PRODUCT(F32,C33/100),1)</f>
        <v>0</v>
      </c>
      <c r="G33" s="217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218">
        <f>CEILING(SUM(F30:F33),IF(SUM(F30:F33)&gt;=0,1,-1))</f>
        <v>0</v>
      </c>
      <c r="G34" s="219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220"/>
      <c r="C37" s="220"/>
      <c r="D37" s="220"/>
      <c r="E37" s="220"/>
      <c r="F37" s="220"/>
      <c r="G37" s="220"/>
      <c r="H37" t="s">
        <v>5</v>
      </c>
    </row>
    <row r="38" spans="1:8" ht="12.75" customHeight="1">
      <c r="A38" s="95"/>
      <c r="B38" s="220"/>
      <c r="C38" s="220"/>
      <c r="D38" s="220"/>
      <c r="E38" s="220"/>
      <c r="F38" s="220"/>
      <c r="G38" s="220"/>
      <c r="H38" t="s">
        <v>5</v>
      </c>
    </row>
    <row r="39" spans="1:8" ht="12.75">
      <c r="A39" s="95"/>
      <c r="B39" s="220"/>
      <c r="C39" s="220"/>
      <c r="D39" s="220"/>
      <c r="E39" s="220"/>
      <c r="F39" s="220"/>
      <c r="G39" s="220"/>
      <c r="H39" t="s">
        <v>5</v>
      </c>
    </row>
    <row r="40" spans="1:8" ht="12.75">
      <c r="A40" s="95"/>
      <c r="B40" s="220"/>
      <c r="C40" s="220"/>
      <c r="D40" s="220"/>
      <c r="E40" s="220"/>
      <c r="F40" s="220"/>
      <c r="G40" s="220"/>
      <c r="H40" t="s">
        <v>5</v>
      </c>
    </row>
    <row r="41" spans="1:8" ht="12.75">
      <c r="A41" s="95"/>
      <c r="B41" s="220"/>
      <c r="C41" s="220"/>
      <c r="D41" s="220"/>
      <c r="E41" s="220"/>
      <c r="F41" s="220"/>
      <c r="G41" s="220"/>
      <c r="H41" t="s">
        <v>5</v>
      </c>
    </row>
    <row r="42" spans="1:8" ht="12.75">
      <c r="A42" s="95"/>
      <c r="B42" s="220"/>
      <c r="C42" s="220"/>
      <c r="D42" s="220"/>
      <c r="E42" s="220"/>
      <c r="F42" s="220"/>
      <c r="G42" s="220"/>
      <c r="H42" t="s">
        <v>5</v>
      </c>
    </row>
    <row r="43" spans="1:8" ht="12.75">
      <c r="A43" s="95"/>
      <c r="B43" s="220"/>
      <c r="C43" s="220"/>
      <c r="D43" s="220"/>
      <c r="E43" s="220"/>
      <c r="F43" s="220"/>
      <c r="G43" s="220"/>
      <c r="H43" t="s">
        <v>5</v>
      </c>
    </row>
    <row r="44" spans="1:8" ht="12.75">
      <c r="A44" s="95"/>
      <c r="B44" s="220"/>
      <c r="C44" s="220"/>
      <c r="D44" s="220"/>
      <c r="E44" s="220"/>
      <c r="F44" s="220"/>
      <c r="G44" s="220"/>
      <c r="H44" t="s">
        <v>5</v>
      </c>
    </row>
    <row r="45" spans="1:8" ht="0.75" customHeight="1">
      <c r="A45" s="95"/>
      <c r="B45" s="220"/>
      <c r="C45" s="220"/>
      <c r="D45" s="220"/>
      <c r="E45" s="220"/>
      <c r="F45" s="220"/>
      <c r="G45" s="220"/>
      <c r="H45" t="s">
        <v>5</v>
      </c>
    </row>
    <row r="46" spans="2:7" ht="12.75">
      <c r="B46" s="213"/>
      <c r="C46" s="213"/>
      <c r="D46" s="213"/>
      <c r="E46" s="213"/>
      <c r="F46" s="213"/>
      <c r="G46" s="213"/>
    </row>
    <row r="47" spans="2:7" ht="12.75">
      <c r="B47" s="213"/>
      <c r="C47" s="213"/>
      <c r="D47" s="213"/>
      <c r="E47" s="213"/>
      <c r="F47" s="213"/>
      <c r="G47" s="213"/>
    </row>
    <row r="48" spans="2:7" ht="12.75">
      <c r="B48" s="213"/>
      <c r="C48" s="213"/>
      <c r="D48" s="213"/>
      <c r="E48" s="213"/>
      <c r="F48" s="213"/>
      <c r="G48" s="213"/>
    </row>
    <row r="49" spans="2:7" ht="12.75">
      <c r="B49" s="213"/>
      <c r="C49" s="213"/>
      <c r="D49" s="213"/>
      <c r="E49" s="213"/>
      <c r="F49" s="213"/>
      <c r="G49" s="213"/>
    </row>
    <row r="50" spans="2:7" ht="12.75">
      <c r="B50" s="213"/>
      <c r="C50" s="213"/>
      <c r="D50" s="213"/>
      <c r="E50" s="213"/>
      <c r="F50" s="213"/>
      <c r="G50" s="213"/>
    </row>
    <row r="51" spans="2:7" ht="12.75">
      <c r="B51" s="213"/>
      <c r="C51" s="213"/>
      <c r="D51" s="213"/>
      <c r="E51" s="213"/>
      <c r="F51" s="213"/>
      <c r="G51" s="213"/>
    </row>
    <row r="52" spans="2:7" ht="12.75">
      <c r="B52" s="213"/>
      <c r="C52" s="213"/>
      <c r="D52" s="213"/>
      <c r="E52" s="213"/>
      <c r="F52" s="213"/>
      <c r="G52" s="213"/>
    </row>
    <row r="53" spans="2:7" ht="12.75">
      <c r="B53" s="213"/>
      <c r="C53" s="213"/>
      <c r="D53" s="213"/>
      <c r="E53" s="213"/>
      <c r="F53" s="213"/>
      <c r="G53" s="213"/>
    </row>
    <row r="54" spans="2:7" ht="12.75">
      <c r="B54" s="213"/>
      <c r="C54" s="213"/>
      <c r="D54" s="213"/>
      <c r="E54" s="213"/>
      <c r="F54" s="213"/>
      <c r="G54" s="213"/>
    </row>
    <row r="55" spans="2:7" ht="12.75">
      <c r="B55" s="213"/>
      <c r="C55" s="213"/>
      <c r="D55" s="213"/>
      <c r="E55" s="213"/>
      <c r="F55" s="213"/>
      <c r="G55" s="213"/>
    </row>
  </sheetData>
  <sheetProtection/>
  <mergeCells count="22">
    <mergeCell ref="B54:G54"/>
    <mergeCell ref="B55:G55"/>
    <mergeCell ref="B49:G49"/>
    <mergeCell ref="B50:G50"/>
    <mergeCell ref="B51:G51"/>
    <mergeCell ref="B52:G52"/>
    <mergeCell ref="B47:G47"/>
    <mergeCell ref="B48:G48"/>
    <mergeCell ref="B37:G45"/>
    <mergeCell ref="B53:G53"/>
    <mergeCell ref="C9:E9"/>
    <mergeCell ref="C11:E11"/>
    <mergeCell ref="C8:E8"/>
    <mergeCell ref="C10:E10"/>
    <mergeCell ref="C12:E12"/>
    <mergeCell ref="B46:G46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0"/>
  <sheetViews>
    <sheetView zoomScalePageLayoutView="0" workbookViewId="0" topLeftCell="A1">
      <selection activeCell="A29" sqref="A29:IV3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23" t="s">
        <v>48</v>
      </c>
      <c r="B1" s="224"/>
      <c r="C1" s="96" t="str">
        <f>CONCATENATE(cislostavby," ",nazevstavby)</f>
        <v>13/22 Domov pro seniory Domažlice</v>
      </c>
      <c r="D1" s="97"/>
      <c r="E1" s="98"/>
      <c r="F1" s="97"/>
      <c r="G1" s="99" t="s">
        <v>49</v>
      </c>
      <c r="H1" s="100">
        <v>1</v>
      </c>
      <c r="I1" s="101"/>
    </row>
    <row r="2" spans="1:9" ht="13.5" thickBot="1">
      <c r="A2" s="225" t="s">
        <v>50</v>
      </c>
      <c r="B2" s="226"/>
      <c r="C2" s="102" t="str">
        <f>CONCATENATE(cisloobjektu," ",nazevobjektu)</f>
        <v>1 Baldovská  638</v>
      </c>
      <c r="D2" s="103"/>
      <c r="E2" s="104"/>
      <c r="F2" s="103"/>
      <c r="G2" s="227" t="s">
        <v>78</v>
      </c>
      <c r="H2" s="228"/>
      <c r="I2" s="229"/>
    </row>
    <row r="3" ht="13.5" thickTop="1">
      <c r="F3" s="34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ht="13.5" thickBot="1"/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ht="12.75">
      <c r="A7" s="198" t="str">
        <f>Položky!B7</f>
        <v>61</v>
      </c>
      <c r="B7" s="114" t="str">
        <f>Položky!C7</f>
        <v>Upravy povrchů vnitřní</v>
      </c>
      <c r="D7" s="115"/>
      <c r="E7" s="199">
        <f>Položky!BA27</f>
        <v>0</v>
      </c>
      <c r="F7" s="200">
        <f>Položky!BB27</f>
        <v>0</v>
      </c>
      <c r="G7" s="200">
        <f>Položky!BC27</f>
        <v>0</v>
      </c>
      <c r="H7" s="200">
        <f>Položky!BD27</f>
        <v>0</v>
      </c>
      <c r="I7" s="201">
        <f>Položky!BE27</f>
        <v>0</v>
      </c>
    </row>
    <row r="8" spans="1:9" s="34" customFormat="1" ht="12.75">
      <c r="A8" s="198" t="str">
        <f>Položky!B28</f>
        <v>62</v>
      </c>
      <c r="B8" s="114" t="str">
        <f>Položky!C28</f>
        <v>Úpravy povrchů vnější</v>
      </c>
      <c r="D8" s="115"/>
      <c r="E8" s="199">
        <f>Položky!BA66</f>
        <v>0</v>
      </c>
      <c r="F8" s="200">
        <f>Položky!BB66</f>
        <v>0</v>
      </c>
      <c r="G8" s="200">
        <f>Položky!BC66</f>
        <v>0</v>
      </c>
      <c r="H8" s="200">
        <f>Položky!BD66</f>
        <v>0</v>
      </c>
      <c r="I8" s="201">
        <f>Položky!BE66</f>
        <v>0</v>
      </c>
    </row>
    <row r="9" spans="1:9" s="34" customFormat="1" ht="12.75">
      <c r="A9" s="198" t="str">
        <f>Položky!B67</f>
        <v>94</v>
      </c>
      <c r="B9" s="114" t="str">
        <f>Položky!C67</f>
        <v>Lešení a stavební výtahy</v>
      </c>
      <c r="D9" s="115"/>
      <c r="E9" s="199">
        <f>Položky!BA81</f>
        <v>0</v>
      </c>
      <c r="F9" s="200">
        <f>Položky!BB81</f>
        <v>0</v>
      </c>
      <c r="G9" s="200">
        <f>Položky!BC81</f>
        <v>0</v>
      </c>
      <c r="H9" s="200">
        <f>Položky!BD81</f>
        <v>0</v>
      </c>
      <c r="I9" s="201">
        <f>Položky!BE81</f>
        <v>0</v>
      </c>
    </row>
    <row r="10" spans="1:9" s="34" customFormat="1" ht="12.75">
      <c r="A10" s="198" t="str">
        <f>Položky!B82</f>
        <v>95</v>
      </c>
      <c r="B10" s="114" t="str">
        <f>Položky!C82</f>
        <v>Dokončovací konstrukce na pozemních stavbách</v>
      </c>
      <c r="D10" s="115"/>
      <c r="E10" s="199">
        <f>Položky!BA86</f>
        <v>0</v>
      </c>
      <c r="F10" s="200">
        <f>Položky!BB86</f>
        <v>0</v>
      </c>
      <c r="G10" s="200">
        <f>Položky!BC86</f>
        <v>0</v>
      </c>
      <c r="H10" s="200">
        <f>Položky!BD86</f>
        <v>0</v>
      </c>
      <c r="I10" s="201">
        <f>Položky!BE86</f>
        <v>0</v>
      </c>
    </row>
    <row r="11" spans="1:9" s="34" customFormat="1" ht="12.75">
      <c r="A11" s="198" t="str">
        <f>Položky!B87</f>
        <v>96</v>
      </c>
      <c r="B11" s="114" t="str">
        <f>Položky!C87</f>
        <v>Bourání konstrukcí</v>
      </c>
      <c r="D11" s="115"/>
      <c r="E11" s="199">
        <f>Položky!BA106</f>
        <v>0</v>
      </c>
      <c r="F11" s="200">
        <f>Položky!BB106</f>
        <v>0</v>
      </c>
      <c r="G11" s="200">
        <f>Položky!BC106</f>
        <v>0</v>
      </c>
      <c r="H11" s="200">
        <f>Položky!BD106</f>
        <v>0</v>
      </c>
      <c r="I11" s="201">
        <f>Položky!BE106</f>
        <v>0</v>
      </c>
    </row>
    <row r="12" spans="1:9" s="34" customFormat="1" ht="12.75">
      <c r="A12" s="198" t="str">
        <f>Položky!B107</f>
        <v>99</v>
      </c>
      <c r="B12" s="114" t="str">
        <f>Položky!C107</f>
        <v>Staveništní přesun hmot</v>
      </c>
      <c r="D12" s="115"/>
      <c r="E12" s="199">
        <f>Položky!BA109</f>
        <v>0</v>
      </c>
      <c r="F12" s="200">
        <f>Položky!BB109</f>
        <v>0</v>
      </c>
      <c r="G12" s="200">
        <f>Položky!BC109</f>
        <v>0</v>
      </c>
      <c r="H12" s="200">
        <f>Položky!BD109</f>
        <v>0</v>
      </c>
      <c r="I12" s="201">
        <f>Položky!BE109</f>
        <v>0</v>
      </c>
    </row>
    <row r="13" spans="1:9" s="34" customFormat="1" ht="12.75">
      <c r="A13" s="198" t="str">
        <f>Položky!B110</f>
        <v>712</v>
      </c>
      <c r="B13" s="114" t="str">
        <f>Položky!C110</f>
        <v>Povlakové krytiny</v>
      </c>
      <c r="D13" s="115"/>
      <c r="E13" s="199">
        <f>Položky!BA127</f>
        <v>0</v>
      </c>
      <c r="F13" s="200">
        <f>Položky!BB127</f>
        <v>0</v>
      </c>
      <c r="G13" s="200">
        <f>Položky!BC127</f>
        <v>0</v>
      </c>
      <c r="H13" s="200">
        <f>Položky!BD127</f>
        <v>0</v>
      </c>
      <c r="I13" s="201">
        <f>Položky!BE127</f>
        <v>0</v>
      </c>
    </row>
    <row r="14" spans="1:9" s="34" customFormat="1" ht="12.75">
      <c r="A14" s="198" t="str">
        <f>Položky!B128</f>
        <v>713</v>
      </c>
      <c r="B14" s="114" t="str">
        <f>Položky!C128</f>
        <v>Izolace tepelné</v>
      </c>
      <c r="D14" s="115"/>
      <c r="E14" s="199">
        <f>Položky!BA133</f>
        <v>0</v>
      </c>
      <c r="F14" s="200">
        <f>Položky!BB133</f>
        <v>0</v>
      </c>
      <c r="G14" s="200">
        <f>Položky!BC133</f>
        <v>0</v>
      </c>
      <c r="H14" s="200">
        <f>Položky!BD133</f>
        <v>0</v>
      </c>
      <c r="I14" s="201">
        <f>Položky!BE133</f>
        <v>0</v>
      </c>
    </row>
    <row r="15" spans="1:9" s="34" customFormat="1" ht="12.75">
      <c r="A15" s="198" t="str">
        <f>Položky!B134</f>
        <v>764</v>
      </c>
      <c r="B15" s="114" t="str">
        <f>Položky!C134</f>
        <v>Konstrukce klempířské</v>
      </c>
      <c r="D15" s="115"/>
      <c r="E15" s="199">
        <f>Položky!BA148</f>
        <v>0</v>
      </c>
      <c r="F15" s="200">
        <f>Položky!BB148</f>
        <v>0</v>
      </c>
      <c r="G15" s="200">
        <f>Položky!BC148</f>
        <v>0</v>
      </c>
      <c r="H15" s="200">
        <f>Položky!BD148</f>
        <v>0</v>
      </c>
      <c r="I15" s="201">
        <f>Položky!BE148</f>
        <v>0</v>
      </c>
    </row>
    <row r="16" spans="1:9" s="34" customFormat="1" ht="12.75">
      <c r="A16" s="198" t="str">
        <f>Položky!B149</f>
        <v>767</v>
      </c>
      <c r="B16" s="114" t="str">
        <f>Položky!C149</f>
        <v>Konstrukce zámečnické</v>
      </c>
      <c r="D16" s="115"/>
      <c r="E16" s="199">
        <f>Položky!BA153</f>
        <v>0</v>
      </c>
      <c r="F16" s="200">
        <f>Položky!BB153</f>
        <v>0</v>
      </c>
      <c r="G16" s="200">
        <f>Položky!BC153</f>
        <v>0</v>
      </c>
      <c r="H16" s="200">
        <f>Položky!BD153</f>
        <v>0</v>
      </c>
      <c r="I16" s="201">
        <f>Položky!BE153</f>
        <v>0</v>
      </c>
    </row>
    <row r="17" spans="1:9" s="34" customFormat="1" ht="12.75">
      <c r="A17" s="198" t="str">
        <f>Položky!B154</f>
        <v>769</v>
      </c>
      <c r="B17" s="114" t="str">
        <f>Položky!C154</f>
        <v>Otvorové prvky z plastu</v>
      </c>
      <c r="D17" s="115"/>
      <c r="E17" s="199">
        <f>Položky!BA184</f>
        <v>0</v>
      </c>
      <c r="F17" s="200">
        <f>Položky!BB184</f>
        <v>0</v>
      </c>
      <c r="G17" s="200">
        <f>Položky!BC184</f>
        <v>0</v>
      </c>
      <c r="H17" s="200">
        <f>Položky!BD184</f>
        <v>0</v>
      </c>
      <c r="I17" s="201">
        <f>Položky!BE184</f>
        <v>0</v>
      </c>
    </row>
    <row r="18" spans="1:9" s="34" customFormat="1" ht="12.75">
      <c r="A18" s="198" t="str">
        <f>Položky!B185</f>
        <v>783</v>
      </c>
      <c r="B18" s="114" t="str">
        <f>Položky!C185</f>
        <v>Nátěry</v>
      </c>
      <c r="D18" s="115"/>
      <c r="E18" s="199">
        <f>Položky!BA194</f>
        <v>0</v>
      </c>
      <c r="F18" s="200">
        <f>Položky!BB194</f>
        <v>0</v>
      </c>
      <c r="G18" s="200">
        <f>Položky!BC194</f>
        <v>0</v>
      </c>
      <c r="H18" s="200">
        <f>Položky!BD194</f>
        <v>0</v>
      </c>
      <c r="I18" s="201">
        <f>Položky!BE194</f>
        <v>0</v>
      </c>
    </row>
    <row r="19" spans="1:9" s="34" customFormat="1" ht="12.75">
      <c r="A19" s="198" t="str">
        <f>Položky!B195</f>
        <v>784</v>
      </c>
      <c r="B19" s="114" t="str">
        <f>Položky!C195</f>
        <v>Malby</v>
      </c>
      <c r="D19" s="115"/>
      <c r="E19" s="199">
        <f>Položky!BA200</f>
        <v>0</v>
      </c>
      <c r="F19" s="200">
        <f>Položky!BB200</f>
        <v>0</v>
      </c>
      <c r="G19" s="200">
        <f>Položky!BC200</f>
        <v>0</v>
      </c>
      <c r="H19" s="200">
        <f>Položky!BD200</f>
        <v>0</v>
      </c>
      <c r="I19" s="201">
        <f>Položky!BE200</f>
        <v>0</v>
      </c>
    </row>
    <row r="20" spans="1:9" s="34" customFormat="1" ht="12.75">
      <c r="A20" s="198" t="str">
        <f>Položky!B201</f>
        <v>M211</v>
      </c>
      <c r="B20" s="114" t="str">
        <f>Položky!C201</f>
        <v>Hromosvod</v>
      </c>
      <c r="D20" s="115"/>
      <c r="E20" s="199">
        <f>Položky!BA203</f>
        <v>0</v>
      </c>
      <c r="F20" s="200">
        <f>Položky!BB203</f>
        <v>0</v>
      </c>
      <c r="G20" s="200">
        <f>Položky!BC203</f>
        <v>0</v>
      </c>
      <c r="H20" s="200">
        <f>Položky!BD203</f>
        <v>0</v>
      </c>
      <c r="I20" s="201">
        <f>Položky!BE203</f>
        <v>0</v>
      </c>
    </row>
    <row r="21" spans="1:9" s="34" customFormat="1" ht="13.5" thickBot="1">
      <c r="A21" s="198" t="str">
        <f>Položky!B204</f>
        <v>D96</v>
      </c>
      <c r="B21" s="114" t="str">
        <f>Položky!C204</f>
        <v>Přesuny suti a vybouraných hmot</v>
      </c>
      <c r="D21" s="115"/>
      <c r="E21" s="199">
        <f>Položky!BA212</f>
        <v>0</v>
      </c>
      <c r="F21" s="200">
        <f>Položky!BB212</f>
        <v>0</v>
      </c>
      <c r="G21" s="200">
        <f>Položky!BC212</f>
        <v>0</v>
      </c>
      <c r="H21" s="200">
        <f>Položky!BD212</f>
        <v>0</v>
      </c>
      <c r="I21" s="201">
        <f>Položky!BE212</f>
        <v>0</v>
      </c>
    </row>
    <row r="22" spans="1:9" s="122" customFormat="1" ht="13.5" thickBot="1">
      <c r="A22" s="116"/>
      <c r="B22" s="117" t="s">
        <v>57</v>
      </c>
      <c r="C22" s="117"/>
      <c r="D22" s="118"/>
      <c r="E22" s="119">
        <f>SUM(E7:E21)</f>
        <v>0</v>
      </c>
      <c r="F22" s="120">
        <f>SUM(F7:F21)</f>
        <v>0</v>
      </c>
      <c r="G22" s="120">
        <f>SUM(G7:G21)</f>
        <v>0</v>
      </c>
      <c r="H22" s="120">
        <f>SUM(H7:H21)</f>
        <v>0</v>
      </c>
      <c r="I22" s="121">
        <f>SUM(I7:I21)</f>
        <v>0</v>
      </c>
    </row>
    <row r="23" spans="1:9" ht="12.75">
      <c r="A23" s="34"/>
      <c r="B23" s="34"/>
      <c r="C23" s="34"/>
      <c r="D23" s="34"/>
      <c r="E23" s="34"/>
      <c r="F23" s="34"/>
      <c r="G23" s="34"/>
      <c r="H23" s="34"/>
      <c r="I23" s="34"/>
    </row>
    <row r="24" spans="1:57" ht="19.5" customHeight="1">
      <c r="A24" s="106" t="s">
        <v>58</v>
      </c>
      <c r="B24" s="106"/>
      <c r="C24" s="106"/>
      <c r="D24" s="106"/>
      <c r="E24" s="106"/>
      <c r="F24" s="106"/>
      <c r="G24" s="123"/>
      <c r="H24" s="106"/>
      <c r="I24" s="106"/>
      <c r="BA24" s="40"/>
      <c r="BB24" s="40"/>
      <c r="BC24" s="40"/>
      <c r="BD24" s="40"/>
      <c r="BE24" s="40"/>
    </row>
    <row r="25" ht="13.5" thickBot="1"/>
    <row r="26" spans="1:9" ht="12.75">
      <c r="A26" s="71" t="s">
        <v>59</v>
      </c>
      <c r="B26" s="72"/>
      <c r="C26" s="72"/>
      <c r="D26" s="124"/>
      <c r="E26" s="125" t="s">
        <v>60</v>
      </c>
      <c r="F26" s="126" t="s">
        <v>61</v>
      </c>
      <c r="G26" s="127" t="s">
        <v>62</v>
      </c>
      <c r="H26" s="128"/>
      <c r="I26" s="129" t="s">
        <v>60</v>
      </c>
    </row>
    <row r="27" spans="1:53" ht="12.75">
      <c r="A27" s="130" t="s">
        <v>370</v>
      </c>
      <c r="B27" s="131"/>
      <c r="C27" s="131"/>
      <c r="D27" s="132"/>
      <c r="E27" s="133"/>
      <c r="F27" s="134"/>
      <c r="G27" s="135">
        <f>CHOOSE(BA27+1,HSV+PSV,HSV+PSV+Mont,HSV+PSV+Dodavka+Mont,HSV,PSV,Mont,Dodavka,Mont+Dodavka,0)</f>
        <v>0</v>
      </c>
      <c r="H27" s="136"/>
      <c r="I27" s="137">
        <f>E27+F27*G27/100</f>
        <v>0</v>
      </c>
      <c r="BA27">
        <v>0</v>
      </c>
    </row>
    <row r="28" spans="1:53" ht="12.75">
      <c r="A28" s="130" t="s">
        <v>371</v>
      </c>
      <c r="B28" s="131"/>
      <c r="C28" s="131"/>
      <c r="D28" s="132"/>
      <c r="E28" s="133"/>
      <c r="F28" s="134"/>
      <c r="G28" s="135">
        <f>CHOOSE(BA28+1,HSV+PSV,HSV+PSV+Mont,HSV+PSV+Dodavka+Mont,HSV,PSV,Mont,Dodavka,Mont+Dodavka,0)</f>
        <v>0</v>
      </c>
      <c r="H28" s="136"/>
      <c r="I28" s="137">
        <f>E28+F28*G28/100</f>
        <v>0</v>
      </c>
      <c r="BA28">
        <v>1</v>
      </c>
    </row>
    <row r="29" spans="1:9" ht="13.5" thickBot="1">
      <c r="A29" s="138"/>
      <c r="B29" s="139" t="s">
        <v>63</v>
      </c>
      <c r="C29" s="140"/>
      <c r="D29" s="141"/>
      <c r="E29" s="142"/>
      <c r="F29" s="143"/>
      <c r="G29" s="143"/>
      <c r="H29" s="221">
        <f>SUM(I27:I28)</f>
        <v>0</v>
      </c>
      <c r="I29" s="222"/>
    </row>
    <row r="31" spans="2:9" ht="12.75">
      <c r="B31" s="122"/>
      <c r="F31" s="144"/>
      <c r="G31" s="145"/>
      <c r="H31" s="145"/>
      <c r="I31" s="146"/>
    </row>
    <row r="32" spans="6:9" ht="12.75">
      <c r="F32" s="144"/>
      <c r="G32" s="145"/>
      <c r="H32" s="145"/>
      <c r="I32" s="146"/>
    </row>
    <row r="33" spans="6:9" ht="12.75">
      <c r="F33" s="144"/>
      <c r="G33" s="145"/>
      <c r="H33" s="145"/>
      <c r="I33" s="146"/>
    </row>
    <row r="34" spans="6:9" ht="12.75">
      <c r="F34" s="144"/>
      <c r="G34" s="145"/>
      <c r="H34" s="145"/>
      <c r="I34" s="146"/>
    </row>
    <row r="35" spans="6:9" ht="12.75">
      <c r="F35" s="144"/>
      <c r="G35" s="145"/>
      <c r="H35" s="145"/>
      <c r="I35" s="146"/>
    </row>
    <row r="36" spans="6:9" ht="12.75">
      <c r="F36" s="144"/>
      <c r="G36" s="145"/>
      <c r="H36" s="145"/>
      <c r="I36" s="146"/>
    </row>
    <row r="37" spans="6:9" ht="12.75">
      <c r="F37" s="144"/>
      <c r="G37" s="145"/>
      <c r="H37" s="145"/>
      <c r="I37" s="146"/>
    </row>
    <row r="38" spans="6:9" ht="12.75">
      <c r="F38" s="144"/>
      <c r="G38" s="145"/>
      <c r="H38" s="145"/>
      <c r="I38" s="146"/>
    </row>
    <row r="39" spans="6:9" ht="12.75">
      <c r="F39" s="144"/>
      <c r="G39" s="145"/>
      <c r="H39" s="145"/>
      <c r="I39" s="146"/>
    </row>
    <row r="40" spans="6:9" ht="12.75">
      <c r="F40" s="144"/>
      <c r="G40" s="145"/>
      <c r="H40" s="145"/>
      <c r="I40" s="146"/>
    </row>
    <row r="41" spans="6:9" ht="12.75">
      <c r="F41" s="144"/>
      <c r="G41" s="145"/>
      <c r="H41" s="145"/>
      <c r="I41" s="146"/>
    </row>
    <row r="42" spans="6:9" ht="12.75">
      <c r="F42" s="144"/>
      <c r="G42" s="145"/>
      <c r="H42" s="145"/>
      <c r="I42" s="146"/>
    </row>
    <row r="43" spans="6:9" ht="12.75">
      <c r="F43" s="144"/>
      <c r="G43" s="145"/>
      <c r="H43" s="145"/>
      <c r="I43" s="146"/>
    </row>
    <row r="44" spans="6:9" ht="12.75">
      <c r="F44" s="144"/>
      <c r="G44" s="145"/>
      <c r="H44" s="145"/>
      <c r="I44" s="146"/>
    </row>
    <row r="45" spans="6:9" ht="12.75">
      <c r="F45" s="144"/>
      <c r="G45" s="145"/>
      <c r="H45" s="145"/>
      <c r="I45" s="146"/>
    </row>
    <row r="46" spans="6:9" ht="12.75">
      <c r="F46" s="144"/>
      <c r="G46" s="145"/>
      <c r="H46" s="145"/>
      <c r="I46" s="146"/>
    </row>
    <row r="47" spans="6:9" ht="12.75">
      <c r="F47" s="144"/>
      <c r="G47" s="145"/>
      <c r="H47" s="145"/>
      <c r="I47" s="146"/>
    </row>
    <row r="48" spans="6:9" ht="12.75">
      <c r="F48" s="144"/>
      <c r="G48" s="145"/>
      <c r="H48" s="145"/>
      <c r="I48" s="146"/>
    </row>
    <row r="49" spans="6:9" ht="12.75">
      <c r="F49" s="144"/>
      <c r="G49" s="145"/>
      <c r="H49" s="145"/>
      <c r="I49" s="146"/>
    </row>
    <row r="50" spans="6:9" ht="12.75">
      <c r="F50" s="144"/>
      <c r="G50" s="145"/>
      <c r="H50" s="145"/>
      <c r="I50" s="146"/>
    </row>
    <row r="51" spans="6:9" ht="12.75">
      <c r="F51" s="144"/>
      <c r="G51" s="145"/>
      <c r="H51" s="145"/>
      <c r="I51" s="146"/>
    </row>
    <row r="52" spans="6:9" ht="12.75">
      <c r="F52" s="144"/>
      <c r="G52" s="145"/>
      <c r="H52" s="145"/>
      <c r="I52" s="146"/>
    </row>
    <row r="53" spans="6:9" ht="12.75">
      <c r="F53" s="144"/>
      <c r="G53" s="145"/>
      <c r="H53" s="145"/>
      <c r="I53" s="146"/>
    </row>
    <row r="54" spans="6:9" ht="12.75">
      <c r="F54" s="144"/>
      <c r="G54" s="145"/>
      <c r="H54" s="145"/>
      <c r="I54" s="146"/>
    </row>
    <row r="55" spans="6:9" ht="12.75">
      <c r="F55" s="144"/>
      <c r="G55" s="145"/>
      <c r="H55" s="145"/>
      <c r="I55" s="146"/>
    </row>
    <row r="56" spans="6:9" ht="12.75">
      <c r="F56" s="144"/>
      <c r="G56" s="145"/>
      <c r="H56" s="145"/>
      <c r="I56" s="146"/>
    </row>
    <row r="57" spans="6:9" ht="12.75">
      <c r="F57" s="144"/>
      <c r="G57" s="145"/>
      <c r="H57" s="145"/>
      <c r="I57" s="146"/>
    </row>
    <row r="58" spans="6:9" ht="12.75">
      <c r="F58" s="144"/>
      <c r="G58" s="145"/>
      <c r="H58" s="145"/>
      <c r="I58" s="146"/>
    </row>
    <row r="59" spans="6:9" ht="12.75">
      <c r="F59" s="144"/>
      <c r="G59" s="145"/>
      <c r="H59" s="145"/>
      <c r="I59" s="146"/>
    </row>
    <row r="60" spans="6:9" ht="12.75">
      <c r="F60" s="144"/>
      <c r="G60" s="145"/>
      <c r="H60" s="145"/>
      <c r="I60" s="146"/>
    </row>
    <row r="61" spans="6:9" ht="12.75">
      <c r="F61" s="144"/>
      <c r="G61" s="145"/>
      <c r="H61" s="145"/>
      <c r="I61" s="146"/>
    </row>
    <row r="62" spans="6:9" ht="12.75">
      <c r="F62" s="144"/>
      <c r="G62" s="145"/>
      <c r="H62" s="145"/>
      <c r="I62" s="146"/>
    </row>
    <row r="63" spans="6:9" ht="12.75">
      <c r="F63" s="144"/>
      <c r="G63" s="145"/>
      <c r="H63" s="145"/>
      <c r="I63" s="146"/>
    </row>
    <row r="64" spans="6:9" ht="12.75">
      <c r="F64" s="144"/>
      <c r="G64" s="145"/>
      <c r="H64" s="145"/>
      <c r="I64" s="146"/>
    </row>
    <row r="65" spans="6:9" ht="12.75">
      <c r="F65" s="144"/>
      <c r="G65" s="145"/>
      <c r="H65" s="145"/>
      <c r="I65" s="146"/>
    </row>
    <row r="66" spans="6:9" ht="12.75">
      <c r="F66" s="144"/>
      <c r="G66" s="145"/>
      <c r="H66" s="145"/>
      <c r="I66" s="146"/>
    </row>
    <row r="67" spans="6:9" ht="12.75">
      <c r="F67" s="144"/>
      <c r="G67" s="145"/>
      <c r="H67" s="145"/>
      <c r="I67" s="146"/>
    </row>
    <row r="68" spans="6:9" ht="12.75">
      <c r="F68" s="144"/>
      <c r="G68" s="145"/>
      <c r="H68" s="145"/>
      <c r="I68" s="146"/>
    </row>
    <row r="69" spans="6:9" ht="12.75">
      <c r="F69" s="144"/>
      <c r="G69" s="145"/>
      <c r="H69" s="145"/>
      <c r="I69" s="146"/>
    </row>
    <row r="70" spans="6:9" ht="12.75">
      <c r="F70" s="144"/>
      <c r="G70" s="145"/>
      <c r="H70" s="145"/>
      <c r="I70" s="146"/>
    </row>
    <row r="71" spans="6:9" ht="12.75">
      <c r="F71" s="144"/>
      <c r="G71" s="145"/>
      <c r="H71" s="145"/>
      <c r="I71" s="146"/>
    </row>
    <row r="72" spans="6:9" ht="12.75">
      <c r="F72" s="144"/>
      <c r="G72" s="145"/>
      <c r="H72" s="145"/>
      <c r="I72" s="146"/>
    </row>
    <row r="73" spans="6:9" ht="12.75">
      <c r="F73" s="144"/>
      <c r="G73" s="145"/>
      <c r="H73" s="145"/>
      <c r="I73" s="146"/>
    </row>
    <row r="74" spans="6:9" ht="12.75">
      <c r="F74" s="144"/>
      <c r="G74" s="145"/>
      <c r="H74" s="145"/>
      <c r="I74" s="146"/>
    </row>
    <row r="75" spans="6:9" ht="12.75">
      <c r="F75" s="144"/>
      <c r="G75" s="145"/>
      <c r="H75" s="145"/>
      <c r="I75" s="146"/>
    </row>
    <row r="76" spans="6:9" ht="12.75">
      <c r="F76" s="144"/>
      <c r="G76" s="145"/>
      <c r="H76" s="145"/>
      <c r="I76" s="146"/>
    </row>
    <row r="77" spans="6:9" ht="12.75">
      <c r="F77" s="144"/>
      <c r="G77" s="145"/>
      <c r="H77" s="145"/>
      <c r="I77" s="146"/>
    </row>
    <row r="78" spans="6:9" ht="12.75">
      <c r="F78" s="144"/>
      <c r="G78" s="145"/>
      <c r="H78" s="145"/>
      <c r="I78" s="146"/>
    </row>
    <row r="79" spans="6:9" ht="12.75">
      <c r="F79" s="144"/>
      <c r="G79" s="145"/>
      <c r="H79" s="145"/>
      <c r="I79" s="146"/>
    </row>
    <row r="80" spans="6:9" ht="12.75">
      <c r="F80" s="144"/>
      <c r="G80" s="145"/>
      <c r="H80" s="145"/>
      <c r="I80" s="146"/>
    </row>
  </sheetData>
  <sheetProtection/>
  <mergeCells count="4">
    <mergeCell ref="H29:I29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85"/>
  <sheetViews>
    <sheetView showGridLines="0" showZeros="0" tabSelected="1" zoomScalePageLayoutView="0" workbookViewId="0" topLeftCell="A169">
      <selection activeCell="D218" sqref="D216:D218"/>
    </sheetView>
  </sheetViews>
  <sheetFormatPr defaultColWidth="9.00390625" defaultRowHeight="12.75"/>
  <cols>
    <col min="1" max="1" width="4.375" style="147" customWidth="1"/>
    <col min="2" max="2" width="11.625" style="147" customWidth="1"/>
    <col min="3" max="3" width="40.375" style="147" customWidth="1"/>
    <col min="4" max="4" width="5.625" style="147" customWidth="1"/>
    <col min="5" max="5" width="8.625" style="156" customWidth="1"/>
    <col min="6" max="6" width="9.875" style="147" customWidth="1"/>
    <col min="7" max="7" width="13.875" style="147" customWidth="1"/>
    <col min="8" max="11" width="9.125" style="147" customWidth="1"/>
    <col min="12" max="12" width="75.375" style="147" customWidth="1"/>
    <col min="13" max="13" width="45.25390625" style="147" customWidth="1"/>
    <col min="14" max="16384" width="9.125" style="147" customWidth="1"/>
  </cols>
  <sheetData>
    <row r="1" spans="1:7" ht="15.75">
      <c r="A1" s="232" t="s">
        <v>373</v>
      </c>
      <c r="B1" s="232"/>
      <c r="C1" s="232"/>
      <c r="D1" s="232"/>
      <c r="E1" s="232"/>
      <c r="F1" s="232"/>
      <c r="G1" s="232"/>
    </row>
    <row r="2" spans="2:7" ht="14.25" customHeight="1" thickBot="1">
      <c r="B2" s="148"/>
      <c r="C2" s="149"/>
      <c r="D2" s="149"/>
      <c r="E2" s="150"/>
      <c r="F2" s="149"/>
      <c r="G2" s="149"/>
    </row>
    <row r="3" spans="1:7" ht="13.5" thickTop="1">
      <c r="A3" s="223" t="s">
        <v>48</v>
      </c>
      <c r="B3" s="224"/>
      <c r="C3" s="96" t="str">
        <f>CONCATENATE(cislostavby," ",nazevstavby)</f>
        <v>13/22 Domov pro seniory Domažlice</v>
      </c>
      <c r="D3" s="97"/>
      <c r="E3" s="151" t="s">
        <v>64</v>
      </c>
      <c r="F3" s="152">
        <f>Rekapitulace!H1</f>
        <v>1</v>
      </c>
      <c r="G3" s="153"/>
    </row>
    <row r="4" spans="1:7" ht="13.5" thickBot="1">
      <c r="A4" s="233" t="s">
        <v>50</v>
      </c>
      <c r="B4" s="226"/>
      <c r="C4" s="102" t="str">
        <f>CONCATENATE(cisloobjektu," ",nazevobjektu)</f>
        <v>1 Baldovská  638</v>
      </c>
      <c r="D4" s="103"/>
      <c r="E4" s="234" t="str">
        <f>Rekapitulace!G2</f>
        <v>Zateplení objektu</v>
      </c>
      <c r="F4" s="235"/>
      <c r="G4" s="236"/>
    </row>
    <row r="5" spans="1:7" ht="13.5" thickTop="1">
      <c r="A5" s="154"/>
      <c r="B5" s="155"/>
      <c r="C5" s="155"/>
      <c r="G5" s="157"/>
    </row>
    <row r="6" spans="1:7" ht="12.75">
      <c r="A6" s="158" t="s">
        <v>65</v>
      </c>
      <c r="B6" s="159" t="s">
        <v>66</v>
      </c>
      <c r="C6" s="159" t="s">
        <v>67</v>
      </c>
      <c r="D6" s="159" t="s">
        <v>68</v>
      </c>
      <c r="E6" s="160" t="s">
        <v>69</v>
      </c>
      <c r="F6" s="159" t="s">
        <v>70</v>
      </c>
      <c r="G6" s="161" t="s">
        <v>71</v>
      </c>
    </row>
    <row r="7" spans="1:15" ht="12.75">
      <c r="A7" s="162" t="s">
        <v>72</v>
      </c>
      <c r="B7" s="163" t="s">
        <v>79</v>
      </c>
      <c r="C7" s="164" t="s">
        <v>80</v>
      </c>
      <c r="D7" s="165"/>
      <c r="E7" s="166"/>
      <c r="F7" s="166"/>
      <c r="G7" s="167"/>
      <c r="H7" s="168"/>
      <c r="I7" s="168"/>
      <c r="O7" s="169">
        <v>1</v>
      </c>
    </row>
    <row r="8" spans="1:104" ht="12.75">
      <c r="A8" s="170">
        <v>1</v>
      </c>
      <c r="B8" s="171" t="s">
        <v>81</v>
      </c>
      <c r="C8" s="172" t="s">
        <v>82</v>
      </c>
      <c r="D8" s="173" t="s">
        <v>83</v>
      </c>
      <c r="E8" s="174">
        <v>419.6296</v>
      </c>
      <c r="F8" s="174">
        <v>0</v>
      </c>
      <c r="G8" s="175">
        <f>E8*F8</f>
        <v>0</v>
      </c>
      <c r="O8" s="169">
        <v>2</v>
      </c>
      <c r="AA8" s="147">
        <v>1</v>
      </c>
      <c r="AB8" s="147">
        <v>1</v>
      </c>
      <c r="AC8" s="147">
        <v>1</v>
      </c>
      <c r="AZ8" s="147">
        <v>1</v>
      </c>
      <c r="BA8" s="147">
        <f>IF(AZ8=1,G8,0)</f>
        <v>0</v>
      </c>
      <c r="BB8" s="147">
        <f>IF(AZ8=2,G8,0)</f>
        <v>0</v>
      </c>
      <c r="BC8" s="147">
        <f>IF(AZ8=3,G8,0)</f>
        <v>0</v>
      </c>
      <c r="BD8" s="147">
        <f>IF(AZ8=4,G8,0)</f>
        <v>0</v>
      </c>
      <c r="BE8" s="147">
        <f>IF(AZ8=5,G8,0)</f>
        <v>0</v>
      </c>
      <c r="CA8" s="176">
        <v>1</v>
      </c>
      <c r="CB8" s="176">
        <v>1</v>
      </c>
      <c r="CZ8" s="147">
        <v>7.9999999999969E-05</v>
      </c>
    </row>
    <row r="9" spans="1:15" ht="22.5">
      <c r="A9" s="177"/>
      <c r="B9" s="179"/>
      <c r="C9" s="230" t="s">
        <v>84</v>
      </c>
      <c r="D9" s="231"/>
      <c r="E9" s="180">
        <v>299.775</v>
      </c>
      <c r="F9" s="181"/>
      <c r="G9" s="182"/>
      <c r="M9" s="178" t="s">
        <v>84</v>
      </c>
      <c r="O9" s="169"/>
    </row>
    <row r="10" spans="1:15" ht="22.5">
      <c r="A10" s="177"/>
      <c r="B10" s="179"/>
      <c r="C10" s="230" t="s">
        <v>85</v>
      </c>
      <c r="D10" s="231"/>
      <c r="E10" s="180">
        <v>40.4728</v>
      </c>
      <c r="F10" s="181"/>
      <c r="G10" s="182"/>
      <c r="M10" s="178" t="s">
        <v>85</v>
      </c>
      <c r="O10" s="169"/>
    </row>
    <row r="11" spans="1:15" ht="12.75">
      <c r="A11" s="177"/>
      <c r="B11" s="179"/>
      <c r="C11" s="230" t="s">
        <v>86</v>
      </c>
      <c r="D11" s="231"/>
      <c r="E11" s="180">
        <v>54.58</v>
      </c>
      <c r="F11" s="181"/>
      <c r="G11" s="182"/>
      <c r="M11" s="178" t="s">
        <v>86</v>
      </c>
      <c r="O11" s="169"/>
    </row>
    <row r="12" spans="1:15" ht="12.75">
      <c r="A12" s="177"/>
      <c r="B12" s="179"/>
      <c r="C12" s="230" t="s">
        <v>87</v>
      </c>
      <c r="D12" s="231"/>
      <c r="E12" s="180">
        <v>24.8018</v>
      </c>
      <c r="F12" s="181"/>
      <c r="G12" s="182"/>
      <c r="M12" s="178" t="s">
        <v>87</v>
      </c>
      <c r="O12" s="169"/>
    </row>
    <row r="13" spans="1:104" ht="12.75">
      <c r="A13" s="170">
        <v>2</v>
      </c>
      <c r="B13" s="171" t="s">
        <v>88</v>
      </c>
      <c r="C13" s="172" t="s">
        <v>89</v>
      </c>
      <c r="D13" s="173" t="s">
        <v>83</v>
      </c>
      <c r="E13" s="174">
        <v>361.0295</v>
      </c>
      <c r="F13" s="174">
        <v>0</v>
      </c>
      <c r="G13" s="175">
        <f>E13*F13</f>
        <v>0</v>
      </c>
      <c r="O13" s="169">
        <v>2</v>
      </c>
      <c r="AA13" s="147">
        <v>1</v>
      </c>
      <c r="AB13" s="147">
        <v>1</v>
      </c>
      <c r="AC13" s="147">
        <v>1</v>
      </c>
      <c r="AZ13" s="147">
        <v>1</v>
      </c>
      <c r="BA13" s="147">
        <f>IF(AZ13=1,G13,0)</f>
        <v>0</v>
      </c>
      <c r="BB13" s="147">
        <f>IF(AZ13=2,G13,0)</f>
        <v>0</v>
      </c>
      <c r="BC13" s="147">
        <f>IF(AZ13=3,G13,0)</f>
        <v>0</v>
      </c>
      <c r="BD13" s="147">
        <f>IF(AZ13=4,G13,0)</f>
        <v>0</v>
      </c>
      <c r="BE13" s="147">
        <f>IF(AZ13=5,G13,0)</f>
        <v>0</v>
      </c>
      <c r="CA13" s="176">
        <v>1</v>
      </c>
      <c r="CB13" s="176">
        <v>1</v>
      </c>
      <c r="CZ13" s="147">
        <v>0.0570000000000164</v>
      </c>
    </row>
    <row r="14" spans="1:15" ht="22.5">
      <c r="A14" s="177"/>
      <c r="B14" s="179"/>
      <c r="C14" s="230" t="s">
        <v>90</v>
      </c>
      <c r="D14" s="231"/>
      <c r="E14" s="180">
        <v>71.595</v>
      </c>
      <c r="F14" s="181"/>
      <c r="G14" s="182"/>
      <c r="M14" s="178" t="s">
        <v>90</v>
      </c>
      <c r="O14" s="169"/>
    </row>
    <row r="15" spans="1:15" ht="12.75">
      <c r="A15" s="177"/>
      <c r="B15" s="179"/>
      <c r="C15" s="230" t="s">
        <v>91</v>
      </c>
      <c r="D15" s="231"/>
      <c r="E15" s="180">
        <v>258.2955</v>
      </c>
      <c r="F15" s="181"/>
      <c r="G15" s="182"/>
      <c r="M15" s="178" t="s">
        <v>91</v>
      </c>
      <c r="O15" s="169"/>
    </row>
    <row r="16" spans="1:15" ht="12.75">
      <c r="A16" s="177"/>
      <c r="B16" s="179"/>
      <c r="C16" s="230" t="s">
        <v>92</v>
      </c>
      <c r="D16" s="231"/>
      <c r="E16" s="180">
        <v>31.139</v>
      </c>
      <c r="F16" s="181"/>
      <c r="G16" s="182"/>
      <c r="M16" s="178" t="s">
        <v>92</v>
      </c>
      <c r="O16" s="169"/>
    </row>
    <row r="17" spans="1:104" ht="12.75">
      <c r="A17" s="170">
        <v>3</v>
      </c>
      <c r="B17" s="171" t="s">
        <v>93</v>
      </c>
      <c r="C17" s="172" t="s">
        <v>94</v>
      </c>
      <c r="D17" s="173" t="s">
        <v>95</v>
      </c>
      <c r="E17" s="174">
        <v>678.4</v>
      </c>
      <c r="F17" s="174">
        <v>0</v>
      </c>
      <c r="G17" s="175">
        <f>E17*F17</f>
        <v>0</v>
      </c>
      <c r="O17" s="169">
        <v>2</v>
      </c>
      <c r="AA17" s="147">
        <v>1</v>
      </c>
      <c r="AB17" s="147">
        <v>1</v>
      </c>
      <c r="AC17" s="147">
        <v>1</v>
      </c>
      <c r="AZ17" s="147">
        <v>1</v>
      </c>
      <c r="BA17" s="147">
        <f>IF(AZ17=1,G17,0)</f>
        <v>0</v>
      </c>
      <c r="BB17" s="147">
        <f>IF(AZ17=2,G17,0)</f>
        <v>0</v>
      </c>
      <c r="BC17" s="147">
        <f>IF(AZ17=3,G17,0)</f>
        <v>0</v>
      </c>
      <c r="BD17" s="147">
        <f>IF(AZ17=4,G17,0)</f>
        <v>0</v>
      </c>
      <c r="BE17" s="147">
        <f>IF(AZ17=5,G17,0)</f>
        <v>0</v>
      </c>
      <c r="CA17" s="176">
        <v>1</v>
      </c>
      <c r="CB17" s="176">
        <v>1</v>
      </c>
      <c r="CZ17" s="147">
        <v>0.000459999999999905</v>
      </c>
    </row>
    <row r="18" spans="1:15" ht="12.75">
      <c r="A18" s="177"/>
      <c r="B18" s="179"/>
      <c r="C18" s="230" t="s">
        <v>96</v>
      </c>
      <c r="D18" s="231"/>
      <c r="E18" s="180">
        <v>165.9</v>
      </c>
      <c r="F18" s="181"/>
      <c r="G18" s="182"/>
      <c r="M18" s="178" t="s">
        <v>96</v>
      </c>
      <c r="O18" s="169"/>
    </row>
    <row r="19" spans="1:15" ht="12.75">
      <c r="A19" s="177"/>
      <c r="B19" s="179"/>
      <c r="C19" s="230" t="s">
        <v>97</v>
      </c>
      <c r="D19" s="231"/>
      <c r="E19" s="180">
        <v>453.15</v>
      </c>
      <c r="F19" s="181"/>
      <c r="G19" s="182"/>
      <c r="M19" s="178" t="s">
        <v>97</v>
      </c>
      <c r="O19" s="169"/>
    </row>
    <row r="20" spans="1:15" ht="12.75">
      <c r="A20" s="177"/>
      <c r="B20" s="179"/>
      <c r="C20" s="230" t="s">
        <v>98</v>
      </c>
      <c r="D20" s="231"/>
      <c r="E20" s="180">
        <v>59.35</v>
      </c>
      <c r="F20" s="181"/>
      <c r="G20" s="182"/>
      <c r="M20" s="178" t="s">
        <v>98</v>
      </c>
      <c r="O20" s="169"/>
    </row>
    <row r="21" spans="1:104" ht="22.5">
      <c r="A21" s="170">
        <v>4</v>
      </c>
      <c r="B21" s="171" t="s">
        <v>99</v>
      </c>
      <c r="C21" s="172" t="s">
        <v>100</v>
      </c>
      <c r="D21" s="173" t="s">
        <v>83</v>
      </c>
      <c r="E21" s="174">
        <v>125.829</v>
      </c>
      <c r="F21" s="174">
        <v>0</v>
      </c>
      <c r="G21" s="175">
        <f>E21*F21</f>
        <v>0</v>
      </c>
      <c r="O21" s="169">
        <v>2</v>
      </c>
      <c r="AA21" s="147">
        <v>1</v>
      </c>
      <c r="AB21" s="147">
        <v>1</v>
      </c>
      <c r="AC21" s="147">
        <v>1</v>
      </c>
      <c r="AZ21" s="147">
        <v>1</v>
      </c>
      <c r="BA21" s="147">
        <f>IF(AZ21=1,G21,0)</f>
        <v>0</v>
      </c>
      <c r="BB21" s="147">
        <f>IF(AZ21=2,G21,0)</f>
        <v>0</v>
      </c>
      <c r="BC21" s="147">
        <f>IF(AZ21=3,G21,0)</f>
        <v>0</v>
      </c>
      <c r="BD21" s="147">
        <f>IF(AZ21=4,G21,0)</f>
        <v>0</v>
      </c>
      <c r="BE21" s="147">
        <f>IF(AZ21=5,G21,0)</f>
        <v>0</v>
      </c>
      <c r="CA21" s="176">
        <v>1</v>
      </c>
      <c r="CB21" s="176">
        <v>1</v>
      </c>
      <c r="CZ21" s="147">
        <v>0.00997999999999877</v>
      </c>
    </row>
    <row r="22" spans="1:15" ht="22.5">
      <c r="A22" s="177"/>
      <c r="B22" s="179"/>
      <c r="C22" s="230" t="s">
        <v>101</v>
      </c>
      <c r="D22" s="231"/>
      <c r="E22" s="180">
        <v>19.695</v>
      </c>
      <c r="F22" s="181"/>
      <c r="G22" s="182"/>
      <c r="M22" s="178" t="s">
        <v>101</v>
      </c>
      <c r="O22" s="169"/>
    </row>
    <row r="23" spans="1:15" ht="22.5">
      <c r="A23" s="177"/>
      <c r="B23" s="179"/>
      <c r="C23" s="230" t="s">
        <v>102</v>
      </c>
      <c r="D23" s="231"/>
      <c r="E23" s="180">
        <v>105.279</v>
      </c>
      <c r="F23" s="181"/>
      <c r="G23" s="182"/>
      <c r="M23" s="178" t="s">
        <v>102</v>
      </c>
      <c r="O23" s="169"/>
    </row>
    <row r="24" spans="1:15" ht="12.75">
      <c r="A24" s="177"/>
      <c r="B24" s="179"/>
      <c r="C24" s="230" t="s">
        <v>103</v>
      </c>
      <c r="D24" s="231"/>
      <c r="E24" s="180">
        <v>0.855</v>
      </c>
      <c r="F24" s="181"/>
      <c r="G24" s="182"/>
      <c r="M24" s="178" t="s">
        <v>103</v>
      </c>
      <c r="O24" s="169"/>
    </row>
    <row r="25" spans="1:104" ht="12.75">
      <c r="A25" s="170">
        <v>5</v>
      </c>
      <c r="B25" s="171" t="s">
        <v>104</v>
      </c>
      <c r="C25" s="172" t="s">
        <v>105</v>
      </c>
      <c r="D25" s="173" t="s">
        <v>83</v>
      </c>
      <c r="E25" s="174">
        <v>125.829</v>
      </c>
      <c r="F25" s="174">
        <v>0</v>
      </c>
      <c r="G25" s="175">
        <f>E25*F25</f>
        <v>0</v>
      </c>
      <c r="O25" s="169">
        <v>2</v>
      </c>
      <c r="AA25" s="147">
        <v>1</v>
      </c>
      <c r="AB25" s="147">
        <v>1</v>
      </c>
      <c r="AC25" s="147">
        <v>1</v>
      </c>
      <c r="AZ25" s="147">
        <v>1</v>
      </c>
      <c r="BA25" s="147">
        <f>IF(AZ25=1,G25,0)</f>
        <v>0</v>
      </c>
      <c r="BB25" s="147">
        <f>IF(AZ25=2,G25,0)</f>
        <v>0</v>
      </c>
      <c r="BC25" s="147">
        <f>IF(AZ25=3,G25,0)</f>
        <v>0</v>
      </c>
      <c r="BD25" s="147">
        <f>IF(AZ25=4,G25,0)</f>
        <v>0</v>
      </c>
      <c r="BE25" s="147">
        <f>IF(AZ25=5,G25,0)</f>
        <v>0</v>
      </c>
      <c r="CA25" s="176">
        <v>1</v>
      </c>
      <c r="CB25" s="176">
        <v>1</v>
      </c>
      <c r="CZ25" s="147">
        <v>0.0629999999999882</v>
      </c>
    </row>
    <row r="26" spans="1:104" ht="12.75">
      <c r="A26" s="170">
        <v>6</v>
      </c>
      <c r="B26" s="171" t="s">
        <v>106</v>
      </c>
      <c r="C26" s="172" t="s">
        <v>107</v>
      </c>
      <c r="D26" s="173" t="s">
        <v>95</v>
      </c>
      <c r="E26" s="174">
        <v>678.4</v>
      </c>
      <c r="F26" s="174">
        <v>0</v>
      </c>
      <c r="G26" s="175">
        <f>E26*F26</f>
        <v>0</v>
      </c>
      <c r="O26" s="169">
        <v>2</v>
      </c>
      <c r="AA26" s="147">
        <v>12</v>
      </c>
      <c r="AB26" s="147">
        <v>0</v>
      </c>
      <c r="AC26" s="147">
        <v>1</v>
      </c>
      <c r="AZ26" s="147">
        <v>1</v>
      </c>
      <c r="BA26" s="147">
        <f>IF(AZ26=1,G26,0)</f>
        <v>0</v>
      </c>
      <c r="BB26" s="147">
        <f>IF(AZ26=2,G26,0)</f>
        <v>0</v>
      </c>
      <c r="BC26" s="147">
        <f>IF(AZ26=3,G26,0)</f>
        <v>0</v>
      </c>
      <c r="BD26" s="147">
        <f>IF(AZ26=4,G26,0)</f>
        <v>0</v>
      </c>
      <c r="BE26" s="147">
        <f>IF(AZ26=5,G26,0)</f>
        <v>0</v>
      </c>
      <c r="CA26" s="176">
        <v>12</v>
      </c>
      <c r="CB26" s="176">
        <v>0</v>
      </c>
      <c r="CZ26" s="147">
        <v>0</v>
      </c>
    </row>
    <row r="27" spans="1:57" ht="12.75">
      <c r="A27" s="183"/>
      <c r="B27" s="184" t="s">
        <v>74</v>
      </c>
      <c r="C27" s="185" t="str">
        <f>CONCATENATE(B7," ",C7)</f>
        <v>61 Upravy povrchů vnitřní</v>
      </c>
      <c r="D27" s="186"/>
      <c r="E27" s="187"/>
      <c r="F27" s="188"/>
      <c r="G27" s="189">
        <f>SUM(G7:G26)</f>
        <v>0</v>
      </c>
      <c r="O27" s="169">
        <v>4</v>
      </c>
      <c r="BA27" s="190">
        <f>SUM(BA7:BA26)</f>
        <v>0</v>
      </c>
      <c r="BB27" s="190">
        <f>SUM(BB7:BB26)</f>
        <v>0</v>
      </c>
      <c r="BC27" s="190">
        <f>SUM(BC7:BC26)</f>
        <v>0</v>
      </c>
      <c r="BD27" s="190">
        <f>SUM(BD7:BD26)</f>
        <v>0</v>
      </c>
      <c r="BE27" s="190">
        <f>SUM(BE7:BE26)</f>
        <v>0</v>
      </c>
    </row>
    <row r="28" spans="1:15" ht="12.75">
      <c r="A28" s="162" t="s">
        <v>72</v>
      </c>
      <c r="B28" s="163" t="s">
        <v>108</v>
      </c>
      <c r="C28" s="164" t="s">
        <v>109</v>
      </c>
      <c r="D28" s="165"/>
      <c r="E28" s="166"/>
      <c r="F28" s="166"/>
      <c r="G28" s="167"/>
      <c r="H28" s="168"/>
      <c r="I28" s="168"/>
      <c r="O28" s="169">
        <v>1</v>
      </c>
    </row>
    <row r="29" spans="1:104" ht="12.75">
      <c r="A29" s="170">
        <v>7</v>
      </c>
      <c r="B29" s="171" t="s">
        <v>110</v>
      </c>
      <c r="C29" s="172" t="s">
        <v>111</v>
      </c>
      <c r="D29" s="173" t="s">
        <v>83</v>
      </c>
      <c r="E29" s="174">
        <v>2013.59</v>
      </c>
      <c r="F29" s="174">
        <v>0</v>
      </c>
      <c r="G29" s="175">
        <f>E29*F29</f>
        <v>0</v>
      </c>
      <c r="O29" s="169">
        <v>2</v>
      </c>
      <c r="AA29" s="147">
        <v>1</v>
      </c>
      <c r="AB29" s="147">
        <v>1</v>
      </c>
      <c r="AC29" s="147">
        <v>1</v>
      </c>
      <c r="AZ29" s="147">
        <v>1</v>
      </c>
      <c r="BA29" s="147">
        <f>IF(AZ29=1,G29,0)</f>
        <v>0</v>
      </c>
      <c r="BB29" s="147">
        <f>IF(AZ29=2,G29,0)</f>
        <v>0</v>
      </c>
      <c r="BC29" s="147">
        <f>IF(AZ29=3,G29,0)</f>
        <v>0</v>
      </c>
      <c r="BD29" s="147">
        <f>IF(AZ29=4,G29,0)</f>
        <v>0</v>
      </c>
      <c r="BE29" s="147">
        <f>IF(AZ29=5,G29,0)</f>
        <v>0</v>
      </c>
      <c r="CA29" s="176">
        <v>1</v>
      </c>
      <c r="CB29" s="176">
        <v>1</v>
      </c>
      <c r="CZ29" s="147">
        <v>0.000170000000000003</v>
      </c>
    </row>
    <row r="30" spans="1:104" ht="12.75">
      <c r="A30" s="170">
        <v>8</v>
      </c>
      <c r="B30" s="171" t="s">
        <v>112</v>
      </c>
      <c r="C30" s="172" t="s">
        <v>113</v>
      </c>
      <c r="D30" s="173" t="s">
        <v>83</v>
      </c>
      <c r="E30" s="174">
        <v>419.6296</v>
      </c>
      <c r="F30" s="174">
        <v>0</v>
      </c>
      <c r="G30" s="175">
        <f>E30*F30</f>
        <v>0</v>
      </c>
      <c r="O30" s="169">
        <v>2</v>
      </c>
      <c r="AA30" s="147">
        <v>1</v>
      </c>
      <c r="AB30" s="147">
        <v>1</v>
      </c>
      <c r="AC30" s="147">
        <v>1</v>
      </c>
      <c r="AZ30" s="147">
        <v>1</v>
      </c>
      <c r="BA30" s="147">
        <f>IF(AZ30=1,G30,0)</f>
        <v>0</v>
      </c>
      <c r="BB30" s="147">
        <f>IF(AZ30=2,G30,0)</f>
        <v>0</v>
      </c>
      <c r="BC30" s="147">
        <f>IF(AZ30=3,G30,0)</f>
        <v>0</v>
      </c>
      <c r="BD30" s="147">
        <f>IF(AZ30=4,G30,0)</f>
        <v>0</v>
      </c>
      <c r="BE30" s="147">
        <f>IF(AZ30=5,G30,0)</f>
        <v>0</v>
      </c>
      <c r="CA30" s="176">
        <v>1</v>
      </c>
      <c r="CB30" s="176">
        <v>1</v>
      </c>
      <c r="CZ30" s="147">
        <v>9.9999999999989E-05</v>
      </c>
    </row>
    <row r="31" spans="1:104" ht="22.5">
      <c r="A31" s="170">
        <v>9</v>
      </c>
      <c r="B31" s="171" t="s">
        <v>114</v>
      </c>
      <c r="C31" s="172" t="s">
        <v>115</v>
      </c>
      <c r="D31" s="173" t="s">
        <v>83</v>
      </c>
      <c r="E31" s="174">
        <v>1832.33</v>
      </c>
      <c r="F31" s="174">
        <v>0</v>
      </c>
      <c r="G31" s="175">
        <f>E31*F31</f>
        <v>0</v>
      </c>
      <c r="O31" s="169">
        <v>2</v>
      </c>
      <c r="AA31" s="147">
        <v>1</v>
      </c>
      <c r="AB31" s="147">
        <v>1</v>
      </c>
      <c r="AC31" s="147">
        <v>1</v>
      </c>
      <c r="AZ31" s="147">
        <v>1</v>
      </c>
      <c r="BA31" s="147">
        <f>IF(AZ31=1,G31,0)</f>
        <v>0</v>
      </c>
      <c r="BB31" s="147">
        <f>IF(AZ31=2,G31,0)</f>
        <v>0</v>
      </c>
      <c r="BC31" s="147">
        <f>IF(AZ31=3,G31,0)</f>
        <v>0</v>
      </c>
      <c r="BD31" s="147">
        <f>IF(AZ31=4,G31,0)</f>
        <v>0</v>
      </c>
      <c r="BE31" s="147">
        <f>IF(AZ31=5,G31,0)</f>
        <v>0</v>
      </c>
      <c r="CA31" s="176">
        <v>1</v>
      </c>
      <c r="CB31" s="176">
        <v>1</v>
      </c>
      <c r="CZ31" s="147">
        <v>0.0125799999999998</v>
      </c>
    </row>
    <row r="32" spans="1:15" ht="22.5">
      <c r="A32" s="177"/>
      <c r="B32" s="179"/>
      <c r="C32" s="230" t="s">
        <v>116</v>
      </c>
      <c r="D32" s="231"/>
      <c r="E32" s="180">
        <v>454.57</v>
      </c>
      <c r="F32" s="181"/>
      <c r="G32" s="182"/>
      <c r="M32" s="178" t="s">
        <v>116</v>
      </c>
      <c r="O32" s="169"/>
    </row>
    <row r="33" spans="1:15" ht="12.75">
      <c r="A33" s="177"/>
      <c r="B33" s="179"/>
      <c r="C33" s="230" t="s">
        <v>117</v>
      </c>
      <c r="D33" s="231"/>
      <c r="E33" s="180">
        <v>702.17</v>
      </c>
      <c r="F33" s="181"/>
      <c r="G33" s="182"/>
      <c r="M33" s="178" t="s">
        <v>117</v>
      </c>
      <c r="O33" s="169"/>
    </row>
    <row r="34" spans="1:15" ht="22.5">
      <c r="A34" s="177"/>
      <c r="B34" s="179"/>
      <c r="C34" s="230" t="s">
        <v>118</v>
      </c>
      <c r="D34" s="231"/>
      <c r="E34" s="180">
        <v>-92.31</v>
      </c>
      <c r="F34" s="181"/>
      <c r="G34" s="182"/>
      <c r="M34" s="178" t="s">
        <v>118</v>
      </c>
      <c r="O34" s="169"/>
    </row>
    <row r="35" spans="1:15" ht="12.75">
      <c r="A35" s="177"/>
      <c r="B35" s="179"/>
      <c r="C35" s="230" t="s">
        <v>119</v>
      </c>
      <c r="D35" s="231"/>
      <c r="E35" s="180">
        <v>-66.93</v>
      </c>
      <c r="F35" s="181"/>
      <c r="G35" s="182"/>
      <c r="M35" s="178" t="s">
        <v>119</v>
      </c>
      <c r="O35" s="169"/>
    </row>
    <row r="36" spans="1:15" ht="12.75">
      <c r="A36" s="177"/>
      <c r="B36" s="179"/>
      <c r="C36" s="230" t="s">
        <v>120</v>
      </c>
      <c r="D36" s="231"/>
      <c r="E36" s="180">
        <v>196.89</v>
      </c>
      <c r="F36" s="181"/>
      <c r="G36" s="182"/>
      <c r="M36" s="178" t="s">
        <v>120</v>
      </c>
      <c r="O36" s="169"/>
    </row>
    <row r="37" spans="1:15" ht="12.75">
      <c r="A37" s="177"/>
      <c r="B37" s="179"/>
      <c r="C37" s="230" t="s">
        <v>121</v>
      </c>
      <c r="D37" s="231"/>
      <c r="E37" s="180">
        <v>219.98</v>
      </c>
      <c r="F37" s="181"/>
      <c r="G37" s="182"/>
      <c r="M37" s="178" t="s">
        <v>121</v>
      </c>
      <c r="O37" s="169"/>
    </row>
    <row r="38" spans="1:15" ht="22.5">
      <c r="A38" s="177"/>
      <c r="B38" s="179"/>
      <c r="C38" s="230" t="s">
        <v>122</v>
      </c>
      <c r="D38" s="231"/>
      <c r="E38" s="180">
        <v>473.9</v>
      </c>
      <c r="F38" s="181"/>
      <c r="G38" s="182"/>
      <c r="M38" s="178" t="s">
        <v>122</v>
      </c>
      <c r="O38" s="169"/>
    </row>
    <row r="39" spans="1:15" ht="12.75">
      <c r="A39" s="177"/>
      <c r="B39" s="179"/>
      <c r="C39" s="230" t="s">
        <v>123</v>
      </c>
      <c r="D39" s="231"/>
      <c r="E39" s="180">
        <v>21.14</v>
      </c>
      <c r="F39" s="181"/>
      <c r="G39" s="182"/>
      <c r="M39" s="178" t="s">
        <v>123</v>
      </c>
      <c r="O39" s="169"/>
    </row>
    <row r="40" spans="1:15" ht="12.75">
      <c r="A40" s="177"/>
      <c r="B40" s="179"/>
      <c r="C40" s="230" t="s">
        <v>124</v>
      </c>
      <c r="D40" s="231"/>
      <c r="E40" s="180">
        <v>-77.08</v>
      </c>
      <c r="F40" s="181"/>
      <c r="G40" s="182"/>
      <c r="M40" s="178" t="s">
        <v>124</v>
      </c>
      <c r="O40" s="169"/>
    </row>
    <row r="41" spans="1:104" ht="22.5">
      <c r="A41" s="170">
        <v>10</v>
      </c>
      <c r="B41" s="171" t="s">
        <v>125</v>
      </c>
      <c r="C41" s="172" t="s">
        <v>126</v>
      </c>
      <c r="D41" s="173" t="s">
        <v>83</v>
      </c>
      <c r="E41" s="174">
        <v>181.26</v>
      </c>
      <c r="F41" s="174">
        <v>0</v>
      </c>
      <c r="G41" s="175">
        <f>E41*F41</f>
        <v>0</v>
      </c>
      <c r="O41" s="169">
        <v>2</v>
      </c>
      <c r="AA41" s="147">
        <v>1</v>
      </c>
      <c r="AB41" s="147">
        <v>1</v>
      </c>
      <c r="AC41" s="147">
        <v>1</v>
      </c>
      <c r="AZ41" s="147">
        <v>1</v>
      </c>
      <c r="BA41" s="147">
        <f>IF(AZ41=1,G41,0)</f>
        <v>0</v>
      </c>
      <c r="BB41" s="147">
        <f>IF(AZ41=2,G41,0)</f>
        <v>0</v>
      </c>
      <c r="BC41" s="147">
        <f>IF(AZ41=3,G41,0)</f>
        <v>0</v>
      </c>
      <c r="BD41" s="147">
        <f>IF(AZ41=4,G41,0)</f>
        <v>0</v>
      </c>
      <c r="BE41" s="147">
        <f>IF(AZ41=5,G41,0)</f>
        <v>0</v>
      </c>
      <c r="CA41" s="176">
        <v>1</v>
      </c>
      <c r="CB41" s="176">
        <v>1</v>
      </c>
      <c r="CZ41" s="147">
        <v>0.0126800000000031</v>
      </c>
    </row>
    <row r="42" spans="1:15" ht="12.75">
      <c r="A42" s="177"/>
      <c r="B42" s="179"/>
      <c r="C42" s="230" t="s">
        <v>127</v>
      </c>
      <c r="D42" s="231"/>
      <c r="E42" s="180">
        <v>181.26</v>
      </c>
      <c r="F42" s="181"/>
      <c r="G42" s="182"/>
      <c r="M42" s="178" t="s">
        <v>127</v>
      </c>
      <c r="O42" s="169"/>
    </row>
    <row r="43" spans="1:104" ht="12.75">
      <c r="A43" s="170">
        <v>11</v>
      </c>
      <c r="B43" s="171" t="s">
        <v>128</v>
      </c>
      <c r="C43" s="172" t="s">
        <v>129</v>
      </c>
      <c r="D43" s="173" t="s">
        <v>95</v>
      </c>
      <c r="E43" s="174">
        <v>852.6</v>
      </c>
      <c r="F43" s="174">
        <v>0</v>
      </c>
      <c r="G43" s="175">
        <f>E43*F43</f>
        <v>0</v>
      </c>
      <c r="O43" s="169">
        <v>2</v>
      </c>
      <c r="AA43" s="147">
        <v>1</v>
      </c>
      <c r="AB43" s="147">
        <v>1</v>
      </c>
      <c r="AC43" s="147">
        <v>1</v>
      </c>
      <c r="AZ43" s="147">
        <v>1</v>
      </c>
      <c r="BA43" s="147">
        <f>IF(AZ43=1,G43,0)</f>
        <v>0</v>
      </c>
      <c r="BB43" s="147">
        <f>IF(AZ43=2,G43,0)</f>
        <v>0</v>
      </c>
      <c r="BC43" s="147">
        <f>IF(AZ43=3,G43,0)</f>
        <v>0</v>
      </c>
      <c r="BD43" s="147">
        <f>IF(AZ43=4,G43,0)</f>
        <v>0</v>
      </c>
      <c r="BE43" s="147">
        <f>IF(AZ43=5,G43,0)</f>
        <v>0</v>
      </c>
      <c r="CA43" s="176">
        <v>1</v>
      </c>
      <c r="CB43" s="176">
        <v>1</v>
      </c>
      <c r="CZ43" s="147">
        <v>0.000110000000000054</v>
      </c>
    </row>
    <row r="44" spans="1:15" ht="22.5">
      <c r="A44" s="177"/>
      <c r="B44" s="179"/>
      <c r="C44" s="230" t="s">
        <v>130</v>
      </c>
      <c r="D44" s="231"/>
      <c r="E44" s="180">
        <v>165.9</v>
      </c>
      <c r="F44" s="181"/>
      <c r="G44" s="182"/>
      <c r="M44" s="178" t="s">
        <v>130</v>
      </c>
      <c r="O44" s="169"/>
    </row>
    <row r="45" spans="1:15" ht="12.75">
      <c r="A45" s="177"/>
      <c r="B45" s="179"/>
      <c r="C45" s="230" t="s">
        <v>97</v>
      </c>
      <c r="D45" s="231"/>
      <c r="E45" s="180">
        <v>453.15</v>
      </c>
      <c r="F45" s="181"/>
      <c r="G45" s="182"/>
      <c r="M45" s="178" t="s">
        <v>97</v>
      </c>
      <c r="O45" s="169"/>
    </row>
    <row r="46" spans="1:15" ht="12.75">
      <c r="A46" s="177"/>
      <c r="B46" s="179"/>
      <c r="C46" s="230" t="s">
        <v>98</v>
      </c>
      <c r="D46" s="231"/>
      <c r="E46" s="180">
        <v>59.35</v>
      </c>
      <c r="F46" s="181"/>
      <c r="G46" s="182"/>
      <c r="M46" s="178" t="s">
        <v>98</v>
      </c>
      <c r="O46" s="169"/>
    </row>
    <row r="47" spans="1:15" ht="22.5">
      <c r="A47" s="177"/>
      <c r="B47" s="179"/>
      <c r="C47" s="230" t="s">
        <v>131</v>
      </c>
      <c r="D47" s="231"/>
      <c r="E47" s="180">
        <v>79.9</v>
      </c>
      <c r="F47" s="181"/>
      <c r="G47" s="182"/>
      <c r="M47" s="178" t="s">
        <v>131</v>
      </c>
      <c r="O47" s="169"/>
    </row>
    <row r="48" spans="1:15" ht="12.75">
      <c r="A48" s="177"/>
      <c r="B48" s="179"/>
      <c r="C48" s="230" t="s">
        <v>132</v>
      </c>
      <c r="D48" s="231"/>
      <c r="E48" s="180">
        <v>94.3</v>
      </c>
      <c r="F48" s="181"/>
      <c r="G48" s="182"/>
      <c r="M48" s="178" t="s">
        <v>132</v>
      </c>
      <c r="O48" s="169"/>
    </row>
    <row r="49" spans="1:104" ht="12.75">
      <c r="A49" s="170">
        <v>12</v>
      </c>
      <c r="B49" s="171" t="s">
        <v>133</v>
      </c>
      <c r="C49" s="172" t="s">
        <v>134</v>
      </c>
      <c r="D49" s="173" t="s">
        <v>95</v>
      </c>
      <c r="E49" s="174">
        <v>678.4</v>
      </c>
      <c r="F49" s="174">
        <v>0</v>
      </c>
      <c r="G49" s="175">
        <f>E49*F49</f>
        <v>0</v>
      </c>
      <c r="O49" s="169">
        <v>2</v>
      </c>
      <c r="AA49" s="147">
        <v>1</v>
      </c>
      <c r="AB49" s="147">
        <v>1</v>
      </c>
      <c r="AC49" s="147">
        <v>1</v>
      </c>
      <c r="AZ49" s="147">
        <v>1</v>
      </c>
      <c r="BA49" s="147">
        <f>IF(AZ49=1,G49,0)</f>
        <v>0</v>
      </c>
      <c r="BB49" s="147">
        <f>IF(AZ49=2,G49,0)</f>
        <v>0</v>
      </c>
      <c r="BC49" s="147">
        <f>IF(AZ49=3,G49,0)</f>
        <v>0</v>
      </c>
      <c r="BD49" s="147">
        <f>IF(AZ49=4,G49,0)</f>
        <v>0</v>
      </c>
      <c r="BE49" s="147">
        <f>IF(AZ49=5,G49,0)</f>
        <v>0</v>
      </c>
      <c r="CA49" s="176">
        <v>1</v>
      </c>
      <c r="CB49" s="176">
        <v>1</v>
      </c>
      <c r="CZ49" s="147">
        <v>0</v>
      </c>
    </row>
    <row r="50" spans="1:104" ht="12.75">
      <c r="A50" s="170">
        <v>13</v>
      </c>
      <c r="B50" s="171" t="s">
        <v>135</v>
      </c>
      <c r="C50" s="172" t="s">
        <v>136</v>
      </c>
      <c r="D50" s="173" t="s">
        <v>95</v>
      </c>
      <c r="E50" s="174">
        <v>234.3</v>
      </c>
      <c r="F50" s="174">
        <v>0</v>
      </c>
      <c r="G50" s="175">
        <f>E50*F50</f>
        <v>0</v>
      </c>
      <c r="O50" s="169">
        <v>2</v>
      </c>
      <c r="AA50" s="147">
        <v>1</v>
      </c>
      <c r="AB50" s="147">
        <v>1</v>
      </c>
      <c r="AC50" s="147">
        <v>1</v>
      </c>
      <c r="AZ50" s="147">
        <v>1</v>
      </c>
      <c r="BA50" s="147">
        <f>IF(AZ50=1,G50,0)</f>
        <v>0</v>
      </c>
      <c r="BB50" s="147">
        <f>IF(AZ50=2,G50,0)</f>
        <v>0</v>
      </c>
      <c r="BC50" s="147">
        <f>IF(AZ50=3,G50,0)</f>
        <v>0</v>
      </c>
      <c r="BD50" s="147">
        <f>IF(AZ50=4,G50,0)</f>
        <v>0</v>
      </c>
      <c r="BE50" s="147">
        <f>IF(AZ50=5,G50,0)</f>
        <v>0</v>
      </c>
      <c r="CA50" s="176">
        <v>1</v>
      </c>
      <c r="CB50" s="176">
        <v>1</v>
      </c>
      <c r="CZ50" s="147">
        <v>0</v>
      </c>
    </row>
    <row r="51" spans="1:104" ht="22.5">
      <c r="A51" s="170">
        <v>14</v>
      </c>
      <c r="B51" s="171" t="s">
        <v>137</v>
      </c>
      <c r="C51" s="172" t="s">
        <v>138</v>
      </c>
      <c r="D51" s="173" t="s">
        <v>83</v>
      </c>
      <c r="E51" s="174">
        <v>49.26</v>
      </c>
      <c r="F51" s="174">
        <v>0</v>
      </c>
      <c r="G51" s="175">
        <f>E51*F51</f>
        <v>0</v>
      </c>
      <c r="O51" s="169">
        <v>2</v>
      </c>
      <c r="AA51" s="147">
        <v>1</v>
      </c>
      <c r="AB51" s="147">
        <v>1</v>
      </c>
      <c r="AC51" s="147">
        <v>1</v>
      </c>
      <c r="AZ51" s="147">
        <v>1</v>
      </c>
      <c r="BA51" s="147">
        <f>IF(AZ51=1,G51,0)</f>
        <v>0</v>
      </c>
      <c r="BB51" s="147">
        <f>IF(AZ51=2,G51,0)</f>
        <v>0</v>
      </c>
      <c r="BC51" s="147">
        <f>IF(AZ51=3,G51,0)</f>
        <v>0</v>
      </c>
      <c r="BD51" s="147">
        <f>IF(AZ51=4,G51,0)</f>
        <v>0</v>
      </c>
      <c r="BE51" s="147">
        <f>IF(AZ51=5,G51,0)</f>
        <v>0</v>
      </c>
      <c r="CA51" s="176">
        <v>1</v>
      </c>
      <c r="CB51" s="176">
        <v>1</v>
      </c>
      <c r="CZ51" s="147">
        <v>0.0125599999999935</v>
      </c>
    </row>
    <row r="52" spans="1:15" ht="33.75">
      <c r="A52" s="177"/>
      <c r="B52" s="179"/>
      <c r="C52" s="230" t="s">
        <v>139</v>
      </c>
      <c r="D52" s="231"/>
      <c r="E52" s="180">
        <v>34.74</v>
      </c>
      <c r="F52" s="181"/>
      <c r="G52" s="182"/>
      <c r="M52" s="178" t="s">
        <v>139</v>
      </c>
      <c r="O52" s="169"/>
    </row>
    <row r="53" spans="1:15" ht="12.75">
      <c r="A53" s="177"/>
      <c r="B53" s="179"/>
      <c r="C53" s="230" t="s">
        <v>140</v>
      </c>
      <c r="D53" s="231"/>
      <c r="E53" s="180">
        <v>14.52</v>
      </c>
      <c r="F53" s="181"/>
      <c r="G53" s="182"/>
      <c r="M53" s="178" t="s">
        <v>140</v>
      </c>
      <c r="O53" s="169"/>
    </row>
    <row r="54" spans="1:104" ht="22.5">
      <c r="A54" s="170">
        <v>15</v>
      </c>
      <c r="B54" s="171" t="s">
        <v>141</v>
      </c>
      <c r="C54" s="172" t="s">
        <v>142</v>
      </c>
      <c r="D54" s="173" t="s">
        <v>83</v>
      </c>
      <c r="E54" s="174">
        <v>49.26</v>
      </c>
      <c r="F54" s="174">
        <v>0</v>
      </c>
      <c r="G54" s="175">
        <f>E54*F54</f>
        <v>0</v>
      </c>
      <c r="O54" s="169">
        <v>2</v>
      </c>
      <c r="AA54" s="147">
        <v>1</v>
      </c>
      <c r="AB54" s="147">
        <v>1</v>
      </c>
      <c r="AC54" s="147">
        <v>1</v>
      </c>
      <c r="AZ54" s="147">
        <v>1</v>
      </c>
      <c r="BA54" s="147">
        <f>IF(AZ54=1,G54,0)</f>
        <v>0</v>
      </c>
      <c r="BB54" s="147">
        <f>IF(AZ54=2,G54,0)</f>
        <v>0</v>
      </c>
      <c r="BC54" s="147">
        <f>IF(AZ54=3,G54,0)</f>
        <v>0</v>
      </c>
      <c r="BD54" s="147">
        <f>IF(AZ54=4,G54,0)</f>
        <v>0</v>
      </c>
      <c r="BE54" s="147">
        <f>IF(AZ54=5,G54,0)</f>
        <v>0</v>
      </c>
      <c r="CA54" s="176">
        <v>1</v>
      </c>
      <c r="CB54" s="176">
        <v>1</v>
      </c>
      <c r="CZ54" s="147">
        <v>0.00367999999999924</v>
      </c>
    </row>
    <row r="55" spans="1:104" ht="12.75">
      <c r="A55" s="170">
        <v>16</v>
      </c>
      <c r="B55" s="171" t="s">
        <v>143</v>
      </c>
      <c r="C55" s="172" t="s">
        <v>144</v>
      </c>
      <c r="D55" s="173" t="s">
        <v>83</v>
      </c>
      <c r="E55" s="174">
        <v>36.08</v>
      </c>
      <c r="F55" s="174">
        <v>0</v>
      </c>
      <c r="G55" s="175">
        <f>E55*F55</f>
        <v>0</v>
      </c>
      <c r="O55" s="169">
        <v>2</v>
      </c>
      <c r="AA55" s="147">
        <v>1</v>
      </c>
      <c r="AB55" s="147">
        <v>1</v>
      </c>
      <c r="AC55" s="147">
        <v>1</v>
      </c>
      <c r="AZ55" s="147">
        <v>1</v>
      </c>
      <c r="BA55" s="147">
        <f>IF(AZ55=1,G55,0)</f>
        <v>0</v>
      </c>
      <c r="BB55" s="147">
        <f>IF(AZ55=2,G55,0)</f>
        <v>0</v>
      </c>
      <c r="BC55" s="147">
        <f>IF(AZ55=3,G55,0)</f>
        <v>0</v>
      </c>
      <c r="BD55" s="147">
        <f>IF(AZ55=4,G55,0)</f>
        <v>0</v>
      </c>
      <c r="BE55" s="147">
        <f>IF(AZ55=5,G55,0)</f>
        <v>0</v>
      </c>
      <c r="CA55" s="176">
        <v>1</v>
      </c>
      <c r="CB55" s="176">
        <v>1</v>
      </c>
      <c r="CZ55" s="147">
        <v>0.00209999999999866</v>
      </c>
    </row>
    <row r="56" spans="1:15" ht="12.75">
      <c r="A56" s="177"/>
      <c r="B56" s="179"/>
      <c r="C56" s="230" t="s">
        <v>145</v>
      </c>
      <c r="D56" s="231"/>
      <c r="E56" s="180">
        <v>36.08</v>
      </c>
      <c r="F56" s="181"/>
      <c r="G56" s="182"/>
      <c r="M56" s="178" t="s">
        <v>145</v>
      </c>
      <c r="O56" s="169"/>
    </row>
    <row r="57" spans="1:104" ht="12.75">
      <c r="A57" s="170">
        <v>17</v>
      </c>
      <c r="B57" s="171" t="s">
        <v>146</v>
      </c>
      <c r="C57" s="172" t="s">
        <v>147</v>
      </c>
      <c r="D57" s="173" t="s">
        <v>95</v>
      </c>
      <c r="E57" s="174">
        <v>164.2</v>
      </c>
      <c r="F57" s="174">
        <v>0</v>
      </c>
      <c r="G57" s="175">
        <f>E57*F57</f>
        <v>0</v>
      </c>
      <c r="O57" s="169">
        <v>2</v>
      </c>
      <c r="AA57" s="147">
        <v>1</v>
      </c>
      <c r="AB57" s="147">
        <v>1</v>
      </c>
      <c r="AC57" s="147">
        <v>1</v>
      </c>
      <c r="AZ57" s="147">
        <v>1</v>
      </c>
      <c r="BA57" s="147">
        <f>IF(AZ57=1,G57,0)</f>
        <v>0</v>
      </c>
      <c r="BB57" s="147">
        <f>IF(AZ57=2,G57,0)</f>
        <v>0</v>
      </c>
      <c r="BC57" s="147">
        <f>IF(AZ57=3,G57,0)</f>
        <v>0</v>
      </c>
      <c r="BD57" s="147">
        <f>IF(AZ57=4,G57,0)</f>
        <v>0</v>
      </c>
      <c r="BE57" s="147">
        <f>IF(AZ57=5,G57,0)</f>
        <v>0</v>
      </c>
      <c r="CA57" s="176">
        <v>1</v>
      </c>
      <c r="CB57" s="176">
        <v>1</v>
      </c>
      <c r="CZ57" s="147">
        <v>0.000449999999999839</v>
      </c>
    </row>
    <row r="58" spans="1:15" ht="33.75">
      <c r="A58" s="177"/>
      <c r="B58" s="179"/>
      <c r="C58" s="230" t="s">
        <v>148</v>
      </c>
      <c r="D58" s="231"/>
      <c r="E58" s="180">
        <v>115.8</v>
      </c>
      <c r="F58" s="181"/>
      <c r="G58" s="182"/>
      <c r="M58" s="178" t="s">
        <v>148</v>
      </c>
      <c r="O58" s="169"/>
    </row>
    <row r="59" spans="1:15" ht="12.75">
      <c r="A59" s="177"/>
      <c r="B59" s="179"/>
      <c r="C59" s="230" t="s">
        <v>149</v>
      </c>
      <c r="D59" s="231"/>
      <c r="E59" s="180">
        <v>48.4</v>
      </c>
      <c r="F59" s="181"/>
      <c r="G59" s="182"/>
      <c r="M59" s="178" t="s">
        <v>149</v>
      </c>
      <c r="O59" s="169"/>
    </row>
    <row r="60" spans="1:104" ht="12.75">
      <c r="A60" s="170">
        <v>18</v>
      </c>
      <c r="B60" s="171" t="s">
        <v>150</v>
      </c>
      <c r="C60" s="172" t="s">
        <v>151</v>
      </c>
      <c r="D60" s="173" t="s">
        <v>95</v>
      </c>
      <c r="E60" s="174">
        <v>218.7</v>
      </c>
      <c r="F60" s="174">
        <v>0</v>
      </c>
      <c r="G60" s="175">
        <f>E60*F60</f>
        <v>0</v>
      </c>
      <c r="O60" s="169">
        <v>2</v>
      </c>
      <c r="AA60" s="147">
        <v>1</v>
      </c>
      <c r="AB60" s="147">
        <v>1</v>
      </c>
      <c r="AC60" s="147">
        <v>1</v>
      </c>
      <c r="AZ60" s="147">
        <v>1</v>
      </c>
      <c r="BA60" s="147">
        <f>IF(AZ60=1,G60,0)</f>
        <v>0</v>
      </c>
      <c r="BB60" s="147">
        <f>IF(AZ60=2,G60,0)</f>
        <v>0</v>
      </c>
      <c r="BC60" s="147">
        <f>IF(AZ60=3,G60,0)</f>
        <v>0</v>
      </c>
      <c r="BD60" s="147">
        <f>IF(AZ60=4,G60,0)</f>
        <v>0</v>
      </c>
      <c r="BE60" s="147">
        <f>IF(AZ60=5,G60,0)</f>
        <v>0</v>
      </c>
      <c r="CA60" s="176">
        <v>1</v>
      </c>
      <c r="CB60" s="176">
        <v>1</v>
      </c>
      <c r="CZ60" s="147">
        <v>0.000519999999999854</v>
      </c>
    </row>
    <row r="61" spans="1:15" ht="12.75">
      <c r="A61" s="177"/>
      <c r="B61" s="179"/>
      <c r="C61" s="230" t="s">
        <v>152</v>
      </c>
      <c r="D61" s="231"/>
      <c r="E61" s="180">
        <v>115.8</v>
      </c>
      <c r="F61" s="181"/>
      <c r="G61" s="182"/>
      <c r="M61" s="178" t="s">
        <v>152</v>
      </c>
      <c r="O61" s="169"/>
    </row>
    <row r="62" spans="1:15" ht="12.75">
      <c r="A62" s="177"/>
      <c r="B62" s="179"/>
      <c r="C62" s="230" t="s">
        <v>149</v>
      </c>
      <c r="D62" s="231"/>
      <c r="E62" s="180">
        <v>48.4</v>
      </c>
      <c r="F62" s="181"/>
      <c r="G62" s="182"/>
      <c r="M62" s="178" t="s">
        <v>149</v>
      </c>
      <c r="O62" s="169"/>
    </row>
    <row r="63" spans="1:15" ht="12.75">
      <c r="A63" s="177"/>
      <c r="B63" s="179"/>
      <c r="C63" s="230" t="s">
        <v>153</v>
      </c>
      <c r="D63" s="231"/>
      <c r="E63" s="180">
        <v>54.5</v>
      </c>
      <c r="F63" s="181"/>
      <c r="G63" s="182"/>
      <c r="M63" s="178" t="s">
        <v>153</v>
      </c>
      <c r="O63" s="169"/>
    </row>
    <row r="64" spans="1:104" ht="12.75">
      <c r="A64" s="170">
        <v>19</v>
      </c>
      <c r="B64" s="171" t="s">
        <v>154</v>
      </c>
      <c r="C64" s="172" t="s">
        <v>155</v>
      </c>
      <c r="D64" s="173" t="s">
        <v>95</v>
      </c>
      <c r="E64" s="174">
        <v>56.4</v>
      </c>
      <c r="F64" s="174">
        <v>0</v>
      </c>
      <c r="G64" s="175">
        <f>E64*F64</f>
        <v>0</v>
      </c>
      <c r="O64" s="169">
        <v>2</v>
      </c>
      <c r="AA64" s="147">
        <v>1</v>
      </c>
      <c r="AB64" s="147">
        <v>1</v>
      </c>
      <c r="AC64" s="147">
        <v>1</v>
      </c>
      <c r="AZ64" s="147">
        <v>1</v>
      </c>
      <c r="BA64" s="147">
        <f>IF(AZ64=1,G64,0)</f>
        <v>0</v>
      </c>
      <c r="BB64" s="147">
        <f>IF(AZ64=2,G64,0)</f>
        <v>0</v>
      </c>
      <c r="BC64" s="147">
        <f>IF(AZ64=3,G64,0)</f>
        <v>0</v>
      </c>
      <c r="BD64" s="147">
        <f>IF(AZ64=4,G64,0)</f>
        <v>0</v>
      </c>
      <c r="BE64" s="147">
        <f>IF(AZ64=5,G64,0)</f>
        <v>0</v>
      </c>
      <c r="CA64" s="176">
        <v>1</v>
      </c>
      <c r="CB64" s="176">
        <v>1</v>
      </c>
      <c r="CZ64" s="147">
        <v>0.000580000000000247</v>
      </c>
    </row>
    <row r="65" spans="1:15" ht="12.75">
      <c r="A65" s="177"/>
      <c r="B65" s="179"/>
      <c r="C65" s="230" t="s">
        <v>156</v>
      </c>
      <c r="D65" s="231"/>
      <c r="E65" s="180">
        <v>56.4</v>
      </c>
      <c r="F65" s="181"/>
      <c r="G65" s="182"/>
      <c r="M65" s="178" t="s">
        <v>156</v>
      </c>
      <c r="O65" s="169"/>
    </row>
    <row r="66" spans="1:57" ht="12.75">
      <c r="A66" s="183"/>
      <c r="B66" s="184" t="s">
        <v>74</v>
      </c>
      <c r="C66" s="185" t="str">
        <f>CONCATENATE(B28," ",C28)</f>
        <v>62 Úpravy povrchů vnější</v>
      </c>
      <c r="D66" s="186"/>
      <c r="E66" s="187"/>
      <c r="F66" s="188"/>
      <c r="G66" s="189">
        <f>SUM(G28:G65)</f>
        <v>0</v>
      </c>
      <c r="O66" s="169">
        <v>4</v>
      </c>
      <c r="BA66" s="190">
        <f>SUM(BA28:BA65)</f>
        <v>0</v>
      </c>
      <c r="BB66" s="190">
        <f>SUM(BB28:BB65)</f>
        <v>0</v>
      </c>
      <c r="BC66" s="190">
        <f>SUM(BC28:BC65)</f>
        <v>0</v>
      </c>
      <c r="BD66" s="190">
        <f>SUM(BD28:BD65)</f>
        <v>0</v>
      </c>
      <c r="BE66" s="190">
        <f>SUM(BE28:BE65)</f>
        <v>0</v>
      </c>
    </row>
    <row r="67" spans="1:15" ht="12.75">
      <c r="A67" s="162" t="s">
        <v>72</v>
      </c>
      <c r="B67" s="163" t="s">
        <v>157</v>
      </c>
      <c r="C67" s="164" t="s">
        <v>158</v>
      </c>
      <c r="D67" s="165"/>
      <c r="E67" s="166"/>
      <c r="F67" s="166"/>
      <c r="G67" s="167"/>
      <c r="H67" s="168"/>
      <c r="I67" s="168"/>
      <c r="O67" s="169">
        <v>1</v>
      </c>
    </row>
    <row r="68" spans="1:104" ht="12.75">
      <c r="A68" s="170">
        <v>20</v>
      </c>
      <c r="B68" s="171" t="s">
        <v>159</v>
      </c>
      <c r="C68" s="172" t="s">
        <v>160</v>
      </c>
      <c r="D68" s="173" t="s">
        <v>83</v>
      </c>
      <c r="E68" s="174">
        <v>2599.3</v>
      </c>
      <c r="F68" s="174">
        <v>0</v>
      </c>
      <c r="G68" s="175">
        <f>E68*F68</f>
        <v>0</v>
      </c>
      <c r="O68" s="169">
        <v>2</v>
      </c>
      <c r="AA68" s="147">
        <v>1</v>
      </c>
      <c r="AB68" s="147">
        <v>1</v>
      </c>
      <c r="AC68" s="147">
        <v>1</v>
      </c>
      <c r="AZ68" s="147">
        <v>1</v>
      </c>
      <c r="BA68" s="147">
        <f>IF(AZ68=1,G68,0)</f>
        <v>0</v>
      </c>
      <c r="BB68" s="147">
        <f>IF(AZ68=2,G68,0)</f>
        <v>0</v>
      </c>
      <c r="BC68" s="147">
        <f>IF(AZ68=3,G68,0)</f>
        <v>0</v>
      </c>
      <c r="BD68" s="147">
        <f>IF(AZ68=4,G68,0)</f>
        <v>0</v>
      </c>
      <c r="BE68" s="147">
        <f>IF(AZ68=5,G68,0)</f>
        <v>0</v>
      </c>
      <c r="CA68" s="176">
        <v>1</v>
      </c>
      <c r="CB68" s="176">
        <v>1</v>
      </c>
      <c r="CZ68" s="147">
        <v>0.0333800000000224</v>
      </c>
    </row>
    <row r="69" spans="1:15" ht="22.5">
      <c r="A69" s="177"/>
      <c r="B69" s="179"/>
      <c r="C69" s="230" t="s">
        <v>161</v>
      </c>
      <c r="D69" s="231"/>
      <c r="E69" s="180">
        <v>1225.3</v>
      </c>
      <c r="F69" s="181"/>
      <c r="G69" s="182"/>
      <c r="M69" s="178" t="s">
        <v>161</v>
      </c>
      <c r="O69" s="169"/>
    </row>
    <row r="70" spans="1:15" ht="22.5">
      <c r="A70" s="177"/>
      <c r="B70" s="179"/>
      <c r="C70" s="230" t="s">
        <v>162</v>
      </c>
      <c r="D70" s="231"/>
      <c r="E70" s="180">
        <v>801.5</v>
      </c>
      <c r="F70" s="181"/>
      <c r="G70" s="182"/>
      <c r="M70" s="178" t="s">
        <v>162</v>
      </c>
      <c r="O70" s="169"/>
    </row>
    <row r="71" spans="1:15" ht="12.75">
      <c r="A71" s="177"/>
      <c r="B71" s="179"/>
      <c r="C71" s="230" t="s">
        <v>163</v>
      </c>
      <c r="D71" s="231"/>
      <c r="E71" s="180">
        <v>572.5</v>
      </c>
      <c r="F71" s="181"/>
      <c r="G71" s="182"/>
      <c r="M71" s="178" t="s">
        <v>163</v>
      </c>
      <c r="O71" s="169"/>
    </row>
    <row r="72" spans="1:104" ht="22.5">
      <c r="A72" s="170">
        <v>21</v>
      </c>
      <c r="B72" s="171" t="s">
        <v>164</v>
      </c>
      <c r="C72" s="172" t="s">
        <v>165</v>
      </c>
      <c r="D72" s="173" t="s">
        <v>83</v>
      </c>
      <c r="E72" s="174">
        <v>5198.6</v>
      </c>
      <c r="F72" s="174">
        <v>0</v>
      </c>
      <c r="G72" s="175">
        <f>E72*F72</f>
        <v>0</v>
      </c>
      <c r="O72" s="169">
        <v>2</v>
      </c>
      <c r="AA72" s="147">
        <v>1</v>
      </c>
      <c r="AB72" s="147">
        <v>1</v>
      </c>
      <c r="AC72" s="147">
        <v>1</v>
      </c>
      <c r="AZ72" s="147">
        <v>1</v>
      </c>
      <c r="BA72" s="147">
        <f>IF(AZ72=1,G72,0)</f>
        <v>0</v>
      </c>
      <c r="BB72" s="147">
        <f>IF(AZ72=2,G72,0)</f>
        <v>0</v>
      </c>
      <c r="BC72" s="147">
        <f>IF(AZ72=3,G72,0)</f>
        <v>0</v>
      </c>
      <c r="BD72" s="147">
        <f>IF(AZ72=4,G72,0)</f>
        <v>0</v>
      </c>
      <c r="BE72" s="147">
        <f>IF(AZ72=5,G72,0)</f>
        <v>0</v>
      </c>
      <c r="CA72" s="176">
        <v>1</v>
      </c>
      <c r="CB72" s="176">
        <v>1</v>
      </c>
      <c r="CZ72" s="147">
        <v>0</v>
      </c>
    </row>
    <row r="73" spans="1:15" ht="12.75">
      <c r="A73" s="177"/>
      <c r="B73" s="179"/>
      <c r="C73" s="230" t="s">
        <v>166</v>
      </c>
      <c r="D73" s="231"/>
      <c r="E73" s="180">
        <v>5198.6</v>
      </c>
      <c r="F73" s="181"/>
      <c r="G73" s="182"/>
      <c r="M73" s="178" t="s">
        <v>166</v>
      </c>
      <c r="O73" s="169"/>
    </row>
    <row r="74" spans="1:104" ht="12.75">
      <c r="A74" s="170">
        <v>22</v>
      </c>
      <c r="B74" s="171" t="s">
        <v>167</v>
      </c>
      <c r="C74" s="172" t="s">
        <v>168</v>
      </c>
      <c r="D74" s="173" t="s">
        <v>83</v>
      </c>
      <c r="E74" s="174">
        <v>2599.3</v>
      </c>
      <c r="F74" s="174">
        <v>0</v>
      </c>
      <c r="G74" s="175">
        <f>E74*F74</f>
        <v>0</v>
      </c>
      <c r="O74" s="169">
        <v>2</v>
      </c>
      <c r="AA74" s="147">
        <v>1</v>
      </c>
      <c r="AB74" s="147">
        <v>1</v>
      </c>
      <c r="AC74" s="147">
        <v>1</v>
      </c>
      <c r="AZ74" s="147">
        <v>1</v>
      </c>
      <c r="BA74" s="147">
        <f>IF(AZ74=1,G74,0)</f>
        <v>0</v>
      </c>
      <c r="BB74" s="147">
        <f>IF(AZ74=2,G74,0)</f>
        <v>0</v>
      </c>
      <c r="BC74" s="147">
        <f>IF(AZ74=3,G74,0)</f>
        <v>0</v>
      </c>
      <c r="BD74" s="147">
        <f>IF(AZ74=4,G74,0)</f>
        <v>0</v>
      </c>
      <c r="BE74" s="147">
        <f>IF(AZ74=5,G74,0)</f>
        <v>0</v>
      </c>
      <c r="CA74" s="176">
        <v>1</v>
      </c>
      <c r="CB74" s="176">
        <v>1</v>
      </c>
      <c r="CZ74" s="147">
        <v>0</v>
      </c>
    </row>
    <row r="75" spans="1:104" ht="12.75">
      <c r="A75" s="170">
        <v>23</v>
      </c>
      <c r="B75" s="171" t="s">
        <v>169</v>
      </c>
      <c r="C75" s="172" t="s">
        <v>170</v>
      </c>
      <c r="D75" s="173" t="s">
        <v>83</v>
      </c>
      <c r="E75" s="174">
        <v>6</v>
      </c>
      <c r="F75" s="174">
        <v>0</v>
      </c>
      <c r="G75" s="175">
        <f>E75*F75</f>
        <v>0</v>
      </c>
      <c r="O75" s="169">
        <v>2</v>
      </c>
      <c r="AA75" s="147">
        <v>1</v>
      </c>
      <c r="AB75" s="147">
        <v>1</v>
      </c>
      <c r="AC75" s="147">
        <v>1</v>
      </c>
      <c r="AZ75" s="147">
        <v>1</v>
      </c>
      <c r="BA75" s="147">
        <f>IF(AZ75=1,G75,0)</f>
        <v>0</v>
      </c>
      <c r="BB75" s="147">
        <f>IF(AZ75=2,G75,0)</f>
        <v>0</v>
      </c>
      <c r="BC75" s="147">
        <f>IF(AZ75=3,G75,0)</f>
        <v>0</v>
      </c>
      <c r="BD75" s="147">
        <f>IF(AZ75=4,G75,0)</f>
        <v>0</v>
      </c>
      <c r="BE75" s="147">
        <f>IF(AZ75=5,G75,0)</f>
        <v>0</v>
      </c>
      <c r="CA75" s="176">
        <v>1</v>
      </c>
      <c r="CB75" s="176">
        <v>1</v>
      </c>
      <c r="CZ75" s="147">
        <v>0.0349600000000123</v>
      </c>
    </row>
    <row r="76" spans="1:15" ht="12.75">
      <c r="A76" s="177"/>
      <c r="B76" s="179"/>
      <c r="C76" s="230" t="s">
        <v>171</v>
      </c>
      <c r="D76" s="231"/>
      <c r="E76" s="180">
        <v>6</v>
      </c>
      <c r="F76" s="181"/>
      <c r="G76" s="182"/>
      <c r="M76" s="178" t="s">
        <v>171</v>
      </c>
      <c r="O76" s="169"/>
    </row>
    <row r="77" spans="1:104" ht="12.75">
      <c r="A77" s="170">
        <v>24</v>
      </c>
      <c r="B77" s="171" t="s">
        <v>172</v>
      </c>
      <c r="C77" s="172" t="s">
        <v>173</v>
      </c>
      <c r="D77" s="173" t="s">
        <v>83</v>
      </c>
      <c r="E77" s="174">
        <v>2599.3</v>
      </c>
      <c r="F77" s="174">
        <v>0</v>
      </c>
      <c r="G77" s="175">
        <f>E77*F77</f>
        <v>0</v>
      </c>
      <c r="O77" s="169">
        <v>2</v>
      </c>
      <c r="AA77" s="147">
        <v>1</v>
      </c>
      <c r="AB77" s="147">
        <v>1</v>
      </c>
      <c r="AC77" s="147">
        <v>1</v>
      </c>
      <c r="AZ77" s="147">
        <v>1</v>
      </c>
      <c r="BA77" s="147">
        <f>IF(AZ77=1,G77,0)</f>
        <v>0</v>
      </c>
      <c r="BB77" s="147">
        <f>IF(AZ77=2,G77,0)</f>
        <v>0</v>
      </c>
      <c r="BC77" s="147">
        <f>IF(AZ77=3,G77,0)</f>
        <v>0</v>
      </c>
      <c r="BD77" s="147">
        <f>IF(AZ77=4,G77,0)</f>
        <v>0</v>
      </c>
      <c r="BE77" s="147">
        <f>IF(AZ77=5,G77,0)</f>
        <v>0</v>
      </c>
      <c r="CA77" s="176">
        <v>1</v>
      </c>
      <c r="CB77" s="176">
        <v>1</v>
      </c>
      <c r="CZ77" s="147">
        <v>0</v>
      </c>
    </row>
    <row r="78" spans="1:104" ht="12.75">
      <c r="A78" s="170">
        <v>25</v>
      </c>
      <c r="B78" s="171" t="s">
        <v>174</v>
      </c>
      <c r="C78" s="172" t="s">
        <v>175</v>
      </c>
      <c r="D78" s="173" t="s">
        <v>83</v>
      </c>
      <c r="E78" s="174">
        <v>5198.6</v>
      </c>
      <c r="F78" s="174">
        <v>0</v>
      </c>
      <c r="G78" s="175">
        <f>E78*F78</f>
        <v>0</v>
      </c>
      <c r="O78" s="169">
        <v>2</v>
      </c>
      <c r="AA78" s="147">
        <v>1</v>
      </c>
      <c r="AB78" s="147">
        <v>1</v>
      </c>
      <c r="AC78" s="147">
        <v>1</v>
      </c>
      <c r="AZ78" s="147">
        <v>1</v>
      </c>
      <c r="BA78" s="147">
        <f>IF(AZ78=1,G78,0)</f>
        <v>0</v>
      </c>
      <c r="BB78" s="147">
        <f>IF(AZ78=2,G78,0)</f>
        <v>0</v>
      </c>
      <c r="BC78" s="147">
        <f>IF(AZ78=3,G78,0)</f>
        <v>0</v>
      </c>
      <c r="BD78" s="147">
        <f>IF(AZ78=4,G78,0)</f>
        <v>0</v>
      </c>
      <c r="BE78" s="147">
        <f>IF(AZ78=5,G78,0)</f>
        <v>0</v>
      </c>
      <c r="CA78" s="176">
        <v>1</v>
      </c>
      <c r="CB78" s="176">
        <v>1</v>
      </c>
      <c r="CZ78" s="147">
        <v>0</v>
      </c>
    </row>
    <row r="79" spans="1:15" ht="12.75">
      <c r="A79" s="177"/>
      <c r="B79" s="179"/>
      <c r="C79" s="230" t="s">
        <v>166</v>
      </c>
      <c r="D79" s="231"/>
      <c r="E79" s="180">
        <v>5198.6</v>
      </c>
      <c r="F79" s="181"/>
      <c r="G79" s="182"/>
      <c r="M79" s="178" t="s">
        <v>166</v>
      </c>
      <c r="O79" s="169"/>
    </row>
    <row r="80" spans="1:104" ht="12.75">
      <c r="A80" s="170">
        <v>26</v>
      </c>
      <c r="B80" s="171" t="s">
        <v>176</v>
      </c>
      <c r="C80" s="172" t="s">
        <v>177</v>
      </c>
      <c r="D80" s="173" t="s">
        <v>83</v>
      </c>
      <c r="E80" s="174">
        <v>2599.3</v>
      </c>
      <c r="F80" s="174">
        <v>0</v>
      </c>
      <c r="G80" s="175">
        <f>E80*F80</f>
        <v>0</v>
      </c>
      <c r="O80" s="169">
        <v>2</v>
      </c>
      <c r="AA80" s="147">
        <v>1</v>
      </c>
      <c r="AB80" s="147">
        <v>1</v>
      </c>
      <c r="AC80" s="147">
        <v>1</v>
      </c>
      <c r="AZ80" s="147">
        <v>1</v>
      </c>
      <c r="BA80" s="147">
        <f>IF(AZ80=1,G80,0)</f>
        <v>0</v>
      </c>
      <c r="BB80" s="147">
        <f>IF(AZ80=2,G80,0)</f>
        <v>0</v>
      </c>
      <c r="BC80" s="147">
        <f>IF(AZ80=3,G80,0)</f>
        <v>0</v>
      </c>
      <c r="BD80" s="147">
        <f>IF(AZ80=4,G80,0)</f>
        <v>0</v>
      </c>
      <c r="BE80" s="147">
        <f>IF(AZ80=5,G80,0)</f>
        <v>0</v>
      </c>
      <c r="CA80" s="176">
        <v>1</v>
      </c>
      <c r="CB80" s="176">
        <v>1</v>
      </c>
      <c r="CZ80" s="147">
        <v>0</v>
      </c>
    </row>
    <row r="81" spans="1:57" ht="12.75">
      <c r="A81" s="183"/>
      <c r="B81" s="184" t="s">
        <v>74</v>
      </c>
      <c r="C81" s="185" t="str">
        <f>CONCATENATE(B67," ",C67)</f>
        <v>94 Lešení a stavební výtahy</v>
      </c>
      <c r="D81" s="186"/>
      <c r="E81" s="187"/>
      <c r="F81" s="188"/>
      <c r="G81" s="189">
        <f>SUM(G67:G80)</f>
        <v>0</v>
      </c>
      <c r="O81" s="169">
        <v>4</v>
      </c>
      <c r="BA81" s="190">
        <f>SUM(BA67:BA80)</f>
        <v>0</v>
      </c>
      <c r="BB81" s="190">
        <f>SUM(BB67:BB80)</f>
        <v>0</v>
      </c>
      <c r="BC81" s="190">
        <f>SUM(BC67:BC80)</f>
        <v>0</v>
      </c>
      <c r="BD81" s="190">
        <f>SUM(BD67:BD80)</f>
        <v>0</v>
      </c>
      <c r="BE81" s="190">
        <f>SUM(BE67:BE80)</f>
        <v>0</v>
      </c>
    </row>
    <row r="82" spans="1:15" ht="12.75">
      <c r="A82" s="162" t="s">
        <v>72</v>
      </c>
      <c r="B82" s="163" t="s">
        <v>178</v>
      </c>
      <c r="C82" s="164" t="s">
        <v>179</v>
      </c>
      <c r="D82" s="165"/>
      <c r="E82" s="166"/>
      <c r="F82" s="166"/>
      <c r="G82" s="167"/>
      <c r="H82" s="168"/>
      <c r="I82" s="168"/>
      <c r="O82" s="169">
        <v>1</v>
      </c>
    </row>
    <row r="83" spans="1:104" ht="22.5">
      <c r="A83" s="170">
        <v>27</v>
      </c>
      <c r="B83" s="171" t="s">
        <v>180</v>
      </c>
      <c r="C83" s="172" t="s">
        <v>181</v>
      </c>
      <c r="D83" s="173" t="s">
        <v>83</v>
      </c>
      <c r="E83" s="174">
        <v>394.08</v>
      </c>
      <c r="F83" s="174">
        <v>0</v>
      </c>
      <c r="G83" s="175">
        <f>E83*F83</f>
        <v>0</v>
      </c>
      <c r="O83" s="169">
        <v>2</v>
      </c>
      <c r="AA83" s="147">
        <v>1</v>
      </c>
      <c r="AB83" s="147">
        <v>1</v>
      </c>
      <c r="AC83" s="147">
        <v>1</v>
      </c>
      <c r="AZ83" s="147">
        <v>1</v>
      </c>
      <c r="BA83" s="147">
        <f>IF(AZ83=1,G83,0)</f>
        <v>0</v>
      </c>
      <c r="BB83" s="147">
        <f>IF(AZ83=2,G83,0)</f>
        <v>0</v>
      </c>
      <c r="BC83" s="147">
        <f>IF(AZ83=3,G83,0)</f>
        <v>0</v>
      </c>
      <c r="BD83" s="147">
        <f>IF(AZ83=4,G83,0)</f>
        <v>0</v>
      </c>
      <c r="BE83" s="147">
        <f>IF(AZ83=5,G83,0)</f>
        <v>0</v>
      </c>
      <c r="CA83" s="176">
        <v>1</v>
      </c>
      <c r="CB83" s="176">
        <v>1</v>
      </c>
      <c r="CZ83" s="147">
        <v>0</v>
      </c>
    </row>
    <row r="84" spans="1:15" ht="22.5">
      <c r="A84" s="177"/>
      <c r="B84" s="179"/>
      <c r="C84" s="230" t="s">
        <v>182</v>
      </c>
      <c r="D84" s="231"/>
      <c r="E84" s="180">
        <v>277.92</v>
      </c>
      <c r="F84" s="181"/>
      <c r="G84" s="182"/>
      <c r="M84" s="178" t="s">
        <v>182</v>
      </c>
      <c r="O84" s="169"/>
    </row>
    <row r="85" spans="1:15" ht="12.75">
      <c r="A85" s="177"/>
      <c r="B85" s="179"/>
      <c r="C85" s="230" t="s">
        <v>183</v>
      </c>
      <c r="D85" s="231"/>
      <c r="E85" s="180">
        <v>116.16</v>
      </c>
      <c r="F85" s="181"/>
      <c r="G85" s="182"/>
      <c r="M85" s="178" t="s">
        <v>183</v>
      </c>
      <c r="O85" s="169"/>
    </row>
    <row r="86" spans="1:57" ht="12.75">
      <c r="A86" s="183"/>
      <c r="B86" s="184" t="s">
        <v>74</v>
      </c>
      <c r="C86" s="185" t="str">
        <f>CONCATENATE(B82," ",C82)</f>
        <v>95 Dokončovací konstrukce na pozemních stavbách</v>
      </c>
      <c r="D86" s="186"/>
      <c r="E86" s="187"/>
      <c r="F86" s="188"/>
      <c r="G86" s="189">
        <f>SUM(G82:G85)</f>
        <v>0</v>
      </c>
      <c r="O86" s="169">
        <v>4</v>
      </c>
      <c r="BA86" s="190">
        <f>SUM(BA82:BA85)</f>
        <v>0</v>
      </c>
      <c r="BB86" s="190">
        <f>SUM(BB82:BB85)</f>
        <v>0</v>
      </c>
      <c r="BC86" s="190">
        <f>SUM(BC82:BC85)</f>
        <v>0</v>
      </c>
      <c r="BD86" s="190">
        <f>SUM(BD82:BD85)</f>
        <v>0</v>
      </c>
      <c r="BE86" s="190">
        <f>SUM(BE82:BE85)</f>
        <v>0</v>
      </c>
    </row>
    <row r="87" spans="1:15" ht="12.75">
      <c r="A87" s="162" t="s">
        <v>72</v>
      </c>
      <c r="B87" s="163" t="s">
        <v>184</v>
      </c>
      <c r="C87" s="164" t="s">
        <v>185</v>
      </c>
      <c r="D87" s="165"/>
      <c r="E87" s="166"/>
      <c r="F87" s="166"/>
      <c r="G87" s="167"/>
      <c r="H87" s="168"/>
      <c r="I87" s="168"/>
      <c r="O87" s="169">
        <v>1</v>
      </c>
    </row>
    <row r="88" spans="1:104" ht="12.75">
      <c r="A88" s="170">
        <v>28</v>
      </c>
      <c r="B88" s="171" t="s">
        <v>186</v>
      </c>
      <c r="C88" s="172" t="s">
        <v>187</v>
      </c>
      <c r="D88" s="173" t="s">
        <v>83</v>
      </c>
      <c r="E88" s="174">
        <v>1.52</v>
      </c>
      <c r="F88" s="174">
        <v>0</v>
      </c>
      <c r="G88" s="175">
        <f>E88*F88</f>
        <v>0</v>
      </c>
      <c r="O88" s="169">
        <v>2</v>
      </c>
      <c r="AA88" s="147">
        <v>1</v>
      </c>
      <c r="AB88" s="147">
        <v>1</v>
      </c>
      <c r="AC88" s="147">
        <v>1</v>
      </c>
      <c r="AZ88" s="147">
        <v>1</v>
      </c>
      <c r="BA88" s="147">
        <f>IF(AZ88=1,G88,0)</f>
        <v>0</v>
      </c>
      <c r="BB88" s="147">
        <f>IF(AZ88=2,G88,0)</f>
        <v>0</v>
      </c>
      <c r="BC88" s="147">
        <f>IF(AZ88=3,G88,0)</f>
        <v>0</v>
      </c>
      <c r="BD88" s="147">
        <f>IF(AZ88=4,G88,0)</f>
        <v>0</v>
      </c>
      <c r="BE88" s="147">
        <f>IF(AZ88=5,G88,0)</f>
        <v>0</v>
      </c>
      <c r="CA88" s="176">
        <v>1</v>
      </c>
      <c r="CB88" s="176">
        <v>1</v>
      </c>
      <c r="CZ88" s="147">
        <v>0.00199999999999889</v>
      </c>
    </row>
    <row r="89" spans="1:15" ht="12.75">
      <c r="A89" s="177"/>
      <c r="B89" s="179"/>
      <c r="C89" s="230" t="s">
        <v>188</v>
      </c>
      <c r="D89" s="231"/>
      <c r="E89" s="180">
        <v>1.52</v>
      </c>
      <c r="F89" s="181"/>
      <c r="G89" s="182"/>
      <c r="M89" s="178" t="s">
        <v>188</v>
      </c>
      <c r="O89" s="169"/>
    </row>
    <row r="90" spans="1:104" ht="12.75">
      <c r="A90" s="170">
        <v>29</v>
      </c>
      <c r="B90" s="171" t="s">
        <v>189</v>
      </c>
      <c r="C90" s="172" t="s">
        <v>190</v>
      </c>
      <c r="D90" s="173" t="s">
        <v>83</v>
      </c>
      <c r="E90" s="174">
        <v>41.04</v>
      </c>
      <c r="F90" s="174">
        <v>0</v>
      </c>
      <c r="G90" s="175">
        <f>E90*F90</f>
        <v>0</v>
      </c>
      <c r="O90" s="169">
        <v>2</v>
      </c>
      <c r="AA90" s="147">
        <v>1</v>
      </c>
      <c r="AB90" s="147">
        <v>1</v>
      </c>
      <c r="AC90" s="147">
        <v>1</v>
      </c>
      <c r="AZ90" s="147">
        <v>1</v>
      </c>
      <c r="BA90" s="147">
        <f>IF(AZ90=1,G90,0)</f>
        <v>0</v>
      </c>
      <c r="BB90" s="147">
        <f>IF(AZ90=2,G90,0)</f>
        <v>0</v>
      </c>
      <c r="BC90" s="147">
        <f>IF(AZ90=3,G90,0)</f>
        <v>0</v>
      </c>
      <c r="BD90" s="147">
        <f>IF(AZ90=4,G90,0)</f>
        <v>0</v>
      </c>
      <c r="BE90" s="147">
        <f>IF(AZ90=5,G90,0)</f>
        <v>0</v>
      </c>
      <c r="CA90" s="176">
        <v>1</v>
      </c>
      <c r="CB90" s="176">
        <v>1</v>
      </c>
      <c r="CZ90" s="147">
        <v>0</v>
      </c>
    </row>
    <row r="91" spans="1:15" ht="12.75">
      <c r="A91" s="177"/>
      <c r="B91" s="179"/>
      <c r="C91" s="230" t="s">
        <v>191</v>
      </c>
      <c r="D91" s="231"/>
      <c r="E91" s="180">
        <v>41.04</v>
      </c>
      <c r="F91" s="181"/>
      <c r="G91" s="182"/>
      <c r="M91" s="178" t="s">
        <v>191</v>
      </c>
      <c r="O91" s="169"/>
    </row>
    <row r="92" spans="1:104" ht="12.75">
      <c r="A92" s="170">
        <v>30</v>
      </c>
      <c r="B92" s="171" t="s">
        <v>192</v>
      </c>
      <c r="C92" s="172" t="s">
        <v>193</v>
      </c>
      <c r="D92" s="173" t="s">
        <v>83</v>
      </c>
      <c r="E92" s="174">
        <v>198.4</v>
      </c>
      <c r="F92" s="174">
        <v>0</v>
      </c>
      <c r="G92" s="175">
        <f>E92*F92</f>
        <v>0</v>
      </c>
      <c r="O92" s="169">
        <v>2</v>
      </c>
      <c r="AA92" s="147">
        <v>1</v>
      </c>
      <c r="AB92" s="147">
        <v>1</v>
      </c>
      <c r="AC92" s="147">
        <v>1</v>
      </c>
      <c r="AZ92" s="147">
        <v>1</v>
      </c>
      <c r="BA92" s="147">
        <f>IF(AZ92=1,G92,0)</f>
        <v>0</v>
      </c>
      <c r="BB92" s="147">
        <f>IF(AZ92=2,G92,0)</f>
        <v>0</v>
      </c>
      <c r="BC92" s="147">
        <f>IF(AZ92=3,G92,0)</f>
        <v>0</v>
      </c>
      <c r="BD92" s="147">
        <f>IF(AZ92=4,G92,0)</f>
        <v>0</v>
      </c>
      <c r="BE92" s="147">
        <f>IF(AZ92=5,G92,0)</f>
        <v>0</v>
      </c>
      <c r="CA92" s="176">
        <v>1</v>
      </c>
      <c r="CB92" s="176">
        <v>1</v>
      </c>
      <c r="CZ92" s="147">
        <v>0</v>
      </c>
    </row>
    <row r="93" spans="1:15" ht="12.75">
      <c r="A93" s="177"/>
      <c r="B93" s="179"/>
      <c r="C93" s="230" t="s">
        <v>194</v>
      </c>
      <c r="D93" s="231"/>
      <c r="E93" s="180">
        <v>186.24</v>
      </c>
      <c r="F93" s="181"/>
      <c r="G93" s="182"/>
      <c r="M93" s="178" t="s">
        <v>194</v>
      </c>
      <c r="O93" s="169"/>
    </row>
    <row r="94" spans="1:15" ht="12.75">
      <c r="A94" s="177"/>
      <c r="B94" s="179"/>
      <c r="C94" s="230" t="s">
        <v>195</v>
      </c>
      <c r="D94" s="231"/>
      <c r="E94" s="180">
        <v>5.5</v>
      </c>
      <c r="F94" s="181"/>
      <c r="G94" s="182"/>
      <c r="M94" s="178" t="s">
        <v>195</v>
      </c>
      <c r="O94" s="169"/>
    </row>
    <row r="95" spans="1:15" ht="12.75">
      <c r="A95" s="177"/>
      <c r="B95" s="179"/>
      <c r="C95" s="230" t="s">
        <v>196</v>
      </c>
      <c r="D95" s="231"/>
      <c r="E95" s="180">
        <v>6.66</v>
      </c>
      <c r="F95" s="181"/>
      <c r="G95" s="182"/>
      <c r="M95" s="178" t="s">
        <v>196</v>
      </c>
      <c r="O95" s="169"/>
    </row>
    <row r="96" spans="1:104" ht="12.75">
      <c r="A96" s="170">
        <v>31</v>
      </c>
      <c r="B96" s="171" t="s">
        <v>197</v>
      </c>
      <c r="C96" s="172" t="s">
        <v>198</v>
      </c>
      <c r="D96" s="173" t="s">
        <v>83</v>
      </c>
      <c r="E96" s="174">
        <v>159.0778</v>
      </c>
      <c r="F96" s="174">
        <v>0</v>
      </c>
      <c r="G96" s="175">
        <f>E96*F96</f>
        <v>0</v>
      </c>
      <c r="O96" s="169">
        <v>2</v>
      </c>
      <c r="AA96" s="147">
        <v>1</v>
      </c>
      <c r="AB96" s="147">
        <v>1</v>
      </c>
      <c r="AC96" s="147">
        <v>1</v>
      </c>
      <c r="AZ96" s="147">
        <v>1</v>
      </c>
      <c r="BA96" s="147">
        <f>IF(AZ96=1,G96,0)</f>
        <v>0</v>
      </c>
      <c r="BB96" s="147">
        <f>IF(AZ96=2,G96,0)</f>
        <v>0</v>
      </c>
      <c r="BC96" s="147">
        <f>IF(AZ96=3,G96,0)</f>
        <v>0</v>
      </c>
      <c r="BD96" s="147">
        <f>IF(AZ96=4,G96,0)</f>
        <v>0</v>
      </c>
      <c r="BE96" s="147">
        <f>IF(AZ96=5,G96,0)</f>
        <v>0</v>
      </c>
      <c r="CA96" s="176">
        <v>1</v>
      </c>
      <c r="CB96" s="176">
        <v>1</v>
      </c>
      <c r="CZ96" s="147">
        <v>0</v>
      </c>
    </row>
    <row r="97" spans="1:15" ht="12.75">
      <c r="A97" s="177"/>
      <c r="B97" s="179"/>
      <c r="C97" s="230" t="s">
        <v>199</v>
      </c>
      <c r="D97" s="231"/>
      <c r="E97" s="180">
        <v>113.535</v>
      </c>
      <c r="F97" s="181"/>
      <c r="G97" s="182"/>
      <c r="M97" s="178" t="s">
        <v>199</v>
      </c>
      <c r="O97" s="169"/>
    </row>
    <row r="98" spans="1:15" ht="12.75">
      <c r="A98" s="177"/>
      <c r="B98" s="179"/>
      <c r="C98" s="230" t="s">
        <v>200</v>
      </c>
      <c r="D98" s="231"/>
      <c r="E98" s="180">
        <v>29.8428</v>
      </c>
      <c r="F98" s="181"/>
      <c r="G98" s="182"/>
      <c r="M98" s="178" t="s">
        <v>200</v>
      </c>
      <c r="O98" s="169"/>
    </row>
    <row r="99" spans="1:15" ht="12.75">
      <c r="A99" s="177"/>
      <c r="B99" s="179"/>
      <c r="C99" s="230" t="s">
        <v>201</v>
      </c>
      <c r="D99" s="231"/>
      <c r="E99" s="180">
        <v>15.7</v>
      </c>
      <c r="F99" s="181"/>
      <c r="G99" s="182"/>
      <c r="M99" s="178" t="s">
        <v>201</v>
      </c>
      <c r="O99" s="169"/>
    </row>
    <row r="100" spans="1:104" ht="12.75">
      <c r="A100" s="170">
        <v>32</v>
      </c>
      <c r="B100" s="171" t="s">
        <v>202</v>
      </c>
      <c r="C100" s="172" t="s">
        <v>203</v>
      </c>
      <c r="D100" s="173" t="s">
        <v>83</v>
      </c>
      <c r="E100" s="174">
        <v>1.674</v>
      </c>
      <c r="F100" s="174">
        <v>0</v>
      </c>
      <c r="G100" s="175">
        <f>E100*F100</f>
        <v>0</v>
      </c>
      <c r="O100" s="169">
        <v>2</v>
      </c>
      <c r="AA100" s="147">
        <v>1</v>
      </c>
      <c r="AB100" s="147">
        <v>1</v>
      </c>
      <c r="AC100" s="147">
        <v>1</v>
      </c>
      <c r="AZ100" s="147">
        <v>1</v>
      </c>
      <c r="BA100" s="147">
        <f>IF(AZ100=1,G100,0)</f>
        <v>0</v>
      </c>
      <c r="BB100" s="147">
        <f>IF(AZ100=2,G100,0)</f>
        <v>0</v>
      </c>
      <c r="BC100" s="147">
        <f>IF(AZ100=3,G100,0)</f>
        <v>0</v>
      </c>
      <c r="BD100" s="147">
        <f>IF(AZ100=4,G100,0)</f>
        <v>0</v>
      </c>
      <c r="BE100" s="147">
        <f>IF(AZ100=5,G100,0)</f>
        <v>0</v>
      </c>
      <c r="CA100" s="176">
        <v>1</v>
      </c>
      <c r="CB100" s="176">
        <v>1</v>
      </c>
      <c r="CZ100" s="147">
        <v>0</v>
      </c>
    </row>
    <row r="101" spans="1:15" ht="12.75">
      <c r="A101" s="177"/>
      <c r="B101" s="179"/>
      <c r="C101" s="230" t="s">
        <v>204</v>
      </c>
      <c r="D101" s="231"/>
      <c r="E101" s="180">
        <v>1.674</v>
      </c>
      <c r="F101" s="181"/>
      <c r="G101" s="182"/>
      <c r="M101" s="178" t="s">
        <v>204</v>
      </c>
      <c r="O101" s="169"/>
    </row>
    <row r="102" spans="1:104" ht="12.75">
      <c r="A102" s="170">
        <v>33</v>
      </c>
      <c r="B102" s="171" t="s">
        <v>205</v>
      </c>
      <c r="C102" s="172" t="s">
        <v>206</v>
      </c>
      <c r="D102" s="173" t="s">
        <v>83</v>
      </c>
      <c r="E102" s="174">
        <v>11.636</v>
      </c>
      <c r="F102" s="174">
        <v>0</v>
      </c>
      <c r="G102" s="175">
        <f>E102*F102</f>
        <v>0</v>
      </c>
      <c r="O102" s="169">
        <v>2</v>
      </c>
      <c r="AA102" s="147">
        <v>1</v>
      </c>
      <c r="AB102" s="147">
        <v>1</v>
      </c>
      <c r="AC102" s="147">
        <v>1</v>
      </c>
      <c r="AZ102" s="147">
        <v>1</v>
      </c>
      <c r="BA102" s="147">
        <f>IF(AZ102=1,G102,0)</f>
        <v>0</v>
      </c>
      <c r="BB102" s="147">
        <f>IF(AZ102=2,G102,0)</f>
        <v>0</v>
      </c>
      <c r="BC102" s="147">
        <f>IF(AZ102=3,G102,0)</f>
        <v>0</v>
      </c>
      <c r="BD102" s="147">
        <f>IF(AZ102=4,G102,0)</f>
        <v>0</v>
      </c>
      <c r="BE102" s="147">
        <f>IF(AZ102=5,G102,0)</f>
        <v>0</v>
      </c>
      <c r="CA102" s="176">
        <v>1</v>
      </c>
      <c r="CB102" s="176">
        <v>1</v>
      </c>
      <c r="CZ102" s="147">
        <v>0.000999999999999446</v>
      </c>
    </row>
    <row r="103" spans="1:15" ht="12.75">
      <c r="A103" s="177"/>
      <c r="B103" s="179"/>
      <c r="C103" s="230" t="s">
        <v>207</v>
      </c>
      <c r="D103" s="231"/>
      <c r="E103" s="180">
        <v>11.636</v>
      </c>
      <c r="F103" s="181"/>
      <c r="G103" s="182"/>
      <c r="M103" s="178" t="s">
        <v>207</v>
      </c>
      <c r="O103" s="169"/>
    </row>
    <row r="104" spans="1:104" ht="12.75">
      <c r="A104" s="170">
        <v>34</v>
      </c>
      <c r="B104" s="171" t="s">
        <v>208</v>
      </c>
      <c r="C104" s="172" t="s">
        <v>209</v>
      </c>
      <c r="D104" s="173" t="s">
        <v>83</v>
      </c>
      <c r="E104" s="174">
        <v>23.8374</v>
      </c>
      <c r="F104" s="174">
        <v>0</v>
      </c>
      <c r="G104" s="175">
        <f>E104*F104</f>
        <v>0</v>
      </c>
      <c r="O104" s="169">
        <v>2</v>
      </c>
      <c r="AA104" s="147">
        <v>1</v>
      </c>
      <c r="AB104" s="147">
        <v>1</v>
      </c>
      <c r="AC104" s="147">
        <v>1</v>
      </c>
      <c r="AZ104" s="147">
        <v>1</v>
      </c>
      <c r="BA104" s="147">
        <f>IF(AZ104=1,G104,0)</f>
        <v>0</v>
      </c>
      <c r="BB104" s="147">
        <f>IF(AZ104=2,G104,0)</f>
        <v>0</v>
      </c>
      <c r="BC104" s="147">
        <f>IF(AZ104=3,G104,0)</f>
        <v>0</v>
      </c>
      <c r="BD104" s="147">
        <f>IF(AZ104=4,G104,0)</f>
        <v>0</v>
      </c>
      <c r="BE104" s="147">
        <f>IF(AZ104=5,G104,0)</f>
        <v>0</v>
      </c>
      <c r="CA104" s="176">
        <v>1</v>
      </c>
      <c r="CB104" s="176">
        <v>1</v>
      </c>
      <c r="CZ104" s="147">
        <v>0.000999999999999446</v>
      </c>
    </row>
    <row r="105" spans="1:15" ht="12.75">
      <c r="A105" s="177"/>
      <c r="B105" s="179"/>
      <c r="C105" s="230" t="s">
        <v>210</v>
      </c>
      <c r="D105" s="231"/>
      <c r="E105" s="180">
        <v>23.8374</v>
      </c>
      <c r="F105" s="181"/>
      <c r="G105" s="182"/>
      <c r="M105" s="178" t="s">
        <v>210</v>
      </c>
      <c r="O105" s="169"/>
    </row>
    <row r="106" spans="1:57" ht="12.75">
      <c r="A106" s="183"/>
      <c r="B106" s="184" t="s">
        <v>74</v>
      </c>
      <c r="C106" s="185" t="str">
        <f>CONCATENATE(B87," ",C87)</f>
        <v>96 Bourání konstrukcí</v>
      </c>
      <c r="D106" s="186"/>
      <c r="E106" s="187"/>
      <c r="F106" s="188"/>
      <c r="G106" s="189">
        <f>SUM(G87:G105)</f>
        <v>0</v>
      </c>
      <c r="O106" s="169">
        <v>4</v>
      </c>
      <c r="BA106" s="190">
        <f>SUM(BA87:BA105)</f>
        <v>0</v>
      </c>
      <c r="BB106" s="190">
        <f>SUM(BB87:BB105)</f>
        <v>0</v>
      </c>
      <c r="BC106" s="190">
        <f>SUM(BC87:BC105)</f>
        <v>0</v>
      </c>
      <c r="BD106" s="190">
        <f>SUM(BD87:BD105)</f>
        <v>0</v>
      </c>
      <c r="BE106" s="190">
        <f>SUM(BE87:BE105)</f>
        <v>0</v>
      </c>
    </row>
    <row r="107" spans="1:15" ht="12.75">
      <c r="A107" s="162" t="s">
        <v>72</v>
      </c>
      <c r="B107" s="163" t="s">
        <v>211</v>
      </c>
      <c r="C107" s="164" t="s">
        <v>212</v>
      </c>
      <c r="D107" s="165"/>
      <c r="E107" s="166"/>
      <c r="F107" s="166"/>
      <c r="G107" s="167"/>
      <c r="H107" s="168"/>
      <c r="I107" s="168"/>
      <c r="O107" s="169">
        <v>1</v>
      </c>
    </row>
    <row r="108" spans="1:104" ht="12.75">
      <c r="A108" s="170">
        <v>35</v>
      </c>
      <c r="B108" s="171" t="s">
        <v>213</v>
      </c>
      <c r="C108" s="172" t="s">
        <v>214</v>
      </c>
      <c r="D108" s="173" t="s">
        <v>215</v>
      </c>
      <c r="E108" s="174">
        <v>144.043447548062</v>
      </c>
      <c r="F108" s="174">
        <v>0</v>
      </c>
      <c r="G108" s="175">
        <f>E108*F108</f>
        <v>0</v>
      </c>
      <c r="O108" s="169">
        <v>2</v>
      </c>
      <c r="AA108" s="147">
        <v>7</v>
      </c>
      <c r="AB108" s="147">
        <v>1</v>
      </c>
      <c r="AC108" s="147">
        <v>2</v>
      </c>
      <c r="AZ108" s="147">
        <v>1</v>
      </c>
      <c r="BA108" s="147">
        <f>IF(AZ108=1,G108,0)</f>
        <v>0</v>
      </c>
      <c r="BB108" s="147">
        <f>IF(AZ108=2,G108,0)</f>
        <v>0</v>
      </c>
      <c r="BC108" s="147">
        <f>IF(AZ108=3,G108,0)</f>
        <v>0</v>
      </c>
      <c r="BD108" s="147">
        <f>IF(AZ108=4,G108,0)</f>
        <v>0</v>
      </c>
      <c r="BE108" s="147">
        <f>IF(AZ108=5,G108,0)</f>
        <v>0</v>
      </c>
      <c r="CA108" s="176">
        <v>7</v>
      </c>
      <c r="CB108" s="176">
        <v>1</v>
      </c>
      <c r="CZ108" s="147">
        <v>0</v>
      </c>
    </row>
    <row r="109" spans="1:57" ht="12.75">
      <c r="A109" s="183"/>
      <c r="B109" s="184" t="s">
        <v>74</v>
      </c>
      <c r="C109" s="185" t="str">
        <f>CONCATENATE(B107," ",C107)</f>
        <v>99 Staveništní přesun hmot</v>
      </c>
      <c r="D109" s="186"/>
      <c r="E109" s="187"/>
      <c r="F109" s="188"/>
      <c r="G109" s="189">
        <f>SUM(G107:G108)</f>
        <v>0</v>
      </c>
      <c r="O109" s="169">
        <v>4</v>
      </c>
      <c r="BA109" s="190">
        <f>SUM(BA107:BA108)</f>
        <v>0</v>
      </c>
      <c r="BB109" s="190">
        <f>SUM(BB107:BB108)</f>
        <v>0</v>
      </c>
      <c r="BC109" s="190">
        <f>SUM(BC107:BC108)</f>
        <v>0</v>
      </c>
      <c r="BD109" s="190">
        <f>SUM(BD107:BD108)</f>
        <v>0</v>
      </c>
      <c r="BE109" s="190">
        <f>SUM(BE107:BE108)</f>
        <v>0</v>
      </c>
    </row>
    <row r="110" spans="1:15" ht="12.75">
      <c r="A110" s="162" t="s">
        <v>72</v>
      </c>
      <c r="B110" s="163" t="s">
        <v>216</v>
      </c>
      <c r="C110" s="164" t="s">
        <v>217</v>
      </c>
      <c r="D110" s="165"/>
      <c r="E110" s="166"/>
      <c r="F110" s="166"/>
      <c r="G110" s="167"/>
      <c r="H110" s="168"/>
      <c r="I110" s="168"/>
      <c r="O110" s="169">
        <v>1</v>
      </c>
    </row>
    <row r="111" spans="1:104" ht="22.5">
      <c r="A111" s="170">
        <v>36</v>
      </c>
      <c r="B111" s="171" t="s">
        <v>218</v>
      </c>
      <c r="C111" s="172" t="s">
        <v>219</v>
      </c>
      <c r="D111" s="173" t="s">
        <v>83</v>
      </c>
      <c r="E111" s="174">
        <v>1227.84</v>
      </c>
      <c r="F111" s="174">
        <v>0</v>
      </c>
      <c r="G111" s="175">
        <f>E111*F111</f>
        <v>0</v>
      </c>
      <c r="O111" s="169">
        <v>2</v>
      </c>
      <c r="AA111" s="147">
        <v>1</v>
      </c>
      <c r="AB111" s="147">
        <v>7</v>
      </c>
      <c r="AC111" s="147">
        <v>7</v>
      </c>
      <c r="AZ111" s="147">
        <v>2</v>
      </c>
      <c r="BA111" s="147">
        <f>IF(AZ111=1,G111,0)</f>
        <v>0</v>
      </c>
      <c r="BB111" s="147">
        <f>IF(AZ111=2,G111,0)</f>
        <v>0</v>
      </c>
      <c r="BC111" s="147">
        <f>IF(AZ111=3,G111,0)</f>
        <v>0</v>
      </c>
      <c r="BD111" s="147">
        <f>IF(AZ111=4,G111,0)</f>
        <v>0</v>
      </c>
      <c r="BE111" s="147">
        <f>IF(AZ111=5,G111,0)</f>
        <v>0</v>
      </c>
      <c r="CA111" s="176">
        <v>1</v>
      </c>
      <c r="CB111" s="176">
        <v>7</v>
      </c>
      <c r="CZ111" s="147">
        <v>0</v>
      </c>
    </row>
    <row r="112" spans="1:104" ht="22.5">
      <c r="A112" s="170">
        <v>37</v>
      </c>
      <c r="B112" s="171" t="s">
        <v>220</v>
      </c>
      <c r="C112" s="172" t="s">
        <v>221</v>
      </c>
      <c r="D112" s="173" t="s">
        <v>83</v>
      </c>
      <c r="E112" s="174">
        <v>1227.84</v>
      </c>
      <c r="F112" s="174">
        <v>0</v>
      </c>
      <c r="G112" s="175">
        <f>E112*F112</f>
        <v>0</v>
      </c>
      <c r="O112" s="169">
        <v>2</v>
      </c>
      <c r="AA112" s="147">
        <v>1</v>
      </c>
      <c r="AB112" s="147">
        <v>7</v>
      </c>
      <c r="AC112" s="147">
        <v>7</v>
      </c>
      <c r="AZ112" s="147">
        <v>2</v>
      </c>
      <c r="BA112" s="147">
        <f>IF(AZ112=1,G112,0)</f>
        <v>0</v>
      </c>
      <c r="BB112" s="147">
        <f>IF(AZ112=2,G112,0)</f>
        <v>0</v>
      </c>
      <c r="BC112" s="147">
        <f>IF(AZ112=3,G112,0)</f>
        <v>0</v>
      </c>
      <c r="BD112" s="147">
        <f>IF(AZ112=4,G112,0)</f>
        <v>0</v>
      </c>
      <c r="BE112" s="147">
        <f>IF(AZ112=5,G112,0)</f>
        <v>0</v>
      </c>
      <c r="CA112" s="176">
        <v>1</v>
      </c>
      <c r="CB112" s="176">
        <v>7</v>
      </c>
      <c r="CZ112" s="147">
        <v>0.00261000000000067</v>
      </c>
    </row>
    <row r="113" spans="1:15" ht="12.75">
      <c r="A113" s="177"/>
      <c r="B113" s="179"/>
      <c r="C113" s="230" t="s">
        <v>222</v>
      </c>
      <c r="D113" s="231"/>
      <c r="E113" s="180">
        <v>0</v>
      </c>
      <c r="F113" s="181"/>
      <c r="G113" s="182"/>
      <c r="M113" s="178" t="s">
        <v>222</v>
      </c>
      <c r="O113" s="169"/>
    </row>
    <row r="114" spans="1:15" ht="22.5">
      <c r="A114" s="177"/>
      <c r="B114" s="179"/>
      <c r="C114" s="230" t="s">
        <v>223</v>
      </c>
      <c r="D114" s="231"/>
      <c r="E114" s="180">
        <v>913.64</v>
      </c>
      <c r="F114" s="181"/>
      <c r="G114" s="182"/>
      <c r="M114" s="178" t="s">
        <v>223</v>
      </c>
      <c r="O114" s="169"/>
    </row>
    <row r="115" spans="1:15" ht="12.75">
      <c r="A115" s="177"/>
      <c r="B115" s="179"/>
      <c r="C115" s="230" t="s">
        <v>224</v>
      </c>
      <c r="D115" s="231"/>
      <c r="E115" s="180">
        <v>214</v>
      </c>
      <c r="F115" s="181"/>
      <c r="G115" s="182"/>
      <c r="M115" s="178" t="s">
        <v>224</v>
      </c>
      <c r="O115" s="169"/>
    </row>
    <row r="116" spans="1:15" ht="22.5">
      <c r="A116" s="177"/>
      <c r="B116" s="179"/>
      <c r="C116" s="230" t="s">
        <v>225</v>
      </c>
      <c r="D116" s="231"/>
      <c r="E116" s="180">
        <v>50.58</v>
      </c>
      <c r="F116" s="181"/>
      <c r="G116" s="182"/>
      <c r="M116" s="178" t="s">
        <v>225</v>
      </c>
      <c r="O116" s="169"/>
    </row>
    <row r="117" spans="1:15" ht="22.5">
      <c r="A117" s="177"/>
      <c r="B117" s="179"/>
      <c r="C117" s="230" t="s">
        <v>226</v>
      </c>
      <c r="D117" s="231"/>
      <c r="E117" s="180">
        <v>49.62</v>
      </c>
      <c r="F117" s="181"/>
      <c r="G117" s="182"/>
      <c r="M117" s="178" t="s">
        <v>226</v>
      </c>
      <c r="O117" s="169"/>
    </row>
    <row r="118" spans="1:104" ht="22.5">
      <c r="A118" s="170">
        <v>38</v>
      </c>
      <c r="B118" s="171" t="s">
        <v>227</v>
      </c>
      <c r="C118" s="172" t="s">
        <v>228</v>
      </c>
      <c r="D118" s="173" t="s">
        <v>83</v>
      </c>
      <c r="E118" s="174">
        <v>1227.84</v>
      </c>
      <c r="F118" s="174">
        <v>0</v>
      </c>
      <c r="G118" s="175">
        <f>E118*F118</f>
        <v>0</v>
      </c>
      <c r="O118" s="169">
        <v>2</v>
      </c>
      <c r="AA118" s="147">
        <v>1</v>
      </c>
      <c r="AB118" s="147">
        <v>7</v>
      </c>
      <c r="AC118" s="147">
        <v>7</v>
      </c>
      <c r="AZ118" s="147">
        <v>2</v>
      </c>
      <c r="BA118" s="147">
        <f>IF(AZ118=1,G118,0)</f>
        <v>0</v>
      </c>
      <c r="BB118" s="147">
        <f>IF(AZ118=2,G118,0)</f>
        <v>0</v>
      </c>
      <c r="BC118" s="147">
        <f>IF(AZ118=3,G118,0)</f>
        <v>0</v>
      </c>
      <c r="BD118" s="147">
        <f>IF(AZ118=4,G118,0)</f>
        <v>0</v>
      </c>
      <c r="BE118" s="147">
        <f>IF(AZ118=5,G118,0)</f>
        <v>0</v>
      </c>
      <c r="CA118" s="176">
        <v>1</v>
      </c>
      <c r="CB118" s="176">
        <v>7</v>
      </c>
      <c r="CZ118" s="147">
        <v>0.000229999999999952</v>
      </c>
    </row>
    <row r="119" spans="1:104" ht="22.5">
      <c r="A119" s="170">
        <v>39</v>
      </c>
      <c r="B119" s="171" t="s">
        <v>229</v>
      </c>
      <c r="C119" s="172" t="s">
        <v>230</v>
      </c>
      <c r="D119" s="173" t="s">
        <v>83</v>
      </c>
      <c r="E119" s="174">
        <v>1127.64</v>
      </c>
      <c r="F119" s="174">
        <v>0</v>
      </c>
      <c r="G119" s="175">
        <f>E119*F119</f>
        <v>0</v>
      </c>
      <c r="O119" s="169">
        <v>2</v>
      </c>
      <c r="AA119" s="147">
        <v>12</v>
      </c>
      <c r="AB119" s="147">
        <v>0</v>
      </c>
      <c r="AC119" s="147">
        <v>92</v>
      </c>
      <c r="AZ119" s="147">
        <v>2</v>
      </c>
      <c r="BA119" s="147">
        <f>IF(AZ119=1,G119,0)</f>
        <v>0</v>
      </c>
      <c r="BB119" s="147">
        <f>IF(AZ119=2,G119,0)</f>
        <v>0</v>
      </c>
      <c r="BC119" s="147">
        <f>IF(AZ119=3,G119,0)</f>
        <v>0</v>
      </c>
      <c r="BD119" s="147">
        <f>IF(AZ119=4,G119,0)</f>
        <v>0</v>
      </c>
      <c r="BE119" s="147">
        <f>IF(AZ119=5,G119,0)</f>
        <v>0</v>
      </c>
      <c r="CA119" s="176">
        <v>12</v>
      </c>
      <c r="CB119" s="176">
        <v>0</v>
      </c>
      <c r="CZ119" s="147">
        <v>0</v>
      </c>
    </row>
    <row r="120" spans="1:104" ht="12.75">
      <c r="A120" s="170">
        <v>40</v>
      </c>
      <c r="B120" s="171" t="s">
        <v>231</v>
      </c>
      <c r="C120" s="172" t="s">
        <v>232</v>
      </c>
      <c r="D120" s="173" t="s">
        <v>233</v>
      </c>
      <c r="E120" s="174">
        <v>7</v>
      </c>
      <c r="F120" s="174">
        <v>0</v>
      </c>
      <c r="G120" s="175">
        <f>E120*F120</f>
        <v>0</v>
      </c>
      <c r="O120" s="169">
        <v>2</v>
      </c>
      <c r="AA120" s="147">
        <v>12</v>
      </c>
      <c r="AB120" s="147">
        <v>0</v>
      </c>
      <c r="AC120" s="147">
        <v>93</v>
      </c>
      <c r="AZ120" s="147">
        <v>2</v>
      </c>
      <c r="BA120" s="147">
        <f>IF(AZ120=1,G120,0)</f>
        <v>0</v>
      </c>
      <c r="BB120" s="147">
        <f>IF(AZ120=2,G120,0)</f>
        <v>0</v>
      </c>
      <c r="BC120" s="147">
        <f>IF(AZ120=3,G120,0)</f>
        <v>0</v>
      </c>
      <c r="BD120" s="147">
        <f>IF(AZ120=4,G120,0)</f>
        <v>0</v>
      </c>
      <c r="BE120" s="147">
        <f>IF(AZ120=5,G120,0)</f>
        <v>0</v>
      </c>
      <c r="CA120" s="176">
        <v>12</v>
      </c>
      <c r="CB120" s="176">
        <v>0</v>
      </c>
      <c r="CZ120" s="147">
        <v>0</v>
      </c>
    </row>
    <row r="121" spans="1:104" ht="22.5">
      <c r="A121" s="170">
        <v>41</v>
      </c>
      <c r="B121" s="171" t="s">
        <v>234</v>
      </c>
      <c r="C121" s="172" t="s">
        <v>235</v>
      </c>
      <c r="D121" s="173" t="s">
        <v>233</v>
      </c>
      <c r="E121" s="174">
        <v>5</v>
      </c>
      <c r="F121" s="174">
        <v>0</v>
      </c>
      <c r="G121" s="175">
        <f>E121*F121</f>
        <v>0</v>
      </c>
      <c r="O121" s="169">
        <v>2</v>
      </c>
      <c r="AA121" s="147">
        <v>12</v>
      </c>
      <c r="AB121" s="147">
        <v>0</v>
      </c>
      <c r="AC121" s="147">
        <v>100</v>
      </c>
      <c r="AZ121" s="147">
        <v>2</v>
      </c>
      <c r="BA121" s="147">
        <f>IF(AZ121=1,G121,0)</f>
        <v>0</v>
      </c>
      <c r="BB121" s="147">
        <f>IF(AZ121=2,G121,0)</f>
        <v>0</v>
      </c>
      <c r="BC121" s="147">
        <f>IF(AZ121=3,G121,0)</f>
        <v>0</v>
      </c>
      <c r="BD121" s="147">
        <f>IF(AZ121=4,G121,0)</f>
        <v>0</v>
      </c>
      <c r="BE121" s="147">
        <f>IF(AZ121=5,G121,0)</f>
        <v>0</v>
      </c>
      <c r="CA121" s="176">
        <v>12</v>
      </c>
      <c r="CB121" s="176">
        <v>0</v>
      </c>
      <c r="CZ121" s="147">
        <v>0</v>
      </c>
    </row>
    <row r="122" spans="1:104" ht="12.75">
      <c r="A122" s="170">
        <v>42</v>
      </c>
      <c r="B122" s="171" t="s">
        <v>236</v>
      </c>
      <c r="C122" s="172" t="s">
        <v>237</v>
      </c>
      <c r="D122" s="173" t="s">
        <v>95</v>
      </c>
      <c r="E122" s="174">
        <v>260.7</v>
      </c>
      <c r="F122" s="174">
        <v>0</v>
      </c>
      <c r="G122" s="175">
        <f>E122*F122</f>
        <v>0</v>
      </c>
      <c r="O122" s="169">
        <v>2</v>
      </c>
      <c r="AA122" s="147">
        <v>12</v>
      </c>
      <c r="AB122" s="147">
        <v>0</v>
      </c>
      <c r="AC122" s="147">
        <v>95</v>
      </c>
      <c r="AZ122" s="147">
        <v>2</v>
      </c>
      <c r="BA122" s="147">
        <f>IF(AZ122=1,G122,0)</f>
        <v>0</v>
      </c>
      <c r="BB122" s="147">
        <f>IF(AZ122=2,G122,0)</f>
        <v>0</v>
      </c>
      <c r="BC122" s="147">
        <f>IF(AZ122=3,G122,0)</f>
        <v>0</v>
      </c>
      <c r="BD122" s="147">
        <f>IF(AZ122=4,G122,0)</f>
        <v>0</v>
      </c>
      <c r="BE122" s="147">
        <f>IF(AZ122=5,G122,0)</f>
        <v>0</v>
      </c>
      <c r="CA122" s="176">
        <v>12</v>
      </c>
      <c r="CB122" s="176">
        <v>0</v>
      </c>
      <c r="CZ122" s="147">
        <v>0.00278000000000134</v>
      </c>
    </row>
    <row r="123" spans="1:15" ht="22.5">
      <c r="A123" s="177"/>
      <c r="B123" s="179"/>
      <c r="C123" s="230" t="s">
        <v>238</v>
      </c>
      <c r="D123" s="231"/>
      <c r="E123" s="180">
        <v>185.7</v>
      </c>
      <c r="F123" s="181"/>
      <c r="G123" s="182"/>
      <c r="M123" s="178" t="s">
        <v>238</v>
      </c>
      <c r="O123" s="169"/>
    </row>
    <row r="124" spans="1:15" ht="12.75">
      <c r="A124" s="177"/>
      <c r="B124" s="179"/>
      <c r="C124" s="230" t="s">
        <v>239</v>
      </c>
      <c r="D124" s="231"/>
      <c r="E124" s="180">
        <v>75</v>
      </c>
      <c r="F124" s="181"/>
      <c r="G124" s="182"/>
      <c r="M124" s="178" t="s">
        <v>239</v>
      </c>
      <c r="O124" s="169"/>
    </row>
    <row r="125" spans="1:104" ht="12.75">
      <c r="A125" s="170">
        <v>43</v>
      </c>
      <c r="B125" s="171" t="s">
        <v>240</v>
      </c>
      <c r="C125" s="172" t="s">
        <v>241</v>
      </c>
      <c r="D125" s="173" t="s">
        <v>83</v>
      </c>
      <c r="E125" s="174">
        <v>182.49</v>
      </c>
      <c r="F125" s="174">
        <v>0</v>
      </c>
      <c r="G125" s="175">
        <f>E125*F125</f>
        <v>0</v>
      </c>
      <c r="O125" s="169">
        <v>2</v>
      </c>
      <c r="AA125" s="147">
        <v>12</v>
      </c>
      <c r="AB125" s="147">
        <v>0</v>
      </c>
      <c r="AC125" s="147">
        <v>94</v>
      </c>
      <c r="AZ125" s="147">
        <v>2</v>
      </c>
      <c r="BA125" s="147">
        <f>IF(AZ125=1,G125,0)</f>
        <v>0</v>
      </c>
      <c r="BB125" s="147">
        <f>IF(AZ125=2,G125,0)</f>
        <v>0</v>
      </c>
      <c r="BC125" s="147">
        <f>IF(AZ125=3,G125,0)</f>
        <v>0</v>
      </c>
      <c r="BD125" s="147">
        <f>IF(AZ125=4,G125,0)</f>
        <v>0</v>
      </c>
      <c r="BE125" s="147">
        <f>IF(AZ125=5,G125,0)</f>
        <v>0</v>
      </c>
      <c r="CA125" s="176">
        <v>12</v>
      </c>
      <c r="CB125" s="176">
        <v>0</v>
      </c>
      <c r="CZ125" s="147">
        <v>0</v>
      </c>
    </row>
    <row r="126" spans="1:15" ht="12.75">
      <c r="A126" s="177"/>
      <c r="B126" s="179"/>
      <c r="C126" s="230" t="s">
        <v>242</v>
      </c>
      <c r="D126" s="231"/>
      <c r="E126" s="180">
        <v>182.49</v>
      </c>
      <c r="F126" s="181"/>
      <c r="G126" s="182"/>
      <c r="M126" s="178" t="s">
        <v>242</v>
      </c>
      <c r="O126" s="169"/>
    </row>
    <row r="127" spans="1:57" ht="12.75">
      <c r="A127" s="183"/>
      <c r="B127" s="184" t="s">
        <v>74</v>
      </c>
      <c r="C127" s="185" t="str">
        <f>CONCATENATE(B110," ",C110)</f>
        <v>712 Povlakové krytiny</v>
      </c>
      <c r="D127" s="186"/>
      <c r="E127" s="187"/>
      <c r="F127" s="188"/>
      <c r="G127" s="189">
        <f>SUM(G110:G126)</f>
        <v>0</v>
      </c>
      <c r="O127" s="169">
        <v>4</v>
      </c>
      <c r="BA127" s="190">
        <f>SUM(BA110:BA126)</f>
        <v>0</v>
      </c>
      <c r="BB127" s="190">
        <f>SUM(BB110:BB126)</f>
        <v>0</v>
      </c>
      <c r="BC127" s="190">
        <f>SUM(BC110:BC126)</f>
        <v>0</v>
      </c>
      <c r="BD127" s="190">
        <f>SUM(BD110:BD126)</f>
        <v>0</v>
      </c>
      <c r="BE127" s="190">
        <f>SUM(BE110:BE126)</f>
        <v>0</v>
      </c>
    </row>
    <row r="128" spans="1:15" ht="12.75">
      <c r="A128" s="162" t="s">
        <v>72</v>
      </c>
      <c r="B128" s="163" t="s">
        <v>243</v>
      </c>
      <c r="C128" s="164" t="s">
        <v>244</v>
      </c>
      <c r="D128" s="165"/>
      <c r="E128" s="166"/>
      <c r="F128" s="166"/>
      <c r="G128" s="167"/>
      <c r="H128" s="168"/>
      <c r="I128" s="168"/>
      <c r="O128" s="169">
        <v>1</v>
      </c>
    </row>
    <row r="129" spans="1:104" ht="22.5">
      <c r="A129" s="170">
        <v>44</v>
      </c>
      <c r="B129" s="171" t="s">
        <v>245</v>
      </c>
      <c r="C129" s="172" t="s">
        <v>246</v>
      </c>
      <c r="D129" s="173" t="s">
        <v>83</v>
      </c>
      <c r="E129" s="174">
        <v>958.66</v>
      </c>
      <c r="F129" s="174">
        <v>0</v>
      </c>
      <c r="G129" s="175">
        <f>E129*F129</f>
        <v>0</v>
      </c>
      <c r="O129" s="169">
        <v>2</v>
      </c>
      <c r="AA129" s="147">
        <v>12</v>
      </c>
      <c r="AB129" s="147">
        <v>0</v>
      </c>
      <c r="AC129" s="147">
        <v>2</v>
      </c>
      <c r="AZ129" s="147">
        <v>2</v>
      </c>
      <c r="BA129" s="147">
        <f>IF(AZ129=1,G129,0)</f>
        <v>0</v>
      </c>
      <c r="BB129" s="147">
        <f>IF(AZ129=2,G129,0)</f>
        <v>0</v>
      </c>
      <c r="BC129" s="147">
        <f>IF(AZ129=3,G129,0)</f>
        <v>0</v>
      </c>
      <c r="BD129" s="147">
        <f>IF(AZ129=4,G129,0)</f>
        <v>0</v>
      </c>
      <c r="BE129" s="147">
        <f>IF(AZ129=5,G129,0)</f>
        <v>0</v>
      </c>
      <c r="CA129" s="176">
        <v>12</v>
      </c>
      <c r="CB129" s="176">
        <v>0</v>
      </c>
      <c r="CZ129" s="147">
        <v>0</v>
      </c>
    </row>
    <row r="130" spans="1:15" ht="12.75">
      <c r="A130" s="177"/>
      <c r="B130" s="179"/>
      <c r="C130" s="230" t="s">
        <v>247</v>
      </c>
      <c r="D130" s="231"/>
      <c r="E130" s="180">
        <v>444.18</v>
      </c>
      <c r="F130" s="204"/>
      <c r="G130" s="205"/>
      <c r="M130" s="178" t="s">
        <v>247</v>
      </c>
      <c r="O130" s="169"/>
    </row>
    <row r="131" spans="1:15" ht="12.75">
      <c r="A131" s="177"/>
      <c r="B131" s="179"/>
      <c r="C131" s="230" t="s">
        <v>248</v>
      </c>
      <c r="D131" s="231"/>
      <c r="E131" s="180">
        <v>514.48</v>
      </c>
      <c r="F131" s="204"/>
      <c r="G131" s="203"/>
      <c r="M131" s="178" t="s">
        <v>248</v>
      </c>
      <c r="O131" s="169"/>
    </row>
    <row r="132" spans="1:15" ht="22.5">
      <c r="A132" s="206" t="s">
        <v>374</v>
      </c>
      <c r="B132" s="171" t="s">
        <v>375</v>
      </c>
      <c r="C132" s="207" t="s">
        <v>376</v>
      </c>
      <c r="D132" s="208" t="s">
        <v>83</v>
      </c>
      <c r="E132" s="209">
        <v>300</v>
      </c>
      <c r="F132" s="209">
        <v>0</v>
      </c>
      <c r="G132" s="202">
        <f>E132*F132</f>
        <v>0</v>
      </c>
      <c r="M132" s="178"/>
      <c r="O132" s="169"/>
    </row>
    <row r="133" spans="1:57" ht="12.75">
      <c r="A133" s="183"/>
      <c r="B133" s="184" t="s">
        <v>74</v>
      </c>
      <c r="C133" s="185" t="str">
        <f>CONCATENATE(B128," ",C128)</f>
        <v>713 Izolace tepelné</v>
      </c>
      <c r="D133" s="186"/>
      <c r="E133" s="187"/>
      <c r="F133" s="188"/>
      <c r="G133" s="189">
        <f>SUM(G128:G131)</f>
        <v>0</v>
      </c>
      <c r="O133" s="169">
        <v>4</v>
      </c>
      <c r="BA133" s="190">
        <f>SUM(BA128:BA131)</f>
        <v>0</v>
      </c>
      <c r="BB133" s="190">
        <f>SUM(BB128:BB131)</f>
        <v>0</v>
      </c>
      <c r="BC133" s="190">
        <f>SUM(BC128:BC131)</f>
        <v>0</v>
      </c>
      <c r="BD133" s="190">
        <f>SUM(BD128:BD131)</f>
        <v>0</v>
      </c>
      <c r="BE133" s="190">
        <f>SUM(BE128:BE131)</f>
        <v>0</v>
      </c>
    </row>
    <row r="134" spans="1:15" ht="12.75">
      <c r="A134" s="162" t="s">
        <v>72</v>
      </c>
      <c r="B134" s="163" t="s">
        <v>249</v>
      </c>
      <c r="C134" s="164" t="s">
        <v>250</v>
      </c>
      <c r="D134" s="165"/>
      <c r="E134" s="166"/>
      <c r="F134" s="166"/>
      <c r="G134" s="167"/>
      <c r="H134" s="168"/>
      <c r="I134" s="168"/>
      <c r="O134" s="169">
        <v>1</v>
      </c>
    </row>
    <row r="135" spans="1:104" ht="12.75">
      <c r="A135" s="170">
        <v>45</v>
      </c>
      <c r="B135" s="171" t="s">
        <v>251</v>
      </c>
      <c r="C135" s="172" t="s">
        <v>252</v>
      </c>
      <c r="D135" s="173" t="s">
        <v>95</v>
      </c>
      <c r="E135" s="174">
        <v>234.3</v>
      </c>
      <c r="F135" s="174">
        <v>0</v>
      </c>
      <c r="G135" s="175">
        <f>E135*F135</f>
        <v>0</v>
      </c>
      <c r="O135" s="169">
        <v>2</v>
      </c>
      <c r="AA135" s="147">
        <v>1</v>
      </c>
      <c r="AB135" s="147">
        <v>7</v>
      </c>
      <c r="AC135" s="147">
        <v>7</v>
      </c>
      <c r="AZ135" s="147">
        <v>2</v>
      </c>
      <c r="BA135" s="147">
        <f>IF(AZ135=1,G135,0)</f>
        <v>0</v>
      </c>
      <c r="BB135" s="147">
        <f>IF(AZ135=2,G135,0)</f>
        <v>0</v>
      </c>
      <c r="BC135" s="147">
        <f>IF(AZ135=3,G135,0)</f>
        <v>0</v>
      </c>
      <c r="BD135" s="147">
        <f>IF(AZ135=4,G135,0)</f>
        <v>0</v>
      </c>
      <c r="BE135" s="147">
        <f>IF(AZ135=5,G135,0)</f>
        <v>0</v>
      </c>
      <c r="CA135" s="176">
        <v>1</v>
      </c>
      <c r="CB135" s="176">
        <v>7</v>
      </c>
      <c r="CZ135" s="147">
        <v>0</v>
      </c>
    </row>
    <row r="136" spans="1:104" ht="12.75">
      <c r="A136" s="170">
        <v>46</v>
      </c>
      <c r="B136" s="171" t="s">
        <v>253</v>
      </c>
      <c r="C136" s="172" t="s">
        <v>254</v>
      </c>
      <c r="D136" s="173" t="s">
        <v>95</v>
      </c>
      <c r="E136" s="174">
        <v>260.7</v>
      </c>
      <c r="F136" s="174">
        <v>0</v>
      </c>
      <c r="G136" s="175">
        <f>E136*F136</f>
        <v>0</v>
      </c>
      <c r="O136" s="169">
        <v>2</v>
      </c>
      <c r="AA136" s="147">
        <v>1</v>
      </c>
      <c r="AB136" s="147">
        <v>7</v>
      </c>
      <c r="AC136" s="147">
        <v>7</v>
      </c>
      <c r="AZ136" s="147">
        <v>2</v>
      </c>
      <c r="BA136" s="147">
        <f>IF(AZ136=1,G136,0)</f>
        <v>0</v>
      </c>
      <c r="BB136" s="147">
        <f>IF(AZ136=2,G136,0)</f>
        <v>0</v>
      </c>
      <c r="BC136" s="147">
        <f>IF(AZ136=3,G136,0)</f>
        <v>0</v>
      </c>
      <c r="BD136" s="147">
        <f>IF(AZ136=4,G136,0)</f>
        <v>0</v>
      </c>
      <c r="BE136" s="147">
        <f>IF(AZ136=5,G136,0)</f>
        <v>0</v>
      </c>
      <c r="CA136" s="176">
        <v>1</v>
      </c>
      <c r="CB136" s="176">
        <v>7</v>
      </c>
      <c r="CZ136" s="147">
        <v>0</v>
      </c>
    </row>
    <row r="137" spans="1:15" ht="22.5">
      <c r="A137" s="177"/>
      <c r="B137" s="179"/>
      <c r="C137" s="230" t="s">
        <v>255</v>
      </c>
      <c r="D137" s="231"/>
      <c r="E137" s="180">
        <v>185.7</v>
      </c>
      <c r="F137" s="181"/>
      <c r="G137" s="182"/>
      <c r="M137" s="178" t="s">
        <v>255</v>
      </c>
      <c r="O137" s="169"/>
    </row>
    <row r="138" spans="1:15" ht="12.75">
      <c r="A138" s="177"/>
      <c r="B138" s="179"/>
      <c r="C138" s="230" t="s">
        <v>239</v>
      </c>
      <c r="D138" s="231"/>
      <c r="E138" s="180">
        <v>75</v>
      </c>
      <c r="F138" s="181"/>
      <c r="G138" s="182"/>
      <c r="M138" s="178" t="s">
        <v>239</v>
      </c>
      <c r="O138" s="169"/>
    </row>
    <row r="139" spans="1:104" ht="12.75">
      <c r="A139" s="170">
        <v>47</v>
      </c>
      <c r="B139" s="171" t="s">
        <v>256</v>
      </c>
      <c r="C139" s="172" t="s">
        <v>257</v>
      </c>
      <c r="D139" s="173" t="s">
        <v>95</v>
      </c>
      <c r="E139" s="174">
        <v>234.3</v>
      </c>
      <c r="F139" s="174">
        <v>0</v>
      </c>
      <c r="G139" s="175">
        <f>E139*F139</f>
        <v>0</v>
      </c>
      <c r="O139" s="169">
        <v>2</v>
      </c>
      <c r="AA139" s="147">
        <v>1</v>
      </c>
      <c r="AB139" s="147">
        <v>7</v>
      </c>
      <c r="AC139" s="147">
        <v>7</v>
      </c>
      <c r="AZ139" s="147">
        <v>2</v>
      </c>
      <c r="BA139" s="147">
        <f>IF(AZ139=1,G139,0)</f>
        <v>0</v>
      </c>
      <c r="BB139" s="147">
        <f>IF(AZ139=2,G139,0)</f>
        <v>0</v>
      </c>
      <c r="BC139" s="147">
        <f>IF(AZ139=3,G139,0)</f>
        <v>0</v>
      </c>
      <c r="BD139" s="147">
        <f>IF(AZ139=4,G139,0)</f>
        <v>0</v>
      </c>
      <c r="BE139" s="147">
        <f>IF(AZ139=5,G139,0)</f>
        <v>0</v>
      </c>
      <c r="CA139" s="176">
        <v>1</v>
      </c>
      <c r="CB139" s="176">
        <v>7</v>
      </c>
      <c r="CZ139" s="147">
        <v>0.00299000000000049</v>
      </c>
    </row>
    <row r="140" spans="1:15" ht="12.75">
      <c r="A140" s="177"/>
      <c r="B140" s="179"/>
      <c r="C140" s="230" t="s">
        <v>258</v>
      </c>
      <c r="D140" s="231"/>
      <c r="E140" s="180">
        <v>47.2</v>
      </c>
      <c r="F140" s="181"/>
      <c r="G140" s="182"/>
      <c r="M140" s="178" t="s">
        <v>258</v>
      </c>
      <c r="O140" s="169"/>
    </row>
    <row r="141" spans="1:15" ht="12.75">
      <c r="A141" s="177"/>
      <c r="B141" s="179"/>
      <c r="C141" s="230" t="s">
        <v>259</v>
      </c>
      <c r="D141" s="231"/>
      <c r="E141" s="180">
        <v>187.1</v>
      </c>
      <c r="F141" s="181"/>
      <c r="G141" s="182"/>
      <c r="M141" s="178" t="s">
        <v>259</v>
      </c>
      <c r="O141" s="169"/>
    </row>
    <row r="142" spans="1:104" ht="12.75">
      <c r="A142" s="170">
        <v>48</v>
      </c>
      <c r="B142" s="171" t="s">
        <v>260</v>
      </c>
      <c r="C142" s="172" t="s">
        <v>261</v>
      </c>
      <c r="D142" s="173" t="s">
        <v>95</v>
      </c>
      <c r="E142" s="174">
        <v>33.2</v>
      </c>
      <c r="F142" s="174">
        <v>0</v>
      </c>
      <c r="G142" s="175">
        <f>E142*F142</f>
        <v>0</v>
      </c>
      <c r="O142" s="169">
        <v>2</v>
      </c>
      <c r="AA142" s="147">
        <v>1</v>
      </c>
      <c r="AB142" s="147">
        <v>7</v>
      </c>
      <c r="AC142" s="147">
        <v>7</v>
      </c>
      <c r="AZ142" s="147">
        <v>2</v>
      </c>
      <c r="BA142" s="147">
        <f>IF(AZ142=1,G142,0)</f>
        <v>0</v>
      </c>
      <c r="BB142" s="147">
        <f>IF(AZ142=2,G142,0)</f>
        <v>0</v>
      </c>
      <c r="BC142" s="147">
        <f>IF(AZ142=3,G142,0)</f>
        <v>0</v>
      </c>
      <c r="BD142" s="147">
        <f>IF(AZ142=4,G142,0)</f>
        <v>0</v>
      </c>
      <c r="BE142" s="147">
        <f>IF(AZ142=5,G142,0)</f>
        <v>0</v>
      </c>
      <c r="CA142" s="176">
        <v>1</v>
      </c>
      <c r="CB142" s="176">
        <v>7</v>
      </c>
      <c r="CZ142" s="147">
        <v>0.00265999999999877</v>
      </c>
    </row>
    <row r="143" spans="1:15" ht="12.75">
      <c r="A143" s="177"/>
      <c r="B143" s="179"/>
      <c r="C143" s="230" t="s">
        <v>262</v>
      </c>
      <c r="D143" s="231"/>
      <c r="E143" s="180">
        <v>33.2</v>
      </c>
      <c r="F143" s="181"/>
      <c r="G143" s="182"/>
      <c r="M143" s="178" t="s">
        <v>262</v>
      </c>
      <c r="O143" s="169"/>
    </row>
    <row r="144" spans="1:104" ht="12.75">
      <c r="A144" s="170">
        <v>49</v>
      </c>
      <c r="B144" s="171" t="s">
        <v>263</v>
      </c>
      <c r="C144" s="172" t="s">
        <v>264</v>
      </c>
      <c r="D144" s="173" t="s">
        <v>83</v>
      </c>
      <c r="E144" s="174">
        <v>217.64</v>
      </c>
      <c r="F144" s="174">
        <v>0</v>
      </c>
      <c r="G144" s="175">
        <f>E144*F144</f>
        <v>0</v>
      </c>
      <c r="O144" s="169">
        <v>2</v>
      </c>
      <c r="AA144" s="147">
        <v>1</v>
      </c>
      <c r="AB144" s="147">
        <v>7</v>
      </c>
      <c r="AC144" s="147">
        <v>7</v>
      </c>
      <c r="AZ144" s="147">
        <v>2</v>
      </c>
      <c r="BA144" s="147">
        <f>IF(AZ144=1,G144,0)</f>
        <v>0</v>
      </c>
      <c r="BB144" s="147">
        <f>IF(AZ144=2,G144,0)</f>
        <v>0</v>
      </c>
      <c r="BC144" s="147">
        <f>IF(AZ144=3,G144,0)</f>
        <v>0</v>
      </c>
      <c r="BD144" s="147">
        <f>IF(AZ144=4,G144,0)</f>
        <v>0</v>
      </c>
      <c r="BE144" s="147">
        <f>IF(AZ144=5,G144,0)</f>
        <v>0</v>
      </c>
      <c r="CA144" s="176">
        <v>1</v>
      </c>
      <c r="CB144" s="176">
        <v>7</v>
      </c>
      <c r="CZ144" s="147">
        <v>0</v>
      </c>
    </row>
    <row r="145" spans="1:15" ht="12.75">
      <c r="A145" s="177"/>
      <c r="B145" s="179"/>
      <c r="C145" s="230" t="s">
        <v>265</v>
      </c>
      <c r="D145" s="231"/>
      <c r="E145" s="180">
        <v>217.64</v>
      </c>
      <c r="F145" s="181"/>
      <c r="G145" s="182"/>
      <c r="M145" s="178" t="s">
        <v>265</v>
      </c>
      <c r="O145" s="169"/>
    </row>
    <row r="146" spans="1:104" ht="12.75">
      <c r="A146" s="170">
        <v>50</v>
      </c>
      <c r="B146" s="171" t="s">
        <v>266</v>
      </c>
      <c r="C146" s="172" t="s">
        <v>267</v>
      </c>
      <c r="D146" s="173" t="s">
        <v>83</v>
      </c>
      <c r="E146" s="174">
        <v>217.64</v>
      </c>
      <c r="F146" s="174">
        <v>0</v>
      </c>
      <c r="G146" s="175">
        <f>E146*F146</f>
        <v>0</v>
      </c>
      <c r="O146" s="169">
        <v>2</v>
      </c>
      <c r="AA146" s="147">
        <v>1</v>
      </c>
      <c r="AB146" s="147">
        <v>7</v>
      </c>
      <c r="AC146" s="147">
        <v>7</v>
      </c>
      <c r="AZ146" s="147">
        <v>2</v>
      </c>
      <c r="BA146" s="147">
        <f>IF(AZ146=1,G146,0)</f>
        <v>0</v>
      </c>
      <c r="BB146" s="147">
        <f>IF(AZ146=2,G146,0)</f>
        <v>0</v>
      </c>
      <c r="BC146" s="147">
        <f>IF(AZ146=3,G146,0)</f>
        <v>0</v>
      </c>
      <c r="BD146" s="147">
        <f>IF(AZ146=4,G146,0)</f>
        <v>0</v>
      </c>
      <c r="BE146" s="147">
        <f>IF(AZ146=5,G146,0)</f>
        <v>0</v>
      </c>
      <c r="CA146" s="176">
        <v>1</v>
      </c>
      <c r="CB146" s="176">
        <v>7</v>
      </c>
      <c r="CZ146" s="147">
        <v>0</v>
      </c>
    </row>
    <row r="147" spans="1:104" ht="12.75">
      <c r="A147" s="170">
        <v>51</v>
      </c>
      <c r="B147" s="171" t="s">
        <v>268</v>
      </c>
      <c r="C147" s="172" t="s">
        <v>269</v>
      </c>
      <c r="D147" s="173" t="s">
        <v>61</v>
      </c>
      <c r="E147" s="174"/>
      <c r="F147" s="174">
        <v>0</v>
      </c>
      <c r="G147" s="175">
        <f>E147*F147</f>
        <v>0</v>
      </c>
      <c r="O147" s="169">
        <v>2</v>
      </c>
      <c r="AA147" s="147">
        <v>7</v>
      </c>
      <c r="AB147" s="147">
        <v>1002</v>
      </c>
      <c r="AC147" s="147">
        <v>5</v>
      </c>
      <c r="AZ147" s="147">
        <v>2</v>
      </c>
      <c r="BA147" s="147">
        <f>IF(AZ147=1,G147,0)</f>
        <v>0</v>
      </c>
      <c r="BB147" s="147">
        <f>IF(AZ147=2,G147,0)</f>
        <v>0</v>
      </c>
      <c r="BC147" s="147">
        <f>IF(AZ147=3,G147,0)</f>
        <v>0</v>
      </c>
      <c r="BD147" s="147">
        <f>IF(AZ147=4,G147,0)</f>
        <v>0</v>
      </c>
      <c r="BE147" s="147">
        <f>IF(AZ147=5,G147,0)</f>
        <v>0</v>
      </c>
      <c r="CA147" s="176">
        <v>7</v>
      </c>
      <c r="CB147" s="176">
        <v>1002</v>
      </c>
      <c r="CZ147" s="147">
        <v>0</v>
      </c>
    </row>
    <row r="148" spans="1:57" ht="12.75">
      <c r="A148" s="183"/>
      <c r="B148" s="184" t="s">
        <v>74</v>
      </c>
      <c r="C148" s="185" t="str">
        <f>CONCATENATE(B134," ",C134)</f>
        <v>764 Konstrukce klempířské</v>
      </c>
      <c r="D148" s="186"/>
      <c r="E148" s="187"/>
      <c r="F148" s="188"/>
      <c r="G148" s="189">
        <f>SUM(G134:G147)</f>
        <v>0</v>
      </c>
      <c r="O148" s="169">
        <v>4</v>
      </c>
      <c r="BA148" s="190">
        <f>SUM(BA134:BA147)</f>
        <v>0</v>
      </c>
      <c r="BB148" s="190">
        <f>SUM(BB134:BB147)</f>
        <v>0</v>
      </c>
      <c r="BC148" s="190">
        <f>SUM(BC134:BC147)</f>
        <v>0</v>
      </c>
      <c r="BD148" s="190">
        <f>SUM(BD134:BD147)</f>
        <v>0</v>
      </c>
      <c r="BE148" s="190">
        <f>SUM(BE134:BE147)</f>
        <v>0</v>
      </c>
    </row>
    <row r="149" spans="1:15" ht="12.75">
      <c r="A149" s="162" t="s">
        <v>72</v>
      </c>
      <c r="B149" s="163" t="s">
        <v>270</v>
      </c>
      <c r="C149" s="164" t="s">
        <v>271</v>
      </c>
      <c r="D149" s="165"/>
      <c r="E149" s="166"/>
      <c r="F149" s="166"/>
      <c r="G149" s="167"/>
      <c r="H149" s="168"/>
      <c r="I149" s="168"/>
      <c r="O149" s="169">
        <v>1</v>
      </c>
    </row>
    <row r="150" spans="1:104" ht="12.75">
      <c r="A150" s="170">
        <v>52</v>
      </c>
      <c r="B150" s="171" t="s">
        <v>272</v>
      </c>
      <c r="C150" s="172" t="s">
        <v>273</v>
      </c>
      <c r="D150" s="173" t="s">
        <v>233</v>
      </c>
      <c r="E150" s="174">
        <v>6</v>
      </c>
      <c r="F150" s="174">
        <v>0</v>
      </c>
      <c r="G150" s="175">
        <f>E150*F150</f>
        <v>0</v>
      </c>
      <c r="O150" s="169">
        <v>2</v>
      </c>
      <c r="AA150" s="147">
        <v>12</v>
      </c>
      <c r="AB150" s="147">
        <v>0</v>
      </c>
      <c r="AC150" s="147">
        <v>109</v>
      </c>
      <c r="AZ150" s="147">
        <v>2</v>
      </c>
      <c r="BA150" s="147">
        <f>IF(AZ150=1,G150,0)</f>
        <v>0</v>
      </c>
      <c r="BB150" s="147">
        <f>IF(AZ150=2,G150,0)</f>
        <v>0</v>
      </c>
      <c r="BC150" s="147">
        <f>IF(AZ150=3,G150,0)</f>
        <v>0</v>
      </c>
      <c r="BD150" s="147">
        <f>IF(AZ150=4,G150,0)</f>
        <v>0</v>
      </c>
      <c r="BE150" s="147">
        <f>IF(AZ150=5,G150,0)</f>
        <v>0</v>
      </c>
      <c r="CA150" s="176">
        <v>12</v>
      </c>
      <c r="CB150" s="176">
        <v>0</v>
      </c>
      <c r="CZ150" s="147">
        <v>0</v>
      </c>
    </row>
    <row r="151" spans="1:104" ht="12.75">
      <c r="A151" s="170">
        <v>53</v>
      </c>
      <c r="B151" s="171" t="s">
        <v>274</v>
      </c>
      <c r="C151" s="172" t="s">
        <v>275</v>
      </c>
      <c r="D151" s="173" t="s">
        <v>233</v>
      </c>
      <c r="E151" s="174">
        <v>140</v>
      </c>
      <c r="F151" s="174">
        <v>0</v>
      </c>
      <c r="G151" s="175">
        <f>E151*F151</f>
        <v>0</v>
      </c>
      <c r="O151" s="169">
        <v>2</v>
      </c>
      <c r="AA151" s="147">
        <v>12</v>
      </c>
      <c r="AB151" s="147">
        <v>0</v>
      </c>
      <c r="AC151" s="147">
        <v>6</v>
      </c>
      <c r="AZ151" s="147">
        <v>2</v>
      </c>
      <c r="BA151" s="147">
        <f>IF(AZ151=1,G151,0)</f>
        <v>0</v>
      </c>
      <c r="BB151" s="147">
        <f>IF(AZ151=2,G151,0)</f>
        <v>0</v>
      </c>
      <c r="BC151" s="147">
        <f>IF(AZ151=3,G151,0)</f>
        <v>0</v>
      </c>
      <c r="BD151" s="147">
        <f>IF(AZ151=4,G151,0)</f>
        <v>0</v>
      </c>
      <c r="BE151" s="147">
        <f>IF(AZ151=5,G151,0)</f>
        <v>0</v>
      </c>
      <c r="CA151" s="176">
        <v>12</v>
      </c>
      <c r="CB151" s="176">
        <v>0</v>
      </c>
      <c r="CZ151" s="147">
        <v>0</v>
      </c>
    </row>
    <row r="152" spans="1:104" ht="12.75">
      <c r="A152" s="170">
        <v>54</v>
      </c>
      <c r="B152" s="171" t="s">
        <v>276</v>
      </c>
      <c r="C152" s="172" t="s">
        <v>277</v>
      </c>
      <c r="D152" s="173" t="s">
        <v>233</v>
      </c>
      <c r="E152" s="174">
        <v>3</v>
      </c>
      <c r="F152" s="174">
        <v>0</v>
      </c>
      <c r="G152" s="175">
        <f>E152*F152</f>
        <v>0</v>
      </c>
      <c r="O152" s="169">
        <v>2</v>
      </c>
      <c r="AA152" s="147">
        <v>12</v>
      </c>
      <c r="AB152" s="147">
        <v>0</v>
      </c>
      <c r="AC152" s="147">
        <v>8</v>
      </c>
      <c r="AZ152" s="147">
        <v>2</v>
      </c>
      <c r="BA152" s="147">
        <f>IF(AZ152=1,G152,0)</f>
        <v>0</v>
      </c>
      <c r="BB152" s="147">
        <f>IF(AZ152=2,G152,0)</f>
        <v>0</v>
      </c>
      <c r="BC152" s="147">
        <f>IF(AZ152=3,G152,0)</f>
        <v>0</v>
      </c>
      <c r="BD152" s="147">
        <f>IF(AZ152=4,G152,0)</f>
        <v>0</v>
      </c>
      <c r="BE152" s="147">
        <f>IF(AZ152=5,G152,0)</f>
        <v>0</v>
      </c>
      <c r="CA152" s="176">
        <v>12</v>
      </c>
      <c r="CB152" s="176">
        <v>0</v>
      </c>
      <c r="CZ152" s="147">
        <v>0</v>
      </c>
    </row>
    <row r="153" spans="1:57" ht="12.75">
      <c r="A153" s="183"/>
      <c r="B153" s="184" t="s">
        <v>74</v>
      </c>
      <c r="C153" s="185" t="str">
        <f>CONCATENATE(B149," ",C149)</f>
        <v>767 Konstrukce zámečnické</v>
      </c>
      <c r="D153" s="186"/>
      <c r="E153" s="187"/>
      <c r="F153" s="188"/>
      <c r="G153" s="189">
        <f>SUM(G149:G152)</f>
        <v>0</v>
      </c>
      <c r="O153" s="169">
        <v>4</v>
      </c>
      <c r="BA153" s="190">
        <f>SUM(BA149:BA152)</f>
        <v>0</v>
      </c>
      <c r="BB153" s="190">
        <f>SUM(BB149:BB152)</f>
        <v>0</v>
      </c>
      <c r="BC153" s="190">
        <f>SUM(BC149:BC152)</f>
        <v>0</v>
      </c>
      <c r="BD153" s="190">
        <f>SUM(BD149:BD152)</f>
        <v>0</v>
      </c>
      <c r="BE153" s="190">
        <f>SUM(BE149:BE152)</f>
        <v>0</v>
      </c>
    </row>
    <row r="154" spans="1:15" ht="12.75">
      <c r="A154" s="162" t="s">
        <v>72</v>
      </c>
      <c r="B154" s="163" t="s">
        <v>278</v>
      </c>
      <c r="C154" s="164" t="s">
        <v>279</v>
      </c>
      <c r="D154" s="165"/>
      <c r="E154" s="166"/>
      <c r="F154" s="166"/>
      <c r="G154" s="167"/>
      <c r="H154" s="168"/>
      <c r="I154" s="168"/>
      <c r="O154" s="169">
        <v>1</v>
      </c>
    </row>
    <row r="155" spans="1:104" ht="12.75">
      <c r="A155" s="170">
        <v>55</v>
      </c>
      <c r="B155" s="171" t="s">
        <v>280</v>
      </c>
      <c r="C155" s="172" t="s">
        <v>281</v>
      </c>
      <c r="D155" s="173" t="s">
        <v>95</v>
      </c>
      <c r="E155" s="174">
        <v>16.7</v>
      </c>
      <c r="F155" s="174">
        <v>0</v>
      </c>
      <c r="G155" s="175">
        <f>E155*F155</f>
        <v>0</v>
      </c>
      <c r="O155" s="169">
        <v>2</v>
      </c>
      <c r="AA155" s="147">
        <v>12</v>
      </c>
      <c r="AB155" s="147">
        <v>0</v>
      </c>
      <c r="AC155" s="147">
        <v>9</v>
      </c>
      <c r="AZ155" s="147">
        <v>2</v>
      </c>
      <c r="BA155" s="147">
        <f>IF(AZ155=1,G155,0)</f>
        <v>0</v>
      </c>
      <c r="BB155" s="147">
        <f>IF(AZ155=2,G155,0)</f>
        <v>0</v>
      </c>
      <c r="BC155" s="147">
        <f>IF(AZ155=3,G155,0)</f>
        <v>0</v>
      </c>
      <c r="BD155" s="147">
        <f>IF(AZ155=4,G155,0)</f>
        <v>0</v>
      </c>
      <c r="BE155" s="147">
        <f>IF(AZ155=5,G155,0)</f>
        <v>0</v>
      </c>
      <c r="CA155" s="176">
        <v>12</v>
      </c>
      <c r="CB155" s="176">
        <v>0</v>
      </c>
      <c r="CZ155" s="147">
        <v>0</v>
      </c>
    </row>
    <row r="156" spans="1:15" ht="12.75">
      <c r="A156" s="177"/>
      <c r="B156" s="179"/>
      <c r="C156" s="230" t="s">
        <v>282</v>
      </c>
      <c r="D156" s="231"/>
      <c r="E156" s="180">
        <v>16.7</v>
      </c>
      <c r="F156" s="181"/>
      <c r="G156" s="182"/>
      <c r="M156" s="178" t="s">
        <v>282</v>
      </c>
      <c r="O156" s="169"/>
    </row>
    <row r="157" spans="1:104" ht="12.75">
      <c r="A157" s="170">
        <v>56</v>
      </c>
      <c r="B157" s="171" t="s">
        <v>283</v>
      </c>
      <c r="C157" s="172" t="s">
        <v>284</v>
      </c>
      <c r="D157" s="173" t="s">
        <v>95</v>
      </c>
      <c r="E157" s="174">
        <v>18.9</v>
      </c>
      <c r="F157" s="174">
        <v>0</v>
      </c>
      <c r="G157" s="175">
        <f>E157*F157</f>
        <v>0</v>
      </c>
      <c r="O157" s="169">
        <v>2</v>
      </c>
      <c r="AA157" s="147">
        <v>12</v>
      </c>
      <c r="AB157" s="147">
        <v>0</v>
      </c>
      <c r="AC157" s="147">
        <v>101</v>
      </c>
      <c r="AZ157" s="147">
        <v>2</v>
      </c>
      <c r="BA157" s="147">
        <f>IF(AZ157=1,G157,0)</f>
        <v>0</v>
      </c>
      <c r="BB157" s="147">
        <f>IF(AZ157=2,G157,0)</f>
        <v>0</v>
      </c>
      <c r="BC157" s="147">
        <f>IF(AZ157=3,G157,0)</f>
        <v>0</v>
      </c>
      <c r="BD157" s="147">
        <f>IF(AZ157=4,G157,0)</f>
        <v>0</v>
      </c>
      <c r="BE157" s="147">
        <f>IF(AZ157=5,G157,0)</f>
        <v>0</v>
      </c>
      <c r="CA157" s="176">
        <v>12</v>
      </c>
      <c r="CB157" s="176">
        <v>0</v>
      </c>
      <c r="CZ157" s="147">
        <v>0</v>
      </c>
    </row>
    <row r="158" spans="1:15" ht="12.75">
      <c r="A158" s="177"/>
      <c r="B158" s="179"/>
      <c r="C158" s="230" t="s">
        <v>285</v>
      </c>
      <c r="D158" s="231"/>
      <c r="E158" s="180">
        <v>18.9</v>
      </c>
      <c r="F158" s="181"/>
      <c r="G158" s="182"/>
      <c r="M158" s="178" t="s">
        <v>285</v>
      </c>
      <c r="O158" s="169"/>
    </row>
    <row r="159" spans="1:104" ht="12.75">
      <c r="A159" s="170">
        <v>57</v>
      </c>
      <c r="B159" s="171" t="s">
        <v>286</v>
      </c>
      <c r="C159" s="172" t="s">
        <v>287</v>
      </c>
      <c r="D159" s="173" t="s">
        <v>95</v>
      </c>
      <c r="E159" s="174">
        <v>198.7</v>
      </c>
      <c r="F159" s="174">
        <v>0</v>
      </c>
      <c r="G159" s="175">
        <f>E159*F159</f>
        <v>0</v>
      </c>
      <c r="O159" s="169">
        <v>2</v>
      </c>
      <c r="AA159" s="147">
        <v>12</v>
      </c>
      <c r="AB159" s="147">
        <v>0</v>
      </c>
      <c r="AC159" s="147">
        <v>102</v>
      </c>
      <c r="AZ159" s="147">
        <v>2</v>
      </c>
      <c r="BA159" s="147">
        <f>IF(AZ159=1,G159,0)</f>
        <v>0</v>
      </c>
      <c r="BB159" s="147">
        <f>IF(AZ159=2,G159,0)</f>
        <v>0</v>
      </c>
      <c r="BC159" s="147">
        <f>IF(AZ159=3,G159,0)</f>
        <v>0</v>
      </c>
      <c r="BD159" s="147">
        <f>IF(AZ159=4,G159,0)</f>
        <v>0</v>
      </c>
      <c r="BE159" s="147">
        <f>IF(AZ159=5,G159,0)</f>
        <v>0</v>
      </c>
      <c r="CA159" s="176">
        <v>12</v>
      </c>
      <c r="CB159" s="176">
        <v>0</v>
      </c>
      <c r="CZ159" s="147">
        <v>0</v>
      </c>
    </row>
    <row r="160" spans="1:15" ht="22.5">
      <c r="A160" s="177"/>
      <c r="B160" s="179"/>
      <c r="C160" s="230" t="s">
        <v>288</v>
      </c>
      <c r="D160" s="231"/>
      <c r="E160" s="180">
        <v>198.7</v>
      </c>
      <c r="F160" s="181"/>
      <c r="G160" s="182"/>
      <c r="M160" s="178" t="s">
        <v>288</v>
      </c>
      <c r="O160" s="169"/>
    </row>
    <row r="161" spans="1:104" ht="22.5">
      <c r="A161" s="170">
        <v>58</v>
      </c>
      <c r="B161" s="171" t="s">
        <v>289</v>
      </c>
      <c r="C161" s="172" t="s">
        <v>290</v>
      </c>
      <c r="D161" s="173" t="s">
        <v>95</v>
      </c>
      <c r="E161" s="174">
        <v>925.45</v>
      </c>
      <c r="F161" s="174">
        <v>0</v>
      </c>
      <c r="G161" s="175">
        <f>E161*F161</f>
        <v>0</v>
      </c>
      <c r="O161" s="169">
        <v>2</v>
      </c>
      <c r="AA161" s="147">
        <v>12</v>
      </c>
      <c r="AB161" s="147">
        <v>0</v>
      </c>
      <c r="AC161" s="147">
        <v>10</v>
      </c>
      <c r="AZ161" s="147">
        <v>2</v>
      </c>
      <c r="BA161" s="147">
        <f>IF(AZ161=1,G161,0)</f>
        <v>0</v>
      </c>
      <c r="BB161" s="147">
        <f>IF(AZ161=2,G161,0)</f>
        <v>0</v>
      </c>
      <c r="BC161" s="147">
        <f>IF(AZ161=3,G161,0)</f>
        <v>0</v>
      </c>
      <c r="BD161" s="147">
        <f>IF(AZ161=4,G161,0)</f>
        <v>0</v>
      </c>
      <c r="BE161" s="147">
        <f>IF(AZ161=5,G161,0)</f>
        <v>0</v>
      </c>
      <c r="CA161" s="176">
        <v>12</v>
      </c>
      <c r="CB161" s="176">
        <v>0</v>
      </c>
      <c r="CZ161" s="147">
        <v>0</v>
      </c>
    </row>
    <row r="162" spans="1:15" ht="12.75">
      <c r="A162" s="177"/>
      <c r="B162" s="179"/>
      <c r="C162" s="230" t="s">
        <v>291</v>
      </c>
      <c r="D162" s="231"/>
      <c r="E162" s="180">
        <v>925.45</v>
      </c>
      <c r="F162" s="181"/>
      <c r="G162" s="182"/>
      <c r="M162" s="178" t="s">
        <v>291</v>
      </c>
      <c r="O162" s="169"/>
    </row>
    <row r="163" spans="1:104" ht="12.75">
      <c r="A163" s="170">
        <v>59</v>
      </c>
      <c r="B163" s="171" t="s">
        <v>292</v>
      </c>
      <c r="C163" s="172" t="s">
        <v>293</v>
      </c>
      <c r="D163" s="173" t="s">
        <v>233</v>
      </c>
      <c r="E163" s="174">
        <v>1</v>
      </c>
      <c r="F163" s="174">
        <v>0</v>
      </c>
      <c r="G163" s="175">
        <f aca="true" t="shared" si="0" ref="G163:G183">E163*F163</f>
        <v>0</v>
      </c>
      <c r="O163" s="169">
        <v>2</v>
      </c>
      <c r="AA163" s="147">
        <v>12</v>
      </c>
      <c r="AB163" s="147">
        <v>0</v>
      </c>
      <c r="AC163" s="147">
        <v>11</v>
      </c>
      <c r="AZ163" s="147">
        <v>2</v>
      </c>
      <c r="BA163" s="147">
        <f aca="true" t="shared" si="1" ref="BA163:BA183">IF(AZ163=1,G163,0)</f>
        <v>0</v>
      </c>
      <c r="BB163" s="147">
        <f aca="true" t="shared" si="2" ref="BB163:BB183">IF(AZ163=2,G163,0)</f>
        <v>0</v>
      </c>
      <c r="BC163" s="147">
        <f aca="true" t="shared" si="3" ref="BC163:BC183">IF(AZ163=3,G163,0)</f>
        <v>0</v>
      </c>
      <c r="BD163" s="147">
        <f aca="true" t="shared" si="4" ref="BD163:BD183">IF(AZ163=4,G163,0)</f>
        <v>0</v>
      </c>
      <c r="BE163" s="147">
        <f aca="true" t="shared" si="5" ref="BE163:BE183">IF(AZ163=5,G163,0)</f>
        <v>0</v>
      </c>
      <c r="CA163" s="176">
        <v>12</v>
      </c>
      <c r="CB163" s="176">
        <v>0</v>
      </c>
      <c r="CZ163" s="147">
        <v>0</v>
      </c>
    </row>
    <row r="164" spans="1:104" ht="12.75">
      <c r="A164" s="170">
        <v>60</v>
      </c>
      <c r="B164" s="171" t="s">
        <v>294</v>
      </c>
      <c r="C164" s="172" t="s">
        <v>295</v>
      </c>
      <c r="D164" s="173" t="s">
        <v>233</v>
      </c>
      <c r="E164" s="174">
        <v>1</v>
      </c>
      <c r="F164" s="174">
        <v>0</v>
      </c>
      <c r="G164" s="175">
        <f t="shared" si="0"/>
        <v>0</v>
      </c>
      <c r="O164" s="169">
        <v>2</v>
      </c>
      <c r="AA164" s="147">
        <v>12</v>
      </c>
      <c r="AB164" s="147">
        <v>0</v>
      </c>
      <c r="AC164" s="147">
        <v>12</v>
      </c>
      <c r="AZ164" s="147">
        <v>2</v>
      </c>
      <c r="BA164" s="147">
        <f t="shared" si="1"/>
        <v>0</v>
      </c>
      <c r="BB164" s="147">
        <f t="shared" si="2"/>
        <v>0</v>
      </c>
      <c r="BC164" s="147">
        <f t="shared" si="3"/>
        <v>0</v>
      </c>
      <c r="BD164" s="147">
        <f t="shared" si="4"/>
        <v>0</v>
      </c>
      <c r="BE164" s="147">
        <f t="shared" si="5"/>
        <v>0</v>
      </c>
      <c r="CA164" s="176">
        <v>12</v>
      </c>
      <c r="CB164" s="176">
        <v>0</v>
      </c>
      <c r="CZ164" s="147">
        <v>0</v>
      </c>
    </row>
    <row r="165" spans="1:104" ht="12.75">
      <c r="A165" s="170">
        <v>61</v>
      </c>
      <c r="B165" s="171"/>
      <c r="C165" s="172" t="s">
        <v>377</v>
      </c>
      <c r="D165" s="173"/>
      <c r="E165" s="174"/>
      <c r="F165" s="174">
        <v>0</v>
      </c>
      <c r="G165" s="175">
        <f>E165*F165</f>
        <v>0</v>
      </c>
      <c r="O165" s="169">
        <v>2</v>
      </c>
      <c r="AA165" s="147">
        <v>12</v>
      </c>
      <c r="AB165" s="147">
        <v>0</v>
      </c>
      <c r="AC165" s="147">
        <v>13</v>
      </c>
      <c r="AZ165" s="147">
        <v>2</v>
      </c>
      <c r="BA165" s="147">
        <f t="shared" si="1"/>
        <v>0</v>
      </c>
      <c r="BB165" s="147">
        <f t="shared" si="2"/>
        <v>0</v>
      </c>
      <c r="BC165" s="147">
        <f t="shared" si="3"/>
        <v>0</v>
      </c>
      <c r="BD165" s="147">
        <f t="shared" si="4"/>
        <v>0</v>
      </c>
      <c r="BE165" s="147">
        <f t="shared" si="5"/>
        <v>0</v>
      </c>
      <c r="CA165" s="176">
        <v>12</v>
      </c>
      <c r="CB165" s="176">
        <v>0</v>
      </c>
      <c r="CZ165" s="147">
        <v>0</v>
      </c>
    </row>
    <row r="166" spans="1:104" ht="12.75">
      <c r="A166" s="170">
        <v>62</v>
      </c>
      <c r="B166" s="171" t="s">
        <v>296</v>
      </c>
      <c r="C166" s="172" t="s">
        <v>297</v>
      </c>
      <c r="D166" s="173" t="s">
        <v>233</v>
      </c>
      <c r="E166" s="174">
        <v>1</v>
      </c>
      <c r="F166" s="174">
        <v>0</v>
      </c>
      <c r="G166" s="175">
        <f t="shared" si="0"/>
        <v>0</v>
      </c>
      <c r="O166" s="169">
        <v>2</v>
      </c>
      <c r="AA166" s="147">
        <v>12</v>
      </c>
      <c r="AB166" s="147">
        <v>0</v>
      </c>
      <c r="AC166" s="147">
        <v>14</v>
      </c>
      <c r="AZ166" s="147">
        <v>2</v>
      </c>
      <c r="BA166" s="147">
        <f t="shared" si="1"/>
        <v>0</v>
      </c>
      <c r="BB166" s="147">
        <f t="shared" si="2"/>
        <v>0</v>
      </c>
      <c r="BC166" s="147">
        <f t="shared" si="3"/>
        <v>0</v>
      </c>
      <c r="BD166" s="147">
        <f t="shared" si="4"/>
        <v>0</v>
      </c>
      <c r="BE166" s="147">
        <f t="shared" si="5"/>
        <v>0</v>
      </c>
      <c r="CA166" s="176">
        <v>12</v>
      </c>
      <c r="CB166" s="176">
        <v>0</v>
      </c>
      <c r="CZ166" s="147">
        <v>0</v>
      </c>
    </row>
    <row r="167" spans="1:104" ht="12.75">
      <c r="A167" s="170">
        <v>63</v>
      </c>
      <c r="B167" s="171" t="s">
        <v>298</v>
      </c>
      <c r="C167" s="172" t="s">
        <v>299</v>
      </c>
      <c r="D167" s="173" t="s">
        <v>233</v>
      </c>
      <c r="E167" s="174">
        <v>2</v>
      </c>
      <c r="F167" s="174">
        <v>0</v>
      </c>
      <c r="G167" s="175">
        <f t="shared" si="0"/>
        <v>0</v>
      </c>
      <c r="O167" s="169">
        <v>2</v>
      </c>
      <c r="AA167" s="147">
        <v>12</v>
      </c>
      <c r="AB167" s="147">
        <v>0</v>
      </c>
      <c r="AC167" s="147">
        <v>16</v>
      </c>
      <c r="AZ167" s="147">
        <v>2</v>
      </c>
      <c r="BA167" s="147">
        <f t="shared" si="1"/>
        <v>0</v>
      </c>
      <c r="BB167" s="147">
        <f t="shared" si="2"/>
        <v>0</v>
      </c>
      <c r="BC167" s="147">
        <f t="shared" si="3"/>
        <v>0</v>
      </c>
      <c r="BD167" s="147">
        <f t="shared" si="4"/>
        <v>0</v>
      </c>
      <c r="BE167" s="147">
        <f t="shared" si="5"/>
        <v>0</v>
      </c>
      <c r="CA167" s="176">
        <v>12</v>
      </c>
      <c r="CB167" s="176">
        <v>0</v>
      </c>
      <c r="CZ167" s="147">
        <v>0</v>
      </c>
    </row>
    <row r="168" spans="1:104" ht="12.75">
      <c r="A168" s="170">
        <v>64</v>
      </c>
      <c r="B168" s="171" t="s">
        <v>300</v>
      </c>
      <c r="C168" s="172" t="s">
        <v>301</v>
      </c>
      <c r="D168" s="173" t="s">
        <v>233</v>
      </c>
      <c r="E168" s="174">
        <v>2</v>
      </c>
      <c r="F168" s="174">
        <v>0</v>
      </c>
      <c r="G168" s="175">
        <f t="shared" si="0"/>
        <v>0</v>
      </c>
      <c r="O168" s="169">
        <v>2</v>
      </c>
      <c r="AA168" s="147">
        <v>12</v>
      </c>
      <c r="AB168" s="147">
        <v>0</v>
      </c>
      <c r="AC168" s="147">
        <v>17</v>
      </c>
      <c r="AZ168" s="147">
        <v>2</v>
      </c>
      <c r="BA168" s="147">
        <f t="shared" si="1"/>
        <v>0</v>
      </c>
      <c r="BB168" s="147">
        <f t="shared" si="2"/>
        <v>0</v>
      </c>
      <c r="BC168" s="147">
        <f t="shared" si="3"/>
        <v>0</v>
      </c>
      <c r="BD168" s="147">
        <f t="shared" si="4"/>
        <v>0</v>
      </c>
      <c r="BE168" s="147">
        <f t="shared" si="5"/>
        <v>0</v>
      </c>
      <c r="CA168" s="176">
        <v>12</v>
      </c>
      <c r="CB168" s="176">
        <v>0</v>
      </c>
      <c r="CZ168" s="147">
        <v>0</v>
      </c>
    </row>
    <row r="169" spans="1:104" ht="12.75">
      <c r="A169" s="170">
        <v>65</v>
      </c>
      <c r="B169" s="171" t="s">
        <v>302</v>
      </c>
      <c r="C169" s="172" t="s">
        <v>303</v>
      </c>
      <c r="D169" s="173" t="s">
        <v>233</v>
      </c>
      <c r="E169" s="174">
        <v>1</v>
      </c>
      <c r="F169" s="174">
        <v>0</v>
      </c>
      <c r="G169" s="175">
        <f t="shared" si="0"/>
        <v>0</v>
      </c>
      <c r="O169" s="169">
        <v>2</v>
      </c>
      <c r="AA169" s="147">
        <v>12</v>
      </c>
      <c r="AB169" s="147">
        <v>0</v>
      </c>
      <c r="AC169" s="147">
        <v>18</v>
      </c>
      <c r="AZ169" s="147">
        <v>2</v>
      </c>
      <c r="BA169" s="147">
        <f t="shared" si="1"/>
        <v>0</v>
      </c>
      <c r="BB169" s="147">
        <f t="shared" si="2"/>
        <v>0</v>
      </c>
      <c r="BC169" s="147">
        <f t="shared" si="3"/>
        <v>0</v>
      </c>
      <c r="BD169" s="147">
        <f t="shared" si="4"/>
        <v>0</v>
      </c>
      <c r="BE169" s="147">
        <f t="shared" si="5"/>
        <v>0</v>
      </c>
      <c r="CA169" s="176">
        <v>12</v>
      </c>
      <c r="CB169" s="176">
        <v>0</v>
      </c>
      <c r="CZ169" s="147">
        <v>0</v>
      </c>
    </row>
    <row r="170" spans="1:104" ht="12.75">
      <c r="A170" s="170">
        <v>66</v>
      </c>
      <c r="B170" s="171" t="s">
        <v>304</v>
      </c>
      <c r="C170" s="172" t="s">
        <v>305</v>
      </c>
      <c r="D170" s="173" t="s">
        <v>233</v>
      </c>
      <c r="E170" s="174">
        <v>2</v>
      </c>
      <c r="F170" s="174">
        <v>0</v>
      </c>
      <c r="G170" s="175">
        <f t="shared" si="0"/>
        <v>0</v>
      </c>
      <c r="O170" s="169">
        <v>2</v>
      </c>
      <c r="AA170" s="147">
        <v>12</v>
      </c>
      <c r="AB170" s="147">
        <v>0</v>
      </c>
      <c r="AC170" s="147">
        <v>19</v>
      </c>
      <c r="AZ170" s="147">
        <v>2</v>
      </c>
      <c r="BA170" s="147">
        <f t="shared" si="1"/>
        <v>0</v>
      </c>
      <c r="BB170" s="147">
        <f t="shared" si="2"/>
        <v>0</v>
      </c>
      <c r="BC170" s="147">
        <f t="shared" si="3"/>
        <v>0</v>
      </c>
      <c r="BD170" s="147">
        <f t="shared" si="4"/>
        <v>0</v>
      </c>
      <c r="BE170" s="147">
        <f t="shared" si="5"/>
        <v>0</v>
      </c>
      <c r="CA170" s="176">
        <v>12</v>
      </c>
      <c r="CB170" s="176">
        <v>0</v>
      </c>
      <c r="CZ170" s="147">
        <v>0</v>
      </c>
    </row>
    <row r="171" spans="1:104" ht="12.75">
      <c r="A171" s="170">
        <v>67</v>
      </c>
      <c r="B171" s="171" t="s">
        <v>306</v>
      </c>
      <c r="C171" s="172" t="s">
        <v>307</v>
      </c>
      <c r="D171" s="173" t="s">
        <v>233</v>
      </c>
      <c r="E171" s="174">
        <v>1</v>
      </c>
      <c r="F171" s="174">
        <v>0</v>
      </c>
      <c r="G171" s="175">
        <f t="shared" si="0"/>
        <v>0</v>
      </c>
      <c r="O171" s="169">
        <v>2</v>
      </c>
      <c r="AA171" s="147">
        <v>12</v>
      </c>
      <c r="AB171" s="147">
        <v>0</v>
      </c>
      <c r="AC171" s="147">
        <v>20</v>
      </c>
      <c r="AZ171" s="147">
        <v>2</v>
      </c>
      <c r="BA171" s="147">
        <f t="shared" si="1"/>
        <v>0</v>
      </c>
      <c r="BB171" s="147">
        <f t="shared" si="2"/>
        <v>0</v>
      </c>
      <c r="BC171" s="147">
        <f t="shared" si="3"/>
        <v>0</v>
      </c>
      <c r="BD171" s="147">
        <f t="shared" si="4"/>
        <v>0</v>
      </c>
      <c r="BE171" s="147">
        <f t="shared" si="5"/>
        <v>0</v>
      </c>
      <c r="CA171" s="176">
        <v>12</v>
      </c>
      <c r="CB171" s="176">
        <v>0</v>
      </c>
      <c r="CZ171" s="147">
        <v>0</v>
      </c>
    </row>
    <row r="172" spans="1:104" ht="12.75">
      <c r="A172" s="170">
        <v>68</v>
      </c>
      <c r="B172" s="171" t="s">
        <v>308</v>
      </c>
      <c r="C172" s="172" t="s">
        <v>309</v>
      </c>
      <c r="D172" s="173" t="s">
        <v>233</v>
      </c>
      <c r="E172" s="174">
        <v>18</v>
      </c>
      <c r="F172" s="174">
        <v>0</v>
      </c>
      <c r="G172" s="175">
        <f t="shared" si="0"/>
        <v>0</v>
      </c>
      <c r="O172" s="169">
        <v>2</v>
      </c>
      <c r="AA172" s="147">
        <v>12</v>
      </c>
      <c r="AB172" s="147">
        <v>0</v>
      </c>
      <c r="AC172" s="147">
        <v>21</v>
      </c>
      <c r="AZ172" s="147">
        <v>2</v>
      </c>
      <c r="BA172" s="147">
        <f t="shared" si="1"/>
        <v>0</v>
      </c>
      <c r="BB172" s="147">
        <f t="shared" si="2"/>
        <v>0</v>
      </c>
      <c r="BC172" s="147">
        <f t="shared" si="3"/>
        <v>0</v>
      </c>
      <c r="BD172" s="147">
        <f t="shared" si="4"/>
        <v>0</v>
      </c>
      <c r="BE172" s="147">
        <f t="shared" si="5"/>
        <v>0</v>
      </c>
      <c r="CA172" s="176">
        <v>12</v>
      </c>
      <c r="CB172" s="176">
        <v>0</v>
      </c>
      <c r="CZ172" s="147">
        <v>0</v>
      </c>
    </row>
    <row r="173" spans="1:104" ht="12.75">
      <c r="A173" s="170">
        <v>69</v>
      </c>
      <c r="B173" s="171" t="s">
        <v>310</v>
      </c>
      <c r="C173" s="172" t="s">
        <v>311</v>
      </c>
      <c r="D173" s="173" t="s">
        <v>233</v>
      </c>
      <c r="E173" s="174">
        <v>10</v>
      </c>
      <c r="F173" s="174">
        <v>0</v>
      </c>
      <c r="G173" s="175">
        <f t="shared" si="0"/>
        <v>0</v>
      </c>
      <c r="O173" s="169">
        <v>2</v>
      </c>
      <c r="AA173" s="147">
        <v>12</v>
      </c>
      <c r="AB173" s="147">
        <v>0</v>
      </c>
      <c r="AC173" s="147">
        <v>22</v>
      </c>
      <c r="AZ173" s="147">
        <v>2</v>
      </c>
      <c r="BA173" s="147">
        <f t="shared" si="1"/>
        <v>0</v>
      </c>
      <c r="BB173" s="147">
        <f t="shared" si="2"/>
        <v>0</v>
      </c>
      <c r="BC173" s="147">
        <f t="shared" si="3"/>
        <v>0</v>
      </c>
      <c r="BD173" s="147">
        <f t="shared" si="4"/>
        <v>0</v>
      </c>
      <c r="BE173" s="147">
        <f t="shared" si="5"/>
        <v>0</v>
      </c>
      <c r="CA173" s="176">
        <v>12</v>
      </c>
      <c r="CB173" s="176">
        <v>0</v>
      </c>
      <c r="CZ173" s="147">
        <v>0</v>
      </c>
    </row>
    <row r="174" spans="1:104" ht="12.75">
      <c r="A174" s="170">
        <v>70</v>
      </c>
      <c r="B174" s="171" t="s">
        <v>312</v>
      </c>
      <c r="C174" s="172" t="s">
        <v>313</v>
      </c>
      <c r="D174" s="173" t="s">
        <v>233</v>
      </c>
      <c r="E174" s="174">
        <v>1</v>
      </c>
      <c r="F174" s="174">
        <v>0</v>
      </c>
      <c r="G174" s="175">
        <f t="shared" si="0"/>
        <v>0</v>
      </c>
      <c r="O174" s="169">
        <v>2</v>
      </c>
      <c r="AA174" s="147">
        <v>12</v>
      </c>
      <c r="AB174" s="147">
        <v>0</v>
      </c>
      <c r="AC174" s="147">
        <v>23</v>
      </c>
      <c r="AZ174" s="147">
        <v>2</v>
      </c>
      <c r="BA174" s="147">
        <f t="shared" si="1"/>
        <v>0</v>
      </c>
      <c r="BB174" s="147">
        <f t="shared" si="2"/>
        <v>0</v>
      </c>
      <c r="BC174" s="147">
        <f t="shared" si="3"/>
        <v>0</v>
      </c>
      <c r="BD174" s="147">
        <f t="shared" si="4"/>
        <v>0</v>
      </c>
      <c r="BE174" s="147">
        <f t="shared" si="5"/>
        <v>0</v>
      </c>
      <c r="CA174" s="176">
        <v>12</v>
      </c>
      <c r="CB174" s="176">
        <v>0</v>
      </c>
      <c r="CZ174" s="147">
        <v>0</v>
      </c>
    </row>
    <row r="175" spans="1:104" ht="12.75">
      <c r="A175" s="170">
        <v>71</v>
      </c>
      <c r="B175" s="171" t="s">
        <v>314</v>
      </c>
      <c r="C175" s="172" t="s">
        <v>315</v>
      </c>
      <c r="D175" s="173" t="s">
        <v>233</v>
      </c>
      <c r="E175" s="174">
        <v>2</v>
      </c>
      <c r="F175" s="174">
        <v>0</v>
      </c>
      <c r="G175" s="175">
        <f t="shared" si="0"/>
        <v>0</v>
      </c>
      <c r="O175" s="169">
        <v>2</v>
      </c>
      <c r="AA175" s="147">
        <v>12</v>
      </c>
      <c r="AB175" s="147">
        <v>0</v>
      </c>
      <c r="AC175" s="147">
        <v>24</v>
      </c>
      <c r="AZ175" s="147">
        <v>2</v>
      </c>
      <c r="BA175" s="147">
        <f t="shared" si="1"/>
        <v>0</v>
      </c>
      <c r="BB175" s="147">
        <f t="shared" si="2"/>
        <v>0</v>
      </c>
      <c r="BC175" s="147">
        <f t="shared" si="3"/>
        <v>0</v>
      </c>
      <c r="BD175" s="147">
        <f t="shared" si="4"/>
        <v>0</v>
      </c>
      <c r="BE175" s="147">
        <f t="shared" si="5"/>
        <v>0</v>
      </c>
      <c r="CA175" s="176">
        <v>12</v>
      </c>
      <c r="CB175" s="176">
        <v>0</v>
      </c>
      <c r="CZ175" s="147">
        <v>0</v>
      </c>
    </row>
    <row r="176" spans="1:104" ht="12.75">
      <c r="A176" s="170">
        <v>72</v>
      </c>
      <c r="B176" s="171" t="s">
        <v>316</v>
      </c>
      <c r="C176" s="172" t="s">
        <v>317</v>
      </c>
      <c r="D176" s="173" t="s">
        <v>233</v>
      </c>
      <c r="E176" s="174">
        <v>3</v>
      </c>
      <c r="F176" s="174">
        <v>0</v>
      </c>
      <c r="G176" s="175">
        <f t="shared" si="0"/>
        <v>0</v>
      </c>
      <c r="O176" s="169">
        <v>2</v>
      </c>
      <c r="AA176" s="147">
        <v>12</v>
      </c>
      <c r="AB176" s="147">
        <v>0</v>
      </c>
      <c r="AC176" s="147">
        <v>25</v>
      </c>
      <c r="AZ176" s="147">
        <v>2</v>
      </c>
      <c r="BA176" s="147">
        <f t="shared" si="1"/>
        <v>0</v>
      </c>
      <c r="BB176" s="147">
        <f t="shared" si="2"/>
        <v>0</v>
      </c>
      <c r="BC176" s="147">
        <f t="shared" si="3"/>
        <v>0</v>
      </c>
      <c r="BD176" s="147">
        <f t="shared" si="4"/>
        <v>0</v>
      </c>
      <c r="BE176" s="147">
        <f t="shared" si="5"/>
        <v>0</v>
      </c>
      <c r="CA176" s="176">
        <v>12</v>
      </c>
      <c r="CB176" s="176">
        <v>0</v>
      </c>
      <c r="CZ176" s="147">
        <v>0</v>
      </c>
    </row>
    <row r="177" spans="1:104" ht="12.75">
      <c r="A177" s="170">
        <v>73</v>
      </c>
      <c r="B177" s="171" t="s">
        <v>318</v>
      </c>
      <c r="C177" s="172" t="s">
        <v>319</v>
      </c>
      <c r="D177" s="173" t="s">
        <v>233</v>
      </c>
      <c r="E177" s="174">
        <v>6</v>
      </c>
      <c r="F177" s="174">
        <v>0</v>
      </c>
      <c r="G177" s="175">
        <f t="shared" si="0"/>
        <v>0</v>
      </c>
      <c r="O177" s="169">
        <v>2</v>
      </c>
      <c r="AA177" s="147">
        <v>12</v>
      </c>
      <c r="AB177" s="147">
        <v>0</v>
      </c>
      <c r="AC177" s="147">
        <v>26</v>
      </c>
      <c r="AZ177" s="147">
        <v>2</v>
      </c>
      <c r="BA177" s="147">
        <f t="shared" si="1"/>
        <v>0</v>
      </c>
      <c r="BB177" s="147">
        <f t="shared" si="2"/>
        <v>0</v>
      </c>
      <c r="BC177" s="147">
        <f t="shared" si="3"/>
        <v>0</v>
      </c>
      <c r="BD177" s="147">
        <f t="shared" si="4"/>
        <v>0</v>
      </c>
      <c r="BE177" s="147">
        <f t="shared" si="5"/>
        <v>0</v>
      </c>
      <c r="CA177" s="176">
        <v>12</v>
      </c>
      <c r="CB177" s="176">
        <v>0</v>
      </c>
      <c r="CZ177" s="147">
        <v>0</v>
      </c>
    </row>
    <row r="178" spans="1:104" ht="12.75">
      <c r="A178" s="170">
        <v>74</v>
      </c>
      <c r="B178" s="171" t="s">
        <v>320</v>
      </c>
      <c r="C178" s="172" t="s">
        <v>321</v>
      </c>
      <c r="D178" s="173" t="s">
        <v>233</v>
      </c>
      <c r="E178" s="174">
        <v>44</v>
      </c>
      <c r="F178" s="174">
        <v>0</v>
      </c>
      <c r="G178" s="175">
        <f t="shared" si="0"/>
        <v>0</v>
      </c>
      <c r="O178" s="169">
        <v>2</v>
      </c>
      <c r="AA178" s="147">
        <v>12</v>
      </c>
      <c r="AB178" s="147">
        <v>0</v>
      </c>
      <c r="AC178" s="147">
        <v>27</v>
      </c>
      <c r="AZ178" s="147">
        <v>2</v>
      </c>
      <c r="BA178" s="147">
        <f t="shared" si="1"/>
        <v>0</v>
      </c>
      <c r="BB178" s="147">
        <f t="shared" si="2"/>
        <v>0</v>
      </c>
      <c r="BC178" s="147">
        <f t="shared" si="3"/>
        <v>0</v>
      </c>
      <c r="BD178" s="147">
        <f t="shared" si="4"/>
        <v>0</v>
      </c>
      <c r="BE178" s="147">
        <f t="shared" si="5"/>
        <v>0</v>
      </c>
      <c r="CA178" s="176">
        <v>12</v>
      </c>
      <c r="CB178" s="176">
        <v>0</v>
      </c>
      <c r="CZ178" s="147">
        <v>0</v>
      </c>
    </row>
    <row r="179" spans="1:104" ht="12.75">
      <c r="A179" s="170">
        <v>75</v>
      </c>
      <c r="B179" s="171" t="s">
        <v>322</v>
      </c>
      <c r="C179" s="172" t="s">
        <v>323</v>
      </c>
      <c r="D179" s="173" t="s">
        <v>233</v>
      </c>
      <c r="E179" s="174">
        <v>18</v>
      </c>
      <c r="F179" s="174">
        <v>0</v>
      </c>
      <c r="G179" s="175">
        <f t="shared" si="0"/>
        <v>0</v>
      </c>
      <c r="O179" s="169">
        <v>2</v>
      </c>
      <c r="AA179" s="147">
        <v>12</v>
      </c>
      <c r="AB179" s="147">
        <v>0</v>
      </c>
      <c r="AC179" s="147">
        <v>28</v>
      </c>
      <c r="AZ179" s="147">
        <v>2</v>
      </c>
      <c r="BA179" s="147">
        <f t="shared" si="1"/>
        <v>0</v>
      </c>
      <c r="BB179" s="147">
        <f t="shared" si="2"/>
        <v>0</v>
      </c>
      <c r="BC179" s="147">
        <f t="shared" si="3"/>
        <v>0</v>
      </c>
      <c r="BD179" s="147">
        <f t="shared" si="4"/>
        <v>0</v>
      </c>
      <c r="BE179" s="147">
        <f t="shared" si="5"/>
        <v>0</v>
      </c>
      <c r="CA179" s="176">
        <v>12</v>
      </c>
      <c r="CB179" s="176">
        <v>0</v>
      </c>
      <c r="CZ179" s="147">
        <v>0</v>
      </c>
    </row>
    <row r="180" spans="1:104" ht="12.75">
      <c r="A180" s="170">
        <v>76</v>
      </c>
      <c r="B180" s="171" t="s">
        <v>324</v>
      </c>
      <c r="C180" s="172" t="s">
        <v>325</v>
      </c>
      <c r="D180" s="173" t="s">
        <v>233</v>
      </c>
      <c r="E180" s="174">
        <v>2</v>
      </c>
      <c r="F180" s="174">
        <v>0</v>
      </c>
      <c r="G180" s="175">
        <f t="shared" si="0"/>
        <v>0</v>
      </c>
      <c r="O180" s="169">
        <v>2</v>
      </c>
      <c r="AA180" s="147">
        <v>12</v>
      </c>
      <c r="AB180" s="147">
        <v>0</v>
      </c>
      <c r="AC180" s="147">
        <v>83</v>
      </c>
      <c r="AZ180" s="147">
        <v>2</v>
      </c>
      <c r="BA180" s="147">
        <f t="shared" si="1"/>
        <v>0</v>
      </c>
      <c r="BB180" s="147">
        <f t="shared" si="2"/>
        <v>0</v>
      </c>
      <c r="BC180" s="147">
        <f t="shared" si="3"/>
        <v>0</v>
      </c>
      <c r="BD180" s="147">
        <f t="shared" si="4"/>
        <v>0</v>
      </c>
      <c r="BE180" s="147">
        <f t="shared" si="5"/>
        <v>0</v>
      </c>
      <c r="CA180" s="176">
        <v>12</v>
      </c>
      <c r="CB180" s="176">
        <v>0</v>
      </c>
      <c r="CZ180" s="147">
        <v>0</v>
      </c>
    </row>
    <row r="181" spans="1:104" ht="12.75">
      <c r="A181" s="170">
        <v>77</v>
      </c>
      <c r="B181" s="171" t="s">
        <v>326</v>
      </c>
      <c r="C181" s="172" t="s">
        <v>323</v>
      </c>
      <c r="D181" s="173" t="s">
        <v>233</v>
      </c>
      <c r="E181" s="174">
        <v>2</v>
      </c>
      <c r="F181" s="174">
        <v>0</v>
      </c>
      <c r="G181" s="175">
        <f t="shared" si="0"/>
        <v>0</v>
      </c>
      <c r="O181" s="169">
        <v>2</v>
      </c>
      <c r="AA181" s="147">
        <v>12</v>
      </c>
      <c r="AB181" s="147">
        <v>0</v>
      </c>
      <c r="AC181" s="147">
        <v>84</v>
      </c>
      <c r="AZ181" s="147">
        <v>2</v>
      </c>
      <c r="BA181" s="147">
        <f t="shared" si="1"/>
        <v>0</v>
      </c>
      <c r="BB181" s="147">
        <f t="shared" si="2"/>
        <v>0</v>
      </c>
      <c r="BC181" s="147">
        <f t="shared" si="3"/>
        <v>0</v>
      </c>
      <c r="BD181" s="147">
        <f t="shared" si="4"/>
        <v>0</v>
      </c>
      <c r="BE181" s="147">
        <f t="shared" si="5"/>
        <v>0</v>
      </c>
      <c r="CA181" s="176">
        <v>12</v>
      </c>
      <c r="CB181" s="176">
        <v>0</v>
      </c>
      <c r="CZ181" s="147">
        <v>0</v>
      </c>
    </row>
    <row r="182" spans="1:104" ht="12.75">
      <c r="A182" s="170">
        <v>78</v>
      </c>
      <c r="B182" s="171" t="s">
        <v>327</v>
      </c>
      <c r="C182" s="172" t="s">
        <v>328</v>
      </c>
      <c r="D182" s="173" t="s">
        <v>233</v>
      </c>
      <c r="E182" s="174">
        <v>1</v>
      </c>
      <c r="F182" s="174">
        <v>0</v>
      </c>
      <c r="G182" s="175">
        <f t="shared" si="0"/>
        <v>0</v>
      </c>
      <c r="O182" s="169">
        <v>2</v>
      </c>
      <c r="AA182" s="147">
        <v>12</v>
      </c>
      <c r="AB182" s="147">
        <v>0</v>
      </c>
      <c r="AC182" s="147">
        <v>85</v>
      </c>
      <c r="AZ182" s="147">
        <v>2</v>
      </c>
      <c r="BA182" s="147">
        <f t="shared" si="1"/>
        <v>0</v>
      </c>
      <c r="BB182" s="147">
        <f t="shared" si="2"/>
        <v>0</v>
      </c>
      <c r="BC182" s="147">
        <f t="shared" si="3"/>
        <v>0</v>
      </c>
      <c r="BD182" s="147">
        <f t="shared" si="4"/>
        <v>0</v>
      </c>
      <c r="BE182" s="147">
        <f t="shared" si="5"/>
        <v>0</v>
      </c>
      <c r="CA182" s="176">
        <v>12</v>
      </c>
      <c r="CB182" s="176">
        <v>0</v>
      </c>
      <c r="CZ182" s="147">
        <v>0</v>
      </c>
    </row>
    <row r="183" spans="1:104" ht="12.75">
      <c r="A183" s="170">
        <v>79</v>
      </c>
      <c r="B183" s="171" t="s">
        <v>329</v>
      </c>
      <c r="C183" s="172" t="s">
        <v>330</v>
      </c>
      <c r="D183" s="173" t="s">
        <v>233</v>
      </c>
      <c r="E183" s="174">
        <v>2</v>
      </c>
      <c r="F183" s="174">
        <v>0</v>
      </c>
      <c r="G183" s="175">
        <f t="shared" si="0"/>
        <v>0</v>
      </c>
      <c r="O183" s="169">
        <v>2</v>
      </c>
      <c r="AA183" s="147">
        <v>12</v>
      </c>
      <c r="AB183" s="147">
        <v>0</v>
      </c>
      <c r="AC183" s="147">
        <v>86</v>
      </c>
      <c r="AZ183" s="147">
        <v>2</v>
      </c>
      <c r="BA183" s="147">
        <f t="shared" si="1"/>
        <v>0</v>
      </c>
      <c r="BB183" s="147">
        <f t="shared" si="2"/>
        <v>0</v>
      </c>
      <c r="BC183" s="147">
        <f t="shared" si="3"/>
        <v>0</v>
      </c>
      <c r="BD183" s="147">
        <f t="shared" si="4"/>
        <v>0</v>
      </c>
      <c r="BE183" s="147">
        <f t="shared" si="5"/>
        <v>0</v>
      </c>
      <c r="CA183" s="176">
        <v>12</v>
      </c>
      <c r="CB183" s="176">
        <v>0</v>
      </c>
      <c r="CZ183" s="147">
        <v>0</v>
      </c>
    </row>
    <row r="184" spans="1:57" ht="12.75">
      <c r="A184" s="183"/>
      <c r="B184" s="184" t="s">
        <v>74</v>
      </c>
      <c r="C184" s="185" t="str">
        <f>CONCATENATE(B154," ",C154)</f>
        <v>769 Otvorové prvky z plastu</v>
      </c>
      <c r="D184" s="186"/>
      <c r="E184" s="187"/>
      <c r="F184" s="188"/>
      <c r="G184" s="189">
        <f>SUM(G154:G183)</f>
        <v>0</v>
      </c>
      <c r="O184" s="169">
        <v>4</v>
      </c>
      <c r="BA184" s="190">
        <f>SUM(BA154:BA183)</f>
        <v>0</v>
      </c>
      <c r="BB184" s="190">
        <f>SUM(BB154:BB183)</f>
        <v>0</v>
      </c>
      <c r="BC184" s="190">
        <f>SUM(BC154:BC183)</f>
        <v>0</v>
      </c>
      <c r="BD184" s="190">
        <f>SUM(BD154:BD183)</f>
        <v>0</v>
      </c>
      <c r="BE184" s="190">
        <f>SUM(BE154:BE183)</f>
        <v>0</v>
      </c>
    </row>
    <row r="185" spans="1:15" ht="12.75">
      <c r="A185" s="162" t="s">
        <v>72</v>
      </c>
      <c r="B185" s="163" t="s">
        <v>331</v>
      </c>
      <c r="C185" s="164" t="s">
        <v>332</v>
      </c>
      <c r="D185" s="165"/>
      <c r="E185" s="166"/>
      <c r="F185" s="166"/>
      <c r="G185" s="167"/>
      <c r="H185" s="168"/>
      <c r="I185" s="168"/>
      <c r="O185" s="169">
        <v>1</v>
      </c>
    </row>
    <row r="186" spans="1:104" ht="12.75">
      <c r="A186" s="170">
        <v>81</v>
      </c>
      <c r="B186" s="171" t="s">
        <v>333</v>
      </c>
      <c r="C186" s="172" t="s">
        <v>334</v>
      </c>
      <c r="D186" s="173" t="s">
        <v>83</v>
      </c>
      <c r="E186" s="174">
        <v>30.9</v>
      </c>
      <c r="F186" s="174">
        <v>0</v>
      </c>
      <c r="G186" s="175">
        <f>E186*F186</f>
        <v>0</v>
      </c>
      <c r="O186" s="169">
        <v>2</v>
      </c>
      <c r="AA186" s="147">
        <v>1</v>
      </c>
      <c r="AB186" s="147">
        <v>7</v>
      </c>
      <c r="AC186" s="147">
        <v>7</v>
      </c>
      <c r="AZ186" s="147">
        <v>2</v>
      </c>
      <c r="BA186" s="147">
        <f>IF(AZ186=1,G186,0)</f>
        <v>0</v>
      </c>
      <c r="BB186" s="147">
        <f>IF(AZ186=2,G186,0)</f>
        <v>0</v>
      </c>
      <c r="BC186" s="147">
        <f>IF(AZ186=3,G186,0)</f>
        <v>0</v>
      </c>
      <c r="BD186" s="147">
        <f>IF(AZ186=4,G186,0)</f>
        <v>0</v>
      </c>
      <c r="BE186" s="147">
        <f>IF(AZ186=5,G186,0)</f>
        <v>0</v>
      </c>
      <c r="CA186" s="176">
        <v>1</v>
      </c>
      <c r="CB186" s="176">
        <v>7</v>
      </c>
      <c r="CZ186" s="147">
        <v>0.000170000000000003</v>
      </c>
    </row>
    <row r="187" spans="1:15" ht="12.75">
      <c r="A187" s="177"/>
      <c r="B187" s="179"/>
      <c r="C187" s="230" t="s">
        <v>335</v>
      </c>
      <c r="D187" s="231"/>
      <c r="E187" s="180">
        <v>26.4</v>
      </c>
      <c r="F187" s="181"/>
      <c r="G187" s="182"/>
      <c r="M187" s="178" t="s">
        <v>335</v>
      </c>
      <c r="O187" s="169"/>
    </row>
    <row r="188" spans="1:15" ht="12.75">
      <c r="A188" s="177"/>
      <c r="B188" s="179"/>
      <c r="C188" s="230" t="s">
        <v>336</v>
      </c>
      <c r="D188" s="231"/>
      <c r="E188" s="180">
        <v>4.5</v>
      </c>
      <c r="F188" s="181"/>
      <c r="G188" s="182"/>
      <c r="M188" s="178" t="s">
        <v>336</v>
      </c>
      <c r="O188" s="169"/>
    </row>
    <row r="189" spans="1:104" ht="12.75">
      <c r="A189" s="170">
        <v>82</v>
      </c>
      <c r="B189" s="171" t="s">
        <v>337</v>
      </c>
      <c r="C189" s="172" t="s">
        <v>338</v>
      </c>
      <c r="D189" s="173" t="s">
        <v>83</v>
      </c>
      <c r="E189" s="174">
        <v>14.78</v>
      </c>
      <c r="F189" s="174">
        <v>0</v>
      </c>
      <c r="G189" s="175">
        <f>E189*F189</f>
        <v>0</v>
      </c>
      <c r="O189" s="169">
        <v>2</v>
      </c>
      <c r="AA189" s="147">
        <v>1</v>
      </c>
      <c r="AB189" s="147">
        <v>7</v>
      </c>
      <c r="AC189" s="147">
        <v>7</v>
      </c>
      <c r="AZ189" s="147">
        <v>2</v>
      </c>
      <c r="BA189" s="147">
        <f>IF(AZ189=1,G189,0)</f>
        <v>0</v>
      </c>
      <c r="BB189" s="147">
        <f>IF(AZ189=2,G189,0)</f>
        <v>0</v>
      </c>
      <c r="BC189" s="147">
        <f>IF(AZ189=3,G189,0)</f>
        <v>0</v>
      </c>
      <c r="BD189" s="147">
        <f>IF(AZ189=4,G189,0)</f>
        <v>0</v>
      </c>
      <c r="BE189" s="147">
        <f>IF(AZ189=5,G189,0)</f>
        <v>0</v>
      </c>
      <c r="CA189" s="176">
        <v>1</v>
      </c>
      <c r="CB189" s="176">
        <v>7</v>
      </c>
      <c r="CZ189" s="147">
        <v>0.000420000000000087</v>
      </c>
    </row>
    <row r="190" spans="1:15" ht="12.75">
      <c r="A190" s="177"/>
      <c r="B190" s="179"/>
      <c r="C190" s="230" t="s">
        <v>339</v>
      </c>
      <c r="D190" s="231"/>
      <c r="E190" s="180">
        <v>1.5</v>
      </c>
      <c r="F190" s="181"/>
      <c r="G190" s="182"/>
      <c r="M190" s="178" t="s">
        <v>339</v>
      </c>
      <c r="O190" s="169"/>
    </row>
    <row r="191" spans="1:15" ht="12.75">
      <c r="A191" s="177"/>
      <c r="B191" s="179"/>
      <c r="C191" s="230" t="s">
        <v>340</v>
      </c>
      <c r="D191" s="231"/>
      <c r="E191" s="180">
        <v>13.28</v>
      </c>
      <c r="F191" s="181"/>
      <c r="G191" s="182"/>
      <c r="M191" s="178" t="s">
        <v>340</v>
      </c>
      <c r="O191" s="169"/>
    </row>
    <row r="192" spans="1:104" ht="12.75">
      <c r="A192" s="170">
        <v>83</v>
      </c>
      <c r="B192" s="171" t="s">
        <v>341</v>
      </c>
      <c r="C192" s="172" t="s">
        <v>342</v>
      </c>
      <c r="D192" s="173" t="s">
        <v>83</v>
      </c>
      <c r="E192" s="174">
        <v>13.28</v>
      </c>
      <c r="F192" s="174">
        <v>0</v>
      </c>
      <c r="G192" s="175">
        <f>E192*F192</f>
        <v>0</v>
      </c>
      <c r="O192" s="169">
        <v>2</v>
      </c>
      <c r="AA192" s="147">
        <v>1</v>
      </c>
      <c r="AB192" s="147">
        <v>7</v>
      </c>
      <c r="AC192" s="147">
        <v>7</v>
      </c>
      <c r="AZ192" s="147">
        <v>2</v>
      </c>
      <c r="BA192" s="147">
        <f>IF(AZ192=1,G192,0)</f>
        <v>0</v>
      </c>
      <c r="BB192" s="147">
        <f>IF(AZ192=2,G192,0)</f>
        <v>0</v>
      </c>
      <c r="BC192" s="147">
        <f>IF(AZ192=3,G192,0)</f>
        <v>0</v>
      </c>
      <c r="BD192" s="147">
        <f>IF(AZ192=4,G192,0)</f>
        <v>0</v>
      </c>
      <c r="BE192" s="147">
        <f>IF(AZ192=5,G192,0)</f>
        <v>0</v>
      </c>
      <c r="CA192" s="176">
        <v>1</v>
      </c>
      <c r="CB192" s="176">
        <v>7</v>
      </c>
      <c r="CZ192" s="147">
        <v>0.000269999999999992</v>
      </c>
    </row>
    <row r="193" spans="1:15" ht="12.75">
      <c r="A193" s="177"/>
      <c r="B193" s="179"/>
      <c r="C193" s="230" t="s">
        <v>340</v>
      </c>
      <c r="D193" s="231"/>
      <c r="E193" s="180">
        <v>13.28</v>
      </c>
      <c r="F193" s="181"/>
      <c r="G193" s="182"/>
      <c r="M193" s="178" t="s">
        <v>340</v>
      </c>
      <c r="O193" s="169"/>
    </row>
    <row r="194" spans="1:57" ht="12.75">
      <c r="A194" s="183"/>
      <c r="B194" s="184" t="s">
        <v>74</v>
      </c>
      <c r="C194" s="185" t="str">
        <f>CONCATENATE(B185," ",C185)</f>
        <v>783 Nátěry</v>
      </c>
      <c r="D194" s="186"/>
      <c r="E194" s="187"/>
      <c r="F194" s="188"/>
      <c r="G194" s="189">
        <f>SUM(G185:G193)</f>
        <v>0</v>
      </c>
      <c r="O194" s="169">
        <v>4</v>
      </c>
      <c r="BA194" s="190">
        <f>SUM(BA185:BA193)</f>
        <v>0</v>
      </c>
      <c r="BB194" s="190">
        <f>SUM(BB185:BB193)</f>
        <v>0</v>
      </c>
      <c r="BC194" s="190">
        <f>SUM(BC185:BC193)</f>
        <v>0</v>
      </c>
      <c r="BD194" s="190">
        <f>SUM(BD185:BD193)</f>
        <v>0</v>
      </c>
      <c r="BE194" s="190">
        <f>SUM(BE185:BE193)</f>
        <v>0</v>
      </c>
    </row>
    <row r="195" spans="1:15" ht="12.75">
      <c r="A195" s="162" t="s">
        <v>72</v>
      </c>
      <c r="B195" s="163" t="s">
        <v>343</v>
      </c>
      <c r="C195" s="164" t="s">
        <v>344</v>
      </c>
      <c r="D195" s="165"/>
      <c r="E195" s="166"/>
      <c r="F195" s="166"/>
      <c r="G195" s="167"/>
      <c r="H195" s="168"/>
      <c r="I195" s="168"/>
      <c r="O195" s="169">
        <v>1</v>
      </c>
    </row>
    <row r="196" spans="1:104" ht="12.75">
      <c r="A196" s="170">
        <v>84</v>
      </c>
      <c r="B196" s="171" t="s">
        <v>345</v>
      </c>
      <c r="C196" s="172" t="s">
        <v>346</v>
      </c>
      <c r="D196" s="173" t="s">
        <v>83</v>
      </c>
      <c r="E196" s="174">
        <v>513.46</v>
      </c>
      <c r="F196" s="174">
        <v>0</v>
      </c>
      <c r="G196" s="175">
        <f>E196*F196</f>
        <v>0</v>
      </c>
      <c r="O196" s="169">
        <v>2</v>
      </c>
      <c r="AA196" s="147">
        <v>1</v>
      </c>
      <c r="AB196" s="147">
        <v>7</v>
      </c>
      <c r="AC196" s="147">
        <v>7</v>
      </c>
      <c r="AZ196" s="147">
        <v>2</v>
      </c>
      <c r="BA196" s="147">
        <f>IF(AZ196=1,G196,0)</f>
        <v>0</v>
      </c>
      <c r="BB196" s="147">
        <f>IF(AZ196=2,G196,0)</f>
        <v>0</v>
      </c>
      <c r="BC196" s="147">
        <f>IF(AZ196=3,G196,0)</f>
        <v>0</v>
      </c>
      <c r="BD196" s="147">
        <f>IF(AZ196=4,G196,0)</f>
        <v>0</v>
      </c>
      <c r="BE196" s="147">
        <f>IF(AZ196=5,G196,0)</f>
        <v>0</v>
      </c>
      <c r="CA196" s="176">
        <v>1</v>
      </c>
      <c r="CB196" s="176">
        <v>7</v>
      </c>
      <c r="CZ196" s="147">
        <v>0.000189999999999912</v>
      </c>
    </row>
    <row r="197" spans="1:15" ht="33.75">
      <c r="A197" s="177"/>
      <c r="B197" s="179"/>
      <c r="C197" s="230" t="s">
        <v>347</v>
      </c>
      <c r="D197" s="231"/>
      <c r="E197" s="180">
        <v>106.5</v>
      </c>
      <c r="F197" s="181"/>
      <c r="G197" s="182"/>
      <c r="M197" s="178" t="s">
        <v>347</v>
      </c>
      <c r="O197" s="169"/>
    </row>
    <row r="198" spans="1:15" ht="12.75">
      <c r="A198" s="177"/>
      <c r="B198" s="179"/>
      <c r="C198" s="230" t="s">
        <v>348</v>
      </c>
      <c r="D198" s="231"/>
      <c r="E198" s="180">
        <v>362.52</v>
      </c>
      <c r="F198" s="181"/>
      <c r="G198" s="182"/>
      <c r="M198" s="178" t="s">
        <v>348</v>
      </c>
      <c r="O198" s="169"/>
    </row>
    <row r="199" spans="1:15" ht="12.75">
      <c r="A199" s="177"/>
      <c r="B199" s="179"/>
      <c r="C199" s="230" t="s">
        <v>349</v>
      </c>
      <c r="D199" s="231"/>
      <c r="E199" s="180">
        <v>44.44</v>
      </c>
      <c r="F199" s="181"/>
      <c r="G199" s="182"/>
      <c r="M199" s="178" t="s">
        <v>349</v>
      </c>
      <c r="O199" s="169"/>
    </row>
    <row r="200" spans="1:57" ht="12.75">
      <c r="A200" s="183"/>
      <c r="B200" s="184" t="s">
        <v>74</v>
      </c>
      <c r="C200" s="185" t="str">
        <f>CONCATENATE(B195," ",C195)</f>
        <v>784 Malby</v>
      </c>
      <c r="D200" s="186"/>
      <c r="E200" s="187"/>
      <c r="F200" s="188"/>
      <c r="G200" s="189">
        <f>SUM(G195:G199)</f>
        <v>0</v>
      </c>
      <c r="O200" s="169">
        <v>4</v>
      </c>
      <c r="BA200" s="190">
        <f>SUM(BA195:BA199)</f>
        <v>0</v>
      </c>
      <c r="BB200" s="190">
        <f>SUM(BB195:BB199)</f>
        <v>0</v>
      </c>
      <c r="BC200" s="190">
        <f>SUM(BC195:BC199)</f>
        <v>0</v>
      </c>
      <c r="BD200" s="190">
        <f>SUM(BD195:BD199)</f>
        <v>0</v>
      </c>
      <c r="BE200" s="190">
        <f>SUM(BE195:BE199)</f>
        <v>0</v>
      </c>
    </row>
    <row r="201" spans="1:15" ht="12.75">
      <c r="A201" s="162" t="s">
        <v>72</v>
      </c>
      <c r="B201" s="163" t="s">
        <v>350</v>
      </c>
      <c r="C201" s="164" t="s">
        <v>351</v>
      </c>
      <c r="D201" s="165"/>
      <c r="E201" s="166"/>
      <c r="F201" s="166"/>
      <c r="G201" s="167"/>
      <c r="H201" s="168"/>
      <c r="I201" s="168"/>
      <c r="O201" s="169">
        <v>1</v>
      </c>
    </row>
    <row r="202" spans="1:104" ht="33.75">
      <c r="A202" s="170">
        <v>85</v>
      </c>
      <c r="B202" s="171" t="s">
        <v>352</v>
      </c>
      <c r="C202" s="172" t="s">
        <v>378</v>
      </c>
      <c r="D202" s="173" t="s">
        <v>353</v>
      </c>
      <c r="E202" s="174">
        <v>1</v>
      </c>
      <c r="F202" s="174">
        <v>0</v>
      </c>
      <c r="G202" s="175">
        <f>E202*F202</f>
        <v>0</v>
      </c>
      <c r="O202" s="169">
        <v>2</v>
      </c>
      <c r="AA202" s="147">
        <v>12</v>
      </c>
      <c r="AB202" s="147">
        <v>0</v>
      </c>
      <c r="AC202" s="147">
        <v>29</v>
      </c>
      <c r="AZ202" s="147">
        <v>4</v>
      </c>
      <c r="BA202" s="147">
        <f>IF(AZ202=1,G202,0)</f>
        <v>0</v>
      </c>
      <c r="BB202" s="147">
        <f>IF(AZ202=2,G202,0)</f>
        <v>0</v>
      </c>
      <c r="BC202" s="147">
        <f>IF(AZ202=3,G202,0)</f>
        <v>0</v>
      </c>
      <c r="BD202" s="147">
        <f>IF(AZ202=4,G202,0)</f>
        <v>0</v>
      </c>
      <c r="BE202" s="147">
        <f>IF(AZ202=5,G202,0)</f>
        <v>0</v>
      </c>
      <c r="CA202" s="176">
        <v>12</v>
      </c>
      <c r="CB202" s="176">
        <v>0</v>
      </c>
      <c r="CZ202" s="147">
        <v>0</v>
      </c>
    </row>
    <row r="203" spans="1:57" ht="12.75">
      <c r="A203" s="183"/>
      <c r="B203" s="184" t="s">
        <v>74</v>
      </c>
      <c r="C203" s="185" t="str">
        <f>CONCATENATE(B201," ",C201)</f>
        <v>M211 Hromosvod</v>
      </c>
      <c r="D203" s="186"/>
      <c r="E203" s="187"/>
      <c r="F203" s="188"/>
      <c r="G203" s="189">
        <f>SUM(G201:G202)</f>
        <v>0</v>
      </c>
      <c r="O203" s="169">
        <v>4</v>
      </c>
      <c r="BA203" s="190">
        <f>SUM(BA201:BA202)</f>
        <v>0</v>
      </c>
      <c r="BB203" s="190">
        <f>SUM(BB201:BB202)</f>
        <v>0</v>
      </c>
      <c r="BC203" s="190">
        <f>SUM(BC201:BC202)</f>
        <v>0</v>
      </c>
      <c r="BD203" s="190">
        <f>SUM(BD201:BD202)</f>
        <v>0</v>
      </c>
      <c r="BE203" s="190">
        <f>SUM(BE201:BE202)</f>
        <v>0</v>
      </c>
    </row>
    <row r="204" spans="1:15" ht="12.75">
      <c r="A204" s="162" t="s">
        <v>72</v>
      </c>
      <c r="B204" s="163" t="s">
        <v>354</v>
      </c>
      <c r="C204" s="164" t="s">
        <v>355</v>
      </c>
      <c r="D204" s="165"/>
      <c r="E204" s="166"/>
      <c r="F204" s="166"/>
      <c r="G204" s="167"/>
      <c r="H204" s="168"/>
      <c r="I204" s="168"/>
      <c r="O204" s="169">
        <v>1</v>
      </c>
    </row>
    <row r="205" spans="1:104" ht="12.75">
      <c r="A205" s="170">
        <v>86</v>
      </c>
      <c r="B205" s="171" t="s">
        <v>356</v>
      </c>
      <c r="C205" s="172" t="s">
        <v>357</v>
      </c>
      <c r="D205" s="173" t="s">
        <v>215</v>
      </c>
      <c r="E205" s="174">
        <v>40.1764920000059</v>
      </c>
      <c r="F205" s="174">
        <v>0</v>
      </c>
      <c r="G205" s="175">
        <f aca="true" t="shared" si="6" ref="G205:G211">E205*F205</f>
        <v>0</v>
      </c>
      <c r="O205" s="169">
        <v>2</v>
      </c>
      <c r="AA205" s="147">
        <v>8</v>
      </c>
      <c r="AB205" s="147">
        <v>0</v>
      </c>
      <c r="AC205" s="147">
        <v>3</v>
      </c>
      <c r="AZ205" s="147">
        <v>1</v>
      </c>
      <c r="BA205" s="147">
        <f aca="true" t="shared" si="7" ref="BA205:BA211">IF(AZ205=1,G205,0)</f>
        <v>0</v>
      </c>
      <c r="BB205" s="147">
        <f aca="true" t="shared" si="8" ref="BB205:BB211">IF(AZ205=2,G205,0)</f>
        <v>0</v>
      </c>
      <c r="BC205" s="147">
        <f aca="true" t="shared" si="9" ref="BC205:BC211">IF(AZ205=3,G205,0)</f>
        <v>0</v>
      </c>
      <c r="BD205" s="147">
        <f aca="true" t="shared" si="10" ref="BD205:BD211">IF(AZ205=4,G205,0)</f>
        <v>0</v>
      </c>
      <c r="BE205" s="147">
        <f aca="true" t="shared" si="11" ref="BE205:BE211">IF(AZ205=5,G205,0)</f>
        <v>0</v>
      </c>
      <c r="CA205" s="176">
        <v>8</v>
      </c>
      <c r="CB205" s="176">
        <v>0</v>
      </c>
      <c r="CZ205" s="147">
        <v>0</v>
      </c>
    </row>
    <row r="206" spans="1:104" ht="12.75">
      <c r="A206" s="170">
        <v>87</v>
      </c>
      <c r="B206" s="171" t="s">
        <v>358</v>
      </c>
      <c r="C206" s="172" t="s">
        <v>359</v>
      </c>
      <c r="D206" s="173" t="s">
        <v>215</v>
      </c>
      <c r="E206" s="174">
        <v>80.3529840000119</v>
      </c>
      <c r="F206" s="174">
        <v>0</v>
      </c>
      <c r="G206" s="175">
        <f t="shared" si="6"/>
        <v>0</v>
      </c>
      <c r="O206" s="169">
        <v>2</v>
      </c>
      <c r="AA206" s="147">
        <v>8</v>
      </c>
      <c r="AB206" s="147">
        <v>0</v>
      </c>
      <c r="AC206" s="147">
        <v>3</v>
      </c>
      <c r="AZ206" s="147">
        <v>1</v>
      </c>
      <c r="BA206" s="147">
        <f t="shared" si="7"/>
        <v>0</v>
      </c>
      <c r="BB206" s="147">
        <f t="shared" si="8"/>
        <v>0</v>
      </c>
      <c r="BC206" s="147">
        <f t="shared" si="9"/>
        <v>0</v>
      </c>
      <c r="BD206" s="147">
        <f t="shared" si="10"/>
        <v>0</v>
      </c>
      <c r="BE206" s="147">
        <f t="shared" si="11"/>
        <v>0</v>
      </c>
      <c r="CA206" s="176">
        <v>8</v>
      </c>
      <c r="CB206" s="176">
        <v>0</v>
      </c>
      <c r="CZ206" s="147">
        <v>0</v>
      </c>
    </row>
    <row r="207" spans="1:104" ht="12.75">
      <c r="A207" s="170">
        <v>88</v>
      </c>
      <c r="B207" s="171" t="s">
        <v>360</v>
      </c>
      <c r="C207" s="172" t="s">
        <v>361</v>
      </c>
      <c r="D207" s="173" t="s">
        <v>215</v>
      </c>
      <c r="E207" s="174">
        <v>40.1764920000059</v>
      </c>
      <c r="F207" s="174">
        <v>0</v>
      </c>
      <c r="G207" s="175">
        <f t="shared" si="6"/>
        <v>0</v>
      </c>
      <c r="O207" s="169">
        <v>2</v>
      </c>
      <c r="AA207" s="147">
        <v>8</v>
      </c>
      <c r="AB207" s="147">
        <v>0</v>
      </c>
      <c r="AC207" s="147">
        <v>3</v>
      </c>
      <c r="AZ207" s="147">
        <v>1</v>
      </c>
      <c r="BA207" s="147">
        <f t="shared" si="7"/>
        <v>0</v>
      </c>
      <c r="BB207" s="147">
        <f t="shared" si="8"/>
        <v>0</v>
      </c>
      <c r="BC207" s="147">
        <f t="shared" si="9"/>
        <v>0</v>
      </c>
      <c r="BD207" s="147">
        <f t="shared" si="10"/>
        <v>0</v>
      </c>
      <c r="BE207" s="147">
        <f t="shared" si="11"/>
        <v>0</v>
      </c>
      <c r="CA207" s="176">
        <v>8</v>
      </c>
      <c r="CB207" s="176">
        <v>0</v>
      </c>
      <c r="CZ207" s="147">
        <v>0</v>
      </c>
    </row>
    <row r="208" spans="1:104" ht="12.75">
      <c r="A208" s="170">
        <v>89</v>
      </c>
      <c r="B208" s="171" t="s">
        <v>362</v>
      </c>
      <c r="C208" s="172" t="s">
        <v>363</v>
      </c>
      <c r="D208" s="173" t="s">
        <v>215</v>
      </c>
      <c r="E208" s="174">
        <v>40.1764920000059</v>
      </c>
      <c r="F208" s="174">
        <v>0</v>
      </c>
      <c r="G208" s="175">
        <f t="shared" si="6"/>
        <v>0</v>
      </c>
      <c r="O208" s="169">
        <v>2</v>
      </c>
      <c r="AA208" s="147">
        <v>8</v>
      </c>
      <c r="AB208" s="147">
        <v>0</v>
      </c>
      <c r="AC208" s="147">
        <v>3</v>
      </c>
      <c r="AZ208" s="147">
        <v>1</v>
      </c>
      <c r="BA208" s="147">
        <f t="shared" si="7"/>
        <v>0</v>
      </c>
      <c r="BB208" s="147">
        <f t="shared" si="8"/>
        <v>0</v>
      </c>
      <c r="BC208" s="147">
        <f t="shared" si="9"/>
        <v>0</v>
      </c>
      <c r="BD208" s="147">
        <f t="shared" si="10"/>
        <v>0</v>
      </c>
      <c r="BE208" s="147">
        <f t="shared" si="11"/>
        <v>0</v>
      </c>
      <c r="CA208" s="176">
        <v>8</v>
      </c>
      <c r="CB208" s="176">
        <v>0</v>
      </c>
      <c r="CZ208" s="147">
        <v>0</v>
      </c>
    </row>
    <row r="209" spans="1:104" ht="12.75">
      <c r="A209" s="170">
        <v>90</v>
      </c>
      <c r="B209" s="171" t="s">
        <v>364</v>
      </c>
      <c r="C209" s="172" t="s">
        <v>365</v>
      </c>
      <c r="D209" s="173" t="s">
        <v>215</v>
      </c>
      <c r="E209" s="174">
        <v>40.1764920000059</v>
      </c>
      <c r="F209" s="174">
        <v>0</v>
      </c>
      <c r="G209" s="175">
        <f t="shared" si="6"/>
        <v>0</v>
      </c>
      <c r="O209" s="169">
        <v>2</v>
      </c>
      <c r="AA209" s="147">
        <v>8</v>
      </c>
      <c r="AB209" s="147">
        <v>0</v>
      </c>
      <c r="AC209" s="147">
        <v>3</v>
      </c>
      <c r="AZ209" s="147">
        <v>1</v>
      </c>
      <c r="BA209" s="147">
        <f t="shared" si="7"/>
        <v>0</v>
      </c>
      <c r="BB209" s="147">
        <f t="shared" si="8"/>
        <v>0</v>
      </c>
      <c r="BC209" s="147">
        <f t="shared" si="9"/>
        <v>0</v>
      </c>
      <c r="BD209" s="147">
        <f t="shared" si="10"/>
        <v>0</v>
      </c>
      <c r="BE209" s="147">
        <f t="shared" si="11"/>
        <v>0</v>
      </c>
      <c r="CA209" s="176">
        <v>8</v>
      </c>
      <c r="CB209" s="176">
        <v>0</v>
      </c>
      <c r="CZ209" s="147">
        <v>0</v>
      </c>
    </row>
    <row r="210" spans="1:104" ht="12.75">
      <c r="A210" s="170">
        <v>91</v>
      </c>
      <c r="B210" s="171" t="s">
        <v>366</v>
      </c>
      <c r="C210" s="172" t="s">
        <v>367</v>
      </c>
      <c r="D210" s="173" t="s">
        <v>215</v>
      </c>
      <c r="E210" s="174">
        <v>40.1764920000059</v>
      </c>
      <c r="F210" s="174">
        <v>0</v>
      </c>
      <c r="G210" s="175">
        <f t="shared" si="6"/>
        <v>0</v>
      </c>
      <c r="O210" s="169">
        <v>2</v>
      </c>
      <c r="AA210" s="147">
        <v>8</v>
      </c>
      <c r="AB210" s="147">
        <v>0</v>
      </c>
      <c r="AC210" s="147">
        <v>3</v>
      </c>
      <c r="AZ210" s="147">
        <v>1</v>
      </c>
      <c r="BA210" s="147">
        <f t="shared" si="7"/>
        <v>0</v>
      </c>
      <c r="BB210" s="147">
        <f t="shared" si="8"/>
        <v>0</v>
      </c>
      <c r="BC210" s="147">
        <f t="shared" si="9"/>
        <v>0</v>
      </c>
      <c r="BD210" s="147">
        <f t="shared" si="10"/>
        <v>0</v>
      </c>
      <c r="BE210" s="147">
        <f t="shared" si="11"/>
        <v>0</v>
      </c>
      <c r="CA210" s="176">
        <v>8</v>
      </c>
      <c r="CB210" s="176">
        <v>0</v>
      </c>
      <c r="CZ210" s="147">
        <v>0</v>
      </c>
    </row>
    <row r="211" spans="1:104" ht="12.75">
      <c r="A211" s="170">
        <v>92</v>
      </c>
      <c r="B211" s="171" t="s">
        <v>368</v>
      </c>
      <c r="C211" s="172" t="s">
        <v>369</v>
      </c>
      <c r="D211" s="173" t="s">
        <v>215</v>
      </c>
      <c r="E211" s="174">
        <v>40.1764920000059</v>
      </c>
      <c r="F211" s="174">
        <v>0</v>
      </c>
      <c r="G211" s="175">
        <f t="shared" si="6"/>
        <v>0</v>
      </c>
      <c r="O211" s="169">
        <v>2</v>
      </c>
      <c r="AA211" s="147">
        <v>8</v>
      </c>
      <c r="AB211" s="147">
        <v>0</v>
      </c>
      <c r="AC211" s="147">
        <v>3</v>
      </c>
      <c r="AZ211" s="147">
        <v>1</v>
      </c>
      <c r="BA211" s="147">
        <f t="shared" si="7"/>
        <v>0</v>
      </c>
      <c r="BB211" s="147">
        <f t="shared" si="8"/>
        <v>0</v>
      </c>
      <c r="BC211" s="147">
        <f t="shared" si="9"/>
        <v>0</v>
      </c>
      <c r="BD211" s="147">
        <f t="shared" si="10"/>
        <v>0</v>
      </c>
      <c r="BE211" s="147">
        <f t="shared" si="11"/>
        <v>0</v>
      </c>
      <c r="CA211" s="176">
        <v>8</v>
      </c>
      <c r="CB211" s="176">
        <v>0</v>
      </c>
      <c r="CZ211" s="147">
        <v>0</v>
      </c>
    </row>
    <row r="212" spans="1:57" ht="12.75">
      <c r="A212" s="183"/>
      <c r="B212" s="184" t="s">
        <v>74</v>
      </c>
      <c r="C212" s="185" t="str">
        <f>CONCATENATE(B204," ",C204)</f>
        <v>D96 Přesuny suti a vybouraných hmot</v>
      </c>
      <c r="D212" s="186"/>
      <c r="E212" s="187"/>
      <c r="F212" s="188"/>
      <c r="G212" s="189">
        <f>SUM(G204:G211)</f>
        <v>0</v>
      </c>
      <c r="O212" s="169">
        <v>4</v>
      </c>
      <c r="BA212" s="190">
        <f>SUM(BA204:BA211)</f>
        <v>0</v>
      </c>
      <c r="BB212" s="190">
        <f>SUM(BB204:BB211)</f>
        <v>0</v>
      </c>
      <c r="BC212" s="190">
        <f>SUM(BC204:BC211)</f>
        <v>0</v>
      </c>
      <c r="BD212" s="190">
        <f>SUM(BD204:BD211)</f>
        <v>0</v>
      </c>
      <c r="BE212" s="190">
        <f>SUM(BE204:BE211)</f>
        <v>0</v>
      </c>
    </row>
    <row r="213" ht="12.75">
      <c r="E213" s="147"/>
    </row>
    <row r="214" ht="12.75">
      <c r="E214" s="147"/>
    </row>
    <row r="215" ht="12.75">
      <c r="E215" s="147"/>
    </row>
    <row r="216" ht="12.75">
      <c r="E216" s="147"/>
    </row>
    <row r="217" ht="12.75">
      <c r="E217" s="147"/>
    </row>
    <row r="218" ht="12.75">
      <c r="E218" s="147"/>
    </row>
    <row r="219" ht="12.75">
      <c r="E219" s="147"/>
    </row>
    <row r="220" ht="12.75">
      <c r="E220" s="147"/>
    </row>
    <row r="221" ht="12.75">
      <c r="E221" s="147"/>
    </row>
    <row r="222" ht="12.75">
      <c r="E222" s="147"/>
    </row>
    <row r="223" ht="12.75">
      <c r="E223" s="147"/>
    </row>
    <row r="224" ht="12.75">
      <c r="E224" s="147"/>
    </row>
    <row r="225" ht="12.75">
      <c r="E225" s="147"/>
    </row>
    <row r="226" ht="12.75">
      <c r="E226" s="147"/>
    </row>
    <row r="227" ht="12.75">
      <c r="E227" s="147"/>
    </row>
    <row r="228" ht="12.75">
      <c r="E228" s="147"/>
    </row>
    <row r="229" ht="12.75">
      <c r="E229" s="147"/>
    </row>
    <row r="230" ht="12.75">
      <c r="E230" s="147"/>
    </row>
    <row r="231" ht="12.75">
      <c r="E231" s="147"/>
    </row>
    <row r="232" ht="12.75">
      <c r="E232" s="147"/>
    </row>
    <row r="233" ht="12.75">
      <c r="E233" s="147"/>
    </row>
    <row r="234" ht="12.75">
      <c r="E234" s="147"/>
    </row>
    <row r="235" ht="12.75">
      <c r="E235" s="147"/>
    </row>
    <row r="236" spans="1:7" ht="12.75">
      <c r="A236" s="191"/>
      <c r="B236" s="191"/>
      <c r="C236" s="191"/>
      <c r="D236" s="191"/>
      <c r="E236" s="191"/>
      <c r="F236" s="191"/>
      <c r="G236" s="191"/>
    </row>
    <row r="237" spans="1:7" ht="12.75">
      <c r="A237" s="191"/>
      <c r="B237" s="191"/>
      <c r="C237" s="191"/>
      <c r="D237" s="191"/>
      <c r="E237" s="191"/>
      <c r="F237" s="191"/>
      <c r="G237" s="191"/>
    </row>
    <row r="238" spans="1:7" ht="12.75">
      <c r="A238" s="191"/>
      <c r="B238" s="191"/>
      <c r="C238" s="191"/>
      <c r="D238" s="191"/>
      <c r="E238" s="191"/>
      <c r="F238" s="191"/>
      <c r="G238" s="191"/>
    </row>
    <row r="239" spans="1:7" ht="12.75">
      <c r="A239" s="191"/>
      <c r="B239" s="191"/>
      <c r="C239" s="191"/>
      <c r="D239" s="191"/>
      <c r="E239" s="191"/>
      <c r="F239" s="191"/>
      <c r="G239" s="191"/>
    </row>
    <row r="240" ht="12.75">
      <c r="E240" s="147"/>
    </row>
    <row r="241" ht="12.75">
      <c r="E241" s="147"/>
    </row>
    <row r="242" ht="12.75">
      <c r="E242" s="147"/>
    </row>
    <row r="243" ht="12.75">
      <c r="E243" s="147"/>
    </row>
    <row r="244" ht="12.75">
      <c r="E244" s="147"/>
    </row>
    <row r="245" ht="12.75">
      <c r="E245" s="147"/>
    </row>
    <row r="246" ht="12.75">
      <c r="E246" s="147"/>
    </row>
    <row r="247" ht="12.75">
      <c r="E247" s="147"/>
    </row>
    <row r="248" ht="12.75">
      <c r="E248" s="147"/>
    </row>
    <row r="249" ht="12.75">
      <c r="E249" s="147"/>
    </row>
    <row r="250" ht="12.75">
      <c r="E250" s="147"/>
    </row>
    <row r="251" ht="12.75">
      <c r="E251" s="147"/>
    </row>
    <row r="252" ht="12.75">
      <c r="E252" s="147"/>
    </row>
    <row r="253" ht="12.75">
      <c r="E253" s="147"/>
    </row>
    <row r="254" ht="12.75">
      <c r="E254" s="147"/>
    </row>
    <row r="255" ht="12.75">
      <c r="E255" s="147"/>
    </row>
    <row r="256" ht="12.75">
      <c r="E256" s="147"/>
    </row>
    <row r="257" ht="12.75">
      <c r="E257" s="147"/>
    </row>
    <row r="258" ht="12.75">
      <c r="E258" s="147"/>
    </row>
    <row r="259" ht="12.75">
      <c r="E259" s="147"/>
    </row>
    <row r="260" ht="12.75">
      <c r="E260" s="147"/>
    </row>
    <row r="261" ht="12.75">
      <c r="E261" s="147"/>
    </row>
    <row r="262" ht="12.75">
      <c r="E262" s="147"/>
    </row>
    <row r="263" ht="12.75">
      <c r="E263" s="147"/>
    </row>
    <row r="264" ht="12.75">
      <c r="E264" s="147"/>
    </row>
    <row r="265" ht="12.75">
      <c r="E265" s="147"/>
    </row>
    <row r="266" ht="12.75">
      <c r="E266" s="147"/>
    </row>
    <row r="267" ht="12.75">
      <c r="E267" s="147"/>
    </row>
    <row r="268" ht="12.75">
      <c r="E268" s="147"/>
    </row>
    <row r="269" ht="12.75">
      <c r="E269" s="147"/>
    </row>
    <row r="270" ht="12.75">
      <c r="E270" s="147"/>
    </row>
    <row r="271" spans="1:2" ht="12.75">
      <c r="A271" s="192"/>
      <c r="B271" s="192"/>
    </row>
    <row r="272" spans="1:7" ht="12.75">
      <c r="A272" s="191"/>
      <c r="B272" s="191"/>
      <c r="C272" s="193"/>
      <c r="D272" s="193"/>
      <c r="E272" s="194"/>
      <c r="F272" s="193"/>
      <c r="G272" s="195"/>
    </row>
    <row r="273" spans="1:7" ht="12.75">
      <c r="A273" s="196"/>
      <c r="B273" s="196"/>
      <c r="C273" s="191"/>
      <c r="D273" s="191"/>
      <c r="E273" s="197"/>
      <c r="F273" s="191"/>
      <c r="G273" s="191"/>
    </row>
    <row r="274" spans="1:7" ht="12.75">
      <c r="A274" s="191"/>
      <c r="B274" s="191"/>
      <c r="C274" s="191"/>
      <c r="D274" s="191"/>
      <c r="E274" s="197"/>
      <c r="F274" s="191"/>
      <c r="G274" s="191"/>
    </row>
    <row r="275" spans="1:7" ht="12.75">
      <c r="A275" s="191"/>
      <c r="B275" s="191"/>
      <c r="C275" s="191"/>
      <c r="D275" s="191"/>
      <c r="E275" s="197"/>
      <c r="F275" s="191"/>
      <c r="G275" s="191"/>
    </row>
    <row r="276" spans="1:7" ht="12.75">
      <c r="A276" s="191"/>
      <c r="B276" s="191"/>
      <c r="C276" s="191"/>
      <c r="D276" s="191"/>
      <c r="E276" s="197"/>
      <c r="F276" s="191"/>
      <c r="G276" s="191"/>
    </row>
    <row r="277" spans="1:7" ht="12.75">
      <c r="A277" s="191"/>
      <c r="B277" s="191"/>
      <c r="C277" s="191"/>
      <c r="D277" s="191"/>
      <c r="E277" s="197"/>
      <c r="F277" s="191"/>
      <c r="G277" s="191"/>
    </row>
    <row r="278" spans="1:7" ht="12.75">
      <c r="A278" s="191"/>
      <c r="B278" s="191"/>
      <c r="C278" s="191"/>
      <c r="D278" s="191"/>
      <c r="E278" s="197"/>
      <c r="F278" s="191"/>
      <c r="G278" s="191"/>
    </row>
    <row r="279" spans="1:7" ht="12.75">
      <c r="A279" s="191"/>
      <c r="B279" s="191"/>
      <c r="C279" s="191"/>
      <c r="D279" s="191"/>
      <c r="E279" s="197"/>
      <c r="F279" s="191"/>
      <c r="G279" s="191"/>
    </row>
    <row r="280" spans="1:7" ht="12.75">
      <c r="A280" s="191"/>
      <c r="B280" s="191"/>
      <c r="C280" s="191"/>
      <c r="D280" s="191"/>
      <c r="E280" s="197"/>
      <c r="F280" s="191"/>
      <c r="G280" s="191"/>
    </row>
    <row r="281" spans="1:7" ht="12.75">
      <c r="A281" s="191"/>
      <c r="B281" s="191"/>
      <c r="C281" s="191"/>
      <c r="D281" s="191"/>
      <c r="E281" s="197"/>
      <c r="F281" s="191"/>
      <c r="G281" s="191"/>
    </row>
    <row r="282" spans="1:7" ht="12.75">
      <c r="A282" s="191"/>
      <c r="B282" s="191"/>
      <c r="C282" s="191"/>
      <c r="D282" s="191"/>
      <c r="E282" s="197"/>
      <c r="F282" s="191"/>
      <c r="G282" s="191"/>
    </row>
    <row r="283" spans="1:7" ht="12.75">
      <c r="A283" s="191"/>
      <c r="B283" s="191"/>
      <c r="C283" s="191"/>
      <c r="D283" s="191"/>
      <c r="E283" s="197"/>
      <c r="F283" s="191"/>
      <c r="G283" s="191"/>
    </row>
    <row r="284" spans="1:7" ht="12.75">
      <c r="A284" s="191"/>
      <c r="B284" s="191"/>
      <c r="C284" s="191"/>
      <c r="D284" s="191"/>
      <c r="E284" s="197"/>
      <c r="F284" s="191"/>
      <c r="G284" s="191"/>
    </row>
    <row r="285" spans="1:7" ht="12.75">
      <c r="A285" s="191"/>
      <c r="B285" s="191"/>
      <c r="C285" s="191"/>
      <c r="D285" s="191"/>
      <c r="E285" s="197"/>
      <c r="F285" s="191"/>
      <c r="G285" s="191"/>
    </row>
  </sheetData>
  <sheetProtection/>
  <mergeCells count="88">
    <mergeCell ref="C197:D197"/>
    <mergeCell ref="C198:D198"/>
    <mergeCell ref="C199:D199"/>
    <mergeCell ref="C187:D187"/>
    <mergeCell ref="C188:D188"/>
    <mergeCell ref="C190:D190"/>
    <mergeCell ref="C191:D191"/>
    <mergeCell ref="C193:D193"/>
    <mergeCell ref="C156:D156"/>
    <mergeCell ref="C158:D158"/>
    <mergeCell ref="C160:D160"/>
    <mergeCell ref="C162:D162"/>
    <mergeCell ref="C137:D137"/>
    <mergeCell ref="C138:D138"/>
    <mergeCell ref="C140:D140"/>
    <mergeCell ref="C141:D141"/>
    <mergeCell ref="C143:D143"/>
    <mergeCell ref="C145:D145"/>
    <mergeCell ref="C126:D126"/>
    <mergeCell ref="C130:D130"/>
    <mergeCell ref="C131:D131"/>
    <mergeCell ref="C113:D113"/>
    <mergeCell ref="C114:D114"/>
    <mergeCell ref="C115:D115"/>
    <mergeCell ref="C116:D116"/>
    <mergeCell ref="C117:D117"/>
    <mergeCell ref="C123:D123"/>
    <mergeCell ref="C124:D124"/>
    <mergeCell ref="C101:D101"/>
    <mergeCell ref="C103:D103"/>
    <mergeCell ref="C105:D105"/>
    <mergeCell ref="C89:D89"/>
    <mergeCell ref="C91:D91"/>
    <mergeCell ref="C93:D93"/>
    <mergeCell ref="C94:D94"/>
    <mergeCell ref="C95:D95"/>
    <mergeCell ref="C97:D97"/>
    <mergeCell ref="C98:D98"/>
    <mergeCell ref="C99:D99"/>
    <mergeCell ref="C84:D84"/>
    <mergeCell ref="C85:D85"/>
    <mergeCell ref="C65:D65"/>
    <mergeCell ref="C69:D69"/>
    <mergeCell ref="C70:D70"/>
    <mergeCell ref="C71:D71"/>
    <mergeCell ref="C73:D73"/>
    <mergeCell ref="C76:D76"/>
    <mergeCell ref="C79:D79"/>
    <mergeCell ref="C59:D59"/>
    <mergeCell ref="C61:D61"/>
    <mergeCell ref="C62:D62"/>
    <mergeCell ref="C63:D63"/>
    <mergeCell ref="C52:D52"/>
    <mergeCell ref="C53:D53"/>
    <mergeCell ref="C56:D56"/>
    <mergeCell ref="C58:D58"/>
    <mergeCell ref="C35:D35"/>
    <mergeCell ref="C36:D36"/>
    <mergeCell ref="C45:D45"/>
    <mergeCell ref="C46:D46"/>
    <mergeCell ref="C47:D47"/>
    <mergeCell ref="C48:D48"/>
    <mergeCell ref="C39:D39"/>
    <mergeCell ref="C40:D40"/>
    <mergeCell ref="C42:D42"/>
    <mergeCell ref="C44:D44"/>
    <mergeCell ref="C37:D37"/>
    <mergeCell ref="C38:D38"/>
    <mergeCell ref="C19:D19"/>
    <mergeCell ref="C20:D20"/>
    <mergeCell ref="C22:D22"/>
    <mergeCell ref="C23:D23"/>
    <mergeCell ref="C24:D24"/>
    <mergeCell ref="C32:D32"/>
    <mergeCell ref="C33:D33"/>
    <mergeCell ref="C34:D34"/>
    <mergeCell ref="A1:G1"/>
    <mergeCell ref="A3:B3"/>
    <mergeCell ref="A4:B4"/>
    <mergeCell ref="E4:G4"/>
    <mergeCell ref="C9:D9"/>
    <mergeCell ref="C10:D10"/>
    <mergeCell ref="C11:D11"/>
    <mergeCell ref="C12:D12"/>
    <mergeCell ref="C14:D14"/>
    <mergeCell ref="C15:D15"/>
    <mergeCell ref="C16:D16"/>
    <mergeCell ref="C18:D18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Michal Jůna</cp:lastModifiedBy>
  <cp:lastPrinted>2013-11-28T22:10:15Z</cp:lastPrinted>
  <dcterms:created xsi:type="dcterms:W3CDTF">2013-11-28T21:27:29Z</dcterms:created>
  <dcterms:modified xsi:type="dcterms:W3CDTF">2015-08-03T05:42:47Z</dcterms:modified>
  <cp:category/>
  <cp:version/>
  <cp:contentType/>
  <cp:contentStatus/>
</cp:coreProperties>
</file>