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chlum\Documents\Rozpočty\akce 2025\"/>
    </mc:Choice>
  </mc:AlternateContent>
  <bookViews>
    <workbookView xWindow="0" yWindow="0" windowWidth="0" windowHeight="0"/>
  </bookViews>
  <sheets>
    <sheet name="Rekapitulace stavby" sheetId="1" r:id="rId1"/>
    <sheet name="00 - Vedlejší náklady" sheetId="2" r:id="rId2"/>
    <sheet name="01 - Architektonicko-stav..." sheetId="3" r:id="rId3"/>
    <sheet name="02 - Ochrana objektu před..." sheetId="4" r:id="rId4"/>
    <sheet name="00 - Vedlejší náklady_01" sheetId="5" r:id="rId5"/>
    <sheet name="01 - Architektonicko-stav..._01" sheetId="6" r:id="rId6"/>
    <sheet name="02 - Ochrana objektu před..._01" sheetId="7" r:id="rId7"/>
    <sheet name="Pokyny pro vyplnění" sheetId="8" r:id="rId8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'00 - Vedlejší náklady'!$C$85:$K$97</definedName>
    <definedName name="_xlnm.Print_Area" localSheetId="1">'00 - Vedlejší náklady'!$C$4:$J$41,'00 - Vedlejší náklady'!$C$47:$J$65,'00 - Vedlejší náklady'!$C$71:$K$97</definedName>
    <definedName name="_xlnm.Print_Titles" localSheetId="1">'00 - Vedlejší náklady'!$85:$85</definedName>
    <definedName name="_xlnm._FilterDatabase" localSheetId="2" hidden="1">'01 - Architektonicko-stav...'!$C$105:$K$462</definedName>
    <definedName name="_xlnm.Print_Area" localSheetId="2">'01 - Architektonicko-stav...'!$C$4:$J$41,'01 - Architektonicko-stav...'!$C$47:$J$85,'01 - Architektonicko-stav...'!$C$91:$K$462</definedName>
    <definedName name="_xlnm.Print_Titles" localSheetId="2">'01 - Architektonicko-stav...'!$105:$105</definedName>
    <definedName name="_xlnm._FilterDatabase" localSheetId="3" hidden="1">'02 - Ochrana objektu před...'!$C$85:$K$101</definedName>
    <definedName name="_xlnm.Print_Area" localSheetId="3">'02 - Ochrana objektu před...'!$C$4:$J$41,'02 - Ochrana objektu před...'!$C$47:$J$65,'02 - Ochrana objektu před...'!$C$71:$K$101</definedName>
    <definedName name="_xlnm.Print_Titles" localSheetId="3">'02 - Ochrana objektu před...'!$85:$85</definedName>
    <definedName name="_xlnm._FilterDatabase" localSheetId="4" hidden="1">'00 - Vedlejší náklady_01'!$C$85:$K$97</definedName>
    <definedName name="_xlnm.Print_Area" localSheetId="4">'00 - Vedlejší náklady_01'!$C$4:$J$41,'00 - Vedlejší náklady_01'!$C$47:$J$65,'00 - Vedlejší náklady_01'!$C$71:$K$97</definedName>
    <definedName name="_xlnm.Print_Titles" localSheetId="4">'00 - Vedlejší náklady_01'!$85:$85</definedName>
    <definedName name="_xlnm._FilterDatabase" localSheetId="5" hidden="1">'01 - Architektonicko-stav..._01'!$C$104:$K$570</definedName>
    <definedName name="_xlnm.Print_Area" localSheetId="5">'01 - Architektonicko-stav..._01'!$C$4:$J$41,'01 - Architektonicko-stav..._01'!$C$47:$J$84,'01 - Architektonicko-stav..._01'!$C$90:$K$570</definedName>
    <definedName name="_xlnm.Print_Titles" localSheetId="5">'01 - Architektonicko-stav..._01'!$104:$104</definedName>
    <definedName name="_xlnm._FilterDatabase" localSheetId="6" hidden="1">'02 - Ochrana objektu před..._01'!$C$85:$K$100</definedName>
    <definedName name="_xlnm.Print_Area" localSheetId="6">'02 - Ochrana objektu před..._01'!$C$4:$J$41,'02 - Ochrana objektu před..._01'!$C$47:$J$65,'02 - Ochrana objektu před..._01'!$C$71:$K$100</definedName>
    <definedName name="_xlnm.Print_Titles" localSheetId="6">'02 - Ochrana objektu před..._01'!$85:$85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9"/>
  <c r="J38"/>
  <c i="1" r="AY62"/>
  <c i="7" r="J37"/>
  <c i="1" r="AX62"/>
  <c i="7"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F80"/>
  <c r="E78"/>
  <c r="F56"/>
  <c r="E54"/>
  <c r="J26"/>
  <c r="E26"/>
  <c r="J83"/>
  <c r="J25"/>
  <c r="J23"/>
  <c r="E23"/>
  <c r="J82"/>
  <c r="J22"/>
  <c r="J20"/>
  <c r="E20"/>
  <c r="F83"/>
  <c r="J19"/>
  <c r="J17"/>
  <c r="E17"/>
  <c r="F82"/>
  <c r="J16"/>
  <c r="J14"/>
  <c r="J80"/>
  <c r="E7"/>
  <c r="E74"/>
  <c i="6" r="J39"/>
  <c r="J38"/>
  <c i="1" r="AY61"/>
  <c i="6" r="J37"/>
  <c i="1" r="AX61"/>
  <c i="6" r="BI569"/>
  <c r="BH569"/>
  <c r="BG569"/>
  <c r="BF569"/>
  <c r="T569"/>
  <c r="R569"/>
  <c r="P569"/>
  <c r="BI565"/>
  <c r="BH565"/>
  <c r="BG565"/>
  <c r="BF565"/>
  <c r="T565"/>
  <c r="R565"/>
  <c r="P565"/>
  <c r="BI562"/>
  <c r="BH562"/>
  <c r="BG562"/>
  <c r="BF562"/>
  <c r="T562"/>
  <c r="R562"/>
  <c r="P562"/>
  <c r="BI558"/>
  <c r="BH558"/>
  <c r="BG558"/>
  <c r="BF558"/>
  <c r="T558"/>
  <c r="R558"/>
  <c r="P558"/>
  <c r="BI554"/>
  <c r="BH554"/>
  <c r="BG554"/>
  <c r="BF554"/>
  <c r="T554"/>
  <c r="R554"/>
  <c r="P554"/>
  <c r="BI552"/>
  <c r="BH552"/>
  <c r="BG552"/>
  <c r="BF552"/>
  <c r="T552"/>
  <c r="R552"/>
  <c r="P552"/>
  <c r="BI545"/>
  <c r="BH545"/>
  <c r="BG545"/>
  <c r="BF545"/>
  <c r="T545"/>
  <c r="R545"/>
  <c r="P545"/>
  <c r="BI542"/>
  <c r="BH542"/>
  <c r="BG542"/>
  <c r="BF542"/>
  <c r="T542"/>
  <c r="R542"/>
  <c r="P542"/>
  <c r="BI541"/>
  <c r="BH541"/>
  <c r="BG541"/>
  <c r="BF541"/>
  <c r="T541"/>
  <c r="R541"/>
  <c r="P541"/>
  <c r="BI540"/>
  <c r="BH540"/>
  <c r="BG540"/>
  <c r="BF540"/>
  <c r="T540"/>
  <c r="R540"/>
  <c r="P540"/>
  <c r="BI539"/>
  <c r="BH539"/>
  <c r="BG539"/>
  <c r="BF539"/>
  <c r="T539"/>
  <c r="R539"/>
  <c r="P539"/>
  <c r="BI538"/>
  <c r="BH538"/>
  <c r="BG538"/>
  <c r="BF538"/>
  <c r="T538"/>
  <c r="R538"/>
  <c r="P538"/>
  <c r="BI537"/>
  <c r="BH537"/>
  <c r="BG537"/>
  <c r="BF537"/>
  <c r="T537"/>
  <c r="R537"/>
  <c r="P537"/>
  <c r="BI536"/>
  <c r="BH536"/>
  <c r="BG536"/>
  <c r="BF536"/>
  <c r="T536"/>
  <c r="R536"/>
  <c r="P536"/>
  <c r="BI535"/>
  <c r="BH535"/>
  <c r="BG535"/>
  <c r="BF535"/>
  <c r="T535"/>
  <c r="R535"/>
  <c r="P535"/>
  <c r="BI534"/>
  <c r="BH534"/>
  <c r="BG534"/>
  <c r="BF534"/>
  <c r="T534"/>
  <c r="R534"/>
  <c r="P534"/>
  <c r="BI533"/>
  <c r="BH533"/>
  <c r="BG533"/>
  <c r="BF533"/>
  <c r="T533"/>
  <c r="R533"/>
  <c r="P533"/>
  <c r="BI532"/>
  <c r="BH532"/>
  <c r="BG532"/>
  <c r="BF532"/>
  <c r="T532"/>
  <c r="R532"/>
  <c r="P532"/>
  <c r="BI531"/>
  <c r="BH531"/>
  <c r="BG531"/>
  <c r="BF531"/>
  <c r="T531"/>
  <c r="R531"/>
  <c r="P531"/>
  <c r="BI528"/>
  <c r="BH528"/>
  <c r="BG528"/>
  <c r="BF528"/>
  <c r="T528"/>
  <c r="R528"/>
  <c r="P528"/>
  <c r="BI527"/>
  <c r="BH527"/>
  <c r="BG527"/>
  <c r="BF527"/>
  <c r="T527"/>
  <c r="R527"/>
  <c r="P527"/>
  <c r="BI526"/>
  <c r="BH526"/>
  <c r="BG526"/>
  <c r="BF526"/>
  <c r="T526"/>
  <c r="R526"/>
  <c r="P526"/>
  <c r="BI525"/>
  <c r="BH525"/>
  <c r="BG525"/>
  <c r="BF525"/>
  <c r="T525"/>
  <c r="R525"/>
  <c r="P525"/>
  <c r="BI524"/>
  <c r="BH524"/>
  <c r="BG524"/>
  <c r="BF524"/>
  <c r="T524"/>
  <c r="R524"/>
  <c r="P524"/>
  <c r="BI523"/>
  <c r="BH523"/>
  <c r="BG523"/>
  <c r="BF523"/>
  <c r="T523"/>
  <c r="R523"/>
  <c r="P523"/>
  <c r="BI522"/>
  <c r="BH522"/>
  <c r="BG522"/>
  <c r="BF522"/>
  <c r="T522"/>
  <c r="R522"/>
  <c r="P522"/>
  <c r="BI521"/>
  <c r="BH521"/>
  <c r="BG521"/>
  <c r="BF521"/>
  <c r="T521"/>
  <c r="R521"/>
  <c r="P521"/>
  <c r="BI520"/>
  <c r="BH520"/>
  <c r="BG520"/>
  <c r="BF520"/>
  <c r="T520"/>
  <c r="R520"/>
  <c r="P520"/>
  <c r="BI519"/>
  <c r="BH519"/>
  <c r="BG519"/>
  <c r="BF519"/>
  <c r="T519"/>
  <c r="R519"/>
  <c r="P519"/>
  <c r="BI518"/>
  <c r="BH518"/>
  <c r="BG518"/>
  <c r="BF518"/>
  <c r="T518"/>
  <c r="R518"/>
  <c r="P518"/>
  <c r="BI517"/>
  <c r="BH517"/>
  <c r="BG517"/>
  <c r="BF517"/>
  <c r="T517"/>
  <c r="R517"/>
  <c r="P517"/>
  <c r="BI516"/>
  <c r="BH516"/>
  <c r="BG516"/>
  <c r="BF516"/>
  <c r="T516"/>
  <c r="R516"/>
  <c r="P516"/>
  <c r="BI515"/>
  <c r="BH515"/>
  <c r="BG515"/>
  <c r="BF515"/>
  <c r="T515"/>
  <c r="R515"/>
  <c r="P515"/>
  <c r="BI514"/>
  <c r="BH514"/>
  <c r="BG514"/>
  <c r="BF514"/>
  <c r="T514"/>
  <c r="R514"/>
  <c r="P514"/>
  <c r="BI513"/>
  <c r="BH513"/>
  <c r="BG513"/>
  <c r="BF513"/>
  <c r="T513"/>
  <c r="R513"/>
  <c r="P513"/>
  <c r="BI510"/>
  <c r="BH510"/>
  <c r="BG510"/>
  <c r="BF510"/>
  <c r="T510"/>
  <c r="R510"/>
  <c r="P510"/>
  <c r="BI509"/>
  <c r="BH509"/>
  <c r="BG509"/>
  <c r="BF509"/>
  <c r="T509"/>
  <c r="R509"/>
  <c r="P509"/>
  <c r="BI508"/>
  <c r="BH508"/>
  <c r="BG508"/>
  <c r="BF508"/>
  <c r="T508"/>
  <c r="R508"/>
  <c r="P508"/>
  <c r="BI507"/>
  <c r="BH507"/>
  <c r="BG507"/>
  <c r="BF507"/>
  <c r="T507"/>
  <c r="R507"/>
  <c r="P507"/>
  <c r="BI506"/>
  <c r="BH506"/>
  <c r="BG506"/>
  <c r="BF506"/>
  <c r="T506"/>
  <c r="R506"/>
  <c r="P506"/>
  <c r="BI503"/>
  <c r="BH503"/>
  <c r="BG503"/>
  <c r="BF503"/>
  <c r="T503"/>
  <c r="R503"/>
  <c r="P503"/>
  <c r="BI501"/>
  <c r="BH501"/>
  <c r="BG501"/>
  <c r="BF501"/>
  <c r="T501"/>
  <c r="R501"/>
  <c r="P501"/>
  <c r="BI497"/>
  <c r="BH497"/>
  <c r="BG497"/>
  <c r="BF497"/>
  <c r="T497"/>
  <c r="R497"/>
  <c r="P497"/>
  <c r="BI495"/>
  <c r="BH495"/>
  <c r="BG495"/>
  <c r="BF495"/>
  <c r="T495"/>
  <c r="R495"/>
  <c r="P495"/>
  <c r="BI493"/>
  <c r="BH493"/>
  <c r="BG493"/>
  <c r="BF493"/>
  <c r="T493"/>
  <c r="R493"/>
  <c r="P493"/>
  <c r="BI489"/>
  <c r="BH489"/>
  <c r="BG489"/>
  <c r="BF489"/>
  <c r="T489"/>
  <c r="R489"/>
  <c r="P489"/>
  <c r="BI487"/>
  <c r="BH487"/>
  <c r="BG487"/>
  <c r="BF487"/>
  <c r="T487"/>
  <c r="R487"/>
  <c r="P487"/>
  <c r="BI483"/>
  <c r="BH483"/>
  <c r="BG483"/>
  <c r="BF483"/>
  <c r="T483"/>
  <c r="R483"/>
  <c r="P483"/>
  <c r="BI481"/>
  <c r="BH481"/>
  <c r="BG481"/>
  <c r="BF481"/>
  <c r="T481"/>
  <c r="R481"/>
  <c r="P481"/>
  <c r="BI477"/>
  <c r="BH477"/>
  <c r="BG477"/>
  <c r="BF477"/>
  <c r="T477"/>
  <c r="R477"/>
  <c r="P477"/>
  <c r="BI475"/>
  <c r="BH475"/>
  <c r="BG475"/>
  <c r="BF475"/>
  <c r="T475"/>
  <c r="R475"/>
  <c r="P475"/>
  <c r="BI471"/>
  <c r="BH471"/>
  <c r="BG471"/>
  <c r="BF471"/>
  <c r="T471"/>
  <c r="R471"/>
  <c r="P471"/>
  <c r="BI469"/>
  <c r="BH469"/>
  <c r="BG469"/>
  <c r="BF469"/>
  <c r="T469"/>
  <c r="R469"/>
  <c r="P469"/>
  <c r="BI467"/>
  <c r="BH467"/>
  <c r="BG467"/>
  <c r="BF467"/>
  <c r="T467"/>
  <c r="R467"/>
  <c r="P467"/>
  <c r="BI463"/>
  <c r="BH463"/>
  <c r="BG463"/>
  <c r="BF463"/>
  <c r="T463"/>
  <c r="R463"/>
  <c r="P463"/>
  <c r="BI459"/>
  <c r="BH459"/>
  <c r="BG459"/>
  <c r="BF459"/>
  <c r="T459"/>
  <c r="R459"/>
  <c r="P459"/>
  <c r="BI456"/>
  <c r="BH456"/>
  <c r="BG456"/>
  <c r="BF456"/>
  <c r="T456"/>
  <c r="R456"/>
  <c r="P456"/>
  <c r="BI455"/>
  <c r="BH455"/>
  <c r="BG455"/>
  <c r="BF455"/>
  <c r="T455"/>
  <c r="R455"/>
  <c r="P455"/>
  <c r="BI454"/>
  <c r="BH454"/>
  <c r="BG454"/>
  <c r="BF454"/>
  <c r="T454"/>
  <c r="R454"/>
  <c r="P454"/>
  <c r="BI453"/>
  <c r="BH453"/>
  <c r="BG453"/>
  <c r="BF453"/>
  <c r="T453"/>
  <c r="R453"/>
  <c r="P453"/>
  <c r="BI452"/>
  <c r="BH452"/>
  <c r="BG452"/>
  <c r="BF452"/>
  <c r="T452"/>
  <c r="R452"/>
  <c r="P452"/>
  <c r="BI451"/>
  <c r="BH451"/>
  <c r="BG451"/>
  <c r="BF451"/>
  <c r="T451"/>
  <c r="R451"/>
  <c r="P451"/>
  <c r="BI450"/>
  <c r="BH450"/>
  <c r="BG450"/>
  <c r="BF450"/>
  <c r="T450"/>
  <c r="R450"/>
  <c r="P450"/>
  <c r="BI449"/>
  <c r="BH449"/>
  <c r="BG449"/>
  <c r="BF449"/>
  <c r="T449"/>
  <c r="R449"/>
  <c r="P449"/>
  <c r="BI448"/>
  <c r="BH448"/>
  <c r="BG448"/>
  <c r="BF448"/>
  <c r="T448"/>
  <c r="R448"/>
  <c r="P448"/>
  <c r="BI447"/>
  <c r="BH447"/>
  <c r="BG447"/>
  <c r="BF447"/>
  <c r="T447"/>
  <c r="R447"/>
  <c r="P447"/>
  <c r="BI446"/>
  <c r="BH446"/>
  <c r="BG446"/>
  <c r="BF446"/>
  <c r="T446"/>
  <c r="R446"/>
  <c r="P446"/>
  <c r="BI445"/>
  <c r="BH445"/>
  <c r="BG445"/>
  <c r="BF445"/>
  <c r="T445"/>
  <c r="R445"/>
  <c r="P445"/>
  <c r="BI441"/>
  <c r="BH441"/>
  <c r="BG441"/>
  <c r="BF441"/>
  <c r="T441"/>
  <c r="R441"/>
  <c r="P441"/>
  <c r="BI437"/>
  <c r="BH437"/>
  <c r="BG437"/>
  <c r="BF437"/>
  <c r="T437"/>
  <c r="R437"/>
  <c r="P437"/>
  <c r="BI433"/>
  <c r="BH433"/>
  <c r="BG433"/>
  <c r="BF433"/>
  <c r="T433"/>
  <c r="R433"/>
  <c r="P433"/>
  <c r="BI427"/>
  <c r="BH427"/>
  <c r="BG427"/>
  <c r="BF427"/>
  <c r="T427"/>
  <c r="R427"/>
  <c r="P427"/>
  <c r="BI421"/>
  <c r="BH421"/>
  <c r="BG421"/>
  <c r="BF421"/>
  <c r="T421"/>
  <c r="R421"/>
  <c r="P421"/>
  <c r="BI417"/>
  <c r="BH417"/>
  <c r="BG417"/>
  <c r="BF417"/>
  <c r="T417"/>
  <c r="R417"/>
  <c r="P417"/>
  <c r="BI413"/>
  <c r="BH413"/>
  <c r="BG413"/>
  <c r="BF413"/>
  <c r="T413"/>
  <c r="R413"/>
  <c r="P413"/>
  <c r="BI409"/>
  <c r="BH409"/>
  <c r="BG409"/>
  <c r="BF409"/>
  <c r="T409"/>
  <c r="R409"/>
  <c r="P409"/>
  <c r="BI405"/>
  <c r="BH405"/>
  <c r="BG405"/>
  <c r="BF405"/>
  <c r="T405"/>
  <c r="R405"/>
  <c r="P405"/>
  <c r="BI401"/>
  <c r="BH401"/>
  <c r="BG401"/>
  <c r="BF401"/>
  <c r="T401"/>
  <c r="R401"/>
  <c r="P401"/>
  <c r="BI394"/>
  <c r="BH394"/>
  <c r="BG394"/>
  <c r="BF394"/>
  <c r="T394"/>
  <c r="R394"/>
  <c r="P394"/>
  <c r="BI390"/>
  <c r="BH390"/>
  <c r="BG390"/>
  <c r="BF390"/>
  <c r="T390"/>
  <c r="R390"/>
  <c r="P390"/>
  <c r="BI386"/>
  <c r="BH386"/>
  <c r="BG386"/>
  <c r="BF386"/>
  <c r="T386"/>
  <c r="R386"/>
  <c r="P386"/>
  <c r="BI382"/>
  <c r="BH382"/>
  <c r="BG382"/>
  <c r="BF382"/>
  <c r="T382"/>
  <c r="R382"/>
  <c r="P382"/>
  <c r="BI378"/>
  <c r="BH378"/>
  <c r="BG378"/>
  <c r="BF378"/>
  <c r="T378"/>
  <c r="R378"/>
  <c r="P378"/>
  <c r="BI374"/>
  <c r="BH374"/>
  <c r="BG374"/>
  <c r="BF374"/>
  <c r="T374"/>
  <c r="R374"/>
  <c r="P374"/>
  <c r="BI370"/>
  <c r="BH370"/>
  <c r="BG370"/>
  <c r="BF370"/>
  <c r="T370"/>
  <c r="R370"/>
  <c r="P370"/>
  <c r="BI366"/>
  <c r="BH366"/>
  <c r="BG366"/>
  <c r="BF366"/>
  <c r="T366"/>
  <c r="R366"/>
  <c r="P366"/>
  <c r="BI362"/>
  <c r="BH362"/>
  <c r="BG362"/>
  <c r="BF362"/>
  <c r="T362"/>
  <c r="R362"/>
  <c r="P362"/>
  <c r="BI359"/>
  <c r="BH359"/>
  <c r="BG359"/>
  <c r="BF359"/>
  <c r="T359"/>
  <c r="R359"/>
  <c r="P359"/>
  <c r="BI357"/>
  <c r="BH357"/>
  <c r="BG357"/>
  <c r="BF357"/>
  <c r="T357"/>
  <c r="R357"/>
  <c r="P357"/>
  <c r="BI353"/>
  <c r="BH353"/>
  <c r="BG353"/>
  <c r="BF353"/>
  <c r="T353"/>
  <c r="R353"/>
  <c r="P353"/>
  <c r="BI349"/>
  <c r="BH349"/>
  <c r="BG349"/>
  <c r="BF349"/>
  <c r="T349"/>
  <c r="R349"/>
  <c r="P349"/>
  <c r="BI344"/>
  <c r="BH344"/>
  <c r="BG344"/>
  <c r="BF344"/>
  <c r="T344"/>
  <c r="R344"/>
  <c r="P344"/>
  <c r="BI340"/>
  <c r="BH340"/>
  <c r="BG340"/>
  <c r="BF340"/>
  <c r="T340"/>
  <c r="R340"/>
  <c r="P340"/>
  <c r="BI337"/>
  <c r="BH337"/>
  <c r="BG337"/>
  <c r="BF337"/>
  <c r="T337"/>
  <c r="R337"/>
  <c r="P337"/>
  <c r="BI333"/>
  <c r="BH333"/>
  <c r="BG333"/>
  <c r="BF333"/>
  <c r="T333"/>
  <c r="R333"/>
  <c r="P333"/>
  <c r="BI327"/>
  <c r="BH327"/>
  <c r="BG327"/>
  <c r="BF327"/>
  <c r="T327"/>
  <c r="R327"/>
  <c r="P327"/>
  <c r="BI320"/>
  <c r="BH320"/>
  <c r="BG320"/>
  <c r="BF320"/>
  <c r="T320"/>
  <c r="R320"/>
  <c r="P320"/>
  <c r="BI317"/>
  <c r="BH317"/>
  <c r="BG317"/>
  <c r="BF317"/>
  <c r="T317"/>
  <c r="R317"/>
  <c r="P317"/>
  <c r="BI313"/>
  <c r="BH313"/>
  <c r="BG313"/>
  <c r="BF313"/>
  <c r="T313"/>
  <c r="R313"/>
  <c r="P313"/>
  <c r="BI305"/>
  <c r="BH305"/>
  <c r="BG305"/>
  <c r="BF305"/>
  <c r="T305"/>
  <c r="R305"/>
  <c r="P305"/>
  <c r="BI296"/>
  <c r="BH296"/>
  <c r="BG296"/>
  <c r="BF296"/>
  <c r="T296"/>
  <c r="R296"/>
  <c r="P296"/>
  <c r="BI288"/>
  <c r="BH288"/>
  <c r="BG288"/>
  <c r="BF288"/>
  <c r="T288"/>
  <c r="R288"/>
  <c r="P288"/>
  <c r="BI279"/>
  <c r="BH279"/>
  <c r="BG279"/>
  <c r="BF279"/>
  <c r="T279"/>
  <c r="R279"/>
  <c r="P279"/>
  <c r="BI272"/>
  <c r="BH272"/>
  <c r="BG272"/>
  <c r="BF272"/>
  <c r="T272"/>
  <c r="R272"/>
  <c r="P272"/>
  <c r="BI268"/>
  <c r="BH268"/>
  <c r="BG268"/>
  <c r="BF268"/>
  <c r="T268"/>
  <c r="R268"/>
  <c r="P268"/>
  <c r="BI259"/>
  <c r="BH259"/>
  <c r="BG259"/>
  <c r="BF259"/>
  <c r="T259"/>
  <c r="R259"/>
  <c r="P259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T241"/>
  <c r="R242"/>
  <c r="R241"/>
  <c r="P242"/>
  <c r="P241"/>
  <c r="BI239"/>
  <c r="BH239"/>
  <c r="BG239"/>
  <c r="BF239"/>
  <c r="T239"/>
  <c r="R239"/>
  <c r="P239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5"/>
  <c r="BH225"/>
  <c r="BG225"/>
  <c r="BF225"/>
  <c r="T225"/>
  <c r="R225"/>
  <c r="P225"/>
  <c r="BI223"/>
  <c r="BH223"/>
  <c r="BG223"/>
  <c r="BF223"/>
  <c r="T223"/>
  <c r="R223"/>
  <c r="P223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1"/>
  <c r="BH191"/>
  <c r="BG191"/>
  <c r="BF191"/>
  <c r="T191"/>
  <c r="R191"/>
  <c r="P191"/>
  <c r="BI187"/>
  <c r="BH187"/>
  <c r="BG187"/>
  <c r="BF187"/>
  <c r="T187"/>
  <c r="R187"/>
  <c r="P187"/>
  <c r="BI183"/>
  <c r="BH183"/>
  <c r="BG183"/>
  <c r="BF183"/>
  <c r="T183"/>
  <c r="R183"/>
  <c r="P183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1"/>
  <c r="BH161"/>
  <c r="BG161"/>
  <c r="BF161"/>
  <c r="T161"/>
  <c r="R161"/>
  <c r="P161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8"/>
  <c r="BH108"/>
  <c r="BG108"/>
  <c r="BF108"/>
  <c r="T108"/>
  <c r="R108"/>
  <c r="P108"/>
  <c r="F99"/>
  <c r="E97"/>
  <c r="F56"/>
  <c r="E54"/>
  <c r="J26"/>
  <c r="E26"/>
  <c r="J59"/>
  <c r="J25"/>
  <c r="J23"/>
  <c r="E23"/>
  <c r="J101"/>
  <c r="J22"/>
  <c r="J20"/>
  <c r="E20"/>
  <c r="F59"/>
  <c r="J19"/>
  <c r="J17"/>
  <c r="E17"/>
  <c r="F101"/>
  <c r="J16"/>
  <c r="J14"/>
  <c r="J99"/>
  <c r="E7"/>
  <c r="E50"/>
  <c i="5" r="J39"/>
  <c r="J38"/>
  <c i="1" r="AY60"/>
  <c i="5" r="J37"/>
  <c i="1" r="AX60"/>
  <c i="5"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F80"/>
  <c r="E78"/>
  <c r="F56"/>
  <c r="E54"/>
  <c r="J26"/>
  <c r="E26"/>
  <c r="J83"/>
  <c r="J25"/>
  <c r="J23"/>
  <c r="E23"/>
  <c r="J82"/>
  <c r="J22"/>
  <c r="J20"/>
  <c r="E20"/>
  <c r="F59"/>
  <c r="J19"/>
  <c r="J17"/>
  <c r="E17"/>
  <c r="F82"/>
  <c r="J16"/>
  <c r="J14"/>
  <c r="J80"/>
  <c r="E7"/>
  <c r="E74"/>
  <c i="4" r="J39"/>
  <c r="J38"/>
  <c i="1" r="AY58"/>
  <c i="4" r="J37"/>
  <c i="1" r="AX58"/>
  <c i="4"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F80"/>
  <c r="E78"/>
  <c r="F56"/>
  <c r="E54"/>
  <c r="J26"/>
  <c r="E26"/>
  <c r="J83"/>
  <c r="J25"/>
  <c r="J23"/>
  <c r="E23"/>
  <c r="J58"/>
  <c r="J22"/>
  <c r="J20"/>
  <c r="E20"/>
  <c r="F59"/>
  <c r="J19"/>
  <c r="J17"/>
  <c r="E17"/>
  <c r="F82"/>
  <c r="J16"/>
  <c r="J14"/>
  <c r="J56"/>
  <c r="E7"/>
  <c r="E50"/>
  <c i="3" r="J39"/>
  <c r="J38"/>
  <c i="1" r="AY57"/>
  <c i="3" r="J37"/>
  <c i="1" r="AX57"/>
  <c i="3" r="BI462"/>
  <c r="BH462"/>
  <c r="BG462"/>
  <c r="BF462"/>
  <c r="T462"/>
  <c r="R462"/>
  <c r="P462"/>
  <c r="BI461"/>
  <c r="BH461"/>
  <c r="BG461"/>
  <c r="BF461"/>
  <c r="T461"/>
  <c r="R461"/>
  <c r="P461"/>
  <c r="BI458"/>
  <c r="BH458"/>
  <c r="BG458"/>
  <c r="BF458"/>
  <c r="T458"/>
  <c r="R458"/>
  <c r="P458"/>
  <c r="BI456"/>
  <c r="BH456"/>
  <c r="BG456"/>
  <c r="BF456"/>
  <c r="T456"/>
  <c r="R456"/>
  <c r="P456"/>
  <c r="BI453"/>
  <c r="BH453"/>
  <c r="BG453"/>
  <c r="BF453"/>
  <c r="T453"/>
  <c r="R453"/>
  <c r="P453"/>
  <c r="BI446"/>
  <c r="BH446"/>
  <c r="BG446"/>
  <c r="BF446"/>
  <c r="T446"/>
  <c r="R446"/>
  <c r="P446"/>
  <c r="BI444"/>
  <c r="BH444"/>
  <c r="BG444"/>
  <c r="BF444"/>
  <c r="T444"/>
  <c r="R444"/>
  <c r="P444"/>
  <c r="BI442"/>
  <c r="BH442"/>
  <c r="BG442"/>
  <c r="BF442"/>
  <c r="T442"/>
  <c r="R442"/>
  <c r="P442"/>
  <c r="BI433"/>
  <c r="BH433"/>
  <c r="BG433"/>
  <c r="BF433"/>
  <c r="T433"/>
  <c r="R433"/>
  <c r="P433"/>
  <c r="BI430"/>
  <c r="BH430"/>
  <c r="BG430"/>
  <c r="BF430"/>
  <c r="T430"/>
  <c r="R430"/>
  <c r="P430"/>
  <c r="BI429"/>
  <c r="BH429"/>
  <c r="BG429"/>
  <c r="BF429"/>
  <c r="T429"/>
  <c r="R429"/>
  <c r="P429"/>
  <c r="BI428"/>
  <c r="BH428"/>
  <c r="BG428"/>
  <c r="BF428"/>
  <c r="T428"/>
  <c r="R428"/>
  <c r="P428"/>
  <c r="BI427"/>
  <c r="BH427"/>
  <c r="BG427"/>
  <c r="BF427"/>
  <c r="T427"/>
  <c r="R427"/>
  <c r="P427"/>
  <c r="BI426"/>
  <c r="BH426"/>
  <c r="BG426"/>
  <c r="BF426"/>
  <c r="T426"/>
  <c r="R426"/>
  <c r="P426"/>
  <c r="BI425"/>
  <c r="BH425"/>
  <c r="BG425"/>
  <c r="BF425"/>
  <c r="T425"/>
  <c r="R425"/>
  <c r="P425"/>
  <c r="BI424"/>
  <c r="BH424"/>
  <c r="BG424"/>
  <c r="BF424"/>
  <c r="T424"/>
  <c r="R424"/>
  <c r="P424"/>
  <c r="BI421"/>
  <c r="BH421"/>
  <c r="BG421"/>
  <c r="BF421"/>
  <c r="T421"/>
  <c r="R421"/>
  <c r="P421"/>
  <c r="BI420"/>
  <c r="BH420"/>
  <c r="BG420"/>
  <c r="BF420"/>
  <c r="T420"/>
  <c r="R420"/>
  <c r="P420"/>
  <c r="BI419"/>
  <c r="BH419"/>
  <c r="BG419"/>
  <c r="BF419"/>
  <c r="T419"/>
  <c r="R419"/>
  <c r="P419"/>
  <c r="BI418"/>
  <c r="BH418"/>
  <c r="BG418"/>
  <c r="BF418"/>
  <c r="T418"/>
  <c r="R418"/>
  <c r="P418"/>
  <c r="BI417"/>
  <c r="BH417"/>
  <c r="BG417"/>
  <c r="BF417"/>
  <c r="T417"/>
  <c r="R417"/>
  <c r="P417"/>
  <c r="BI416"/>
  <c r="BH416"/>
  <c r="BG416"/>
  <c r="BF416"/>
  <c r="T416"/>
  <c r="R416"/>
  <c r="P416"/>
  <c r="BI415"/>
  <c r="BH415"/>
  <c r="BG415"/>
  <c r="BF415"/>
  <c r="T415"/>
  <c r="R415"/>
  <c r="P415"/>
  <c r="BI414"/>
  <c r="BH414"/>
  <c r="BG414"/>
  <c r="BF414"/>
  <c r="T414"/>
  <c r="R414"/>
  <c r="P414"/>
  <c r="BI413"/>
  <c r="BH413"/>
  <c r="BG413"/>
  <c r="BF413"/>
  <c r="T413"/>
  <c r="R413"/>
  <c r="P413"/>
  <c r="BI412"/>
  <c r="BH412"/>
  <c r="BG412"/>
  <c r="BF412"/>
  <c r="T412"/>
  <c r="R412"/>
  <c r="P412"/>
  <c r="BI411"/>
  <c r="BH411"/>
  <c r="BG411"/>
  <c r="BF411"/>
  <c r="T411"/>
  <c r="R411"/>
  <c r="P411"/>
  <c r="BI410"/>
  <c r="BH410"/>
  <c r="BG410"/>
  <c r="BF410"/>
  <c r="T410"/>
  <c r="R410"/>
  <c r="P410"/>
  <c r="BI409"/>
  <c r="BH409"/>
  <c r="BG409"/>
  <c r="BF409"/>
  <c r="T409"/>
  <c r="R409"/>
  <c r="P409"/>
  <c r="BI408"/>
  <c r="BH408"/>
  <c r="BG408"/>
  <c r="BF408"/>
  <c r="T408"/>
  <c r="R408"/>
  <c r="P408"/>
  <c r="BI407"/>
  <c r="BH407"/>
  <c r="BG407"/>
  <c r="BF407"/>
  <c r="T407"/>
  <c r="R407"/>
  <c r="P407"/>
  <c r="BI406"/>
  <c r="BH406"/>
  <c r="BG406"/>
  <c r="BF406"/>
  <c r="T406"/>
  <c r="R406"/>
  <c r="P406"/>
  <c r="BI405"/>
  <c r="BH405"/>
  <c r="BG405"/>
  <c r="BF405"/>
  <c r="T405"/>
  <c r="R405"/>
  <c r="P405"/>
  <c r="BI404"/>
  <c r="BH404"/>
  <c r="BG404"/>
  <c r="BF404"/>
  <c r="T404"/>
  <c r="R404"/>
  <c r="P404"/>
  <c r="BI403"/>
  <c r="BH403"/>
  <c r="BG403"/>
  <c r="BF403"/>
  <c r="T403"/>
  <c r="R403"/>
  <c r="P403"/>
  <c r="BI402"/>
  <c r="BH402"/>
  <c r="BG402"/>
  <c r="BF402"/>
  <c r="T402"/>
  <c r="R402"/>
  <c r="P402"/>
  <c r="BI399"/>
  <c r="BH399"/>
  <c r="BG399"/>
  <c r="BF399"/>
  <c r="T399"/>
  <c r="R399"/>
  <c r="P399"/>
  <c r="BI398"/>
  <c r="BH398"/>
  <c r="BG398"/>
  <c r="BF398"/>
  <c r="T398"/>
  <c r="R398"/>
  <c r="P398"/>
  <c r="BI397"/>
  <c r="BH397"/>
  <c r="BG397"/>
  <c r="BF397"/>
  <c r="T397"/>
  <c r="R397"/>
  <c r="P397"/>
  <c r="BI396"/>
  <c r="BH396"/>
  <c r="BG396"/>
  <c r="BF396"/>
  <c r="T396"/>
  <c r="R396"/>
  <c r="P396"/>
  <c r="BI395"/>
  <c r="BH395"/>
  <c r="BG395"/>
  <c r="BF395"/>
  <c r="T395"/>
  <c r="R395"/>
  <c r="P395"/>
  <c r="BI394"/>
  <c r="BH394"/>
  <c r="BG394"/>
  <c r="BF394"/>
  <c r="T394"/>
  <c r="R394"/>
  <c r="P394"/>
  <c r="BI393"/>
  <c r="BH393"/>
  <c r="BG393"/>
  <c r="BF393"/>
  <c r="T393"/>
  <c r="R393"/>
  <c r="P393"/>
  <c r="BI392"/>
  <c r="BH392"/>
  <c r="BG392"/>
  <c r="BF392"/>
  <c r="T392"/>
  <c r="R392"/>
  <c r="P392"/>
  <c r="BI391"/>
  <c r="BH391"/>
  <c r="BG391"/>
  <c r="BF391"/>
  <c r="T391"/>
  <c r="R391"/>
  <c r="P391"/>
  <c r="BI388"/>
  <c r="BH388"/>
  <c r="BG388"/>
  <c r="BF388"/>
  <c r="T388"/>
  <c r="R388"/>
  <c r="P388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79"/>
  <c r="BH379"/>
  <c r="BG379"/>
  <c r="BF379"/>
  <c r="T379"/>
  <c r="R379"/>
  <c r="P379"/>
  <c r="BI378"/>
  <c r="BH378"/>
  <c r="BG378"/>
  <c r="BF378"/>
  <c r="T378"/>
  <c r="R378"/>
  <c r="P378"/>
  <c r="BI377"/>
  <c r="BH377"/>
  <c r="BG377"/>
  <c r="BF377"/>
  <c r="T377"/>
  <c r="R377"/>
  <c r="P377"/>
  <c r="BI376"/>
  <c r="BH376"/>
  <c r="BG376"/>
  <c r="BF376"/>
  <c r="T376"/>
  <c r="R376"/>
  <c r="P376"/>
  <c r="BI375"/>
  <c r="BH375"/>
  <c r="BG375"/>
  <c r="BF375"/>
  <c r="T375"/>
  <c r="R375"/>
  <c r="P375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43"/>
  <c r="BH343"/>
  <c r="BG343"/>
  <c r="BF343"/>
  <c r="T343"/>
  <c r="R343"/>
  <c r="P343"/>
  <c r="BI339"/>
  <c r="BH339"/>
  <c r="BG339"/>
  <c r="BF339"/>
  <c r="T339"/>
  <c r="R339"/>
  <c r="P339"/>
  <c r="BI335"/>
  <c r="BH335"/>
  <c r="BG335"/>
  <c r="BF335"/>
  <c r="T335"/>
  <c r="R335"/>
  <c r="P335"/>
  <c r="BI333"/>
  <c r="BH333"/>
  <c r="BG333"/>
  <c r="BF333"/>
  <c r="T333"/>
  <c r="R333"/>
  <c r="P333"/>
  <c r="BI329"/>
  <c r="BH329"/>
  <c r="BG329"/>
  <c r="BF329"/>
  <c r="T329"/>
  <c r="R329"/>
  <c r="P329"/>
  <c r="BI328"/>
  <c r="BH328"/>
  <c r="BG328"/>
  <c r="BF328"/>
  <c r="T328"/>
  <c r="R328"/>
  <c r="P328"/>
  <c r="BI326"/>
  <c r="BH326"/>
  <c r="BG326"/>
  <c r="BF326"/>
  <c r="T326"/>
  <c r="R326"/>
  <c r="P326"/>
  <c r="BI318"/>
  <c r="BH318"/>
  <c r="BG318"/>
  <c r="BF318"/>
  <c r="T318"/>
  <c r="R318"/>
  <c r="P318"/>
  <c r="BI310"/>
  <c r="BH310"/>
  <c r="BG310"/>
  <c r="BF310"/>
  <c r="T310"/>
  <c r="R310"/>
  <c r="P310"/>
  <c r="BI307"/>
  <c r="BH307"/>
  <c r="BG307"/>
  <c r="BF307"/>
  <c r="T307"/>
  <c r="R307"/>
  <c r="P307"/>
  <c r="BI303"/>
  <c r="BH303"/>
  <c r="BG303"/>
  <c r="BF303"/>
  <c r="T303"/>
  <c r="R303"/>
  <c r="P303"/>
  <c r="BI300"/>
  <c r="BH300"/>
  <c r="BG300"/>
  <c r="BF300"/>
  <c r="T300"/>
  <c r="R300"/>
  <c r="P300"/>
  <c r="BI296"/>
  <c r="BH296"/>
  <c r="BG296"/>
  <c r="BF296"/>
  <c r="T296"/>
  <c r="R296"/>
  <c r="P296"/>
  <c r="BI293"/>
  <c r="BH293"/>
  <c r="BG293"/>
  <c r="BF293"/>
  <c r="T293"/>
  <c r="R293"/>
  <c r="P293"/>
  <c r="BI289"/>
  <c r="BH289"/>
  <c r="BG289"/>
  <c r="BF289"/>
  <c r="T289"/>
  <c r="R289"/>
  <c r="P289"/>
  <c r="BI281"/>
  <c r="BH281"/>
  <c r="BG281"/>
  <c r="BF281"/>
  <c r="T281"/>
  <c r="R281"/>
  <c r="P281"/>
  <c r="BI272"/>
  <c r="BH272"/>
  <c r="BG272"/>
  <c r="BF272"/>
  <c r="T272"/>
  <c r="R272"/>
  <c r="P272"/>
  <c r="BI263"/>
  <c r="BH263"/>
  <c r="BG263"/>
  <c r="BF263"/>
  <c r="T263"/>
  <c r="R263"/>
  <c r="P263"/>
  <c r="BI259"/>
  <c r="BH259"/>
  <c r="BG259"/>
  <c r="BF259"/>
  <c r="T259"/>
  <c r="R259"/>
  <c r="P259"/>
  <c r="BI255"/>
  <c r="BH255"/>
  <c r="BG255"/>
  <c r="BF255"/>
  <c r="T255"/>
  <c r="R255"/>
  <c r="P255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8"/>
  <c r="BH238"/>
  <c r="BG238"/>
  <c r="BF238"/>
  <c r="T238"/>
  <c r="T237"/>
  <c r="R238"/>
  <c r="R237"/>
  <c r="P238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3"/>
  <c r="BH223"/>
  <c r="BG223"/>
  <c r="BF223"/>
  <c r="T223"/>
  <c r="R223"/>
  <c r="P223"/>
  <c r="BI221"/>
  <c r="BH221"/>
  <c r="BG221"/>
  <c r="BF221"/>
  <c r="T221"/>
  <c r="R221"/>
  <c r="P221"/>
  <c r="BI217"/>
  <c r="BH217"/>
  <c r="BG217"/>
  <c r="BF217"/>
  <c r="T217"/>
  <c r="R217"/>
  <c r="P217"/>
  <c r="BI214"/>
  <c r="BH214"/>
  <c r="BG214"/>
  <c r="BF214"/>
  <c r="T214"/>
  <c r="R214"/>
  <c r="P214"/>
  <c r="BI212"/>
  <c r="BH212"/>
  <c r="BG212"/>
  <c r="BF212"/>
  <c r="T212"/>
  <c r="R212"/>
  <c r="P212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0"/>
  <c r="BH170"/>
  <c r="BG170"/>
  <c r="BF170"/>
  <c r="T170"/>
  <c r="R170"/>
  <c r="P170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R157"/>
  <c r="P157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2"/>
  <c r="BH112"/>
  <c r="BG112"/>
  <c r="BF112"/>
  <c r="T112"/>
  <c r="R112"/>
  <c r="P112"/>
  <c r="BI110"/>
  <c r="BH110"/>
  <c r="BG110"/>
  <c r="BF110"/>
  <c r="T110"/>
  <c r="R110"/>
  <c r="P110"/>
  <c r="BI109"/>
  <c r="BH109"/>
  <c r="BG109"/>
  <c r="BF109"/>
  <c r="T109"/>
  <c r="R109"/>
  <c r="P109"/>
  <c r="F100"/>
  <c r="E98"/>
  <c r="F56"/>
  <c r="E54"/>
  <c r="J26"/>
  <c r="E26"/>
  <c r="J103"/>
  <c r="J25"/>
  <c r="J23"/>
  <c r="E23"/>
  <c r="J58"/>
  <c r="J22"/>
  <c r="J20"/>
  <c r="E20"/>
  <c r="F59"/>
  <c r="J19"/>
  <c r="J17"/>
  <c r="E17"/>
  <c r="F58"/>
  <c r="J16"/>
  <c r="J14"/>
  <c r="J100"/>
  <c r="E7"/>
  <c r="E94"/>
  <c i="2" r="J39"/>
  <c r="J38"/>
  <c i="1" r="AY56"/>
  <c i="2" r="J37"/>
  <c i="1" r="AX56"/>
  <c i="2"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F80"/>
  <c r="E78"/>
  <c r="F56"/>
  <c r="E54"/>
  <c r="J26"/>
  <c r="E26"/>
  <c r="J59"/>
  <c r="J25"/>
  <c r="J23"/>
  <c r="E23"/>
  <c r="J58"/>
  <c r="J22"/>
  <c r="J20"/>
  <c r="E20"/>
  <c r="F59"/>
  <c r="J19"/>
  <c r="J17"/>
  <c r="E17"/>
  <c r="F58"/>
  <c r="J16"/>
  <c r="J14"/>
  <c r="J56"/>
  <c r="E7"/>
  <c r="E74"/>
  <c i="1" r="L50"/>
  <c r="AM50"/>
  <c r="AM49"/>
  <c r="L49"/>
  <c r="AM47"/>
  <c r="L47"/>
  <c r="L45"/>
  <c r="L44"/>
  <c i="6" r="BK565"/>
  <c r="BK495"/>
  <c r="J445"/>
  <c r="BK382"/>
  <c r="BK268"/>
  <c r="BK219"/>
  <c r="J174"/>
  <c r="J120"/>
  <c i="4" r="J93"/>
  <c i="3" r="J410"/>
  <c r="J398"/>
  <c r="BK375"/>
  <c r="J356"/>
  <c r="J335"/>
  <c r="BK150"/>
  <c r="BK143"/>
  <c i="2" r="J96"/>
  <c i="6" r="BK520"/>
  <c r="BK493"/>
  <c r="BK459"/>
  <c r="BK374"/>
  <c r="BK246"/>
  <c r="BK203"/>
  <c r="BK154"/>
  <c r="J124"/>
  <c i="4" r="BK88"/>
  <c i="3" r="J379"/>
  <c r="J217"/>
  <c r="BK162"/>
  <c r="BK121"/>
  <c i="2" r="BK88"/>
  <c i="6" r="J527"/>
  <c r="BK362"/>
  <c r="BK296"/>
  <c r="BK205"/>
  <c r="BK134"/>
  <c i="4" r="J98"/>
  <c i="3" r="BK427"/>
  <c r="BK409"/>
  <c r="J333"/>
  <c r="J227"/>
  <c r="BK187"/>
  <c r="J150"/>
  <c i="6" r="J539"/>
  <c r="BK477"/>
  <c r="J405"/>
  <c r="J235"/>
  <c r="BK216"/>
  <c r="BK191"/>
  <c r="BK137"/>
  <c i="4" r="J100"/>
  <c i="3" r="J412"/>
  <c r="BK370"/>
  <c r="J348"/>
  <c r="J293"/>
  <c r="BK242"/>
  <c r="J110"/>
  <c i="7" r="J93"/>
  <c i="6" r="BK506"/>
  <c r="J481"/>
  <c r="BK441"/>
  <c r="BK337"/>
  <c r="J288"/>
  <c r="BK149"/>
  <c r="J116"/>
  <c i="4" r="J94"/>
  <c i="3" r="J242"/>
  <c r="J181"/>
  <c r="J139"/>
  <c r="J121"/>
  <c i="7" r="BK88"/>
  <c i="6" r="BK534"/>
  <c r="J520"/>
  <c r="J497"/>
  <c r="J449"/>
  <c r="BK357"/>
  <c i="3" r="BK462"/>
  <c r="J456"/>
  <c r="BK418"/>
  <c r="BK406"/>
  <c r="BK398"/>
  <c r="BK377"/>
  <c r="J151"/>
  <c i="1" r="AS55"/>
  <c i="6" r="J170"/>
  <c i="4" r="BK89"/>
  <c i="3" r="J420"/>
  <c r="BK391"/>
  <c r="BK343"/>
  <c r="J244"/>
  <c r="J138"/>
  <c i="6" r="J542"/>
  <c r="BK531"/>
  <c r="BK503"/>
  <c r="BK467"/>
  <c r="BK448"/>
  <c r="BK417"/>
  <c r="J200"/>
  <c r="J108"/>
  <c i="3" r="J414"/>
  <c r="BK393"/>
  <c r="J376"/>
  <c r="BK362"/>
  <c r="J339"/>
  <c r="J238"/>
  <c r="J221"/>
  <c r="J157"/>
  <c r="J133"/>
  <c i="6" r="J532"/>
  <c r="J506"/>
  <c r="BK394"/>
  <c r="BK327"/>
  <c r="BK244"/>
  <c r="J183"/>
  <c r="J154"/>
  <c i="5" r="J90"/>
  <c i="3" r="BK416"/>
  <c r="J399"/>
  <c r="BK378"/>
  <c r="J368"/>
  <c r="BK346"/>
  <c r="BK231"/>
  <c r="J187"/>
  <c i="2" r="J94"/>
  <c i="6" r="BK516"/>
  <c r="BK487"/>
  <c r="J456"/>
  <c r="J427"/>
  <c r="J205"/>
  <c r="J152"/>
  <c r="BK113"/>
  <c i="4" r="J92"/>
  <c i="3" r="BK428"/>
  <c r="BK408"/>
  <c r="BK207"/>
  <c r="BK116"/>
  <c i="7" r="BK96"/>
  <c i="6" r="BK510"/>
  <c r="J421"/>
  <c r="BK349"/>
  <c r="BK259"/>
  <c r="BK132"/>
  <c i="4" r="J89"/>
  <c i="3" r="J425"/>
  <c r="J421"/>
  <c r="J407"/>
  <c r="J177"/>
  <c r="BK115"/>
  <c i="7" r="BK98"/>
  <c i="6" r="J552"/>
  <c r="BK525"/>
  <c r="BK225"/>
  <c r="J140"/>
  <c r="J134"/>
  <c r="BK111"/>
  <c i="5" r="BK90"/>
  <c i="3" r="BK429"/>
  <c r="J391"/>
  <c r="BK203"/>
  <c r="BK183"/>
  <c r="BK170"/>
  <c r="J149"/>
  <c r="J143"/>
  <c r="J115"/>
  <c i="6" r="J469"/>
  <c r="BK454"/>
  <c r="J362"/>
  <c r="J320"/>
  <c r="J268"/>
  <c r="J245"/>
  <c r="J145"/>
  <c r="J138"/>
  <c i="4" r="BK99"/>
  <c i="3" r="J255"/>
  <c r="BK227"/>
  <c r="J162"/>
  <c r="BK134"/>
  <c i="7" r="BK90"/>
  <c r="J88"/>
  <c i="6" r="BK527"/>
  <c r="J521"/>
  <c r="J501"/>
  <c r="J454"/>
  <c r="BK211"/>
  <c i="4" r="BK93"/>
  <c i="3" r="BK456"/>
  <c r="J364"/>
  <c r="J346"/>
  <c r="J296"/>
  <c r="BK141"/>
  <c i="7" r="J96"/>
  <c i="6" r="BK542"/>
  <c r="J531"/>
  <c r="J513"/>
  <c r="J401"/>
  <c r="BK320"/>
  <c i="4" r="J90"/>
  <c i="3" r="J416"/>
  <c r="BK374"/>
  <c r="BK303"/>
  <c r="J182"/>
  <c r="BK133"/>
  <c i="7" r="BK95"/>
  <c i="6" r="J541"/>
  <c r="BK523"/>
  <c r="BK451"/>
  <c r="BK366"/>
  <c r="BK279"/>
  <c r="BK179"/>
  <c r="BK119"/>
  <c i="3" r="BK404"/>
  <c r="J372"/>
  <c r="BK352"/>
  <c r="J281"/>
  <c r="BK246"/>
  <c r="J229"/>
  <c r="J191"/>
  <c i="6" r="BK538"/>
  <c r="BK481"/>
  <c r="J386"/>
  <c r="BK305"/>
  <c r="BK239"/>
  <c r="J198"/>
  <c r="J111"/>
  <c i="4" r="BK101"/>
  <c r="BK90"/>
  <c i="3" r="J406"/>
  <c r="BK386"/>
  <c r="BK360"/>
  <c r="BK229"/>
  <c r="J189"/>
  <c r="J145"/>
  <c r="J140"/>
  <c i="6" r="J524"/>
  <c r="J509"/>
  <c r="J433"/>
  <c r="J394"/>
  <c r="J239"/>
  <c r="BK196"/>
  <c r="BK161"/>
  <c r="J141"/>
  <c i="4" r="J97"/>
  <c i="3" r="J328"/>
  <c r="J212"/>
  <c r="J144"/>
  <c i="2" r="BK94"/>
  <c i="6" r="BK519"/>
  <c r="BK313"/>
  <c r="J214"/>
  <c r="J139"/>
  <c i="4" r="J101"/>
  <c i="3" r="J442"/>
  <c r="BK426"/>
  <c r="BK415"/>
  <c r="BK335"/>
  <c r="J233"/>
  <c r="BK191"/>
  <c r="J134"/>
  <c i="6" r="BK533"/>
  <c r="J483"/>
  <c r="J417"/>
  <c r="J333"/>
  <c r="BK233"/>
  <c r="J203"/>
  <c r="J187"/>
  <c r="BK108"/>
  <c i="4" r="BK94"/>
  <c i="3" r="BK403"/>
  <c r="J362"/>
  <c r="BK329"/>
  <c r="J303"/>
  <c r="BK214"/>
  <c i="6" r="J503"/>
  <c r="BK456"/>
  <c r="BK409"/>
  <c r="J313"/>
  <c r="BK248"/>
  <c r="J231"/>
  <c i="5" r="J88"/>
  <c i="3" r="J231"/>
  <c r="BK179"/>
  <c r="BK149"/>
  <c r="J132"/>
  <c i="7" r="BK100"/>
  <c r="BK93"/>
  <c i="6" r="J525"/>
  <c r="BK509"/>
  <c r="J467"/>
  <c r="J451"/>
  <c r="BK359"/>
  <c r="J305"/>
  <c i="3" r="J458"/>
  <c r="BK414"/>
  <c r="J396"/>
  <c r="BK372"/>
  <c r="BK350"/>
  <c r="BK300"/>
  <c r="BK217"/>
  <c i="6" r="BK552"/>
  <c r="BK539"/>
  <c r="BK521"/>
  <c r="BK514"/>
  <c r="BK446"/>
  <c r="J390"/>
  <c r="J161"/>
  <c i="5" r="BK88"/>
  <c i="3" r="J433"/>
  <c r="BK397"/>
  <c r="BK384"/>
  <c r="BK348"/>
  <c r="J209"/>
  <c i="2" r="J90"/>
  <c i="6" r="BK554"/>
  <c r="J535"/>
  <c r="J489"/>
  <c r="J455"/>
  <c r="J441"/>
  <c r="J216"/>
  <c r="BK170"/>
  <c i="3" r="J428"/>
  <c r="BK395"/>
  <c r="J377"/>
  <c r="BK356"/>
  <c r="BK333"/>
  <c r="J223"/>
  <c r="BK196"/>
  <c r="BK138"/>
  <c i="2" r="BK90"/>
  <c i="6" r="J534"/>
  <c r="BK524"/>
  <c r="BK433"/>
  <c r="J370"/>
  <c r="J250"/>
  <c r="BK214"/>
  <c r="BK173"/>
  <c r="BK124"/>
  <c i="3" r="J418"/>
  <c r="BK402"/>
  <c r="J382"/>
  <c r="J246"/>
  <c r="BK135"/>
  <c i="6" r="J517"/>
  <c r="BK437"/>
  <c r="BK405"/>
  <c i="3" r="BK419"/>
  <c r="BK326"/>
  <c r="BK182"/>
  <c i="7" r="BK97"/>
  <c i="6" r="BK508"/>
  <c r="BK370"/>
  <c r="J340"/>
  <c r="BK245"/>
  <c r="J179"/>
  <c r="J113"/>
  <c i="3" r="BK425"/>
  <c r="BK421"/>
  <c r="BK410"/>
  <c r="BK339"/>
  <c r="BK238"/>
  <c r="J170"/>
  <c i="6" r="BK562"/>
  <c r="J516"/>
  <c r="BK469"/>
  <c r="BK401"/>
  <c r="BK198"/>
  <c r="J149"/>
  <c i="5" r="J94"/>
  <c i="3" r="BK446"/>
  <c r="BK411"/>
  <c r="J386"/>
  <c r="J352"/>
  <c r="J179"/>
  <c r="BK157"/>
  <c r="J137"/>
  <c r="BK109"/>
  <c i="6" r="BK515"/>
  <c r="BK483"/>
  <c r="BK455"/>
  <c r="J272"/>
  <c r="J233"/>
  <c r="J219"/>
  <c r="BK187"/>
  <c r="J177"/>
  <c r="J143"/>
  <c i="3" r="BK212"/>
  <c r="J160"/>
  <c r="BK117"/>
  <c i="2" r="J88"/>
  <c i="7" r="BK94"/>
  <c r="BK91"/>
  <c i="6" r="J562"/>
  <c r="BK452"/>
  <c r="J446"/>
  <c r="J327"/>
  <c r="BK235"/>
  <c r="BK136"/>
  <c i="3" r="BK461"/>
  <c r="BK328"/>
  <c r="BK272"/>
  <c r="J196"/>
  <c r="BK147"/>
  <c r="BK137"/>
  <c i="6" r="J558"/>
  <c r="BK517"/>
  <c r="BK449"/>
  <c r="BK386"/>
  <c r="BK288"/>
  <c r="J191"/>
  <c r="BK122"/>
  <c i="3" r="BK453"/>
  <c r="J403"/>
  <c r="J388"/>
  <c r="J350"/>
  <c r="BK281"/>
  <c r="BK148"/>
  <c r="BK119"/>
  <c i="6" r="BK532"/>
  <c r="J508"/>
  <c r="J463"/>
  <c r="BK272"/>
  <c r="BK145"/>
  <c i="5" r="BK96"/>
  <c i="3" r="BK417"/>
  <c r="BK388"/>
  <c r="J374"/>
  <c r="BK293"/>
  <c r="BK259"/>
  <c r="BK235"/>
  <c r="J207"/>
  <c r="J142"/>
  <c r="J128"/>
  <c i="6" r="J554"/>
  <c r="BK518"/>
  <c r="J477"/>
  <c r="J437"/>
  <c r="BK378"/>
  <c r="J229"/>
  <c r="J196"/>
  <c i="5" r="BK94"/>
  <c i="4" r="J96"/>
  <c i="3" r="J411"/>
  <c r="J395"/>
  <c r="BK364"/>
  <c r="BK354"/>
  <c r="J259"/>
  <c r="J198"/>
  <c r="J148"/>
  <c r="BK139"/>
  <c i="7" r="J100"/>
  <c i="6" r="J471"/>
  <c r="BK450"/>
  <c r="J413"/>
  <c r="J357"/>
  <c r="J172"/>
  <c i="4" r="J95"/>
  <c i="3" r="BK444"/>
  <c r="J415"/>
  <c r="J343"/>
  <c r="BK223"/>
  <c r="J183"/>
  <c r="BK140"/>
  <c i="6" r="J522"/>
  <c r="J493"/>
  <c r="BK353"/>
  <c r="J242"/>
  <c r="J211"/>
  <c r="J137"/>
  <c i="3" r="J427"/>
  <c r="J424"/>
  <c r="J405"/>
  <c r="J329"/>
  <c r="J153"/>
  <c i="1" r="AS59"/>
  <c i="3" r="J366"/>
  <c r="J326"/>
  <c r="J263"/>
  <c r="J241"/>
  <c r="J116"/>
  <c i="2" r="BK92"/>
  <c i="6" r="J514"/>
  <c r="J495"/>
  <c r="J452"/>
  <c r="BK390"/>
  <c r="J207"/>
  <c r="BK172"/>
  <c r="BK140"/>
  <c i="3" r="BK289"/>
  <c r="BK221"/>
  <c r="BK153"/>
  <c i="7" r="J94"/>
  <c r="J91"/>
  <c r="BK89"/>
  <c i="6" r="BK536"/>
  <c r="J510"/>
  <c r="BK475"/>
  <c r="BK445"/>
  <c i="4" r="BK96"/>
  <c i="3" r="J461"/>
  <c r="J453"/>
  <c r="BK420"/>
  <c r="J404"/>
  <c r="J384"/>
  <c r="J235"/>
  <c r="J185"/>
  <c r="BK110"/>
  <c i="6" r="BK569"/>
  <c r="J537"/>
  <c r="J523"/>
  <c r="BK489"/>
  <c r="BK250"/>
  <c r="J132"/>
  <c i="3" r="BK442"/>
  <c r="BK413"/>
  <c r="BK396"/>
  <c r="J360"/>
  <c r="BK160"/>
  <c r="BK136"/>
  <c i="6" r="J565"/>
  <c r="BK537"/>
  <c r="J518"/>
  <c r="J475"/>
  <c r="BK340"/>
  <c r="BK231"/>
  <c r="BK207"/>
  <c i="4" r="BK92"/>
  <c i="3" r="J397"/>
  <c r="J378"/>
  <c r="BK366"/>
  <c r="BK307"/>
  <c r="BK241"/>
  <c r="J200"/>
  <c r="J147"/>
  <c r="BK132"/>
  <c i="6" r="BK528"/>
  <c r="BK497"/>
  <c r="J459"/>
  <c r="BK413"/>
  <c r="BK333"/>
  <c r="J248"/>
  <c r="BK141"/>
  <c i="5" r="BK92"/>
  <c i="4" r="BK95"/>
  <c i="3" r="J408"/>
  <c r="BK392"/>
  <c r="J370"/>
  <c r="J300"/>
  <c r="J214"/>
  <c r="BK177"/>
  <c r="BK144"/>
  <c r="J136"/>
  <c i="7" r="J97"/>
  <c i="6" r="J453"/>
  <c r="J382"/>
  <c r="BK344"/>
  <c r="J223"/>
  <c r="BK168"/>
  <c r="BK139"/>
  <c i="3" r="J430"/>
  <c r="BK382"/>
  <c r="BK296"/>
  <c r="BK151"/>
  <c r="J112"/>
  <c i="6" r="J533"/>
  <c r="J409"/>
  <c r="J317"/>
  <c r="BK183"/>
  <c i="5" r="J92"/>
  <c i="3" r="J444"/>
  <c r="BK424"/>
  <c r="J417"/>
  <c r="BK379"/>
  <c r="BK244"/>
  <c r="J203"/>
  <c r="J117"/>
  <c i="7" r="J99"/>
  <c r="J98"/>
  <c i="6" r="BK540"/>
  <c r="BK501"/>
  <c r="BK463"/>
  <c r="J296"/>
  <c r="BK135"/>
  <c r="J122"/>
  <c i="7" r="BK92"/>
  <c r="J89"/>
  <c i="6" r="J540"/>
  <c r="BK522"/>
  <c r="J337"/>
  <c r="BK223"/>
  <c r="BK142"/>
  <c i="3" r="BK458"/>
  <c r="BK433"/>
  <c r="BK412"/>
  <c r="J307"/>
  <c r="BK200"/>
  <c r="BK145"/>
  <c i="2" r="BK96"/>
  <c i="6" r="J545"/>
  <c r="BK541"/>
  <c r="BK535"/>
  <c r="J349"/>
  <c r="J259"/>
  <c r="BK138"/>
  <c i="4" r="BK91"/>
  <c i="3" r="J429"/>
  <c r="BK405"/>
  <c r="J318"/>
  <c r="BK205"/>
  <c r="BK142"/>
  <c i="2" r="J92"/>
  <c i="6" r="BK558"/>
  <c r="J536"/>
  <c r="BK513"/>
  <c r="BK447"/>
  <c r="J344"/>
  <c r="BK242"/>
  <c r="J173"/>
  <c i="4" r="BK100"/>
  <c i="3" r="J402"/>
  <c r="J354"/>
  <c r="J272"/>
  <c r="BK233"/>
  <c r="BK198"/>
  <c r="J141"/>
  <c i="4" r="J99"/>
  <c i="6" r="J366"/>
  <c r="BK174"/>
  <c r="J135"/>
  <c i="3" r="J413"/>
  <c r="J289"/>
  <c r="J130"/>
  <c r="J109"/>
  <c i="6" r="J528"/>
  <c r="BK507"/>
  <c r="BK229"/>
  <c r="J168"/>
  <c r="J119"/>
  <c i="4" r="J91"/>
  <c i="3" r="BK430"/>
  <c r="J426"/>
  <c r="J375"/>
  <c r="J310"/>
  <c r="BK209"/>
  <c r="BK185"/>
  <c r="J119"/>
  <c i="7" r="BK99"/>
  <c i="6" r="BK421"/>
  <c r="J374"/>
  <c r="J244"/>
  <c r="BK209"/>
  <c r="BK177"/>
  <c r="J136"/>
  <c i="5" r="J96"/>
  <c i="4" r="J88"/>
  <c i="3" r="BK394"/>
  <c r="J358"/>
  <c r="BK318"/>
  <c r="BK255"/>
  <c r="J205"/>
  <c i="6" r="J519"/>
  <c r="J507"/>
  <c r="BK471"/>
  <c r="J448"/>
  <c r="J378"/>
  <c r="J225"/>
  <c r="BK200"/>
  <c r="BK152"/>
  <c r="J142"/>
  <c r="J128"/>
  <c i="4" r="BK98"/>
  <c i="3" r="BK128"/>
  <c r="BK112"/>
  <c i="7" r="J95"/>
  <c r="J92"/>
  <c r="J90"/>
  <c i="6" r="BK545"/>
  <c r="J447"/>
  <c r="J353"/>
  <c r="J246"/>
  <c r="BK143"/>
  <c r="BK128"/>
  <c i="3" r="J462"/>
  <c r="J409"/>
  <c r="J394"/>
  <c r="BK368"/>
  <c r="BK358"/>
  <c r="BK240"/>
  <c r="BK189"/>
  <c r="J146"/>
  <c i="6" r="BK526"/>
  <c r="J515"/>
  <c r="J450"/>
  <c r="BK427"/>
  <c r="J359"/>
  <c r="J279"/>
  <c r="BK116"/>
  <c i="3" r="J446"/>
  <c r="J419"/>
  <c r="BK399"/>
  <c r="J393"/>
  <c r="BK376"/>
  <c r="BK146"/>
  <c r="BK130"/>
  <c i="6" r="J569"/>
  <c r="J538"/>
  <c r="J526"/>
  <c r="J487"/>
  <c r="BK453"/>
  <c r="BK317"/>
  <c r="J209"/>
  <c r="BK120"/>
  <c i="4" r="BK97"/>
  <c i="3" r="BK407"/>
  <c r="J392"/>
  <c r="BK310"/>
  <c r="BK263"/>
  <c r="J240"/>
  <c r="BK181"/>
  <c r="J135"/>
  <c l="1" r="BK108"/>
  <c r="J108"/>
  <c r="J65"/>
  <c r="BK118"/>
  <c r="J118"/>
  <c r="J67"/>
  <c r="R152"/>
  <c r="BK239"/>
  <c r="J239"/>
  <c r="J76"/>
  <c r="P345"/>
  <c r="P381"/>
  <c r="P390"/>
  <c r="R432"/>
  <c r="BK460"/>
  <c r="J460"/>
  <c r="J84"/>
  <c i="4" r="BK87"/>
  <c r="J87"/>
  <c r="J64"/>
  <c i="6" r="BK107"/>
  <c r="T112"/>
  <c r="P133"/>
  <c i="7" r="R87"/>
  <c r="R86"/>
  <c i="2" r="T87"/>
  <c r="T86"/>
  <c i="3" r="P111"/>
  <c r="BK131"/>
  <c r="J131"/>
  <c r="J68"/>
  <c r="BK184"/>
  <c r="J184"/>
  <c r="J70"/>
  <c r="R195"/>
  <c r="R211"/>
  <c r="P216"/>
  <c r="T345"/>
  <c r="R390"/>
  <c r="T432"/>
  <c r="R460"/>
  <c i="5" r="R87"/>
  <c r="R86"/>
  <c i="6" r="R112"/>
  <c r="R133"/>
  <c i="7" r="P87"/>
  <c r="P86"/>
  <c i="1" r="AU62"/>
  <c i="3" r="R108"/>
  <c r="R118"/>
  <c r="R131"/>
  <c r="P184"/>
  <c r="R239"/>
  <c r="BK381"/>
  <c r="J381"/>
  <c r="J78"/>
  <c r="BK401"/>
  <c r="J401"/>
  <c r="J80"/>
  <c r="BK432"/>
  <c r="J432"/>
  <c r="J82"/>
  <c r="P455"/>
  <c i="4" r="R87"/>
  <c r="R86"/>
  <c i="5" r="T87"/>
  <c r="T86"/>
  <c i="6" r="R107"/>
  <c r="P121"/>
  <c r="BK144"/>
  <c r="J144"/>
  <c r="J69"/>
  <c r="R144"/>
  <c r="BK178"/>
  <c r="J178"/>
  <c r="J70"/>
  <c r="R178"/>
  <c r="BK195"/>
  <c r="J195"/>
  <c r="J71"/>
  <c r="R195"/>
  <c r="BK213"/>
  <c r="J213"/>
  <c r="J72"/>
  <c r="R213"/>
  <c r="BK218"/>
  <c r="J218"/>
  <c r="J74"/>
  <c r="P218"/>
  <c r="T218"/>
  <c r="P243"/>
  <c r="R243"/>
  <c r="BK361"/>
  <c r="J361"/>
  <c r="J77"/>
  <c r="R361"/>
  <c r="BK458"/>
  <c r="J458"/>
  <c r="J78"/>
  <c r="R458"/>
  <c r="BK505"/>
  <c r="J505"/>
  <c r="J79"/>
  <c r="P505"/>
  <c r="T505"/>
  <c r="P512"/>
  <c r="T512"/>
  <c r="P530"/>
  <c r="T530"/>
  <c r="P544"/>
  <c r="T544"/>
  <c r="P564"/>
  <c r="T564"/>
  <c i="3" r="BK111"/>
  <c r="J111"/>
  <c r="J66"/>
  <c r="T118"/>
  <c r="T131"/>
  <c r="T184"/>
  <c r="T239"/>
  <c r="R381"/>
  <c r="P401"/>
  <c r="P432"/>
  <c r="R455"/>
  <c i="5" r="P87"/>
  <c r="P86"/>
  <c i="1" r="AU60"/>
  <c i="6" r="T107"/>
  <c r="R121"/>
  <c r="P144"/>
  <c r="T144"/>
  <c r="P178"/>
  <c r="T178"/>
  <c r="P195"/>
  <c r="T195"/>
  <c r="P213"/>
  <c r="T213"/>
  <c r="R218"/>
  <c r="BK243"/>
  <c r="J243"/>
  <c r="J76"/>
  <c r="T243"/>
  <c r="P361"/>
  <c r="T361"/>
  <c r="P458"/>
  <c r="T458"/>
  <c r="R505"/>
  <c r="BK512"/>
  <c r="J512"/>
  <c r="J80"/>
  <c r="R512"/>
  <c r="BK530"/>
  <c r="J530"/>
  <c r="J81"/>
  <c r="R530"/>
  <c r="BK544"/>
  <c r="J544"/>
  <c r="J82"/>
  <c r="R544"/>
  <c r="BK564"/>
  <c r="J564"/>
  <c r="J83"/>
  <c r="R564"/>
  <c i="2" r="R87"/>
  <c r="R86"/>
  <c i="3" r="T108"/>
  <c r="P118"/>
  <c r="P131"/>
  <c r="BK195"/>
  <c r="J195"/>
  <c r="J71"/>
  <c r="P239"/>
  <c r="T381"/>
  <c r="T401"/>
  <c r="R423"/>
  <c r="P460"/>
  <c i="4" r="P87"/>
  <c r="P86"/>
  <c i="1" r="AU58"/>
  <c i="6" r="P112"/>
  <c r="BK133"/>
  <c r="J133"/>
  <c r="J68"/>
  <c i="7" r="BK87"/>
  <c r="BK86"/>
  <c r="J86"/>
  <c r="J63"/>
  <c i="2" r="BK87"/>
  <c r="J87"/>
  <c r="J64"/>
  <c i="3" r="R111"/>
  <c r="BK152"/>
  <c r="J152"/>
  <c r="J69"/>
  <c r="R184"/>
  <c r="BK211"/>
  <c r="J211"/>
  <c r="J72"/>
  <c r="R216"/>
  <c i="5" r="BK87"/>
  <c r="J87"/>
  <c r="J64"/>
  <c i="6" r="BK112"/>
  <c r="J112"/>
  <c r="J66"/>
  <c r="T121"/>
  <c i="2" r="P87"/>
  <c r="P86"/>
  <c i="1" r="AU56"/>
  <c i="3" r="P108"/>
  <c r="T152"/>
  <c r="T195"/>
  <c r="P211"/>
  <c r="T216"/>
  <c r="BK345"/>
  <c r="J345"/>
  <c r="J77"/>
  <c r="BK390"/>
  <c r="J390"/>
  <c r="J79"/>
  <c r="R401"/>
  <c r="P423"/>
  <c r="BK455"/>
  <c r="J455"/>
  <c r="J83"/>
  <c r="T460"/>
  <c i="4" r="T87"/>
  <c r="T86"/>
  <c i="3" r="T111"/>
  <c r="P152"/>
  <c r="P195"/>
  <c r="T211"/>
  <c r="BK216"/>
  <c r="J216"/>
  <c r="J74"/>
  <c r="R345"/>
  <c r="T390"/>
  <c r="BK423"/>
  <c r="J423"/>
  <c r="J81"/>
  <c r="T423"/>
  <c r="T455"/>
  <c i="6" r="P107"/>
  <c r="P106"/>
  <c r="BK121"/>
  <c r="J121"/>
  <c r="J67"/>
  <c r="T133"/>
  <c i="7" r="T87"/>
  <c r="T86"/>
  <c i="2" r="J82"/>
  <c i="3" r="J56"/>
  <c r="F102"/>
  <c r="BE162"/>
  <c r="BE179"/>
  <c r="BE300"/>
  <c r="BE303"/>
  <c r="BE329"/>
  <c r="BE348"/>
  <c r="BE360"/>
  <c r="BE399"/>
  <c i="4" r="F58"/>
  <c r="J80"/>
  <c i="5" r="J59"/>
  <c i="6" r="BE122"/>
  <c r="BE139"/>
  <c r="BE141"/>
  <c r="BE142"/>
  <c r="BE152"/>
  <c r="BE177"/>
  <c r="BE219"/>
  <c r="BE246"/>
  <c r="BE259"/>
  <c r="BE268"/>
  <c r="BE296"/>
  <c r="BE327"/>
  <c r="BE333"/>
  <c r="BE349"/>
  <c r="BE437"/>
  <c r="BE446"/>
  <c r="BE469"/>
  <c r="BE481"/>
  <c r="BE483"/>
  <c r="BE507"/>
  <c r="BE516"/>
  <c i="7" r="BE100"/>
  <c i="2" r="J80"/>
  <c r="BE88"/>
  <c r="BE94"/>
  <c r="BE96"/>
  <c i="3" r="E50"/>
  <c r="BE117"/>
  <c r="BE150"/>
  <c r="BE170"/>
  <c r="BE177"/>
  <c r="BE238"/>
  <c r="BE255"/>
  <c r="BE296"/>
  <c r="BE346"/>
  <c r="BE352"/>
  <c r="BE364"/>
  <c r="BE372"/>
  <c r="BE382"/>
  <c r="BE402"/>
  <c r="BE407"/>
  <c r="BE408"/>
  <c r="BE409"/>
  <c r="BE415"/>
  <c r="BE444"/>
  <c i="4" r="E74"/>
  <c i="5" r="J56"/>
  <c r="BE90"/>
  <c r="BE92"/>
  <c i="6" r="E93"/>
  <c r="J102"/>
  <c r="BE113"/>
  <c r="BE120"/>
  <c r="BE143"/>
  <c r="BE172"/>
  <c r="BE209"/>
  <c r="BE225"/>
  <c r="BE239"/>
  <c r="BE317"/>
  <c r="BE337"/>
  <c r="BE340"/>
  <c r="BE409"/>
  <c r="BE413"/>
  <c r="BE509"/>
  <c r="BE520"/>
  <c r="BE524"/>
  <c r="BE525"/>
  <c r="BE528"/>
  <c r="BE540"/>
  <c i="2" r="E50"/>
  <c r="J83"/>
  <c i="3" r="F103"/>
  <c r="BE115"/>
  <c r="BE116"/>
  <c r="BE119"/>
  <c r="BE128"/>
  <c r="BE139"/>
  <c r="BE149"/>
  <c r="BE160"/>
  <c r="BE203"/>
  <c r="BE212"/>
  <c r="BE231"/>
  <c r="BE233"/>
  <c r="BE244"/>
  <c r="BE263"/>
  <c r="BE293"/>
  <c r="BE326"/>
  <c r="BE356"/>
  <c r="BE366"/>
  <c r="BE395"/>
  <c r="BE403"/>
  <c r="BE410"/>
  <c r="BE411"/>
  <c r="BE416"/>
  <c r="BE417"/>
  <c r="BE456"/>
  <c r="BE458"/>
  <c r="BE461"/>
  <c r="BE462"/>
  <c i="4" r="BE88"/>
  <c i="5" r="F58"/>
  <c r="F83"/>
  <c i="6" r="J56"/>
  <c r="BE108"/>
  <c r="BE111"/>
  <c r="BE119"/>
  <c r="BE138"/>
  <c r="BE154"/>
  <c r="BE183"/>
  <c r="BE200"/>
  <c r="BE205"/>
  <c r="BE233"/>
  <c r="BE320"/>
  <c r="BE362"/>
  <c r="BE366"/>
  <c r="BE378"/>
  <c r="BE427"/>
  <c r="BE433"/>
  <c r="BE455"/>
  <c r="BE513"/>
  <c r="BE515"/>
  <c r="BE517"/>
  <c r="BE537"/>
  <c r="BE539"/>
  <c r="BE542"/>
  <c r="BE554"/>
  <c r="BK241"/>
  <c r="J241"/>
  <c r="J75"/>
  <c i="7" r="E50"/>
  <c r="J56"/>
  <c r="F58"/>
  <c r="J58"/>
  <c r="F59"/>
  <c r="J59"/>
  <c r="BE88"/>
  <c r="BE89"/>
  <c r="BE90"/>
  <c r="BE91"/>
  <c r="BE92"/>
  <c r="BE93"/>
  <c r="BE94"/>
  <c r="BE99"/>
  <c i="2" r="BE92"/>
  <c i="3" r="J59"/>
  <c r="J102"/>
  <c r="BE109"/>
  <c r="BE136"/>
  <c r="BE140"/>
  <c r="BE141"/>
  <c r="BE143"/>
  <c r="BE189"/>
  <c r="BE191"/>
  <c r="BE198"/>
  <c r="BE200"/>
  <c r="BE209"/>
  <c r="BE214"/>
  <c r="BE229"/>
  <c r="BE272"/>
  <c i="4" r="F83"/>
  <c r="BE89"/>
  <c r="BE91"/>
  <c r="BE93"/>
  <c i="6" r="F58"/>
  <c r="BE136"/>
  <c r="BE161"/>
  <c r="BE168"/>
  <c r="BE173"/>
  <c r="BE191"/>
  <c r="BE196"/>
  <c r="BE211"/>
  <c r="BE214"/>
  <c r="BE216"/>
  <c r="BE235"/>
  <c r="BE244"/>
  <c r="BE344"/>
  <c r="BE353"/>
  <c r="BE382"/>
  <c r="BE386"/>
  <c r="BE405"/>
  <c r="BE417"/>
  <c r="BE421"/>
  <c r="BE450"/>
  <c i="2" r="F83"/>
  <c i="3" r="BE130"/>
  <c r="BE135"/>
  <c r="BE138"/>
  <c r="BE147"/>
  <c r="BE182"/>
  <c r="BE185"/>
  <c r="BE221"/>
  <c r="BE246"/>
  <c r="BE281"/>
  <c r="BE289"/>
  <c r="BE307"/>
  <c r="BE310"/>
  <c r="BE388"/>
  <c r="BE397"/>
  <c r="BE398"/>
  <c r="BE405"/>
  <c r="BE406"/>
  <c r="BE428"/>
  <c r="BE442"/>
  <c r="BE453"/>
  <c i="4" r="J59"/>
  <c r="BE92"/>
  <c i="5" r="J58"/>
  <c i="6" r="BE116"/>
  <c r="BE128"/>
  <c r="BE231"/>
  <c r="BE250"/>
  <c r="BE305"/>
  <c r="BE313"/>
  <c r="BE357"/>
  <c r="BE394"/>
  <c r="BE448"/>
  <c r="BE459"/>
  <c r="BE497"/>
  <c r="BE503"/>
  <c r="BE510"/>
  <c r="BE514"/>
  <c r="BE519"/>
  <c r="BE531"/>
  <c r="BE532"/>
  <c r="BE534"/>
  <c r="BE535"/>
  <c r="BE538"/>
  <c r="BE545"/>
  <c r="BE558"/>
  <c r="BE565"/>
  <c i="7" r="BE98"/>
  <c i="2" r="F82"/>
  <c i="3" r="BE121"/>
  <c r="BE142"/>
  <c r="BE144"/>
  <c r="BE146"/>
  <c r="BE181"/>
  <c r="BE183"/>
  <c r="BE196"/>
  <c r="BE207"/>
  <c r="BE241"/>
  <c r="BE318"/>
  <c r="BE328"/>
  <c r="BE354"/>
  <c r="BE362"/>
  <c r="BE393"/>
  <c r="BE404"/>
  <c r="BE412"/>
  <c r="BE413"/>
  <c r="BE414"/>
  <c r="BE418"/>
  <c r="BE419"/>
  <c r="BE421"/>
  <c r="BE424"/>
  <c r="BE425"/>
  <c r="BE426"/>
  <c r="BE427"/>
  <c r="BE429"/>
  <c r="BE433"/>
  <c r="BE446"/>
  <c i="4" r="J82"/>
  <c r="BE95"/>
  <c r="BE96"/>
  <c r="BE97"/>
  <c i="5" r="BE94"/>
  <c i="6" r="F102"/>
  <c r="BE124"/>
  <c r="BE174"/>
  <c r="BE187"/>
  <c r="BE198"/>
  <c r="BE223"/>
  <c r="BE359"/>
  <c r="BE445"/>
  <c r="BE447"/>
  <c r="BE449"/>
  <c r="BE451"/>
  <c r="BE452"/>
  <c r="BE453"/>
  <c r="BE454"/>
  <c r="BE456"/>
  <c r="BE471"/>
  <c r="BE475"/>
  <c r="BE495"/>
  <c r="BE518"/>
  <c r="BE526"/>
  <c r="BE533"/>
  <c i="7" r="BE95"/>
  <c r="BE96"/>
  <c i="2" r="BE90"/>
  <c i="3" r="BE110"/>
  <c r="BE132"/>
  <c r="BE134"/>
  <c r="BE137"/>
  <c r="BE145"/>
  <c r="BE148"/>
  <c r="BE187"/>
  <c r="BE205"/>
  <c r="BE227"/>
  <c r="BE235"/>
  <c r="BE259"/>
  <c r="BE333"/>
  <c r="BE335"/>
  <c r="BE339"/>
  <c r="BE350"/>
  <c r="BE368"/>
  <c r="BE370"/>
  <c r="BE374"/>
  <c r="BE375"/>
  <c r="BE376"/>
  <c r="BE377"/>
  <c r="BE384"/>
  <c r="BE386"/>
  <c r="BE391"/>
  <c r="BE392"/>
  <c i="4" r="BE90"/>
  <c r="BE98"/>
  <c r="BE99"/>
  <c r="BE100"/>
  <c r="BE101"/>
  <c i="5" r="E50"/>
  <c r="BE96"/>
  <c i="6" r="BE132"/>
  <c r="BE145"/>
  <c r="BE179"/>
  <c r="BE229"/>
  <c r="BE248"/>
  <c r="BE272"/>
  <c r="BE279"/>
  <c r="BE288"/>
  <c r="BE370"/>
  <c r="BE401"/>
  <c r="BE441"/>
  <c r="BE467"/>
  <c r="BE477"/>
  <c r="BE501"/>
  <c r="BE521"/>
  <c i="3" r="BE112"/>
  <c r="BE133"/>
  <c r="BE151"/>
  <c r="BE153"/>
  <c r="BE157"/>
  <c r="BE217"/>
  <c r="BE223"/>
  <c r="BE240"/>
  <c r="BE242"/>
  <c r="BE343"/>
  <c r="BE358"/>
  <c r="BE378"/>
  <c r="BE379"/>
  <c r="BE394"/>
  <c r="BE396"/>
  <c r="BE420"/>
  <c r="BE430"/>
  <c r="BK237"/>
  <c r="J237"/>
  <c r="J75"/>
  <c i="4" r="BE94"/>
  <c i="5" r="BE88"/>
  <c i="6" r="J58"/>
  <c r="BE134"/>
  <c r="BE135"/>
  <c r="BE137"/>
  <c r="BE140"/>
  <c r="BE149"/>
  <c r="BE170"/>
  <c r="BE203"/>
  <c r="BE207"/>
  <c r="BE242"/>
  <c r="BE245"/>
  <c r="BE374"/>
  <c r="BE390"/>
  <c r="BE463"/>
  <c r="BE487"/>
  <c r="BE489"/>
  <c r="BE493"/>
  <c r="BE506"/>
  <c r="BE508"/>
  <c r="BE522"/>
  <c r="BE523"/>
  <c r="BE527"/>
  <c r="BE536"/>
  <c r="BE541"/>
  <c r="BE552"/>
  <c r="BE562"/>
  <c r="BE569"/>
  <c i="7" r="BE97"/>
  <c r="F37"/>
  <c i="1" r="BB62"/>
  <c i="3" r="F37"/>
  <c i="1" r="BB57"/>
  <c i="6" r="F36"/>
  <c i="1" r="BA61"/>
  <c i="3" r="J36"/>
  <c i="1" r="AW57"/>
  <c i="4" r="F38"/>
  <c i="1" r="BC58"/>
  <c i="5" r="F36"/>
  <c i="1" r="BA60"/>
  <c i="7" r="F38"/>
  <c i="1" r="BC62"/>
  <c i="7" r="F36"/>
  <c i="1" r="BA62"/>
  <c i="5" r="F37"/>
  <c i="1" r="BB60"/>
  <c i="6" r="F38"/>
  <c i="1" r="BC61"/>
  <c i="2" r="F39"/>
  <c i="1" r="BD56"/>
  <c i="3" r="F36"/>
  <c i="1" r="BA57"/>
  <c i="5" r="F38"/>
  <c i="1" r="BC60"/>
  <c i="2" r="F37"/>
  <c i="1" r="BB56"/>
  <c i="6" r="F37"/>
  <c i="1" r="BB61"/>
  <c i="4" r="F39"/>
  <c i="1" r="BD58"/>
  <c i="7" r="J36"/>
  <c i="1" r="AW62"/>
  <c i="2" r="F38"/>
  <c i="1" r="BC56"/>
  <c r="AS54"/>
  <c i="2" r="F36"/>
  <c i="1" r="BA56"/>
  <c i="4" r="J36"/>
  <c i="1" r="AW58"/>
  <c i="3" r="F39"/>
  <c i="1" r="BD57"/>
  <c i="2" r="J36"/>
  <c i="1" r="AW56"/>
  <c i="4" r="F36"/>
  <c i="1" r="BA58"/>
  <c i="3" r="F38"/>
  <c i="1" r="BC57"/>
  <c i="5" r="J36"/>
  <c i="1" r="AW60"/>
  <c i="7" r="F39"/>
  <c i="1" r="BD62"/>
  <c i="5" r="F39"/>
  <c i="1" r="BD60"/>
  <c i="4" r="F37"/>
  <c i="1" r="BB58"/>
  <c i="6" r="J36"/>
  <c i="1" r="AW61"/>
  <c i="6" r="F39"/>
  <c i="1" r="BD61"/>
  <c i="3" l="1" r="R215"/>
  <c i="6" r="T217"/>
  <c i="3" r="P215"/>
  <c r="T215"/>
  <c r="P107"/>
  <c r="P106"/>
  <c i="1" r="AU57"/>
  <c i="3" r="R107"/>
  <c r="R106"/>
  <c i="6" r="R217"/>
  <c r="BK106"/>
  <c i="3" r="T107"/>
  <c r="T106"/>
  <c i="6" r="T106"/>
  <c r="T105"/>
  <c r="P217"/>
  <c r="P105"/>
  <c i="1" r="AU61"/>
  <c i="6" r="R106"/>
  <c r="R105"/>
  <c i="2" r="BK86"/>
  <c r="J86"/>
  <c r="J63"/>
  <c i="3" r="BK107"/>
  <c r="J107"/>
  <c r="J64"/>
  <c i="6" r="J107"/>
  <c r="J65"/>
  <c r="BK217"/>
  <c r="J217"/>
  <c r="J73"/>
  <c i="4" r="BK86"/>
  <c r="J86"/>
  <c i="7" r="J87"/>
  <c r="J64"/>
  <c i="3" r="BK215"/>
  <c r="J215"/>
  <c r="J73"/>
  <c i="5" r="BK86"/>
  <c r="J86"/>
  <c i="1" r="BA59"/>
  <c r="AW59"/>
  <c i="7" r="J35"/>
  <c i="1" r="AV62"/>
  <c r="AT62"/>
  <c r="BD55"/>
  <c i="3" r="J35"/>
  <c i="1" r="AV57"/>
  <c r="AT57"/>
  <c i="4" r="F35"/>
  <c i="1" r="AZ58"/>
  <c r="BB55"/>
  <c i="7" r="J32"/>
  <c i="1" r="AG62"/>
  <c r="AN62"/>
  <c i="2" r="F35"/>
  <c i="1" r="AZ56"/>
  <c i="6" r="F35"/>
  <c i="1" r="AZ61"/>
  <c i="7" r="F35"/>
  <c i="1" r="AZ62"/>
  <c r="BC55"/>
  <c r="AY55"/>
  <c r="AU55"/>
  <c i="5" r="J32"/>
  <c i="1" r="AG60"/>
  <c i="6" r="J35"/>
  <c i="1" r="AV61"/>
  <c r="AT61"/>
  <c i="4" r="J35"/>
  <c i="1" r="AV58"/>
  <c r="AT58"/>
  <c i="4" r="J32"/>
  <c i="1" r="AG58"/>
  <c r="AN58"/>
  <c r="BC59"/>
  <c r="AY59"/>
  <c i="2" r="J35"/>
  <c i="1" r="AV56"/>
  <c r="AT56"/>
  <c r="BB59"/>
  <c r="AX59"/>
  <c r="BD59"/>
  <c i="5" r="J35"/>
  <c i="1" r="AV60"/>
  <c r="AT60"/>
  <c r="BA55"/>
  <c r="AW55"/>
  <c r="AU59"/>
  <c i="5" r="F35"/>
  <c i="1" r="AZ60"/>
  <c i="3" r="F35"/>
  <c i="1" r="AZ57"/>
  <c i="6" l="1" r="BK105"/>
  <c r="J105"/>
  <c r="J63"/>
  <c i="7" r="J41"/>
  <c i="4" r="J41"/>
  <c i="5" r="J41"/>
  <c i="4" r="J63"/>
  <c i="3" r="BK106"/>
  <c r="J106"/>
  <c i="5" r="J63"/>
  <c i="6" r="J106"/>
  <c r="J64"/>
  <c i="1" r="AN60"/>
  <c r="BB54"/>
  <c r="W31"/>
  <c r="AX55"/>
  <c r="AU54"/>
  <c r="AZ55"/>
  <c r="BD54"/>
  <c r="W33"/>
  <c r="BA54"/>
  <c r="AW54"/>
  <c r="AK30"/>
  <c i="3" r="J32"/>
  <c i="1" r="AG57"/>
  <c r="AN57"/>
  <c i="2" r="J32"/>
  <c i="1" r="AG56"/>
  <c r="AN56"/>
  <c r="BC54"/>
  <c r="W32"/>
  <c r="AZ59"/>
  <c r="AV59"/>
  <c r="AT59"/>
  <c i="2" l="1" r="J41"/>
  <c i="3" r="J63"/>
  <c r="J41"/>
  <c i="1" r="AX54"/>
  <c i="6" r="J32"/>
  <c i="1" r="AG61"/>
  <c r="AN61"/>
  <c r="W30"/>
  <c r="AG55"/>
  <c r="AZ54"/>
  <c r="W29"/>
  <c r="AY54"/>
  <c r="AV55"/>
  <c r="AT55"/>
  <c l="1" r="AN55"/>
  <c i="6" r="J41"/>
  <c i="1" r="AV54"/>
  <c r="AK29"/>
  <c r="AG59"/>
  <c r="AN59"/>
  <c l="1" r="AG54"/>
  <c r="AT54"/>
  <c l="1" r="AN54"/>
  <c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<sst xmlns="http://schemas.openxmlformats.org/spreadsheetml/2006/main">
  <si>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</si>
  <si>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</si>
  <si>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</si>
  <si>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</si>
  <si>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</si>
  <si>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{f009f5cd-64b1-40fa-b0b3-695d62c03418}</t>
  </si>
  <si>
    <t>0,1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</si>
  <si>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</si>
  <si>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</si>
  <si>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</si>
  <si>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</si>
  <si>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</si>
  <si>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0,01</t>
  </si>
  <si>
    <t>Kód:</t>
  </si>
  <si>
    <t>428c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</si>
  <si>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</si>
  <si>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</si>
  <si>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Domažlice - Objekt radnice - Stavební úpravy krovů a střech</t>
  </si>
  <si>
    <t>KSO:</t>
  </si>
  <si>
    <t/>
  </si>
  <si>
    <t>CC-CZ:</t>
  </si>
  <si>
    <t>Místo:</t>
  </si>
  <si>
    <t>Domažlice</t>
  </si>
  <si>
    <t>Datum:</t>
  </si>
  <si>
    <t>1. 12. 2025</t>
  </si>
  <si>
    <t>Zadavatel:</t>
  </si>
  <si>
    <t>IČ:</t>
  </si>
  <si>
    <t>Město Domažlice</t>
  </si>
  <si>
    <t>DIČ:</t>
  </si>
  <si>
    <t>Účastník:</t>
  </si>
  <si>
    <t>Vyplň údaj</t>
  </si>
  <si>
    <t>Projektant:</t>
  </si>
  <si>
    <t xml:space="preserve">Atelier Soukup Opl Švehla  s.r.o.</t>
  </si>
  <si>
    <t>True</t>
  </si>
  <si>
    <t>Zpracovatel:</t>
  </si>
  <si>
    <t>Tomáš Chlumecký</t>
  </si>
  <si>
    <t>Poznámka: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</si>
  <si>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																																					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</si>
  <si>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</si>
  <si>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</si>
  <si>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</si>
  <si>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</si>
  <si>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</si>
  <si>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</si>
  <si>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</si>
  <si>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</si>
  <si>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</si>
  <si>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</si>
  <si>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</si>
  <si>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</si>
  <si>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</si>
  <si>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</si>
  <si>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</si>
  <si>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</si>
  <si>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</si>
  <si>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</si>
  <si>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</si>
  <si>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</si>
  <si>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</si>
  <si>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</si>
  <si>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</si>
  <si>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</si>
  <si>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</si>
  <si>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</si>
  <si>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</si>
  <si>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</si>
  <si>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</si>
  <si>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</si>
  <si>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</si>
  <si>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</si>
  <si>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</si>
  <si>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</si>
  <si>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</si>
  <si>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</si>
  <si>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</si>
  <si>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</si>
  <si>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1</t>
  </si>
  <si>
    <t>Úsek A - Věž radnice, Úsek C - západní fasáda</t>
  </si>
  <si>
    <t>STA</t>
  </si>
  <si>
    <t>{2063fabf-27e3-4030-90ad-8eca89ff5b5f}</t>
  </si>
  <si>
    <t>2</t>
  </si>
  <si>
    <t>/</t>
  </si>
  <si>
    <t>00</t>
  </si>
  <si>
    <t>Vedlejší náklady</t>
  </si>
  <si>
    <t>Soupis</t>
  </si>
  <si>
    <t>{41fa38de-5c9a-41c1-8765-1434cb3315c7}</t>
  </si>
  <si>
    <t>01</t>
  </si>
  <si>
    <t>Architektonicko-stavební řešení</t>
  </si>
  <si>
    <t>{635b8a5c-06d2-4304-9bd6-33e1d85e0003}</t>
  </si>
  <si>
    <t>02</t>
  </si>
  <si>
    <t xml:space="preserve">Ochrana objektu před bleskem - bleskosvod </t>
  </si>
  <si>
    <t>{ba10704c-2452-45dd-b62d-b5221536eb91}</t>
  </si>
  <si>
    <t>Úsek B - Severní průčelí radnice</t>
  </si>
  <si>
    <t>{9e55f05e-abde-45b5-b8e9-59ff00ae355f}</t>
  </si>
  <si>
    <t>{296fb0f6-7c4c-4fec-9506-3d94ff37c5e8}</t>
  </si>
  <si>
    <t>{107c2856-a88b-4937-b0d2-fd1328f5c13e}</t>
  </si>
  <si>
    <t>{087ab508-76fd-44bc-80ad-d6c94ebdeb23}</t>
  </si>
  <si>
    <t>KRYCÍ LIST SOUPISU PRACÍ</t>
  </si>
  <si>
    <t>Objekt:</t>
  </si>
  <si>
    <t>1 - Úsek A - Věž radnice, Úsek C - západní fasáda</t>
  </si>
  <si>
    <t>Soupis:</t>
  </si>
  <si>
    <t>00 - Vedlejší náklady</t>
  </si>
  <si>
    <t xml:space="preserve"> </t>
  </si>
  <si>
    <t>REKAPITULACE ČLENĚNÍ SOUPISU PRACÍ</t>
  </si>
  <si>
    <t>Kód dílu - Popis</t>
  </si>
  <si>
    <t>Cena celkem [CZK]</t>
  </si>
  <si>
    <t>-1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</si>
  <si>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</si>
  <si>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</si>
  <si>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</si>
  <si>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</si>
  <si>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</si>
  <si>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</si>
  <si>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</si>
  <si>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</si>
  <si>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</si>
  <si>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</si>
  <si>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</si>
  <si>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</si>
  <si>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</si>
  <si>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</si>
  <si>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</si>
  <si>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</si>
  <si>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</si>
  <si>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</si>
  <si>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K</t>
  </si>
  <si>
    <t>030001000</t>
  </si>
  <si>
    <t>Zařízení staveniště</t>
  </si>
  <si>
    <t>Kč</t>
  </si>
  <si>
    <t>CS ÚRS 2024 01</t>
  </si>
  <si>
    <t>1024</t>
  </si>
  <si>
    <t>-561481064</t>
  </si>
  <si>
    <t>Online PSC</t>
  </si>
  <si>
    <t>https://podminky.urs.cz/item/CS_URS_2024_01/030001000</t>
  </si>
  <si>
    <t>011514000</t>
  </si>
  <si>
    <t>Stavebně-technický průzkum</t>
  </si>
  <si>
    <t>1407231123</t>
  </si>
  <si>
    <t>https://podminky.urs.cz/item/CS_URS_2024_01/011514000</t>
  </si>
  <si>
    <t>3</t>
  </si>
  <si>
    <t>045002000</t>
  </si>
  <si>
    <t>Kompletační a koordinační činnost</t>
  </si>
  <si>
    <t>-39746466</t>
  </si>
  <si>
    <t>https://podminky.urs.cz/item/CS_URS_2024_01/045002000</t>
  </si>
  <si>
    <t>4</t>
  </si>
  <si>
    <t>013294000</t>
  </si>
  <si>
    <t>Ostatní dokumentace - výrobní</t>
  </si>
  <si>
    <t>127393450</t>
  </si>
  <si>
    <t>https://podminky.urs.cz/item/CS_URS_2024_01/013294000</t>
  </si>
  <si>
    <t>011544000</t>
  </si>
  <si>
    <t>Průzkum restaurátorský</t>
  </si>
  <si>
    <t>CS ÚRS 2023 01</t>
  </si>
  <si>
    <t>-134992171</t>
  </si>
  <si>
    <t>https://podminky.urs.cz/item/CS_URS_2023_01/011544000</t>
  </si>
  <si>
    <t>01 - Architektonicko-stavební řešení</t>
  </si>
  <si>
    <t>HSV - Práce a dodávky HSV</t>
  </si>
  <si>
    <t xml:space="preserve">    3 - Svislé a kompletní konstrukce</t>
  </si>
  <si>
    <t xml:space="preserve">    61 - Úprava povrchů vnitřních</t>
  </si>
  <si>
    <t xml:space="preserve">    62 - Úprava povrchů vnějších</t>
  </si>
  <si>
    <t xml:space="preserve">    621 - Štukatérské prvky</t>
  </si>
  <si>
    <t xml:space="preserve">    9 - Ostatní konstrukce a práce-bourání</t>
  </si>
  <si>
    <t xml:space="preserve">    96 - Bourání konstrukcí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</si>
  <si>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</si>
  <si>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</si>
  <si>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</si>
  <si>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</si>
  <si>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741 - Elektroinstalace - silnoproud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</si>
  <si>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</si>
  <si>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</si>
  <si>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</si>
  <si>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</si>
  <si>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</si>
  <si>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782 - Dokončovací práce - obklady z kamene</t>
  </si>
  <si>
    <t xml:space="preserve">    783 - Dokončovací práce - nátěry</t>
  </si>
  <si>
    <t xml:space="preserve">    784 - Dokončovací práce - malby a tapety</t>
  </si>
  <si>
    <t xml:space="preserve">    799 - Ostatní práce</t>
  </si>
  <si>
    <t>HSV</t>
  </si>
  <si>
    <t>Práce a dodávky HSV</t>
  </si>
  <si>
    <t>Svislé a kompletní konstrukce</t>
  </si>
  <si>
    <t>311231116.1</t>
  </si>
  <si>
    <t>Zdivo z cihel pálených nosné z cihel plných dl. 290 mm P 7 až 15, na maltu MC-5 nebo MC-10</t>
  </si>
  <si>
    <t>m3</t>
  </si>
  <si>
    <t>2035679412</t>
  </si>
  <si>
    <t>391</t>
  </si>
  <si>
    <t>Přípl za fungicidní a insekticidní přípravek do malty</t>
  </si>
  <si>
    <t>1412018321</t>
  </si>
  <si>
    <t>61</t>
  </si>
  <si>
    <t>Úprava povrchů vnitřních</t>
  </si>
  <si>
    <t>612131100</t>
  </si>
  <si>
    <t>Podkladní a spojovací vrstva vnitřních omítaných ploch vápenný postřik nanášený ručně celoplošně stěn</t>
  </si>
  <si>
    <t>m2</t>
  </si>
  <si>
    <t>-1516722677</t>
  </si>
  <si>
    <t>https://podminky.urs.cz/item/CS_URS_2024_01/612131100</t>
  </si>
  <si>
    <t>VV</t>
  </si>
  <si>
    <t>65*3 'Přepočtené koeficientem množství</t>
  </si>
  <si>
    <t>612315411.1</t>
  </si>
  <si>
    <t>Oprava vápenné omítky vnitřních ploch hladké, tloušťky do 25 mm stěn, v rozsahu opravované plochy do 10%</t>
  </si>
  <si>
    <t>457042290</t>
  </si>
  <si>
    <t>62191</t>
  </si>
  <si>
    <t>Zpevnění ploch vápennou vodou - 10 cyklů</t>
  </si>
  <si>
    <t>-605790943</t>
  </si>
  <si>
    <t>6</t>
  </si>
  <si>
    <t>62192</t>
  </si>
  <si>
    <t>Očištění zdiva ometením a vyfoukáním stlačeným vzduchem</t>
  </si>
  <si>
    <t>886618432</t>
  </si>
  <si>
    <t>62</t>
  </si>
  <si>
    <t>Úprava povrchů vnějších</t>
  </si>
  <si>
    <t>7</t>
  </si>
  <si>
    <t>622131100</t>
  </si>
  <si>
    <t>Podkladní a spojovací vrstva vnějších omítaných ploch vápenný postřik nanášený ručně celoplošně stěn</t>
  </si>
  <si>
    <t>1113187878</t>
  </si>
  <si>
    <t>https://podminky.urs.cz/item/CS_URS_2024_01/622131100</t>
  </si>
  <si>
    <t>8</t>
  </si>
  <si>
    <t>622325651</t>
  </si>
  <si>
    <t>Oprava vápenné omítky s celoplošným přeštukováním vnějších ploch stupně členitosti 5, v rozsahu opravované plochy do 10%</t>
  </si>
  <si>
    <t>593716002</t>
  </si>
  <si>
    <t>https://podminky.urs.cz/item/CS_URS_2024_01/622325651</t>
  </si>
  <si>
    <t>tz - úsek A</t>
  </si>
  <si>
    <t>20</t>
  </si>
  <si>
    <t>tz - úsek C</t>
  </si>
  <si>
    <t>36+0,075*32</t>
  </si>
  <si>
    <t>Součet</t>
  </si>
  <si>
    <t>9</t>
  </si>
  <si>
    <t>629995101</t>
  </si>
  <si>
    <t>Očištění vnějších ploch tlakovou vodou omytím</t>
  </si>
  <si>
    <t>662665330</t>
  </si>
  <si>
    <t>https://podminky.urs.cz/item/CS_URS_2024_01/629995101</t>
  </si>
  <si>
    <t>10</t>
  </si>
  <si>
    <t>62291</t>
  </si>
  <si>
    <t>943646952</t>
  </si>
  <si>
    <t>621</t>
  </si>
  <si>
    <t>Štukatérské prvky</t>
  </si>
  <si>
    <t>11</t>
  </si>
  <si>
    <t>ŠTA1</t>
  </si>
  <si>
    <t>Repase a doplnění stáv římsy vikýře věže, vč povrch úpravy, pl. 0,75m2</t>
  </si>
  <si>
    <t>kus</t>
  </si>
  <si>
    <t>-612365770</t>
  </si>
  <si>
    <t>ŠTA2</t>
  </si>
  <si>
    <t>Repase a doplnění stáv hlavice pilastru věže, vč povrch úpravy, pl. 0,25m2</t>
  </si>
  <si>
    <t>-278967618</t>
  </si>
  <si>
    <t>13</t>
  </si>
  <si>
    <t>ŠTA3</t>
  </si>
  <si>
    <t>Repase a doplnění stáv pilastr vikýře věže, vč povrch úpravy, pl. 0,35m2</t>
  </si>
  <si>
    <t>-971609110</t>
  </si>
  <si>
    <t>14</t>
  </si>
  <si>
    <t>ŠTA4</t>
  </si>
  <si>
    <t>Repase a doplnění stáv římsy vikýře věže, vč povrch úpravy, pl. 0,35m2</t>
  </si>
  <si>
    <t>-1152723841</t>
  </si>
  <si>
    <t>15</t>
  </si>
  <si>
    <t>ŠTA5</t>
  </si>
  <si>
    <t>Repase a doplnění stáv sokl římsy věže, vč povrch úpravy, pl. 0,2m2</t>
  </si>
  <si>
    <t>213308692</t>
  </si>
  <si>
    <t>16</t>
  </si>
  <si>
    <t>ŠTA6</t>
  </si>
  <si>
    <t>Repase a doplnění stáv hlavní římsy věže vč tympanovu, vč povrch úpravy, pl. 8m2</t>
  </si>
  <si>
    <t>-1372717695</t>
  </si>
  <si>
    <t>17</t>
  </si>
  <si>
    <t>ŠTA7</t>
  </si>
  <si>
    <t>Repase a doplnění stáv tympanonu veže, vč povrch úpravy, pl. 1,5m2</t>
  </si>
  <si>
    <t>-1167965133</t>
  </si>
  <si>
    <t>18</t>
  </si>
  <si>
    <t>ŠTA8</t>
  </si>
  <si>
    <t>Repase a doplnění stáv římsy nad hodinami veže, vč povrch úpravy, pl. 1,5m2</t>
  </si>
  <si>
    <t>102977581</t>
  </si>
  <si>
    <t>19</t>
  </si>
  <si>
    <t>ŠTA9</t>
  </si>
  <si>
    <t>Repase a doplnění stáv hlavice pilastru, vč povrch úpravy, pl. 0,5m2</t>
  </si>
  <si>
    <t>-444042020</t>
  </si>
  <si>
    <t>ŠTA10</t>
  </si>
  <si>
    <t>Repase a doplnění stáv figurativní dekorace hodin, vč povrch úpravy, pl. 5,5m2</t>
  </si>
  <si>
    <t>863302882</t>
  </si>
  <si>
    <t>ŠTA11</t>
  </si>
  <si>
    <t>Repase a doplnění stáv římsa pod hodinami věže, vč povrch úpravy, pl. 1,75m2</t>
  </si>
  <si>
    <t>1113771056</t>
  </si>
  <si>
    <t>22</t>
  </si>
  <si>
    <t>ŠTA12</t>
  </si>
  <si>
    <t>-98903205</t>
  </si>
  <si>
    <t>23</t>
  </si>
  <si>
    <t>ŠTA13</t>
  </si>
  <si>
    <t>Repase a doplnění stáv patka pilastru, vč povrch úpravy, pl. 0,2m2</t>
  </si>
  <si>
    <t>9353664</t>
  </si>
  <si>
    <t>24</t>
  </si>
  <si>
    <t>ŠTA14</t>
  </si>
  <si>
    <t>Repase a doplnění stáv patka pilastru, vč povrch úpravy, pl. 0,1m2</t>
  </si>
  <si>
    <t>-1251211465</t>
  </si>
  <si>
    <t>25</t>
  </si>
  <si>
    <t>ŠTA15</t>
  </si>
  <si>
    <t>-444410136</t>
  </si>
  <si>
    <t>26</t>
  </si>
  <si>
    <t>ŠTC1</t>
  </si>
  <si>
    <t>Repase a doplnění stáv vlys s datací, vč povrch úpravy, pl. 1,5m2</t>
  </si>
  <si>
    <t>-2002357628</t>
  </si>
  <si>
    <t>27</t>
  </si>
  <si>
    <t>ŠTC2</t>
  </si>
  <si>
    <t>Repase a doplnění stáv reliéf s monogramem, vč povrch úpravy, pl. 1,5m2</t>
  </si>
  <si>
    <t>1434742323</t>
  </si>
  <si>
    <t>28</t>
  </si>
  <si>
    <t>ŠTC3</t>
  </si>
  <si>
    <t>Repase a doplnění stáv horní pilastr štítu, vč povrch úpravy, pl. 1,0m2</t>
  </si>
  <si>
    <t>1737644165</t>
  </si>
  <si>
    <t>29</t>
  </si>
  <si>
    <t>ŠTC4</t>
  </si>
  <si>
    <t>Repase a doplnění stáv pilastr štítu, vč povrch úpravy, pl. 1,25m2</t>
  </si>
  <si>
    <t>600940327</t>
  </si>
  <si>
    <t>30</t>
  </si>
  <si>
    <t>ŠTC5</t>
  </si>
  <si>
    <t>Repase a doplnění stáv římsy, vč povrch úpravy, pl. 19,0m2</t>
  </si>
  <si>
    <t>-130951040</t>
  </si>
  <si>
    <t>Ostatní konstrukce a práce-bourání</t>
  </si>
  <si>
    <t>31</t>
  </si>
  <si>
    <t>941211113</t>
  </si>
  <si>
    <t>Lešení řadové rámové lehké pracovní s podlahami s provozním zatížením tř. 3 do 200 kg/m2 šířky tř. SW06 od 0,6 do 0,9 m výšky přes 25 do 40 m montáž</t>
  </si>
  <si>
    <t>-1351189463</t>
  </si>
  <si>
    <t>https://podminky.urs.cz/item/CS_URS_2024_01/941211113</t>
  </si>
  <si>
    <t>tz</t>
  </si>
  <si>
    <t>770*1,25</t>
  </si>
  <si>
    <t>32</t>
  </si>
  <si>
    <t>941211213</t>
  </si>
  <si>
    <t>Lešení řadové rámové lehké pracovní s podlahami s provozním zatížením tř. 3 do 200 kg/m2 šířky tř. SW06 od 0,6 do 0,9 m výšky přes 25 do 40 m příplatek za každý den použití</t>
  </si>
  <si>
    <t>-101841866</t>
  </si>
  <si>
    <t>https://podminky.urs.cz/item/CS_URS_2024_01/941211213</t>
  </si>
  <si>
    <t>962,5*240 'Přepočtené koeficientem množství</t>
  </si>
  <si>
    <t>33</t>
  </si>
  <si>
    <t>941211813</t>
  </si>
  <si>
    <t>Lešení řadové rámové lehké pracovní s podlahami s provozním zatížením tř. 3 do 200 kg/m2 šířky tř. SW06 od 0,6 do 0,9 m výšky přes 25 do 40 m demontáž</t>
  </si>
  <si>
    <t>431704858</t>
  </si>
  <si>
    <t>https://podminky.urs.cz/item/CS_URS_2024_01/941211813</t>
  </si>
  <si>
    <t>34</t>
  </si>
  <si>
    <t>952902381</t>
  </si>
  <si>
    <t>Čištění budov při provádění oprav a udržovacích prací stropů stíráním</t>
  </si>
  <si>
    <t>927945334</t>
  </si>
  <si>
    <t>https://podminky.urs.cz/item/CS_URS_2024_01/952902381</t>
  </si>
  <si>
    <t>tz - strop</t>
  </si>
  <si>
    <t>4,64*4,97</t>
  </si>
  <si>
    <t>tz - koruna zdi</t>
  </si>
  <si>
    <t>0,715*(4,64+6,41)*2</t>
  </si>
  <si>
    <t>35</t>
  </si>
  <si>
    <t>952902511</t>
  </si>
  <si>
    <t>Čištění budov při provádění oprav a udržovacích prací střešních nebo nadstřešních konstrukcí, střech šikmých</t>
  </si>
  <si>
    <t>2073947172</t>
  </si>
  <si>
    <t>https://podminky.urs.cz/item/CS_URS_2024_01/952902511</t>
  </si>
  <si>
    <t>krokve</t>
  </si>
  <si>
    <t>8,4*14</t>
  </si>
  <si>
    <t>plná vazba, ostatní</t>
  </si>
  <si>
    <t>7,17*3,55*4</t>
  </si>
  <si>
    <t>36</t>
  </si>
  <si>
    <t>952902601</t>
  </si>
  <si>
    <t>Čištění budov při provádění oprav a udržovacích prací vysátím prachu z trámů, nosníků apod.</t>
  </si>
  <si>
    <t>652119080</t>
  </si>
  <si>
    <t>https://podminky.urs.cz/item/CS_URS_2024_01/952902601</t>
  </si>
  <si>
    <t>37</t>
  </si>
  <si>
    <t>952902611</t>
  </si>
  <si>
    <t>Čištění budov při provádění oprav a udržovacích prací vysátím prachu z ostatních ploch</t>
  </si>
  <si>
    <t>-1167561937</t>
  </si>
  <si>
    <t>https://podminky.urs.cz/item/CS_URS_2024_01/952902611</t>
  </si>
  <si>
    <t>38</t>
  </si>
  <si>
    <t>992</t>
  </si>
  <si>
    <t>Montážní zakrytí stáv prvků a kcí proti poškození, vč montážního materiálu</t>
  </si>
  <si>
    <t>hod</t>
  </si>
  <si>
    <t>1914846998</t>
  </si>
  <si>
    <t>39</t>
  </si>
  <si>
    <t>993</t>
  </si>
  <si>
    <t>Přípl za založení lešení na střeše, vč montážního materiálu, ochrany kce střechy proti poškození a konečného úklidu</t>
  </si>
  <si>
    <t>-542994963</t>
  </si>
  <si>
    <t>40</t>
  </si>
  <si>
    <t>995</t>
  </si>
  <si>
    <t>Montážní zakrytí střechy folií proti poškození</t>
  </si>
  <si>
    <t>2023301037</t>
  </si>
  <si>
    <t>96</t>
  </si>
  <si>
    <t>Bourání konstrukcí</t>
  </si>
  <si>
    <t>41</t>
  </si>
  <si>
    <t>962032230</t>
  </si>
  <si>
    <t>Bourání zdiva nadzákladového z cihel pálených plných nebo lícových nebo vápenopískových, na maltu vápennou nebo vápenocementovou, objemu do 1 m3</t>
  </si>
  <si>
    <t>1447644021</t>
  </si>
  <si>
    <t>https://podminky.urs.cz/item/CS_URS_2024_01/962032230</t>
  </si>
  <si>
    <t>42</t>
  </si>
  <si>
    <t>978013121</t>
  </si>
  <si>
    <t>Otlučení vápenných nebo vápenocementových omítek vnitřních ploch stěn s vyškrabáním spar, s očištěním zdiva, v rozsahu přes 5 do 10 %</t>
  </si>
  <si>
    <t>1093271895</t>
  </si>
  <si>
    <t>https://podminky.urs.cz/item/CS_URS_2024_01/978013121</t>
  </si>
  <si>
    <t>43</t>
  </si>
  <si>
    <t>978019321</t>
  </si>
  <si>
    <t>Otlučení vápenných nebo vápenocementových omítek vnějších ploch s vyškrabáním spar a s očištěním zdiva stupně členitosti 3 až 5, v rozsahu do 10 %</t>
  </si>
  <si>
    <t>-154419381</t>
  </si>
  <si>
    <t>https://podminky.urs.cz/item/CS_URS_2024_01/978019321</t>
  </si>
  <si>
    <t>44</t>
  </si>
  <si>
    <t>985222101</t>
  </si>
  <si>
    <t>Sbírání a třídění kamene nebo cihel ručně ze suti s očištěním cihel</t>
  </si>
  <si>
    <t>-1183904229</t>
  </si>
  <si>
    <t>https://podminky.urs.cz/item/CS_URS_2024_01/985222101</t>
  </si>
  <si>
    <t>tz - k dalšímu použití</t>
  </si>
  <si>
    <t>0,25</t>
  </si>
  <si>
    <t>997</t>
  </si>
  <si>
    <t>Přesun sutě</t>
  </si>
  <si>
    <t>45</t>
  </si>
  <si>
    <t>997013118</t>
  </si>
  <si>
    <t>Vnitrostaveništní doprava suti a vybouraných hmot vodorovně do 50 m s naložením základní pro budovy a haly výšky přes 24 do 27 m</t>
  </si>
  <si>
    <t>t</t>
  </si>
  <si>
    <t>-177862879</t>
  </si>
  <si>
    <t>https://podminky.urs.cz/item/CS_URS_2024_01/997013118</t>
  </si>
  <si>
    <t>46</t>
  </si>
  <si>
    <t>997013501</t>
  </si>
  <si>
    <t>Odvoz suti a vybouraných hmot na skládku nebo meziskládku se složením, na vzdálenost do 1 km</t>
  </si>
  <si>
    <t>3661738</t>
  </si>
  <si>
    <t>https://podminky.urs.cz/item/CS_URS_2024_01/997013501</t>
  </si>
  <si>
    <t>47</t>
  </si>
  <si>
    <t>997013509</t>
  </si>
  <si>
    <t>Odvoz suti a vybouraných hmot na skládku nebo meziskládku se složením, na vzdálenost Příplatek k ceně za každý další započatý 1 km přes 1 km</t>
  </si>
  <si>
    <t>443797800</t>
  </si>
  <si>
    <t>https://podminky.urs.cz/item/CS_URS_2024_01/997013509</t>
  </si>
  <si>
    <t>5,92*10 'Přepočtené koeficientem množství</t>
  </si>
  <si>
    <t>48</t>
  </si>
  <si>
    <t>997013603</t>
  </si>
  <si>
    <t>Poplatek za uložení stavebního odpadu na skládce (skládkovné) cihelného zatříděného do Katalogu odpadů pod kódem 17 01 02</t>
  </si>
  <si>
    <t>94873696</t>
  </si>
  <si>
    <t>https://podminky.urs.cz/item/CS_URS_2024_01/997013603</t>
  </si>
  <si>
    <t>49</t>
  </si>
  <si>
    <t>997013811</t>
  </si>
  <si>
    <t>Poplatek za uložení stavebního odpadu na skládce (skládkovné) dřevěného zatříděného do Katalogu odpadů pod kódem 17 02 01</t>
  </si>
  <si>
    <t>-221901265</t>
  </si>
  <si>
    <t>https://podminky.urs.cz/item/CS_URS_2024_01/997013811</t>
  </si>
  <si>
    <t>50</t>
  </si>
  <si>
    <t>997013814</t>
  </si>
  <si>
    <t>Poplatek za uložení stavebního odpadu na skládce (skládkovné) z izolačních materiálů zatříděného do Katalogu odpadů pod kódem 17 06 04</t>
  </si>
  <si>
    <t>-1566626490</t>
  </si>
  <si>
    <t>https://podminky.urs.cz/item/CS_URS_2024_01/997013814</t>
  </si>
  <si>
    <t>51</t>
  </si>
  <si>
    <t>997013631</t>
  </si>
  <si>
    <t>Poplatek za uložení stavebního odpadu na skládce (skládkovné) směsného stavebního a demoličního zatříděného do Katalogu odpadů pod kódem 17 09 04</t>
  </si>
  <si>
    <t>-987474397</t>
  </si>
  <si>
    <t>https://podminky.urs.cz/item/CS_URS_2024_01/997013631</t>
  </si>
  <si>
    <t>998</t>
  </si>
  <si>
    <t>Přesun hmot</t>
  </si>
  <si>
    <t>52</t>
  </si>
  <si>
    <t>998011004</t>
  </si>
  <si>
    <t>Přesun hmot pro budovy občanské výstavby, bydlení, výrobu a služby s nosnou svislou konstrukcí zděnou z cihel, tvárnic nebo kamene vodorovná dopravní vzdálenost do 100 m základní pro budovy výšky přes 24 do 36 m</t>
  </si>
  <si>
    <t>1160256259</t>
  </si>
  <si>
    <t>https://podminky.urs.cz/item/CS_URS_2024_01/998011004</t>
  </si>
  <si>
    <t>53</t>
  </si>
  <si>
    <t>99891</t>
  </si>
  <si>
    <t>Přípl za náročnost vnitrostaveništní dopravy HSV + PSV</t>
  </si>
  <si>
    <t>177648504</t>
  </si>
  <si>
    <t>PSV</t>
  </si>
  <si>
    <t>Práce a dodávky PSV</t>
  </si>
  <si>
    <t>712</t>
  </si>
  <si>
    <t>Povlakové krytiny</t>
  </si>
  <si>
    <t>54</t>
  </si>
  <si>
    <t>712531101</t>
  </si>
  <si>
    <t>Provedení povlakové krytiny střech oblých pásy na sucho AIP nebo NAIP</t>
  </si>
  <si>
    <t>153991864</t>
  </si>
  <si>
    <t>https://podminky.urs.cz/item/CS_URS_2024_01/712531101</t>
  </si>
  <si>
    <t>střecha</t>
  </si>
  <si>
    <t>74</t>
  </si>
  <si>
    <t>55</t>
  </si>
  <si>
    <t>M</t>
  </si>
  <si>
    <t>62821109</t>
  </si>
  <si>
    <t>asfaltový pás separační s krycí vrstvou tl do 1,0mm, typu R</t>
  </si>
  <si>
    <t>-248701490</t>
  </si>
  <si>
    <t>74*1,2 'Přepočtené koeficientem množství</t>
  </si>
  <si>
    <t>56</t>
  </si>
  <si>
    <t>712531111</t>
  </si>
  <si>
    <t>Provedení povlakové krytiny střech oblých pásy na sucho podkladní samolepící asfaltový pás</t>
  </si>
  <si>
    <t>170393391</t>
  </si>
  <si>
    <t>https://podminky.urs.cz/item/CS_URS_2024_01/712531111</t>
  </si>
  <si>
    <t>57</t>
  </si>
  <si>
    <t>62866281</t>
  </si>
  <si>
    <t>pás asfaltový samolepicí modifikovaný SBS s vložkou ze skleněné tkaniny se spalitelnou fólií nebo jemnozrnným minerálním posypem nebo textilií na horním povrchu tl 3,0mm</t>
  </si>
  <si>
    <t>1645665643</t>
  </si>
  <si>
    <t>58</t>
  </si>
  <si>
    <t>712591587</t>
  </si>
  <si>
    <t>Provedení povlakové krytiny střech oblých - ostatní práce přibitím pásů AIP, NAIP nebo fólie hřebíky (drátěnkami)</t>
  </si>
  <si>
    <t>1593057294</t>
  </si>
  <si>
    <t>https://podminky.urs.cz/item/CS_URS_2024_01/712591587</t>
  </si>
  <si>
    <t>59</t>
  </si>
  <si>
    <t>31422180</t>
  </si>
  <si>
    <t>hřebík Cu 2,5x25mm</t>
  </si>
  <si>
    <t>kg</t>
  </si>
  <si>
    <t>-1092381749</t>
  </si>
  <si>
    <t>74*0,011 'Přepočtené koeficientem množství</t>
  </si>
  <si>
    <t>60</t>
  </si>
  <si>
    <t>712631801</t>
  </si>
  <si>
    <t>Odstranění povlakové krytiny střech šikmých přes 30° z pásů uložených na sucho AIP nebo NAIP</t>
  </si>
  <si>
    <t>343101043</t>
  </si>
  <si>
    <t>https://podminky.urs.cz/item/CS_URS_2024_01/712631801</t>
  </si>
  <si>
    <t>998712204</t>
  </si>
  <si>
    <t>Přesun hmot pro povlakové krytiny stanovený procentní sazbou (%) z ceny vodorovná dopravní vzdálenost do 50 m základní v objektech výšky přes 24 do 36 m</t>
  </si>
  <si>
    <t>%</t>
  </si>
  <si>
    <t>750664635</t>
  </si>
  <si>
    <t>https://podminky.urs.cz/item/CS_URS_2024_01/998712204</t>
  </si>
  <si>
    <t>741</t>
  </si>
  <si>
    <t>Elektroinstalace - silnoproud</t>
  </si>
  <si>
    <t>74101</t>
  </si>
  <si>
    <t>Drobné elektroinstalační práce</t>
  </si>
  <si>
    <t>-1083079889</t>
  </si>
  <si>
    <t>762</t>
  </si>
  <si>
    <t>Konstrukce tesařské</t>
  </si>
  <si>
    <t>63</t>
  </si>
  <si>
    <t>76201</t>
  </si>
  <si>
    <t>Kontrola, aktivace a doplnění spojů stáv prvků krovu, vč pomocného materiálu</t>
  </si>
  <si>
    <t>-1903002449</t>
  </si>
  <si>
    <t>64</t>
  </si>
  <si>
    <t>76202</t>
  </si>
  <si>
    <t>Podepření, heverování a sepnutí dřev prvků krovu</t>
  </si>
  <si>
    <t>22470473</t>
  </si>
  <si>
    <t>65</t>
  </si>
  <si>
    <t>762081150</t>
  </si>
  <si>
    <t>Hoblování hraněného řeziva přímo na staveništi ve staveništní dílně</t>
  </si>
  <si>
    <t>254231788</t>
  </si>
  <si>
    <t>https://podminky.urs.cz/item/CS_URS_2024_01/762081150</t>
  </si>
  <si>
    <t>66</t>
  </si>
  <si>
    <t>762083121</t>
  </si>
  <si>
    <t>Impregnace řeziva máčením proti dřevokaznému hmyzu, houbám a plísním, třída ohrožení 1 a 2 (dřevo v interiéru)</t>
  </si>
  <si>
    <t>-2026753520</t>
  </si>
  <si>
    <t>https://podminky.urs.cz/item/CS_URS_2024_01/762083121</t>
  </si>
  <si>
    <t>67</t>
  </si>
  <si>
    <t>762331921</t>
  </si>
  <si>
    <t>Vyřezání části střešní vazby vázané konstrukce krovů průřezové plochy řeziva přes 120 do 224 cm2, délky vyřezané části krovového prvku do 3 m</t>
  </si>
  <si>
    <t>m</t>
  </si>
  <si>
    <t>1322726791</t>
  </si>
  <si>
    <t>https://podminky.urs.cz/item/CS_URS_2024_01/762331921</t>
  </si>
  <si>
    <t>a.2-4</t>
  </si>
  <si>
    <t>13*1+1*4+12*1</t>
  </si>
  <si>
    <t>a.6-7</t>
  </si>
  <si>
    <t>3*5+3*1</t>
  </si>
  <si>
    <t>a.10</t>
  </si>
  <si>
    <t>10*1</t>
  </si>
  <si>
    <t>68</t>
  </si>
  <si>
    <t>762331931</t>
  </si>
  <si>
    <t>Vyřezání části střešní vazby vázané konstrukce krovů průřezové plochy řeziva přes 224 do 288 cm2, délky vyřezané části krovového prvku do 3 m</t>
  </si>
  <si>
    <t>1083181794</t>
  </si>
  <si>
    <t>https://podminky.urs.cz/item/CS_URS_2024_01/762331931</t>
  </si>
  <si>
    <t>a.11-12</t>
  </si>
  <si>
    <t>20*1+10*1</t>
  </si>
  <si>
    <t>69</t>
  </si>
  <si>
    <t>762331941</t>
  </si>
  <si>
    <t>Vyřezání části střešní vazby vázané konstrukce krovů průřezové plochy řeziva přes 288 do 450 cm2, délky vyřezané části krovového prvku do 3 m</t>
  </si>
  <si>
    <t>546348538</t>
  </si>
  <si>
    <t>https://podminky.urs.cz/item/CS_URS_2024_01/762331941</t>
  </si>
  <si>
    <t>a.8</t>
  </si>
  <si>
    <t>3,5*1</t>
  </si>
  <si>
    <t>70</t>
  </si>
  <si>
    <t>762331951</t>
  </si>
  <si>
    <t>Vyřezání části střešní vazby vázané konstrukce krovů průřezové plochy řeziva přes 450 cm2, délky vyřezané části krovového prvku do 3 m</t>
  </si>
  <si>
    <t>314976743</t>
  </si>
  <si>
    <t>https://podminky.urs.cz/item/CS_URS_2024_01/762331951</t>
  </si>
  <si>
    <t>a.1</t>
  </si>
  <si>
    <t>2,5*4</t>
  </si>
  <si>
    <t>a.5</t>
  </si>
  <si>
    <t>2,5*3</t>
  </si>
  <si>
    <t>a.13-15</t>
  </si>
  <si>
    <t>5*1+5*1+3*1</t>
  </si>
  <si>
    <t>71</t>
  </si>
  <si>
    <t>762332942</t>
  </si>
  <si>
    <t>Doplnění střešní vazby řezivem - montáž (materiál ve specifikaci) hoblovaným, průřezové plochy přes 120 do 224 cm2</t>
  </si>
  <si>
    <t>-1011278424</t>
  </si>
  <si>
    <t>https://podminky.urs.cz/item/CS_URS_2024_01/762332942</t>
  </si>
  <si>
    <t>72</t>
  </si>
  <si>
    <t>60512130</t>
  </si>
  <si>
    <t>hranol stavební řezivo průřezu do 224cm2 do dl 6m</t>
  </si>
  <si>
    <t>1041544546</t>
  </si>
  <si>
    <t>(0,27+0,08+0,25)*1,1</t>
  </si>
  <si>
    <t>(0,21+0,05)*1,1</t>
  </si>
  <si>
    <t>0,12*1,1</t>
  </si>
  <si>
    <t>73</t>
  </si>
  <si>
    <t>762332943</t>
  </si>
  <si>
    <t>Doplnění střešní vazby řezivem - montáž (materiál ve specifikaci) hoblovaným, průřezové plochy přes 224 do 288 cm2</t>
  </si>
  <si>
    <t>-1972916321</t>
  </si>
  <si>
    <t>https://podminky.urs.cz/item/CS_URS_2024_01/762332943</t>
  </si>
  <si>
    <t>60512135</t>
  </si>
  <si>
    <t>hranol stavební řezivo průřezu do 288cm2 do dl 6m</t>
  </si>
  <si>
    <t>-2112558247</t>
  </si>
  <si>
    <t>(0,45+0,29)*1,1</t>
  </si>
  <si>
    <t>75</t>
  </si>
  <si>
    <t>762332944</t>
  </si>
  <si>
    <t>Doplnění střešní vazby řezivem - montáž (materiál ve specifikaci) hoblovaným, průřezové plochy přes 288 do 450 cm2</t>
  </si>
  <si>
    <t>-149982160</t>
  </si>
  <si>
    <t>https://podminky.urs.cz/item/CS_URS_2024_01/762332944</t>
  </si>
  <si>
    <t>76</t>
  </si>
  <si>
    <t>60512140</t>
  </si>
  <si>
    <t>hranol stavební řezivo průřezu do 450cm2 do dl 6m</t>
  </si>
  <si>
    <t>505181350</t>
  </si>
  <si>
    <t>0,14*1,1</t>
  </si>
  <si>
    <t>77</t>
  </si>
  <si>
    <t>762332945</t>
  </si>
  <si>
    <t>Doplnění střešní vazby řezivem - montáž (materiál ve specifikaci) hoblovaným, průřezové plochy přes 450 do 600 cm2</t>
  </si>
  <si>
    <t>363559069</t>
  </si>
  <si>
    <t>https://podminky.urs.cz/item/CS_URS_2024_01/762332945</t>
  </si>
  <si>
    <t>a.13-14</t>
  </si>
  <si>
    <t>5*1+5*1</t>
  </si>
  <si>
    <t>78</t>
  </si>
  <si>
    <t>60512145</t>
  </si>
  <si>
    <t>hranol stavební řezivo průřezu nad 450cm2 do dl 6m</t>
  </si>
  <si>
    <t>18035964</t>
  </si>
  <si>
    <t>(0,23+0,28)*1,1</t>
  </si>
  <si>
    <t>79</t>
  </si>
  <si>
    <t>762332945.1</t>
  </si>
  <si>
    <t>Doplnění střešní vazby řezivem - montáž (materiál ve specifikaci) hoblovaným, průřezové plochy přes 600 cm2</t>
  </si>
  <si>
    <t>1546571922</t>
  </si>
  <si>
    <t>a.15</t>
  </si>
  <si>
    <t>3*1</t>
  </si>
  <si>
    <t>80</t>
  </si>
  <si>
    <t>-380590830</t>
  </si>
  <si>
    <t>0,9*1,1</t>
  </si>
  <si>
    <t>0,49*1,1</t>
  </si>
  <si>
    <t>0,27*1,1</t>
  </si>
  <si>
    <t>81</t>
  </si>
  <si>
    <t>762341210</t>
  </si>
  <si>
    <t>Montáž bednění střech rovných a šikmých sklonu do 60° s vyřezáním otvorů z prken hrubých na sraz tl. do 32 mm</t>
  </si>
  <si>
    <t>226666636</t>
  </si>
  <si>
    <t>https://podminky.urs.cz/item/CS_URS_2024_01/762341210</t>
  </si>
  <si>
    <t>82</t>
  </si>
  <si>
    <t>60511081</t>
  </si>
  <si>
    <t>řezivo jehličnaté středové smrk tl 18-32mm dl 4-5m</t>
  </si>
  <si>
    <t>-1033653813</t>
  </si>
  <si>
    <t>83</t>
  </si>
  <si>
    <t>762341811</t>
  </si>
  <si>
    <t>Demontáž bednění a laťování bednění střech rovných, obloukových, sklonu do 60° se všemi nadstřešními konstrukcemi z prken hrubých, hoblovaných tl. do 32 mm</t>
  </si>
  <si>
    <t>-887080001</t>
  </si>
  <si>
    <t>https://podminky.urs.cz/item/CS_URS_2024_01/762341811</t>
  </si>
  <si>
    <t>a.9</t>
  </si>
  <si>
    <t>74+6</t>
  </si>
  <si>
    <t>84</t>
  </si>
  <si>
    <t>762395000</t>
  </si>
  <si>
    <t>Spojovací prostředky krovů, bednění a laťování, nadstřešních konstrukcí svorníky, prkna, hřebíky, pásová ocel, vruty</t>
  </si>
  <si>
    <t>985342343</t>
  </si>
  <si>
    <t>https://podminky.urs.cz/item/CS_URS_2024_01/762395000</t>
  </si>
  <si>
    <t>85</t>
  </si>
  <si>
    <t>762521811</t>
  </si>
  <si>
    <t>Demontáž podlah bez polštářů z prken tl. do 32 mm</t>
  </si>
  <si>
    <t>1233789444</t>
  </si>
  <si>
    <t>https://podminky.urs.cz/item/CS_URS_2024_01/762521811</t>
  </si>
  <si>
    <t>tz - dalšímu použití</t>
  </si>
  <si>
    <t>86</t>
  </si>
  <si>
    <t>762523104</t>
  </si>
  <si>
    <t>Položení podlah hoblovaných na sraz z prken</t>
  </si>
  <si>
    <t>-1593326074</t>
  </si>
  <si>
    <t>https://podminky.urs.cz/item/CS_URS_2024_01/762523104</t>
  </si>
  <si>
    <t>ze stáv prken</t>
  </si>
  <si>
    <t>87</t>
  </si>
  <si>
    <t>998762204</t>
  </si>
  <si>
    <t>Přesun hmot pro konstrukce tesařské stanovený procentní sazbou (%) z ceny vodorovná dopravní vzdálenost do 50 m s užitím mechanizace v objektech výšky přes 24 do 36 m</t>
  </si>
  <si>
    <t>835579241</t>
  </si>
  <si>
    <t>https://podminky.urs.cz/item/CS_URS_2024_01/998762204</t>
  </si>
  <si>
    <t>764</t>
  </si>
  <si>
    <t>Konstrukce klempířské</t>
  </si>
  <si>
    <t>88</t>
  </si>
  <si>
    <t>764001821</t>
  </si>
  <si>
    <t>Demontáž klempířských konstrukcí krytiny ze svitků nebo tabulí do suti</t>
  </si>
  <si>
    <t>-1019245502</t>
  </si>
  <si>
    <t>https://podminky.urs.cz/item/CS_URS_2024_01/764001821</t>
  </si>
  <si>
    <t>89</t>
  </si>
  <si>
    <t>764002821</t>
  </si>
  <si>
    <t>Demontáž klempířských konstrukcí střešního výlezu do suti</t>
  </si>
  <si>
    <t>-266286032</t>
  </si>
  <si>
    <t>https://podminky.urs.cz/item/CS_URS_2024_01/764002821</t>
  </si>
  <si>
    <t>90</t>
  </si>
  <si>
    <t>764002861</t>
  </si>
  <si>
    <t>Demontáž klempířských konstrukcí oplechování říms do suti</t>
  </si>
  <si>
    <t>-1139823616</t>
  </si>
  <si>
    <t>https://podminky.urs.cz/item/CS_URS_2024_01/764002861</t>
  </si>
  <si>
    <t>91</t>
  </si>
  <si>
    <t>764004821</t>
  </si>
  <si>
    <t>Demontáž klempířských konstrukcí žlabu nástřešního do suti</t>
  </si>
  <si>
    <t>67911398</t>
  </si>
  <si>
    <t>https://podminky.urs.cz/item/CS_URS_2024_01/764004821</t>
  </si>
  <si>
    <t>92</t>
  </si>
  <si>
    <t>764004861</t>
  </si>
  <si>
    <t>Demontáž klempířských konstrukcí svodu do suti</t>
  </si>
  <si>
    <t>-750518539</t>
  </si>
  <si>
    <t>https://podminky.urs.cz/item/CS_URS_2024_01/764004861</t>
  </si>
  <si>
    <t>93</t>
  </si>
  <si>
    <t>764031413</t>
  </si>
  <si>
    <t>Podkladní plech z měděného plechu rš 250 mm</t>
  </si>
  <si>
    <t>-767092665</t>
  </si>
  <si>
    <t>https://podminky.urs.cz/item/CS_URS_2024_01/764031413</t>
  </si>
  <si>
    <t>94</t>
  </si>
  <si>
    <t>764131411</t>
  </si>
  <si>
    <t>Krytina ze svitků nebo tabulí z měděného plechu s úpravou u okapů, prostupů a výčnělků střechy rovné drážkováním ze svitků rš 670 mm, sklon střechy do 30°</t>
  </si>
  <si>
    <t>683637545</t>
  </si>
  <si>
    <t>https://podminky.urs.cz/item/CS_URS_2024_01/764131411</t>
  </si>
  <si>
    <t>95</t>
  </si>
  <si>
    <t>764233452</t>
  </si>
  <si>
    <t>Oplechování střešních prvků z měděného plechu střešní výlez rozměru 600 x 600 mm, střechy s krytinou skládanou nebo plechovou</t>
  </si>
  <si>
    <t>-850884142</t>
  </si>
  <si>
    <t>https://podminky.urs.cz/item/CS_URS_2024_01/764233452</t>
  </si>
  <si>
    <t>764235411</t>
  </si>
  <si>
    <t>Oplechování horních ploch zdí a nadezdívek (atik) z měděného plechu celoplošně lepených přes rš 800 mm</t>
  </si>
  <si>
    <t>-1621371644</t>
  </si>
  <si>
    <t>https://podminky.urs.cz/item/CS_URS_2024_01/764235411</t>
  </si>
  <si>
    <t>97</t>
  </si>
  <si>
    <t>764236446</t>
  </si>
  <si>
    <t>Oplechování parapetů z měděného plechu rovných celoplošně lepených, bez rohů rš 500 mm</t>
  </si>
  <si>
    <t>2010678116</t>
  </si>
  <si>
    <t>https://podminky.urs.cz/item/CS_URS_2024_01/764236446</t>
  </si>
  <si>
    <t>98</t>
  </si>
  <si>
    <t>764236467</t>
  </si>
  <si>
    <t>Oplechování parapetů z měděného plechu rovných celoplošně lepených, bez rohů Příplatek k cenám za zvýšenou pracnost při provedení rohu nebo koutu přes rš 400 mm</t>
  </si>
  <si>
    <t>1386402618</t>
  </si>
  <si>
    <t>https://podminky.urs.cz/item/CS_URS_2024_01/764236467</t>
  </si>
  <si>
    <t>99</t>
  </si>
  <si>
    <t>764238431</t>
  </si>
  <si>
    <t>Oplechování říms a ozdobných prvků z měděného plechu rovných, bez rohů celoplošně lepené přes rš 670 mm</t>
  </si>
  <si>
    <t>-613394535</t>
  </si>
  <si>
    <t>https://podminky.urs.cz/item/CS_URS_2024_01/764238431</t>
  </si>
  <si>
    <t>100</t>
  </si>
  <si>
    <t>764533409</t>
  </si>
  <si>
    <t>Žlab nadokapní (nástřešní) z měděného plechu oblého tvaru, včetně háků, čel a hrdel rš 800 mm</t>
  </si>
  <si>
    <t>1007792224</t>
  </si>
  <si>
    <t>https://podminky.urs.cz/item/CS_URS_2024_01/764533409</t>
  </si>
  <si>
    <t>101</t>
  </si>
  <si>
    <t>764538421</t>
  </si>
  <si>
    <t>Svod z měděného plechu včetně objímek, kolen a odskoků kruhový, průměru 80 mm</t>
  </si>
  <si>
    <t>1452916270</t>
  </si>
  <si>
    <t>https://podminky.urs.cz/item/CS_URS_2024_01/764538421</t>
  </si>
  <si>
    <t>102</t>
  </si>
  <si>
    <t>KLA0a</t>
  </si>
  <si>
    <t>Dmtž hrotnice</t>
  </si>
  <si>
    <t>2565737</t>
  </si>
  <si>
    <t>103</t>
  </si>
  <si>
    <t>KLA0b</t>
  </si>
  <si>
    <t>Dmtž vrchollu věže</t>
  </si>
  <si>
    <t>-1802463355</t>
  </si>
  <si>
    <t>104</t>
  </si>
  <si>
    <t>KLA1</t>
  </si>
  <si>
    <t xml:space="preserve">D+M oplechování hrotnice věže s makovicí z Cu plechu, pasířské provedení, vč povrch úpravy, zlacení, D70, h3300 </t>
  </si>
  <si>
    <t>-2128334455</t>
  </si>
  <si>
    <t>105</t>
  </si>
  <si>
    <t>KLA2</t>
  </si>
  <si>
    <t>D+M oplechování vrcholu věže z Cu plechu, pasířské provedení, vel.1200/1200/2700</t>
  </si>
  <si>
    <t>-1809704071</t>
  </si>
  <si>
    <t>106</t>
  </si>
  <si>
    <t>KLA3</t>
  </si>
  <si>
    <t>D+M oplechování nároží věže ozdobné z Cu plechu, pasířské provedení, rš.750</t>
  </si>
  <si>
    <t>-435752946</t>
  </si>
  <si>
    <t>107</t>
  </si>
  <si>
    <t>998764204</t>
  </si>
  <si>
    <t>Přesun hmot pro konstrukce klempířské stanovený procentní sazbou (%) z ceny vodorovná dopravní vzdálenost do 50 m s užitím mechanizace v objektech výšky přes 24 do 36 m</t>
  </si>
  <si>
    <t>93256509</t>
  </si>
  <si>
    <t>https://podminky.urs.cz/item/CS_URS_2024_01/998764204</t>
  </si>
  <si>
    <t>765</t>
  </si>
  <si>
    <t>Krytina skládaná</t>
  </si>
  <si>
    <t>108</t>
  </si>
  <si>
    <t>765161221</t>
  </si>
  <si>
    <t>Montáž krytiny z přírodní břidlice tl. do 6 mm sklonu do 30°, přibití měděnými hřeby dvojité krytí z pravoúhlých formátů, počet kamenů přes 30 do 40 ks/m2</t>
  </si>
  <si>
    <t>967000336</t>
  </si>
  <si>
    <t>https://podminky.urs.cz/item/CS_URS_2024_01/765161221</t>
  </si>
  <si>
    <t>109</t>
  </si>
  <si>
    <t>58389052.1</t>
  </si>
  <si>
    <t>krytina břidlicová dvojité krytí obdélník 380x250mm</t>
  </si>
  <si>
    <t>-90182509</t>
  </si>
  <si>
    <t>74*30,4 'Přepočtené koeficientem množství</t>
  </si>
  <si>
    <t>110</t>
  </si>
  <si>
    <t>765161393</t>
  </si>
  <si>
    <t>Montáž krytiny z přírodní břidlice tl. do 6 mm Příplatek k cenám za sklon přes 30° na bednění</t>
  </si>
  <si>
    <t>1924526416</t>
  </si>
  <si>
    <t>https://podminky.urs.cz/item/CS_URS_2024_01/765161393</t>
  </si>
  <si>
    <t>111</t>
  </si>
  <si>
    <t>998765204</t>
  </si>
  <si>
    <t>Přesun hmot pro krytiny skládané stanovený procentní sazbou (%) z ceny vodorovná dopravní vzdálenost do 50 m základní v objektech výšky přes 24 do 36 m</t>
  </si>
  <si>
    <t>-84757063</t>
  </si>
  <si>
    <t>https://podminky.urs.cz/item/CS_URS_2024_01/998765204</t>
  </si>
  <si>
    <t>766</t>
  </si>
  <si>
    <t>Konstrukce truhlářské</t>
  </si>
  <si>
    <t>112</t>
  </si>
  <si>
    <t>TRA1</t>
  </si>
  <si>
    <t>Repase a doplnění stáv dřev okno věže, kování, vč povrch úpravy, vel.1600/2400</t>
  </si>
  <si>
    <t>-1609683354</t>
  </si>
  <si>
    <t>113</t>
  </si>
  <si>
    <t>TRA2</t>
  </si>
  <si>
    <t>Repase a doplnění stáv dřev okno věže, kování, vč povrch úpravy, vel.1000/1700</t>
  </si>
  <si>
    <t>-505673110</t>
  </si>
  <si>
    <t>114</t>
  </si>
  <si>
    <t>TRA3</t>
  </si>
  <si>
    <t>Repase a doplnění stáv dřev skříně hod stroje, vč povrh úporavy a montážního zakrytí, vel.840/530/1610</t>
  </si>
  <si>
    <t>-46492397</t>
  </si>
  <si>
    <t>115</t>
  </si>
  <si>
    <t>TRA4</t>
  </si>
  <si>
    <t>Očištění a nátěr stáv dřev schodiště věže, 5 stupňů, š.800</t>
  </si>
  <si>
    <t>-920348993</t>
  </si>
  <si>
    <t>116</t>
  </si>
  <si>
    <t>TRA5</t>
  </si>
  <si>
    <t>Očištění a nátěr stáv dřev schodiště věže, 14 stupňů, š.800</t>
  </si>
  <si>
    <t>-821135917</t>
  </si>
  <si>
    <t>117</t>
  </si>
  <si>
    <t>TRA6</t>
  </si>
  <si>
    <t>Očištění a nátěr stáv dřev schodiště věže, 13 stupňů, š.510</t>
  </si>
  <si>
    <t>446051409</t>
  </si>
  <si>
    <t>118</t>
  </si>
  <si>
    <t>TRA7</t>
  </si>
  <si>
    <t>Očištění a nátěr stáv dřev schodiště věže, 6 stupňů, š.520</t>
  </si>
  <si>
    <t>-1691900139</t>
  </si>
  <si>
    <t>119</t>
  </si>
  <si>
    <t>TRA8</t>
  </si>
  <si>
    <t xml:space="preserve">D+M dřev žebřík, vel.450/5000 </t>
  </si>
  <si>
    <t>-1700218293</t>
  </si>
  <si>
    <t>120</t>
  </si>
  <si>
    <t>998766204</t>
  </si>
  <si>
    <t>Přesun hmot pro konstrukce truhlářské stanovený procentní sazbou (%) z ceny vodorovná dopravní vzdálenost do 50 m základní v objektech výšky přes 24 do 36 m</t>
  </si>
  <si>
    <t>-349438556</t>
  </si>
  <si>
    <t>https://podminky.urs.cz/item/CS_URS_2024_01/998766204</t>
  </si>
  <si>
    <t>767</t>
  </si>
  <si>
    <t>Konstrukce zámečnické</t>
  </si>
  <si>
    <t>121</t>
  </si>
  <si>
    <t>KOA1</t>
  </si>
  <si>
    <t>D+M pokrývčský zajištovací hák, vč povrch úpravy, dl.750</t>
  </si>
  <si>
    <t>1949299319</t>
  </si>
  <si>
    <t>122</t>
  </si>
  <si>
    <t>KOA2</t>
  </si>
  <si>
    <t>Repase a doplnění stáv kovové hrotnice věže, vč povrch úpravy, dl. 4,5m</t>
  </si>
  <si>
    <t>1298143895</t>
  </si>
  <si>
    <t>123</t>
  </si>
  <si>
    <t>KOA3</t>
  </si>
  <si>
    <t>D+M zpevněné hrotnice ocel objímkami z ppásové oceli, vč povrch úpravy, D 140</t>
  </si>
  <si>
    <t>-91271564</t>
  </si>
  <si>
    <t>124</t>
  </si>
  <si>
    <t>ZA1</t>
  </si>
  <si>
    <t>Repase a doplnění stáv přístřešek sedlového tvaru, vč povrch úpravy, vel. 600/600</t>
  </si>
  <si>
    <t>632185390</t>
  </si>
  <si>
    <t>125</t>
  </si>
  <si>
    <t>ZA2</t>
  </si>
  <si>
    <t>Repase a doplnění stáv fix zvonu, očištění, D 400</t>
  </si>
  <si>
    <t>-1185355800</t>
  </si>
  <si>
    <t>126</t>
  </si>
  <si>
    <t>ZA3</t>
  </si>
  <si>
    <t>Repase a doplnění stáv fix zvonu, očištění, D 300</t>
  </si>
  <si>
    <t>1683934585</t>
  </si>
  <si>
    <t>127</t>
  </si>
  <si>
    <t>ZA4</t>
  </si>
  <si>
    <t>Stáv hodinový stroj - vypracováníl záměru opravy</t>
  </si>
  <si>
    <t>642838486</t>
  </si>
  <si>
    <t>128</t>
  </si>
  <si>
    <t>ZA5</t>
  </si>
  <si>
    <t>Repase a doplnění stáv kov pásek 45/5-600, vč povrch úpravy</t>
  </si>
  <si>
    <t>2009796796</t>
  </si>
  <si>
    <t>129</t>
  </si>
  <si>
    <t>ZA6</t>
  </si>
  <si>
    <t>Repase a doplnění stáv kov pásek 45/5-300, vč povrch úpravy</t>
  </si>
  <si>
    <t>2031754037</t>
  </si>
  <si>
    <t>130</t>
  </si>
  <si>
    <t>ZA7</t>
  </si>
  <si>
    <t>Repase a doplnění stáv kov pásek 45/5-1200, vč povrch úpravy</t>
  </si>
  <si>
    <t>-661348704</t>
  </si>
  <si>
    <t>131</t>
  </si>
  <si>
    <t>ZA8</t>
  </si>
  <si>
    <t>Repase a doplnění stáv kov svorníky , vč dotažení a povrch úpravy, D 20</t>
  </si>
  <si>
    <t>-967002932</t>
  </si>
  <si>
    <t>132</t>
  </si>
  <si>
    <t>ZA9</t>
  </si>
  <si>
    <t>Repase stáv kov kramle, vč povrch úpravy, dl.300</t>
  </si>
  <si>
    <t>-2042824248</t>
  </si>
  <si>
    <t>133</t>
  </si>
  <si>
    <t>ZA10a</t>
  </si>
  <si>
    <t>Dmtž stáv kov držáky antén, provizorní montáž, dmtž a finální montáž</t>
  </si>
  <si>
    <t>-1550676237</t>
  </si>
  <si>
    <t>134</t>
  </si>
  <si>
    <t>ZA10b</t>
  </si>
  <si>
    <t>D+M kov svorníky M16-250, vč povrch úpravy</t>
  </si>
  <si>
    <t>-1018090281</t>
  </si>
  <si>
    <t>135</t>
  </si>
  <si>
    <t>ZA11</t>
  </si>
  <si>
    <t>D+M kov svorníky M20-330, vč povrch úpravy</t>
  </si>
  <si>
    <t>-1918264526</t>
  </si>
  <si>
    <t>136</t>
  </si>
  <si>
    <t>ZA12</t>
  </si>
  <si>
    <t>D+M info tabule o průběhu stavby, vel.3,0/2,0m</t>
  </si>
  <si>
    <t>917834721</t>
  </si>
  <si>
    <t>137</t>
  </si>
  <si>
    <t>ZA17</t>
  </si>
  <si>
    <t>D+M hrotový systém proti holubům, dl. hrotů 108, 25 hrotů ns bm</t>
  </si>
  <si>
    <t>-1163988713</t>
  </si>
  <si>
    <t>138</t>
  </si>
  <si>
    <t>ZA18</t>
  </si>
  <si>
    <t>D+M hrotový systém proti holubům, dl. hrotů 108, 50 hrotů ns bm</t>
  </si>
  <si>
    <t>581490374</t>
  </si>
  <si>
    <t>139</t>
  </si>
  <si>
    <t>ZA19</t>
  </si>
  <si>
    <t>D+M hrotový systém proti holubům, dl. hrotů 108, 75 hrotů ns bm</t>
  </si>
  <si>
    <t>-944109292</t>
  </si>
  <si>
    <t>140</t>
  </si>
  <si>
    <t>998767204</t>
  </si>
  <si>
    <t>Přesun hmot pro zámečnické konstrukce stanovený procentní sazbou (%) z ceny vodorovná dopravní vzdálenost do 50 m základní v objektech výšky přes 24 do 36 m</t>
  </si>
  <si>
    <t>1358106018</t>
  </si>
  <si>
    <t>https://podminky.urs.cz/item/CS_URS_2024_01/998767204</t>
  </si>
  <si>
    <t>782</t>
  </si>
  <si>
    <t>Dokončovací práce - obklady z kamene</t>
  </si>
  <si>
    <t>141</t>
  </si>
  <si>
    <t>KAA1</t>
  </si>
  <si>
    <t>Repase a doplnění stáv kamen fronton, vč povrch úpravy, plocha 6m2</t>
  </si>
  <si>
    <t>-798392295</t>
  </si>
  <si>
    <t>142</t>
  </si>
  <si>
    <t>KAA2</t>
  </si>
  <si>
    <t>Repase a doplnění stáv kamen patky, vč povrch úpravy, plocha 1m2</t>
  </si>
  <si>
    <t>1947502782</t>
  </si>
  <si>
    <t>143</t>
  </si>
  <si>
    <t>KAA3</t>
  </si>
  <si>
    <t>Repase a doplnění stáv kamen krycí deska zábradlí, vč povrch úpravy, plocha 4m2</t>
  </si>
  <si>
    <t>1088226026</t>
  </si>
  <si>
    <t>144</t>
  </si>
  <si>
    <t>KAA4</t>
  </si>
  <si>
    <t>Repase a doplnění stáv kamen čuček, vč povrch úpravy, plocha 1m2</t>
  </si>
  <si>
    <t>1090815338</t>
  </si>
  <si>
    <t>145</t>
  </si>
  <si>
    <t>KAA5</t>
  </si>
  <si>
    <t>Repase a doplnění stáv kamen čuček, vč povrch úpravy, plocha 1,25m2</t>
  </si>
  <si>
    <t>-1490279470</t>
  </si>
  <si>
    <t>146</t>
  </si>
  <si>
    <t>KAA6</t>
  </si>
  <si>
    <t>Repase a doplnění stáv kamen balustráda na věži, vč povrch úpravy, plocha 1m2</t>
  </si>
  <si>
    <t>-65034553</t>
  </si>
  <si>
    <t>147</t>
  </si>
  <si>
    <t>998782203</t>
  </si>
  <si>
    <t>Přesun hmot pro obklady kamenné stanovený procentní sazbou (%) z ceny vodorovná dopravní vzdálenost do 50 m základní v objektech výšky přes 12 do 60 m</t>
  </si>
  <si>
    <t>-536117887</t>
  </si>
  <si>
    <t>https://podminky.urs.cz/item/CS_URS_2024_01/998782203</t>
  </si>
  <si>
    <t>783</t>
  </si>
  <si>
    <t>Dokončovací práce - nátěry</t>
  </si>
  <si>
    <t>148</t>
  </si>
  <si>
    <t>783201201</t>
  </si>
  <si>
    <t>Příprava podkladu tesařských konstrukcí před provedením nátěru broušení</t>
  </si>
  <si>
    <t>1591705822</t>
  </si>
  <si>
    <t>https://podminky.urs.cz/item/CS_URS_2024_01/783201201</t>
  </si>
  <si>
    <t>149</t>
  </si>
  <si>
    <t>783213021</t>
  </si>
  <si>
    <t>Preventivní napouštěcí nátěr tesařských prvků proti dřevokazným houbám, hmyzu a plísním nezabudovaných do konstrukce dvojnásobný syntetický</t>
  </si>
  <si>
    <t>1638478919</t>
  </si>
  <si>
    <t>https://podminky.urs.cz/item/CS_URS_2024_01/783213021</t>
  </si>
  <si>
    <t>150</t>
  </si>
  <si>
    <t>783823149</t>
  </si>
  <si>
    <t>Fungicidní penetrační nátěr omítek hladkých zdiva lícového</t>
  </si>
  <si>
    <t>850282923</t>
  </si>
  <si>
    <t>https://podminky.urs.cz/item/CS_URS_2024_01/783823149</t>
  </si>
  <si>
    <t>151</t>
  </si>
  <si>
    <t>783823163</t>
  </si>
  <si>
    <t>Penetrační nátěr omítek hladkých omítek hladkých, zrnitých tenkovrstvých nebo štukových stupně členitosti 3 silikátový</t>
  </si>
  <si>
    <t>191524256</t>
  </si>
  <si>
    <t>https://podminky.urs.cz/item/CS_URS_2024_01/783823163</t>
  </si>
  <si>
    <t>160</t>
  </si>
  <si>
    <t xml:space="preserve">tz  úsek C</t>
  </si>
  <si>
    <t>152</t>
  </si>
  <si>
    <t>783827443</t>
  </si>
  <si>
    <t>Krycí (ochranný ) nátěr omítek dvojnásobný hladkých omítek hladkých, zrnitých tenkovrstvých nebo štukových stupně členitosti 3 silikátový</t>
  </si>
  <si>
    <t>-1557041842</t>
  </si>
  <si>
    <t>https://podminky.urs.cz/item/CS_URS_2024_01/783827443</t>
  </si>
  <si>
    <t>784</t>
  </si>
  <si>
    <t>Dokončovací práce - malby a tapety</t>
  </si>
  <si>
    <t>153</t>
  </si>
  <si>
    <t>784121005</t>
  </si>
  <si>
    <t>Oškrabání malby v místnostech výšky přes 5,00 m</t>
  </si>
  <si>
    <t>-680015570</t>
  </si>
  <si>
    <t>https://podminky.urs.cz/item/CS_URS_2024_01/784121005</t>
  </si>
  <si>
    <t>154</t>
  </si>
  <si>
    <t>784181015</t>
  </si>
  <si>
    <t>Pačokování dvojnásobné v místnostech výšky přes 5,00 m</t>
  </si>
  <si>
    <t>1947771147</t>
  </si>
  <si>
    <t>https://podminky.urs.cz/item/CS_URS_2024_01/784181015</t>
  </si>
  <si>
    <t>799</t>
  </si>
  <si>
    <t>Ostatní práce</t>
  </si>
  <si>
    <t>155</t>
  </si>
  <si>
    <t>OPA1</t>
  </si>
  <si>
    <t>Repase a doplnění stáv skleněného ciferníku, D 1440</t>
  </si>
  <si>
    <t>-1187591556</t>
  </si>
  <si>
    <t>156</t>
  </si>
  <si>
    <t>OPA2</t>
  </si>
  <si>
    <t>-1418803155</t>
  </si>
  <si>
    <t xml:space="preserve">02 - Ochrana objektu před bleskem - bleskosvod </t>
  </si>
  <si>
    <t>21-M - Elektromontáže</t>
  </si>
  <si>
    <t>21-M</t>
  </si>
  <si>
    <t>Elektromontáže</t>
  </si>
  <si>
    <t>210220101</t>
  </si>
  <si>
    <t>Montáž hromosvodného vedení svodových vodičů s podpěrami průměru do 10 mm</t>
  </si>
  <si>
    <t>1282150034</t>
  </si>
  <si>
    <t>000830008</t>
  </si>
  <si>
    <t>Drát 8mm Cu role 100m měkká</t>
  </si>
  <si>
    <t>256</t>
  </si>
  <si>
    <t>-497572669</t>
  </si>
  <si>
    <t>000206289</t>
  </si>
  <si>
    <t xml:space="preserve">PV  nerez H20mm pro pr8mm se vzpěrou pro břidlicové střechy</t>
  </si>
  <si>
    <t>ks</t>
  </si>
  <si>
    <t>-1840394721</t>
  </si>
  <si>
    <t>000274117</t>
  </si>
  <si>
    <t>PV nerez/galCu se závitem M8 pro pr8-10mm</t>
  </si>
  <si>
    <t>669811651</t>
  </si>
  <si>
    <t>210220301</t>
  </si>
  <si>
    <t>Montáž svorek hromosvodných se 2 šrouby</t>
  </si>
  <si>
    <t>168692891</t>
  </si>
  <si>
    <t>000365057</t>
  </si>
  <si>
    <t>falc sv Cu rozsah uchyc 07-8mm do úhlu 90=</t>
  </si>
  <si>
    <t>-412665651</t>
  </si>
  <si>
    <t>000390057</t>
  </si>
  <si>
    <t>Svorka Cu pro pr8-10mm šroub se 6-hr hlavou</t>
  </si>
  <si>
    <t>-1094686025</t>
  </si>
  <si>
    <t>000339057</t>
  </si>
  <si>
    <t>okap sv Cu pro zaoblení 16-22mm s 2-tou příložkou</t>
  </si>
  <si>
    <t>-867488141</t>
  </si>
  <si>
    <t>210220321</t>
  </si>
  <si>
    <t>Montáž svorek hromosvodných na potrubí typ Bernard se zhotovením pásku</t>
  </si>
  <si>
    <t>-434949002</t>
  </si>
  <si>
    <t>000540110</t>
  </si>
  <si>
    <t>napín hlava pro pásek 25x03mm pro pr10mm nerez</t>
  </si>
  <si>
    <t>-1472576481</t>
  </si>
  <si>
    <t>000540901</t>
  </si>
  <si>
    <t>napín pásek nerez 25x03mm L100m</t>
  </si>
  <si>
    <t>664467846</t>
  </si>
  <si>
    <t>580105062</t>
  </si>
  <si>
    <t>Měření zemního odporu přes 2 do 8 svodů</t>
  </si>
  <si>
    <t>měření</t>
  </si>
  <si>
    <t>1168551206</t>
  </si>
  <si>
    <t>741810001.1</t>
  </si>
  <si>
    <t>Celková prohlídka elektrického rozvodu a zařízení do 100 000,- Kč</t>
  </si>
  <si>
    <t>396659221</t>
  </si>
  <si>
    <t>R210990086</t>
  </si>
  <si>
    <t>Demontáž stávajícího hromosvodu</t>
  </si>
  <si>
    <t>1914644024</t>
  </si>
  <si>
    <t>2 - Úsek B - Severní průčelí radnice</t>
  </si>
  <si>
    <t>tz - ze stáv cihel</t>
  </si>
  <si>
    <t>0,5</t>
  </si>
  <si>
    <t>24,3333333333333*3 'Přepočtené koeficientem množství</t>
  </si>
  <si>
    <t>ŠTB1</t>
  </si>
  <si>
    <t>Repase a doplnění stáv řputty s věnci v nice štítu, vč povrch úpravy, pl. 1,0m2</t>
  </si>
  <si>
    <t>ŠTB2</t>
  </si>
  <si>
    <t>Repase a doplnění stáv nároží s reliéfy lvích hlav, vč povrch úpravy, pl. 1,5m2</t>
  </si>
  <si>
    <t>ŠTB3</t>
  </si>
  <si>
    <t>Repase a doplnění stáv profil římsa štítu, vč povrch úpravy, pl. 0,75m2</t>
  </si>
  <si>
    <t>ŠTB4</t>
  </si>
  <si>
    <t>Repase a doplnění stáv reliléf postavy dítěte, vč povrch úpravy, pl. 0,5m2</t>
  </si>
  <si>
    <t>ŠTB5</t>
  </si>
  <si>
    <t>Repase a doplnění stáv reliéf postavy dítěte, vč povrch úpravy, pl. 0,5m2</t>
  </si>
  <si>
    <t>ŠTB6</t>
  </si>
  <si>
    <t>Repase a doplnění stáv vertikální rozviliny pilastru s hlaviicí, vč povrch úpravy, pl. 1,0m2</t>
  </si>
  <si>
    <t>ŠTB7</t>
  </si>
  <si>
    <t>Repase a doplnění stáv supraporty srozvilinou a klenákem, vč povrch úpravy, pl. 1,0m2</t>
  </si>
  <si>
    <t>ŠTB8</t>
  </si>
  <si>
    <t>Repase a doplnění stáv římsy štítu, vč povrch úpravy, pl. 1,0m2</t>
  </si>
  <si>
    <t>ŠTB9</t>
  </si>
  <si>
    <t>Repase a doplnění stáv sokl římsy zábradlí, vč povrch úpravy, pl. 1,5m2</t>
  </si>
  <si>
    <t>ŠTB10</t>
  </si>
  <si>
    <t>Repase a doplnění stáv hlavní římsy, vč povrch úpravy, pl. 19m2</t>
  </si>
  <si>
    <t>709245954</t>
  </si>
  <si>
    <t>470*1,25</t>
  </si>
  <si>
    <t>587,5*240 'Přepočtené koeficientem množství</t>
  </si>
  <si>
    <t>6,784*19</t>
  </si>
  <si>
    <t>6,335*5,67*1/2*7</t>
  </si>
  <si>
    <t>Montážní zakrytí sttřechy folií proti poškození</t>
  </si>
  <si>
    <t>215+18,5</t>
  </si>
  <si>
    <t>999</t>
  </si>
  <si>
    <t>Přípl za manipulaci a likvidaci nebezpečného odpadu dle bezpečnostních předpisů</t>
  </si>
  <si>
    <t>-316210229</t>
  </si>
  <si>
    <t>12,49*10 'Přepočtené koeficientem množství</t>
  </si>
  <si>
    <t>-570019768</t>
  </si>
  <si>
    <t>997013821</t>
  </si>
  <si>
    <t>Poplatek za uložení stavebního odpadu na skládce (skládkovné) ze stavebních materiálů obsahujících azbest zatříděných do Katalogu odpadů pod kódem 17 06 05</t>
  </si>
  <si>
    <t>-167950571</t>
  </si>
  <si>
    <t>https://podminky.urs.cz/item/CS_URS_2024_01/997013821</t>
  </si>
  <si>
    <t>713503271</t>
  </si>
  <si>
    <t>215</t>
  </si>
  <si>
    <t>215*1,2 'Přepočtené koeficientem množství</t>
  </si>
  <si>
    <t>685461512</t>
  </si>
  <si>
    <t>215*0,011 'Přepočtené koeficientem množství</t>
  </si>
  <si>
    <t>157+26+5</t>
  </si>
  <si>
    <t>b.4</t>
  </si>
  <si>
    <t>2*10</t>
  </si>
  <si>
    <t>b.5-6</t>
  </si>
  <si>
    <t>3,5*2+3,5*1</t>
  </si>
  <si>
    <t>b.10-11</t>
  </si>
  <si>
    <t>10*1+20*1</t>
  </si>
  <si>
    <t>b.1-2</t>
  </si>
  <si>
    <t>7*1+3*1</t>
  </si>
  <si>
    <t>b.9</t>
  </si>
  <si>
    <t>1*5</t>
  </si>
  <si>
    <t>b.12</t>
  </si>
  <si>
    <t>b.13</t>
  </si>
  <si>
    <t>b.3</t>
  </si>
  <si>
    <t>2,5*5</t>
  </si>
  <si>
    <t>b.14-15</t>
  </si>
  <si>
    <t>10*1+0</t>
  </si>
  <si>
    <t>0,34*1,1</t>
  </si>
  <si>
    <t>(0,14+0,06)*1,1</t>
  </si>
  <si>
    <t>(0,12+0,45)*1,1</t>
  </si>
  <si>
    <t>(0,18+0,08)*1,1</t>
  </si>
  <si>
    <t>0,13*1,1</t>
  </si>
  <si>
    <t>0,29*1,1</t>
  </si>
  <si>
    <t>0,45*1,1</t>
  </si>
  <si>
    <t>b.14</t>
  </si>
  <si>
    <t>0,68*1,1</t>
  </si>
  <si>
    <t>0,56*1,1</t>
  </si>
  <si>
    <t>762341610</t>
  </si>
  <si>
    <t>Montáž bednění střech štítových okapových říms, krajnic, závětrných prken a žaluzií ve spádu nebo rovnoběžně s okapem z prken hrubých tl. do 32 mm</t>
  </si>
  <si>
    <t>1911020480</t>
  </si>
  <si>
    <t>https://podminky.urs.cz/item/CS_URS_2024_01/762341610</t>
  </si>
  <si>
    <t>b.16</t>
  </si>
  <si>
    <t>490996528</t>
  </si>
  <si>
    <t>0,15*1,1</t>
  </si>
  <si>
    <t>b.7-8</t>
  </si>
  <si>
    <t>215+21</t>
  </si>
  <si>
    <t>215*0,03*1,1</t>
  </si>
  <si>
    <t>21*0,026*1,1</t>
  </si>
  <si>
    <t>762343811</t>
  </si>
  <si>
    <t>Demontáž bednění a laťování bednění okapů a štítových říms, včetně kostry, krajnice a závětrného prkna, pevných žaluzií a bednění z dílců, z prken hrubých, hoblovaných tl. do 32 mm</t>
  </si>
  <si>
    <t>1231180508</t>
  </si>
  <si>
    <t>https://podminky.urs.cz/item/CS_URS_2024_01/762343811</t>
  </si>
  <si>
    <t>KLA0</t>
  </si>
  <si>
    <t>28+5</t>
  </si>
  <si>
    <t>764001891</t>
  </si>
  <si>
    <t>Demontáž klempířských konstrukcí oplechování úžlabí do suti</t>
  </si>
  <si>
    <t>-1702005329</t>
  </si>
  <si>
    <t>https://podminky.urs.cz/item/CS_URS_2024_01/764001891</t>
  </si>
  <si>
    <t>klb0</t>
  </si>
  <si>
    <t>764002812</t>
  </si>
  <si>
    <t>Demontáž klempířských konstrukcí okapového plechu do suti, v krytině skládané</t>
  </si>
  <si>
    <t>660214298</t>
  </si>
  <si>
    <t>https://podminky.urs.cz/item/CS_URS_2024_01/764002812</t>
  </si>
  <si>
    <t>8,5</t>
  </si>
  <si>
    <t>764002841</t>
  </si>
  <si>
    <t>Demontáž klempířských konstrukcí oplechování horních ploch zdí a nadezdívek do suti</t>
  </si>
  <si>
    <t>-1441404476</t>
  </si>
  <si>
    <t>https://podminky.urs.cz/item/CS_URS_2024_01/764002841</t>
  </si>
  <si>
    <t>31,5</t>
  </si>
  <si>
    <t>764002871</t>
  </si>
  <si>
    <t>Demontáž klempířských konstrukcí lemování zdí do suti</t>
  </si>
  <si>
    <t>994107696</t>
  </si>
  <si>
    <t>https://podminky.urs.cz/item/CS_URS_2024_01/764002871</t>
  </si>
  <si>
    <t>kl0</t>
  </si>
  <si>
    <t>38,25</t>
  </si>
  <si>
    <t>764004831</t>
  </si>
  <si>
    <t>Demontáž klempířských konstrukcí žlabu mezistřešního nebo zaatikového do suti</t>
  </si>
  <si>
    <t>https://podminky.urs.cz/item/CS_URS_2024_01/764004831</t>
  </si>
  <si>
    <t>81,75</t>
  </si>
  <si>
    <t>klb3</t>
  </si>
  <si>
    <t>33,5</t>
  </si>
  <si>
    <t>klb2</t>
  </si>
  <si>
    <t>18,5</t>
  </si>
  <si>
    <t>764231405</t>
  </si>
  <si>
    <t>Oplechování střešních prvků z měděného plechu hřebene větraného, včetně větrací mřížky rš 400 mm</t>
  </si>
  <si>
    <t>-1372495830</t>
  </si>
  <si>
    <t>https://podminky.urs.cz/item/CS_URS_2024_01/764231405</t>
  </si>
  <si>
    <t>klb24</t>
  </si>
  <si>
    <t>10,75</t>
  </si>
  <si>
    <t>764231467</t>
  </si>
  <si>
    <t>Oplechování střešních prvků z měděného plechu úžlabí rš 670 mm</t>
  </si>
  <si>
    <t>-1667319425</t>
  </si>
  <si>
    <t>https://podminky.urs.cz/item/CS_URS_2024_01/764231467</t>
  </si>
  <si>
    <t>klb7</t>
  </si>
  <si>
    <t>764232404</t>
  </si>
  <si>
    <t>Oplechování střešních prvků z měděného plechu štítu závětrnou lištou rš 330 mm</t>
  </si>
  <si>
    <t>1865608171</t>
  </si>
  <si>
    <t>https://podminky.urs.cz/item/CS_URS_2024_01/764232404</t>
  </si>
  <si>
    <t>klb23</t>
  </si>
  <si>
    <t>764233416</t>
  </si>
  <si>
    <t>Oplechování střešních prvků z měděného plechu střešní dilatace jednodílná rš 500 mm</t>
  </si>
  <si>
    <t>1531920303</t>
  </si>
  <si>
    <t>https://podminky.urs.cz/item/CS_URS_2024_01/764233416</t>
  </si>
  <si>
    <t>klb21</t>
  </si>
  <si>
    <t>klb18</t>
  </si>
  <si>
    <t>klb9, 11</t>
  </si>
  <si>
    <t>6*0,75</t>
  </si>
  <si>
    <t>8*0,75</t>
  </si>
  <si>
    <t>klb19, 20</t>
  </si>
  <si>
    <t>1*12</t>
  </si>
  <si>
    <t>1*8,75</t>
  </si>
  <si>
    <t>764331414</t>
  </si>
  <si>
    <t>Lemování zdí z měděného plechu boční nebo horní rovných, střech s krytinou skládanou mimo prejzovou rš 330 mm</t>
  </si>
  <si>
    <t>-1116529740</t>
  </si>
  <si>
    <t>https://podminky.urs.cz/item/CS_URS_2024_01/764331414</t>
  </si>
  <si>
    <t>klb13</t>
  </si>
  <si>
    <t>15,75</t>
  </si>
  <si>
    <t>764533412</t>
  </si>
  <si>
    <t>Žlab nadokapní (nástřešní) z měděného plechu oblého tvaru, včetně háků, čel a hrdel rš 1000 mm</t>
  </si>
  <si>
    <t>https://podminky.urs.cz/item/CS_URS_2024_01/764533412</t>
  </si>
  <si>
    <t>klb12</t>
  </si>
  <si>
    <t>764535411</t>
  </si>
  <si>
    <t>Žlab mezistřešní nebo zaatikový z měděného plechu včetně čel a hrdel uložený v lůžku bez háků rš 1100 mm</t>
  </si>
  <si>
    <t>391868085</t>
  </si>
  <si>
    <t>https://podminky.urs.cz/item/CS_URS_2024_01/764535411</t>
  </si>
  <si>
    <t>klb8, 22</t>
  </si>
  <si>
    <t>6+27,5</t>
  </si>
  <si>
    <t>KLB0a</t>
  </si>
  <si>
    <t>KLB0b</t>
  </si>
  <si>
    <t>Dmtž vrcholu věže</t>
  </si>
  <si>
    <t>KLB1</t>
  </si>
  <si>
    <t>D+M oplechování hrotnice věže s makovicí z Cu plechu, pasířské provedení, vč povrch úpravy, zlacení, D300, h2400</t>
  </si>
  <si>
    <t>KLB4</t>
  </si>
  <si>
    <t>D+M oplechování vrchlu střechy z Cu plechu, pasířské provedení, vel.7000/1250/750</t>
  </si>
  <si>
    <t>-1012944407</t>
  </si>
  <si>
    <t>KLB5</t>
  </si>
  <si>
    <t>D+M oplechování nároží střechy z Cu plechu, pasířské provedení, rš.1000</t>
  </si>
  <si>
    <t>-1281236245</t>
  </si>
  <si>
    <t>KLB6</t>
  </si>
  <si>
    <t>D+M oplechování vodorovné střechy z Cu plechu, pasířské provedení, rš.750</t>
  </si>
  <si>
    <t>-687197983</t>
  </si>
  <si>
    <t>KLB10</t>
  </si>
  <si>
    <t>D+M oplechování čela žlabu opatřené propustkem a odpad rourou z Cu plechu, vel.500/500, D100-1000</t>
  </si>
  <si>
    <t>KLB14</t>
  </si>
  <si>
    <t>D+M oplechování boků a čela vikýře z Cu plechu, pasířské provedení, plocha 2,5 m2 + lemovánlí rš.330-4250</t>
  </si>
  <si>
    <t>KLB15</t>
  </si>
  <si>
    <t>D+M oplechování římsy vikýře z Cu plechu, pasířské provedení, rš.330-3500</t>
  </si>
  <si>
    <t>1936419559</t>
  </si>
  <si>
    <t>KLB16</t>
  </si>
  <si>
    <t>D+M oplechování střechy vikýře z Cu plechu, plocha 2,5m2</t>
  </si>
  <si>
    <t>-790561404</t>
  </si>
  <si>
    <t>KLB17</t>
  </si>
  <si>
    <t>D+M oplechování čela, boků a střechy vikýře z Cu plechu, pasířským způsobem, plocha 1,5m2</t>
  </si>
  <si>
    <t>-1975159828</t>
  </si>
  <si>
    <t>765131803</t>
  </si>
  <si>
    <t>Demontáž azbestocementové krytiny skládané sklonu do 30° do suti</t>
  </si>
  <si>
    <t>-59469536</t>
  </si>
  <si>
    <t>https://podminky.urs.cz/item/CS_URS_2024_01/765131803</t>
  </si>
  <si>
    <t>157</t>
  </si>
  <si>
    <t>765131823</t>
  </si>
  <si>
    <t>Demontáž azbestocementové krytiny skládané sklonu do 30° hřebene nebo nároží z hřebenáčů do suti</t>
  </si>
  <si>
    <t>-1306652745</t>
  </si>
  <si>
    <t>https://podminky.urs.cz/item/CS_URS_2024_01/765131823</t>
  </si>
  <si>
    <t>61,25</t>
  </si>
  <si>
    <t>765131843</t>
  </si>
  <si>
    <t>Demontáž azbestocementové krytiny skládané Příplatek k cenám za sklon přes 30° demontáže krytiny</t>
  </si>
  <si>
    <t>476354348</t>
  </si>
  <si>
    <t>https://podminky.urs.cz/item/CS_URS_2024_01/765131843</t>
  </si>
  <si>
    <t>765131853</t>
  </si>
  <si>
    <t>Demontáž azbestocementové krytiny skládané Příplatek k cenám za sklon přes 30° demontáže hřebene nebo nároží</t>
  </si>
  <si>
    <t>380389193</t>
  </si>
  <si>
    <t>https://podminky.urs.cz/item/CS_URS_2024_01/765131853</t>
  </si>
  <si>
    <t>215*30,4 'Přepočtené koeficientem množství</t>
  </si>
  <si>
    <t>765161303</t>
  </si>
  <si>
    <t>Montáž krytiny z přírodní břidlice tl. do 6 mm okapové hrany, krytí dvojité</t>
  </si>
  <si>
    <t>-949133276</t>
  </si>
  <si>
    <t>https://podminky.urs.cz/item/CS_URS_2024_01/765161303</t>
  </si>
  <si>
    <t>30,5</t>
  </si>
  <si>
    <t>2142520010</t>
  </si>
  <si>
    <t>30,5*8,7465 'Přepočtené koeficientem množství</t>
  </si>
  <si>
    <t>765161315</t>
  </si>
  <si>
    <t>Montáž krytiny z přírodní břidlice tl. do 6 mm nárožní hrany jednoduché z kamenů (lemovací řadou), počet kamenů oboustranně přes 14 ks/m</t>
  </si>
  <si>
    <t>-695411447</t>
  </si>
  <si>
    <t>https://podminky.urs.cz/item/CS_URS_2024_01/765161315</t>
  </si>
  <si>
    <t>48,75</t>
  </si>
  <si>
    <t>58389007.1</t>
  </si>
  <si>
    <t>krytina břidlicová jednoduché krytí obdélník 300x300mm</t>
  </si>
  <si>
    <t>-666390796</t>
  </si>
  <si>
    <t>48,75*16,8 'Přepočtené koeficientem množství</t>
  </si>
  <si>
    <t>765161335</t>
  </si>
  <si>
    <t>Montáž krytiny z přírodní břidlice tl. do 6 mm hřebene, jednoduché krytí (lemovací řadou), počet kamenů oboustranně přes 14 ks/m</t>
  </si>
  <si>
    <t>1218759909</t>
  </si>
  <si>
    <t>https://podminky.urs.cz/item/CS_URS_2024_01/765161335</t>
  </si>
  <si>
    <t>12,5</t>
  </si>
  <si>
    <t>-466800361</t>
  </si>
  <si>
    <t>12,5*16,8 'Přepočtené koeficientem množství</t>
  </si>
  <si>
    <t>765161801</t>
  </si>
  <si>
    <t>Demontáž krytiny z přírodní břidlice sklonu střechy do 30°, do suti</t>
  </si>
  <si>
    <t>96389281</t>
  </si>
  <si>
    <t>https://podminky.urs.cz/item/CS_URS_2024_01/765161801</t>
  </si>
  <si>
    <t>765161821</t>
  </si>
  <si>
    <t>Demontáž krytiny z přírodní břidlice Příplatek za sklon přes 30°</t>
  </si>
  <si>
    <t>-1799580889</t>
  </si>
  <si>
    <t>https://podminky.urs.cz/item/CS_URS_2024_01/765161821</t>
  </si>
  <si>
    <t>TRB1</t>
  </si>
  <si>
    <t>Repase a doplnění stáv dřev dveře,kování, vč povrch úpravy, dmtž a zpětná mtž, vel.1000/2200</t>
  </si>
  <si>
    <t>TRB2</t>
  </si>
  <si>
    <t>Repase a doplnění stáv dřev okno, kování, vč povrch úpravy, dmtž a zpětná mtž, vel.500/900</t>
  </si>
  <si>
    <t>TRB3</t>
  </si>
  <si>
    <t>Repase a doplnění stáv dřev okno, kování, vč povrch úpravy, dmtž a zpětná mtž, vel.D450</t>
  </si>
  <si>
    <t>1233888914</t>
  </si>
  <si>
    <t>TRB4</t>
  </si>
  <si>
    <t>D+M dřev žebřík, vel.450/3000</t>
  </si>
  <si>
    <t>KOB1</t>
  </si>
  <si>
    <t>Rapase a doplnění stáv ocel mříže, vč dmtž a zpětné mtž, povrch úpravy, vel.6200/1800</t>
  </si>
  <si>
    <t>-1582861918</t>
  </si>
  <si>
    <t>KOB2</t>
  </si>
  <si>
    <t>Repase a doplnění stáv kovové hrotnice nároží střechy, vč dmtž a zpětné mtž, povrch úpravy, dl. 4,5m</t>
  </si>
  <si>
    <t>KOB3</t>
  </si>
  <si>
    <t>Rapase a doplnění stáv ocel mříže, vč dmtž a zpětné mtž, povrch úpravy, vel.1200/700</t>
  </si>
  <si>
    <t>1210553669</t>
  </si>
  <si>
    <t>KOB4</t>
  </si>
  <si>
    <t>ZB1</t>
  </si>
  <si>
    <t>Repase a doplnění stáv kov kotvení pozednice 45/12-2500, vč povrch úpravy</t>
  </si>
  <si>
    <t>ZB2</t>
  </si>
  <si>
    <t>Repase a doplnění stáv kov kotvení krovu 45/10-750, vč povrch úpravy</t>
  </si>
  <si>
    <t>ZB3</t>
  </si>
  <si>
    <t>Repase a doplnění stáv kov kotvení krovu 45/10-1500, vč povrch úpravy</t>
  </si>
  <si>
    <t>-1479932007</t>
  </si>
  <si>
    <t>ZB4</t>
  </si>
  <si>
    <t>ZB5</t>
  </si>
  <si>
    <t>ZB6</t>
  </si>
  <si>
    <t>Repase stáv kov kce žlabu vč dmtž a zpětné mtž, povrch úpravy, dl.8,5m</t>
  </si>
  <si>
    <t>50603908</t>
  </si>
  <si>
    <t>ZB7</t>
  </si>
  <si>
    <t>ZB8</t>
  </si>
  <si>
    <t>ZB9</t>
  </si>
  <si>
    <t>ZB10</t>
  </si>
  <si>
    <t>ZB11</t>
  </si>
  <si>
    <t>KAB1</t>
  </si>
  <si>
    <t>Repase a doplnění stáv kamen fronton, vč povrch úpravy, plocha 3m2</t>
  </si>
  <si>
    <t>KAB2</t>
  </si>
  <si>
    <t>Repase a doplnění stáv kamen římsy, vč povrch úpravy, plocha 2,5m2</t>
  </si>
  <si>
    <t>-933064234</t>
  </si>
  <si>
    <t>KAB3</t>
  </si>
  <si>
    <t>Repase a doplnění stáv kamen konzole, vč povrch úpravy, plocha 0,75m2</t>
  </si>
  <si>
    <t>KAB4a</t>
  </si>
  <si>
    <t>KAB4b</t>
  </si>
  <si>
    <t>D+M kamen čuček, vč povrch úpravy, plocha 1m2</t>
  </si>
  <si>
    <t>-724921838</t>
  </si>
  <si>
    <t>KAB5</t>
  </si>
  <si>
    <t>Repase a doplnění stáv kamen lev s kartuší, vč povrch úpravy, plocha 2,0m2</t>
  </si>
  <si>
    <t>KAB6</t>
  </si>
  <si>
    <t>Repase a doplnění stáv kamen skulptury muže se štítem, vč povrch úpravy, plocha 3,0m2</t>
  </si>
  <si>
    <t>-970507517</t>
  </si>
  <si>
    <t>KAB7</t>
  </si>
  <si>
    <t>2083211051</t>
  </si>
  <si>
    <t>KAB8</t>
  </si>
  <si>
    <t>Repase a doplnění stáv kamen krycí desky balustrády, vč povrch úpravy, plocha 4,0m2</t>
  </si>
  <si>
    <t>-642567351</t>
  </si>
  <si>
    <t>KAB9</t>
  </si>
  <si>
    <t>D+M kamen čuček, vč povrch úpravy, plocha 0,75m2</t>
  </si>
  <si>
    <t>-1914792554</t>
  </si>
  <si>
    <t>KAB10</t>
  </si>
  <si>
    <t>Repase a doplnění stáv kamen balustráda na věži, vč povrch úpravy, plocha 2,5m2</t>
  </si>
  <si>
    <t>158</t>
  </si>
  <si>
    <t>159</t>
  </si>
  <si>
    <t>161</t>
  </si>
  <si>
    <t>162</t>
  </si>
  <si>
    <t>1012457350</t>
  </si>
  <si>
    <t>163</t>
  </si>
  <si>
    <t>-1552685608</t>
  </si>
  <si>
    <t>164</t>
  </si>
  <si>
    <t>165</t>
  </si>
  <si>
    <t>210220101.4</t>
  </si>
  <si>
    <t>-726298720</t>
  </si>
  <si>
    <t>229661286</t>
  </si>
  <si>
    <t>2036917920</t>
  </si>
  <si>
    <t>-296104452</t>
  </si>
  <si>
    <t>210220301.1</t>
  </si>
  <si>
    <t>65768607</t>
  </si>
  <si>
    <t>-1928214788</t>
  </si>
  <si>
    <t>-1087803678</t>
  </si>
  <si>
    <t>210220321.3</t>
  </si>
  <si>
    <t>1812562741</t>
  </si>
  <si>
    <t>-1909624465</t>
  </si>
  <si>
    <t>80672295</t>
  </si>
  <si>
    <t>580105062.4</t>
  </si>
  <si>
    <t>-1062923835</t>
  </si>
  <si>
    <t>741810001</t>
  </si>
  <si>
    <t>355365322</t>
  </si>
  <si>
    <t>R210990086.4</t>
  </si>
  <si>
    <t>-899017122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</si>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</sst>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8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8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4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vertical="center"/>
    </xf>
    <xf numFmtId="4" fontId="8" fillId="0" borderId="21" xfId="0" applyNumberFormat="1" applyFont="1" applyBorder="1" applyAlignment="1" applyProtection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4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4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30001000" TargetMode="External" /><Relationship Id="rId2" Type="http://schemas.openxmlformats.org/officeDocument/2006/relationships/hyperlink" Target="https://podminky.urs.cz/item/CS_URS_2024_01/011514000" TargetMode="External" /><Relationship Id="rId3" Type="http://schemas.openxmlformats.org/officeDocument/2006/relationships/hyperlink" Target="https://podminky.urs.cz/item/CS_URS_2024_01/045002000" TargetMode="External" /><Relationship Id="rId4" Type="http://schemas.openxmlformats.org/officeDocument/2006/relationships/hyperlink" Target="https://podminky.urs.cz/item/CS_URS_2024_01/013294000" TargetMode="External" /><Relationship Id="rId5" Type="http://schemas.openxmlformats.org/officeDocument/2006/relationships/hyperlink" Target="https://podminky.urs.cz/item/CS_URS_2023_01/011544000" TargetMode="External" /><Relationship Id="rId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612131100" TargetMode="External" /><Relationship Id="rId2" Type="http://schemas.openxmlformats.org/officeDocument/2006/relationships/hyperlink" Target="https://podminky.urs.cz/item/CS_URS_2024_01/622131100" TargetMode="External" /><Relationship Id="rId3" Type="http://schemas.openxmlformats.org/officeDocument/2006/relationships/hyperlink" Target="https://podminky.urs.cz/item/CS_URS_2024_01/622325651" TargetMode="External" /><Relationship Id="rId4" Type="http://schemas.openxmlformats.org/officeDocument/2006/relationships/hyperlink" Target="https://podminky.urs.cz/item/CS_URS_2024_01/629995101" TargetMode="External" /><Relationship Id="rId5" Type="http://schemas.openxmlformats.org/officeDocument/2006/relationships/hyperlink" Target="https://podminky.urs.cz/item/CS_URS_2024_01/941211113" TargetMode="External" /><Relationship Id="rId6" Type="http://schemas.openxmlformats.org/officeDocument/2006/relationships/hyperlink" Target="https://podminky.urs.cz/item/CS_URS_2024_01/941211213" TargetMode="External" /><Relationship Id="rId7" Type="http://schemas.openxmlformats.org/officeDocument/2006/relationships/hyperlink" Target="https://podminky.urs.cz/item/CS_URS_2024_01/941211813" TargetMode="External" /><Relationship Id="rId8" Type="http://schemas.openxmlformats.org/officeDocument/2006/relationships/hyperlink" Target="https://podminky.urs.cz/item/CS_URS_2024_01/952902381" TargetMode="External" /><Relationship Id="rId9" Type="http://schemas.openxmlformats.org/officeDocument/2006/relationships/hyperlink" Target="https://podminky.urs.cz/item/CS_URS_2024_01/952902511" TargetMode="External" /><Relationship Id="rId10" Type="http://schemas.openxmlformats.org/officeDocument/2006/relationships/hyperlink" Target="https://podminky.urs.cz/item/CS_URS_2024_01/952902601" TargetMode="External" /><Relationship Id="rId11" Type="http://schemas.openxmlformats.org/officeDocument/2006/relationships/hyperlink" Target="https://podminky.urs.cz/item/CS_URS_2024_01/952902611" TargetMode="External" /><Relationship Id="rId12" Type="http://schemas.openxmlformats.org/officeDocument/2006/relationships/hyperlink" Target="https://podminky.urs.cz/item/CS_URS_2024_01/962032230" TargetMode="External" /><Relationship Id="rId13" Type="http://schemas.openxmlformats.org/officeDocument/2006/relationships/hyperlink" Target="https://podminky.urs.cz/item/CS_URS_2024_01/978013121" TargetMode="External" /><Relationship Id="rId14" Type="http://schemas.openxmlformats.org/officeDocument/2006/relationships/hyperlink" Target="https://podminky.urs.cz/item/CS_URS_2024_01/978019321" TargetMode="External" /><Relationship Id="rId15" Type="http://schemas.openxmlformats.org/officeDocument/2006/relationships/hyperlink" Target="https://podminky.urs.cz/item/CS_URS_2024_01/985222101" TargetMode="External" /><Relationship Id="rId16" Type="http://schemas.openxmlformats.org/officeDocument/2006/relationships/hyperlink" Target="https://podminky.urs.cz/item/CS_URS_2024_01/997013118" TargetMode="External" /><Relationship Id="rId17" Type="http://schemas.openxmlformats.org/officeDocument/2006/relationships/hyperlink" Target="https://podminky.urs.cz/item/CS_URS_2024_01/997013501" TargetMode="External" /><Relationship Id="rId18" Type="http://schemas.openxmlformats.org/officeDocument/2006/relationships/hyperlink" Target="https://podminky.urs.cz/item/CS_URS_2024_01/997013509" TargetMode="External" /><Relationship Id="rId19" Type="http://schemas.openxmlformats.org/officeDocument/2006/relationships/hyperlink" Target="https://podminky.urs.cz/item/CS_URS_2024_01/997013603" TargetMode="External" /><Relationship Id="rId20" Type="http://schemas.openxmlformats.org/officeDocument/2006/relationships/hyperlink" Target="https://podminky.urs.cz/item/CS_URS_2024_01/997013811" TargetMode="External" /><Relationship Id="rId21" Type="http://schemas.openxmlformats.org/officeDocument/2006/relationships/hyperlink" Target="https://podminky.urs.cz/item/CS_URS_2024_01/997013814" TargetMode="External" /><Relationship Id="rId22" Type="http://schemas.openxmlformats.org/officeDocument/2006/relationships/hyperlink" Target="https://podminky.urs.cz/item/CS_URS_2024_01/997013631" TargetMode="External" /><Relationship Id="rId23" Type="http://schemas.openxmlformats.org/officeDocument/2006/relationships/hyperlink" Target="https://podminky.urs.cz/item/CS_URS_2024_01/998011004" TargetMode="External" /><Relationship Id="rId24" Type="http://schemas.openxmlformats.org/officeDocument/2006/relationships/hyperlink" Target="https://podminky.urs.cz/item/CS_URS_2024_01/712531101" TargetMode="External" /><Relationship Id="rId25" Type="http://schemas.openxmlformats.org/officeDocument/2006/relationships/hyperlink" Target="https://podminky.urs.cz/item/CS_URS_2024_01/712531111" TargetMode="External" /><Relationship Id="rId26" Type="http://schemas.openxmlformats.org/officeDocument/2006/relationships/hyperlink" Target="https://podminky.urs.cz/item/CS_URS_2024_01/712591587" TargetMode="External" /><Relationship Id="rId27" Type="http://schemas.openxmlformats.org/officeDocument/2006/relationships/hyperlink" Target="https://podminky.urs.cz/item/CS_URS_2024_01/712631801" TargetMode="External" /><Relationship Id="rId28" Type="http://schemas.openxmlformats.org/officeDocument/2006/relationships/hyperlink" Target="https://podminky.urs.cz/item/CS_URS_2024_01/998712204" TargetMode="External" /><Relationship Id="rId29" Type="http://schemas.openxmlformats.org/officeDocument/2006/relationships/hyperlink" Target="https://podminky.urs.cz/item/CS_URS_2024_01/762081150" TargetMode="External" /><Relationship Id="rId30" Type="http://schemas.openxmlformats.org/officeDocument/2006/relationships/hyperlink" Target="https://podminky.urs.cz/item/CS_URS_2024_01/762083121" TargetMode="External" /><Relationship Id="rId31" Type="http://schemas.openxmlformats.org/officeDocument/2006/relationships/hyperlink" Target="https://podminky.urs.cz/item/CS_URS_2024_01/762331921" TargetMode="External" /><Relationship Id="rId32" Type="http://schemas.openxmlformats.org/officeDocument/2006/relationships/hyperlink" Target="https://podminky.urs.cz/item/CS_URS_2024_01/762331931" TargetMode="External" /><Relationship Id="rId33" Type="http://schemas.openxmlformats.org/officeDocument/2006/relationships/hyperlink" Target="https://podminky.urs.cz/item/CS_URS_2024_01/762331941" TargetMode="External" /><Relationship Id="rId34" Type="http://schemas.openxmlformats.org/officeDocument/2006/relationships/hyperlink" Target="https://podminky.urs.cz/item/CS_URS_2024_01/762331951" TargetMode="External" /><Relationship Id="rId35" Type="http://schemas.openxmlformats.org/officeDocument/2006/relationships/hyperlink" Target="https://podminky.urs.cz/item/CS_URS_2024_01/762332942" TargetMode="External" /><Relationship Id="rId36" Type="http://schemas.openxmlformats.org/officeDocument/2006/relationships/hyperlink" Target="https://podminky.urs.cz/item/CS_URS_2024_01/762332943" TargetMode="External" /><Relationship Id="rId37" Type="http://schemas.openxmlformats.org/officeDocument/2006/relationships/hyperlink" Target="https://podminky.urs.cz/item/CS_URS_2024_01/762332944" TargetMode="External" /><Relationship Id="rId38" Type="http://schemas.openxmlformats.org/officeDocument/2006/relationships/hyperlink" Target="https://podminky.urs.cz/item/CS_URS_2024_01/762332945" TargetMode="External" /><Relationship Id="rId39" Type="http://schemas.openxmlformats.org/officeDocument/2006/relationships/hyperlink" Target="https://podminky.urs.cz/item/CS_URS_2024_01/762341210" TargetMode="External" /><Relationship Id="rId40" Type="http://schemas.openxmlformats.org/officeDocument/2006/relationships/hyperlink" Target="https://podminky.urs.cz/item/CS_URS_2024_01/762341811" TargetMode="External" /><Relationship Id="rId41" Type="http://schemas.openxmlformats.org/officeDocument/2006/relationships/hyperlink" Target="https://podminky.urs.cz/item/CS_URS_2024_01/762395000" TargetMode="External" /><Relationship Id="rId42" Type="http://schemas.openxmlformats.org/officeDocument/2006/relationships/hyperlink" Target="https://podminky.urs.cz/item/CS_URS_2024_01/762521811" TargetMode="External" /><Relationship Id="rId43" Type="http://schemas.openxmlformats.org/officeDocument/2006/relationships/hyperlink" Target="https://podminky.urs.cz/item/CS_URS_2024_01/762523104" TargetMode="External" /><Relationship Id="rId44" Type="http://schemas.openxmlformats.org/officeDocument/2006/relationships/hyperlink" Target="https://podminky.urs.cz/item/CS_URS_2024_01/998762204" TargetMode="External" /><Relationship Id="rId45" Type="http://schemas.openxmlformats.org/officeDocument/2006/relationships/hyperlink" Target="https://podminky.urs.cz/item/CS_URS_2024_01/764001821" TargetMode="External" /><Relationship Id="rId46" Type="http://schemas.openxmlformats.org/officeDocument/2006/relationships/hyperlink" Target="https://podminky.urs.cz/item/CS_URS_2024_01/764002821" TargetMode="External" /><Relationship Id="rId47" Type="http://schemas.openxmlformats.org/officeDocument/2006/relationships/hyperlink" Target="https://podminky.urs.cz/item/CS_URS_2024_01/764002861" TargetMode="External" /><Relationship Id="rId48" Type="http://schemas.openxmlformats.org/officeDocument/2006/relationships/hyperlink" Target="https://podminky.urs.cz/item/CS_URS_2024_01/764004821" TargetMode="External" /><Relationship Id="rId49" Type="http://schemas.openxmlformats.org/officeDocument/2006/relationships/hyperlink" Target="https://podminky.urs.cz/item/CS_URS_2024_01/764004861" TargetMode="External" /><Relationship Id="rId50" Type="http://schemas.openxmlformats.org/officeDocument/2006/relationships/hyperlink" Target="https://podminky.urs.cz/item/CS_URS_2024_01/764031413" TargetMode="External" /><Relationship Id="rId51" Type="http://schemas.openxmlformats.org/officeDocument/2006/relationships/hyperlink" Target="https://podminky.urs.cz/item/CS_URS_2024_01/764131411" TargetMode="External" /><Relationship Id="rId52" Type="http://schemas.openxmlformats.org/officeDocument/2006/relationships/hyperlink" Target="https://podminky.urs.cz/item/CS_URS_2024_01/764233452" TargetMode="External" /><Relationship Id="rId53" Type="http://schemas.openxmlformats.org/officeDocument/2006/relationships/hyperlink" Target="https://podminky.urs.cz/item/CS_URS_2024_01/764235411" TargetMode="External" /><Relationship Id="rId54" Type="http://schemas.openxmlformats.org/officeDocument/2006/relationships/hyperlink" Target="https://podminky.urs.cz/item/CS_URS_2024_01/764236446" TargetMode="External" /><Relationship Id="rId55" Type="http://schemas.openxmlformats.org/officeDocument/2006/relationships/hyperlink" Target="https://podminky.urs.cz/item/CS_URS_2024_01/764236467" TargetMode="External" /><Relationship Id="rId56" Type="http://schemas.openxmlformats.org/officeDocument/2006/relationships/hyperlink" Target="https://podminky.urs.cz/item/CS_URS_2024_01/764238431" TargetMode="External" /><Relationship Id="rId57" Type="http://schemas.openxmlformats.org/officeDocument/2006/relationships/hyperlink" Target="https://podminky.urs.cz/item/CS_URS_2024_01/764533409" TargetMode="External" /><Relationship Id="rId58" Type="http://schemas.openxmlformats.org/officeDocument/2006/relationships/hyperlink" Target="https://podminky.urs.cz/item/CS_URS_2024_01/764538421" TargetMode="External" /><Relationship Id="rId59" Type="http://schemas.openxmlformats.org/officeDocument/2006/relationships/hyperlink" Target="https://podminky.urs.cz/item/CS_URS_2024_01/998764204" TargetMode="External" /><Relationship Id="rId60" Type="http://schemas.openxmlformats.org/officeDocument/2006/relationships/hyperlink" Target="https://podminky.urs.cz/item/CS_URS_2024_01/765161221" TargetMode="External" /><Relationship Id="rId61" Type="http://schemas.openxmlformats.org/officeDocument/2006/relationships/hyperlink" Target="https://podminky.urs.cz/item/CS_URS_2024_01/765161393" TargetMode="External" /><Relationship Id="rId62" Type="http://schemas.openxmlformats.org/officeDocument/2006/relationships/hyperlink" Target="https://podminky.urs.cz/item/CS_URS_2024_01/998765204" TargetMode="External" /><Relationship Id="rId63" Type="http://schemas.openxmlformats.org/officeDocument/2006/relationships/hyperlink" Target="https://podminky.urs.cz/item/CS_URS_2024_01/998766204" TargetMode="External" /><Relationship Id="rId64" Type="http://schemas.openxmlformats.org/officeDocument/2006/relationships/hyperlink" Target="https://podminky.urs.cz/item/CS_URS_2024_01/998767204" TargetMode="External" /><Relationship Id="rId65" Type="http://schemas.openxmlformats.org/officeDocument/2006/relationships/hyperlink" Target="https://podminky.urs.cz/item/CS_URS_2024_01/998782203" TargetMode="External" /><Relationship Id="rId66" Type="http://schemas.openxmlformats.org/officeDocument/2006/relationships/hyperlink" Target="https://podminky.urs.cz/item/CS_URS_2024_01/783201201" TargetMode="External" /><Relationship Id="rId67" Type="http://schemas.openxmlformats.org/officeDocument/2006/relationships/hyperlink" Target="https://podminky.urs.cz/item/CS_URS_2024_01/783213021" TargetMode="External" /><Relationship Id="rId68" Type="http://schemas.openxmlformats.org/officeDocument/2006/relationships/hyperlink" Target="https://podminky.urs.cz/item/CS_URS_2024_01/783823149" TargetMode="External" /><Relationship Id="rId69" Type="http://schemas.openxmlformats.org/officeDocument/2006/relationships/hyperlink" Target="https://podminky.urs.cz/item/CS_URS_2024_01/783823163" TargetMode="External" /><Relationship Id="rId70" Type="http://schemas.openxmlformats.org/officeDocument/2006/relationships/hyperlink" Target="https://podminky.urs.cz/item/CS_URS_2024_01/783827443" TargetMode="External" /><Relationship Id="rId71" Type="http://schemas.openxmlformats.org/officeDocument/2006/relationships/hyperlink" Target="https://podminky.urs.cz/item/CS_URS_2024_01/784121005" TargetMode="External" /><Relationship Id="rId72" Type="http://schemas.openxmlformats.org/officeDocument/2006/relationships/hyperlink" Target="https://podminky.urs.cz/item/CS_URS_2024_01/784181015" TargetMode="External" /><Relationship Id="rId7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30001000" TargetMode="External" /><Relationship Id="rId2" Type="http://schemas.openxmlformats.org/officeDocument/2006/relationships/hyperlink" Target="https://podminky.urs.cz/item/CS_URS_2024_01/011514000" TargetMode="External" /><Relationship Id="rId3" Type="http://schemas.openxmlformats.org/officeDocument/2006/relationships/hyperlink" Target="https://podminky.urs.cz/item/CS_URS_2024_01/045002000" TargetMode="External" /><Relationship Id="rId4" Type="http://schemas.openxmlformats.org/officeDocument/2006/relationships/hyperlink" Target="https://podminky.urs.cz/item/CS_URS_2024_01/013294000" TargetMode="External" /><Relationship Id="rId5" Type="http://schemas.openxmlformats.org/officeDocument/2006/relationships/hyperlink" Target="https://podminky.urs.cz/item/CS_URS_2023_01/011544000" TargetMode="External" /><Relationship Id="rId6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612131100" TargetMode="External" /><Relationship Id="rId2" Type="http://schemas.openxmlformats.org/officeDocument/2006/relationships/hyperlink" Target="https://podminky.urs.cz/item/CS_URS_2024_01/622131100" TargetMode="External" /><Relationship Id="rId3" Type="http://schemas.openxmlformats.org/officeDocument/2006/relationships/hyperlink" Target="https://podminky.urs.cz/item/CS_URS_2024_01/622325651" TargetMode="External" /><Relationship Id="rId4" Type="http://schemas.openxmlformats.org/officeDocument/2006/relationships/hyperlink" Target="https://podminky.urs.cz/item/CS_URS_2024_01/629995101" TargetMode="External" /><Relationship Id="rId5" Type="http://schemas.openxmlformats.org/officeDocument/2006/relationships/hyperlink" Target="https://podminky.urs.cz/item/CS_URS_2024_01/941211113" TargetMode="External" /><Relationship Id="rId6" Type="http://schemas.openxmlformats.org/officeDocument/2006/relationships/hyperlink" Target="https://podminky.urs.cz/item/CS_URS_2024_01/941211213" TargetMode="External" /><Relationship Id="rId7" Type="http://schemas.openxmlformats.org/officeDocument/2006/relationships/hyperlink" Target="https://podminky.urs.cz/item/CS_URS_2024_01/941211813" TargetMode="External" /><Relationship Id="rId8" Type="http://schemas.openxmlformats.org/officeDocument/2006/relationships/hyperlink" Target="https://podminky.urs.cz/item/CS_URS_2024_01/952902381" TargetMode="External" /><Relationship Id="rId9" Type="http://schemas.openxmlformats.org/officeDocument/2006/relationships/hyperlink" Target="https://podminky.urs.cz/item/CS_URS_2024_01/952902511" TargetMode="External" /><Relationship Id="rId10" Type="http://schemas.openxmlformats.org/officeDocument/2006/relationships/hyperlink" Target="https://podminky.urs.cz/item/CS_URS_2024_01/952902601" TargetMode="External" /><Relationship Id="rId11" Type="http://schemas.openxmlformats.org/officeDocument/2006/relationships/hyperlink" Target="https://podminky.urs.cz/item/CS_URS_2024_01/952902611" TargetMode="External" /><Relationship Id="rId12" Type="http://schemas.openxmlformats.org/officeDocument/2006/relationships/hyperlink" Target="https://podminky.urs.cz/item/CS_URS_2024_01/962032230" TargetMode="External" /><Relationship Id="rId13" Type="http://schemas.openxmlformats.org/officeDocument/2006/relationships/hyperlink" Target="https://podminky.urs.cz/item/CS_URS_2024_01/978013121" TargetMode="External" /><Relationship Id="rId14" Type="http://schemas.openxmlformats.org/officeDocument/2006/relationships/hyperlink" Target="https://podminky.urs.cz/item/CS_URS_2024_01/978019321" TargetMode="External" /><Relationship Id="rId15" Type="http://schemas.openxmlformats.org/officeDocument/2006/relationships/hyperlink" Target="https://podminky.urs.cz/item/CS_URS_2024_01/985222101" TargetMode="External" /><Relationship Id="rId16" Type="http://schemas.openxmlformats.org/officeDocument/2006/relationships/hyperlink" Target="https://podminky.urs.cz/item/CS_URS_2024_01/997013118" TargetMode="External" /><Relationship Id="rId17" Type="http://schemas.openxmlformats.org/officeDocument/2006/relationships/hyperlink" Target="https://podminky.urs.cz/item/CS_URS_2024_01/997013501" TargetMode="External" /><Relationship Id="rId18" Type="http://schemas.openxmlformats.org/officeDocument/2006/relationships/hyperlink" Target="https://podminky.urs.cz/item/CS_URS_2024_01/997013509" TargetMode="External" /><Relationship Id="rId19" Type="http://schemas.openxmlformats.org/officeDocument/2006/relationships/hyperlink" Target="https://podminky.urs.cz/item/CS_URS_2024_01/997013603" TargetMode="External" /><Relationship Id="rId20" Type="http://schemas.openxmlformats.org/officeDocument/2006/relationships/hyperlink" Target="https://podminky.urs.cz/item/CS_URS_2024_01/997013811" TargetMode="External" /><Relationship Id="rId21" Type="http://schemas.openxmlformats.org/officeDocument/2006/relationships/hyperlink" Target="https://podminky.urs.cz/item/CS_URS_2024_01/997013814" TargetMode="External" /><Relationship Id="rId22" Type="http://schemas.openxmlformats.org/officeDocument/2006/relationships/hyperlink" Target="https://podminky.urs.cz/item/CS_URS_2024_01/997013631" TargetMode="External" /><Relationship Id="rId23" Type="http://schemas.openxmlformats.org/officeDocument/2006/relationships/hyperlink" Target="https://podminky.urs.cz/item/CS_URS_2024_01/997013821" TargetMode="External" /><Relationship Id="rId24" Type="http://schemas.openxmlformats.org/officeDocument/2006/relationships/hyperlink" Target="https://podminky.urs.cz/item/CS_URS_2024_01/998011004" TargetMode="External" /><Relationship Id="rId25" Type="http://schemas.openxmlformats.org/officeDocument/2006/relationships/hyperlink" Target="https://podminky.urs.cz/item/CS_URS_2024_01/712531101" TargetMode="External" /><Relationship Id="rId26" Type="http://schemas.openxmlformats.org/officeDocument/2006/relationships/hyperlink" Target="https://podminky.urs.cz/item/CS_URS_2024_01/712531111" TargetMode="External" /><Relationship Id="rId27" Type="http://schemas.openxmlformats.org/officeDocument/2006/relationships/hyperlink" Target="https://podminky.urs.cz/item/CS_URS_2024_01/712591587" TargetMode="External" /><Relationship Id="rId28" Type="http://schemas.openxmlformats.org/officeDocument/2006/relationships/hyperlink" Target="https://podminky.urs.cz/item/CS_URS_2024_01/712631801" TargetMode="External" /><Relationship Id="rId29" Type="http://schemas.openxmlformats.org/officeDocument/2006/relationships/hyperlink" Target="https://podminky.urs.cz/item/CS_URS_2024_01/998712204" TargetMode="External" /><Relationship Id="rId30" Type="http://schemas.openxmlformats.org/officeDocument/2006/relationships/hyperlink" Target="https://podminky.urs.cz/item/CS_URS_2024_01/762081150" TargetMode="External" /><Relationship Id="rId31" Type="http://schemas.openxmlformats.org/officeDocument/2006/relationships/hyperlink" Target="https://podminky.urs.cz/item/CS_URS_2024_01/762083121" TargetMode="External" /><Relationship Id="rId32" Type="http://schemas.openxmlformats.org/officeDocument/2006/relationships/hyperlink" Target="https://podminky.urs.cz/item/CS_URS_2024_01/762331921" TargetMode="External" /><Relationship Id="rId33" Type="http://schemas.openxmlformats.org/officeDocument/2006/relationships/hyperlink" Target="https://podminky.urs.cz/item/CS_URS_2024_01/762331931" TargetMode="External" /><Relationship Id="rId34" Type="http://schemas.openxmlformats.org/officeDocument/2006/relationships/hyperlink" Target="https://podminky.urs.cz/item/CS_URS_2024_01/762331941" TargetMode="External" /><Relationship Id="rId35" Type="http://schemas.openxmlformats.org/officeDocument/2006/relationships/hyperlink" Target="https://podminky.urs.cz/item/CS_URS_2024_01/762331951" TargetMode="External" /><Relationship Id="rId36" Type="http://schemas.openxmlformats.org/officeDocument/2006/relationships/hyperlink" Target="https://podminky.urs.cz/item/CS_URS_2024_01/762332942" TargetMode="External" /><Relationship Id="rId37" Type="http://schemas.openxmlformats.org/officeDocument/2006/relationships/hyperlink" Target="https://podminky.urs.cz/item/CS_URS_2024_01/762332943" TargetMode="External" /><Relationship Id="rId38" Type="http://schemas.openxmlformats.org/officeDocument/2006/relationships/hyperlink" Target="https://podminky.urs.cz/item/CS_URS_2024_01/762332944" TargetMode="External" /><Relationship Id="rId39" Type="http://schemas.openxmlformats.org/officeDocument/2006/relationships/hyperlink" Target="https://podminky.urs.cz/item/CS_URS_2024_01/762332945" TargetMode="External" /><Relationship Id="rId40" Type="http://schemas.openxmlformats.org/officeDocument/2006/relationships/hyperlink" Target="https://podminky.urs.cz/item/CS_URS_2024_01/762341610" TargetMode="External" /><Relationship Id="rId41" Type="http://schemas.openxmlformats.org/officeDocument/2006/relationships/hyperlink" Target="https://podminky.urs.cz/item/CS_URS_2024_01/762341210" TargetMode="External" /><Relationship Id="rId42" Type="http://schemas.openxmlformats.org/officeDocument/2006/relationships/hyperlink" Target="https://podminky.urs.cz/item/CS_URS_2024_01/762341811" TargetMode="External" /><Relationship Id="rId43" Type="http://schemas.openxmlformats.org/officeDocument/2006/relationships/hyperlink" Target="https://podminky.urs.cz/item/CS_URS_2024_01/762343811" TargetMode="External" /><Relationship Id="rId44" Type="http://schemas.openxmlformats.org/officeDocument/2006/relationships/hyperlink" Target="https://podminky.urs.cz/item/CS_URS_2024_01/762395000" TargetMode="External" /><Relationship Id="rId45" Type="http://schemas.openxmlformats.org/officeDocument/2006/relationships/hyperlink" Target="https://podminky.urs.cz/item/CS_URS_2024_01/998762204" TargetMode="External" /><Relationship Id="rId46" Type="http://schemas.openxmlformats.org/officeDocument/2006/relationships/hyperlink" Target="https://podminky.urs.cz/item/CS_URS_2024_01/764001821" TargetMode="External" /><Relationship Id="rId47" Type="http://schemas.openxmlformats.org/officeDocument/2006/relationships/hyperlink" Target="https://podminky.urs.cz/item/CS_URS_2024_01/764001891" TargetMode="External" /><Relationship Id="rId48" Type="http://schemas.openxmlformats.org/officeDocument/2006/relationships/hyperlink" Target="https://podminky.urs.cz/item/CS_URS_2024_01/764002812" TargetMode="External" /><Relationship Id="rId49" Type="http://schemas.openxmlformats.org/officeDocument/2006/relationships/hyperlink" Target="https://podminky.urs.cz/item/CS_URS_2024_01/764002821" TargetMode="External" /><Relationship Id="rId50" Type="http://schemas.openxmlformats.org/officeDocument/2006/relationships/hyperlink" Target="https://podminky.urs.cz/item/CS_URS_2024_01/764002841" TargetMode="External" /><Relationship Id="rId51" Type="http://schemas.openxmlformats.org/officeDocument/2006/relationships/hyperlink" Target="https://podminky.urs.cz/item/CS_URS_2024_01/764002871" TargetMode="External" /><Relationship Id="rId52" Type="http://schemas.openxmlformats.org/officeDocument/2006/relationships/hyperlink" Target="https://podminky.urs.cz/item/CS_URS_2024_01/764004831" TargetMode="External" /><Relationship Id="rId53" Type="http://schemas.openxmlformats.org/officeDocument/2006/relationships/hyperlink" Target="https://podminky.urs.cz/item/CS_URS_2024_01/764031413" TargetMode="External" /><Relationship Id="rId54" Type="http://schemas.openxmlformats.org/officeDocument/2006/relationships/hyperlink" Target="https://podminky.urs.cz/item/CS_URS_2024_01/764131411" TargetMode="External" /><Relationship Id="rId55" Type="http://schemas.openxmlformats.org/officeDocument/2006/relationships/hyperlink" Target="https://podminky.urs.cz/item/CS_URS_2024_01/764231405" TargetMode="External" /><Relationship Id="rId56" Type="http://schemas.openxmlformats.org/officeDocument/2006/relationships/hyperlink" Target="https://podminky.urs.cz/item/CS_URS_2024_01/764231467" TargetMode="External" /><Relationship Id="rId57" Type="http://schemas.openxmlformats.org/officeDocument/2006/relationships/hyperlink" Target="https://podminky.urs.cz/item/CS_URS_2024_01/764232404" TargetMode="External" /><Relationship Id="rId58" Type="http://schemas.openxmlformats.org/officeDocument/2006/relationships/hyperlink" Target="https://podminky.urs.cz/item/CS_URS_2024_01/764233416" TargetMode="External" /><Relationship Id="rId59" Type="http://schemas.openxmlformats.org/officeDocument/2006/relationships/hyperlink" Target="https://podminky.urs.cz/item/CS_URS_2024_01/764233452" TargetMode="External" /><Relationship Id="rId60" Type="http://schemas.openxmlformats.org/officeDocument/2006/relationships/hyperlink" Target="https://podminky.urs.cz/item/CS_URS_2024_01/764235411" TargetMode="External" /><Relationship Id="rId61" Type="http://schemas.openxmlformats.org/officeDocument/2006/relationships/hyperlink" Target="https://podminky.urs.cz/item/CS_URS_2024_01/764238431" TargetMode="External" /><Relationship Id="rId62" Type="http://schemas.openxmlformats.org/officeDocument/2006/relationships/hyperlink" Target="https://podminky.urs.cz/item/CS_URS_2024_01/764331414" TargetMode="External" /><Relationship Id="rId63" Type="http://schemas.openxmlformats.org/officeDocument/2006/relationships/hyperlink" Target="https://podminky.urs.cz/item/CS_URS_2024_01/764533412" TargetMode="External" /><Relationship Id="rId64" Type="http://schemas.openxmlformats.org/officeDocument/2006/relationships/hyperlink" Target="https://podminky.urs.cz/item/CS_URS_2024_01/764535411" TargetMode="External" /><Relationship Id="rId65" Type="http://schemas.openxmlformats.org/officeDocument/2006/relationships/hyperlink" Target="https://podminky.urs.cz/item/CS_URS_2024_01/998764204" TargetMode="External" /><Relationship Id="rId66" Type="http://schemas.openxmlformats.org/officeDocument/2006/relationships/hyperlink" Target="https://podminky.urs.cz/item/CS_URS_2024_01/765131803" TargetMode="External" /><Relationship Id="rId67" Type="http://schemas.openxmlformats.org/officeDocument/2006/relationships/hyperlink" Target="https://podminky.urs.cz/item/CS_URS_2024_01/765131823" TargetMode="External" /><Relationship Id="rId68" Type="http://schemas.openxmlformats.org/officeDocument/2006/relationships/hyperlink" Target="https://podminky.urs.cz/item/CS_URS_2024_01/765131843" TargetMode="External" /><Relationship Id="rId69" Type="http://schemas.openxmlformats.org/officeDocument/2006/relationships/hyperlink" Target="https://podminky.urs.cz/item/CS_URS_2024_01/765131853" TargetMode="External" /><Relationship Id="rId70" Type="http://schemas.openxmlformats.org/officeDocument/2006/relationships/hyperlink" Target="https://podminky.urs.cz/item/CS_URS_2024_01/765161221" TargetMode="External" /><Relationship Id="rId71" Type="http://schemas.openxmlformats.org/officeDocument/2006/relationships/hyperlink" Target="https://podminky.urs.cz/item/CS_URS_2024_01/765161303" TargetMode="External" /><Relationship Id="rId72" Type="http://schemas.openxmlformats.org/officeDocument/2006/relationships/hyperlink" Target="https://podminky.urs.cz/item/CS_URS_2024_01/765161315" TargetMode="External" /><Relationship Id="rId73" Type="http://schemas.openxmlformats.org/officeDocument/2006/relationships/hyperlink" Target="https://podminky.urs.cz/item/CS_URS_2024_01/765161335" TargetMode="External" /><Relationship Id="rId74" Type="http://schemas.openxmlformats.org/officeDocument/2006/relationships/hyperlink" Target="https://podminky.urs.cz/item/CS_URS_2024_01/765161393" TargetMode="External" /><Relationship Id="rId75" Type="http://schemas.openxmlformats.org/officeDocument/2006/relationships/hyperlink" Target="https://podminky.urs.cz/item/CS_URS_2024_01/765161801" TargetMode="External" /><Relationship Id="rId76" Type="http://schemas.openxmlformats.org/officeDocument/2006/relationships/hyperlink" Target="https://podminky.urs.cz/item/CS_URS_2024_01/765161821" TargetMode="External" /><Relationship Id="rId77" Type="http://schemas.openxmlformats.org/officeDocument/2006/relationships/hyperlink" Target="https://podminky.urs.cz/item/CS_URS_2024_01/998765204" TargetMode="External" /><Relationship Id="rId78" Type="http://schemas.openxmlformats.org/officeDocument/2006/relationships/hyperlink" Target="https://podminky.urs.cz/item/CS_URS_2024_01/998766204" TargetMode="External" /><Relationship Id="rId79" Type="http://schemas.openxmlformats.org/officeDocument/2006/relationships/hyperlink" Target="https://podminky.urs.cz/item/CS_URS_2024_01/998767204" TargetMode="External" /><Relationship Id="rId80" Type="http://schemas.openxmlformats.org/officeDocument/2006/relationships/hyperlink" Target="https://podminky.urs.cz/item/CS_URS_2024_01/998782203" TargetMode="External" /><Relationship Id="rId81" Type="http://schemas.openxmlformats.org/officeDocument/2006/relationships/hyperlink" Target="https://podminky.urs.cz/item/CS_URS_2024_01/783201201" TargetMode="External" /><Relationship Id="rId82" Type="http://schemas.openxmlformats.org/officeDocument/2006/relationships/hyperlink" Target="https://podminky.urs.cz/item/CS_URS_2024_01/783213021" TargetMode="External" /><Relationship Id="rId83" Type="http://schemas.openxmlformats.org/officeDocument/2006/relationships/hyperlink" Target="https://podminky.urs.cz/item/CS_URS_2024_01/783823149" TargetMode="External" /><Relationship Id="rId84" Type="http://schemas.openxmlformats.org/officeDocument/2006/relationships/hyperlink" Target="https://podminky.urs.cz/item/CS_URS_2024_01/783823163" TargetMode="External" /><Relationship Id="rId85" Type="http://schemas.openxmlformats.org/officeDocument/2006/relationships/hyperlink" Target="https://podminky.urs.cz/item/CS_URS_2024_01/783827443" TargetMode="External" /><Relationship Id="rId86" Type="http://schemas.openxmlformats.org/officeDocument/2006/relationships/hyperlink" Target="https://podminky.urs.cz/item/CS_URS_2024_01/784121005" TargetMode="External" /><Relationship Id="rId87" Type="http://schemas.openxmlformats.org/officeDocument/2006/relationships/hyperlink" Target="https://podminky.urs.cz/item/CS_URS_2024_01/784181015" TargetMode="External" /><Relationship Id="rId8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12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12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60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428c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Domažlice - Objekt radnice - Stavební úpravy krovů a střech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Domažlice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1. 12. 2025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25.6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Domažlice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 xml:space="preserve">Atelier Soukup Opl Švehla  s.r.o.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Tomáš Chlumecký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ROUND(AG55+AG59,2)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ROUND(AS55+AS59,2)</f>
        <v>0</v>
      </c>
      <c r="AT54" s="108">
        <f>ROUND(SUM(AV54:AW54),2)</f>
        <v>0</v>
      </c>
      <c r="AU54" s="109">
        <f>ROUND(AU55+AU59,5)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ROUND(AZ55+AZ59,2)</f>
        <v>0</v>
      </c>
      <c r="BA54" s="108">
        <f>ROUND(BA55+BA59,2)</f>
        <v>0</v>
      </c>
      <c r="BB54" s="108">
        <f>ROUND(BB55+BB59,2)</f>
        <v>0</v>
      </c>
      <c r="BC54" s="108">
        <f>ROUND(BC55+BC59,2)</f>
        <v>0</v>
      </c>
      <c r="BD54" s="110">
        <f>ROUND(BD55+BD59,2)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24.75" customHeight="1">
      <c r="A55" s="7"/>
      <c r="B55" s="113"/>
      <c r="C55" s="114"/>
      <c r="D55" s="115" t="s">
        <v>76</v>
      </c>
      <c r="E55" s="115"/>
      <c r="F55" s="115"/>
      <c r="G55" s="115"/>
      <c r="H55" s="115"/>
      <c r="I55" s="116"/>
      <c r="J55" s="115" t="s">
        <v>77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ROUND(SUM(AG56:AG58),2)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78</v>
      </c>
      <c r="AR55" s="120"/>
      <c r="AS55" s="121">
        <f>ROUND(SUM(AS56:AS58),2)</f>
        <v>0</v>
      </c>
      <c r="AT55" s="122">
        <f>ROUND(SUM(AV55:AW55),2)</f>
        <v>0</v>
      </c>
      <c r="AU55" s="123">
        <f>ROUND(SUM(AU56:AU58),5)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ROUND(SUM(AZ56:AZ58),2)</f>
        <v>0</v>
      </c>
      <c r="BA55" s="122">
        <f>ROUND(SUM(BA56:BA58),2)</f>
        <v>0</v>
      </c>
      <c r="BB55" s="122">
        <f>ROUND(SUM(BB56:BB58),2)</f>
        <v>0</v>
      </c>
      <c r="BC55" s="122">
        <f>ROUND(SUM(BC56:BC58),2)</f>
        <v>0</v>
      </c>
      <c r="BD55" s="124">
        <f>ROUND(SUM(BD56:BD58),2)</f>
        <v>0</v>
      </c>
      <c r="BE55" s="7"/>
      <c r="BS55" s="125" t="s">
        <v>71</v>
      </c>
      <c r="BT55" s="125" t="s">
        <v>76</v>
      </c>
      <c r="BU55" s="125" t="s">
        <v>73</v>
      </c>
      <c r="BV55" s="125" t="s">
        <v>74</v>
      </c>
      <c r="BW55" s="125" t="s">
        <v>79</v>
      </c>
      <c r="BX55" s="125" t="s">
        <v>5</v>
      </c>
      <c r="CL55" s="125" t="s">
        <v>19</v>
      </c>
      <c r="CM55" s="125" t="s">
        <v>80</v>
      </c>
    </row>
    <row r="56" s="4" customFormat="1" ht="16.5" customHeight="1">
      <c r="A56" s="126" t="s">
        <v>81</v>
      </c>
      <c r="B56" s="65"/>
      <c r="C56" s="127"/>
      <c r="D56" s="127"/>
      <c r="E56" s="128" t="s">
        <v>82</v>
      </c>
      <c r="F56" s="128"/>
      <c r="G56" s="128"/>
      <c r="H56" s="128"/>
      <c r="I56" s="128"/>
      <c r="J56" s="127"/>
      <c r="K56" s="128" t="s">
        <v>83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'00 - Vedlejší náklady'!J32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84</v>
      </c>
      <c r="AR56" s="67"/>
      <c r="AS56" s="131">
        <v>0</v>
      </c>
      <c r="AT56" s="132">
        <f>ROUND(SUM(AV56:AW56),2)</f>
        <v>0</v>
      </c>
      <c r="AU56" s="133">
        <f>'00 - Vedlejší náklady'!P86</f>
        <v>0</v>
      </c>
      <c r="AV56" s="132">
        <f>'00 - Vedlejší náklady'!J35</f>
        <v>0</v>
      </c>
      <c r="AW56" s="132">
        <f>'00 - Vedlejší náklady'!J36</f>
        <v>0</v>
      </c>
      <c r="AX56" s="132">
        <f>'00 - Vedlejší náklady'!J37</f>
        <v>0</v>
      </c>
      <c r="AY56" s="132">
        <f>'00 - Vedlejší náklady'!J38</f>
        <v>0</v>
      </c>
      <c r="AZ56" s="132">
        <f>'00 - Vedlejší náklady'!F35</f>
        <v>0</v>
      </c>
      <c r="BA56" s="132">
        <f>'00 - Vedlejší náklady'!F36</f>
        <v>0</v>
      </c>
      <c r="BB56" s="132">
        <f>'00 - Vedlejší náklady'!F37</f>
        <v>0</v>
      </c>
      <c r="BC56" s="132">
        <f>'00 - Vedlejší náklady'!F38</f>
        <v>0</v>
      </c>
      <c r="BD56" s="134">
        <f>'00 - Vedlejší náklady'!F39</f>
        <v>0</v>
      </c>
      <c r="BE56" s="4"/>
      <c r="BT56" s="135" t="s">
        <v>80</v>
      </c>
      <c r="BV56" s="135" t="s">
        <v>74</v>
      </c>
      <c r="BW56" s="135" t="s">
        <v>85</v>
      </c>
      <c r="BX56" s="135" t="s">
        <v>79</v>
      </c>
      <c r="CL56" s="135" t="s">
        <v>19</v>
      </c>
    </row>
    <row r="57" s="4" customFormat="1" ht="16.5" customHeight="1">
      <c r="A57" s="126" t="s">
        <v>81</v>
      </c>
      <c r="B57" s="65"/>
      <c r="C57" s="127"/>
      <c r="D57" s="127"/>
      <c r="E57" s="128" t="s">
        <v>86</v>
      </c>
      <c r="F57" s="128"/>
      <c r="G57" s="128"/>
      <c r="H57" s="128"/>
      <c r="I57" s="128"/>
      <c r="J57" s="127"/>
      <c r="K57" s="128" t="s">
        <v>87</v>
      </c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9">
        <f>'01 - Architektonicko-stav...'!J32</f>
        <v>0</v>
      </c>
      <c r="AH57" s="127"/>
      <c r="AI57" s="127"/>
      <c r="AJ57" s="127"/>
      <c r="AK57" s="127"/>
      <c r="AL57" s="127"/>
      <c r="AM57" s="127"/>
      <c r="AN57" s="129">
        <f>SUM(AG57,AT57)</f>
        <v>0</v>
      </c>
      <c r="AO57" s="127"/>
      <c r="AP57" s="127"/>
      <c r="AQ57" s="130" t="s">
        <v>84</v>
      </c>
      <c r="AR57" s="67"/>
      <c r="AS57" s="131">
        <v>0</v>
      </c>
      <c r="AT57" s="132">
        <f>ROUND(SUM(AV57:AW57),2)</f>
        <v>0</v>
      </c>
      <c r="AU57" s="133">
        <f>'01 - Architektonicko-stav...'!P106</f>
        <v>0</v>
      </c>
      <c r="AV57" s="132">
        <f>'01 - Architektonicko-stav...'!J35</f>
        <v>0</v>
      </c>
      <c r="AW57" s="132">
        <f>'01 - Architektonicko-stav...'!J36</f>
        <v>0</v>
      </c>
      <c r="AX57" s="132">
        <f>'01 - Architektonicko-stav...'!J37</f>
        <v>0</v>
      </c>
      <c r="AY57" s="132">
        <f>'01 - Architektonicko-stav...'!J38</f>
        <v>0</v>
      </c>
      <c r="AZ57" s="132">
        <f>'01 - Architektonicko-stav...'!F35</f>
        <v>0</v>
      </c>
      <c r="BA57" s="132">
        <f>'01 - Architektonicko-stav...'!F36</f>
        <v>0</v>
      </c>
      <c r="BB57" s="132">
        <f>'01 - Architektonicko-stav...'!F37</f>
        <v>0</v>
      </c>
      <c r="BC57" s="132">
        <f>'01 - Architektonicko-stav...'!F38</f>
        <v>0</v>
      </c>
      <c r="BD57" s="134">
        <f>'01 - Architektonicko-stav...'!F39</f>
        <v>0</v>
      </c>
      <c r="BE57" s="4"/>
      <c r="BT57" s="135" t="s">
        <v>80</v>
      </c>
      <c r="BV57" s="135" t="s">
        <v>74</v>
      </c>
      <c r="BW57" s="135" t="s">
        <v>88</v>
      </c>
      <c r="BX57" s="135" t="s">
        <v>79</v>
      </c>
      <c r="CL57" s="135" t="s">
        <v>19</v>
      </c>
    </row>
    <row r="58" s="4" customFormat="1" ht="23.25" customHeight="1">
      <c r="A58" s="126" t="s">
        <v>81</v>
      </c>
      <c r="B58" s="65"/>
      <c r="C58" s="127"/>
      <c r="D58" s="127"/>
      <c r="E58" s="128" t="s">
        <v>89</v>
      </c>
      <c r="F58" s="128"/>
      <c r="G58" s="128"/>
      <c r="H58" s="128"/>
      <c r="I58" s="128"/>
      <c r="J58" s="127"/>
      <c r="K58" s="128" t="s">
        <v>90</v>
      </c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9">
        <f>'02 - Ochrana objektu před...'!J32</f>
        <v>0</v>
      </c>
      <c r="AH58" s="127"/>
      <c r="AI58" s="127"/>
      <c r="AJ58" s="127"/>
      <c r="AK58" s="127"/>
      <c r="AL58" s="127"/>
      <c r="AM58" s="127"/>
      <c r="AN58" s="129">
        <f>SUM(AG58,AT58)</f>
        <v>0</v>
      </c>
      <c r="AO58" s="127"/>
      <c r="AP58" s="127"/>
      <c r="AQ58" s="130" t="s">
        <v>84</v>
      </c>
      <c r="AR58" s="67"/>
      <c r="AS58" s="131">
        <v>0</v>
      </c>
      <c r="AT58" s="132">
        <f>ROUND(SUM(AV58:AW58),2)</f>
        <v>0</v>
      </c>
      <c r="AU58" s="133">
        <f>'02 - Ochrana objektu před...'!P86</f>
        <v>0</v>
      </c>
      <c r="AV58" s="132">
        <f>'02 - Ochrana objektu před...'!J35</f>
        <v>0</v>
      </c>
      <c r="AW58" s="132">
        <f>'02 - Ochrana objektu před...'!J36</f>
        <v>0</v>
      </c>
      <c r="AX58" s="132">
        <f>'02 - Ochrana objektu před...'!J37</f>
        <v>0</v>
      </c>
      <c r="AY58" s="132">
        <f>'02 - Ochrana objektu před...'!J38</f>
        <v>0</v>
      </c>
      <c r="AZ58" s="132">
        <f>'02 - Ochrana objektu před...'!F35</f>
        <v>0</v>
      </c>
      <c r="BA58" s="132">
        <f>'02 - Ochrana objektu před...'!F36</f>
        <v>0</v>
      </c>
      <c r="BB58" s="132">
        <f>'02 - Ochrana objektu před...'!F37</f>
        <v>0</v>
      </c>
      <c r="BC58" s="132">
        <f>'02 - Ochrana objektu před...'!F38</f>
        <v>0</v>
      </c>
      <c r="BD58" s="134">
        <f>'02 - Ochrana objektu před...'!F39</f>
        <v>0</v>
      </c>
      <c r="BE58" s="4"/>
      <c r="BT58" s="135" t="s">
        <v>80</v>
      </c>
      <c r="BV58" s="135" t="s">
        <v>74</v>
      </c>
      <c r="BW58" s="135" t="s">
        <v>91</v>
      </c>
      <c r="BX58" s="135" t="s">
        <v>79</v>
      </c>
      <c r="CL58" s="135" t="s">
        <v>19</v>
      </c>
    </row>
    <row r="59" s="7" customFormat="1" ht="16.5" customHeight="1">
      <c r="A59" s="7"/>
      <c r="B59" s="113"/>
      <c r="C59" s="114"/>
      <c r="D59" s="115" t="s">
        <v>80</v>
      </c>
      <c r="E59" s="115"/>
      <c r="F59" s="115"/>
      <c r="G59" s="115"/>
      <c r="H59" s="115"/>
      <c r="I59" s="116"/>
      <c r="J59" s="115" t="s">
        <v>92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ROUND(SUM(AG60:AG62),2)</f>
        <v>0</v>
      </c>
      <c r="AH59" s="116"/>
      <c r="AI59" s="116"/>
      <c r="AJ59" s="116"/>
      <c r="AK59" s="116"/>
      <c r="AL59" s="116"/>
      <c r="AM59" s="116"/>
      <c r="AN59" s="118">
        <f>SUM(AG59,AT59)</f>
        <v>0</v>
      </c>
      <c r="AO59" s="116"/>
      <c r="AP59" s="116"/>
      <c r="AQ59" s="119" t="s">
        <v>78</v>
      </c>
      <c r="AR59" s="120"/>
      <c r="AS59" s="121">
        <f>ROUND(SUM(AS60:AS62),2)</f>
        <v>0</v>
      </c>
      <c r="AT59" s="122">
        <f>ROUND(SUM(AV59:AW59),2)</f>
        <v>0</v>
      </c>
      <c r="AU59" s="123">
        <f>ROUND(SUM(AU60:AU62),5)</f>
        <v>0</v>
      </c>
      <c r="AV59" s="122">
        <f>ROUND(AZ59*L29,2)</f>
        <v>0</v>
      </c>
      <c r="AW59" s="122">
        <f>ROUND(BA59*L30,2)</f>
        <v>0</v>
      </c>
      <c r="AX59" s="122">
        <f>ROUND(BB59*L29,2)</f>
        <v>0</v>
      </c>
      <c r="AY59" s="122">
        <f>ROUND(BC59*L30,2)</f>
        <v>0</v>
      </c>
      <c r="AZ59" s="122">
        <f>ROUND(SUM(AZ60:AZ62),2)</f>
        <v>0</v>
      </c>
      <c r="BA59" s="122">
        <f>ROUND(SUM(BA60:BA62),2)</f>
        <v>0</v>
      </c>
      <c r="BB59" s="122">
        <f>ROUND(SUM(BB60:BB62),2)</f>
        <v>0</v>
      </c>
      <c r="BC59" s="122">
        <f>ROUND(SUM(BC60:BC62),2)</f>
        <v>0</v>
      </c>
      <c r="BD59" s="124">
        <f>ROUND(SUM(BD60:BD62),2)</f>
        <v>0</v>
      </c>
      <c r="BE59" s="7"/>
      <c r="BS59" s="125" t="s">
        <v>71</v>
      </c>
      <c r="BT59" s="125" t="s">
        <v>76</v>
      </c>
      <c r="BU59" s="125" t="s">
        <v>73</v>
      </c>
      <c r="BV59" s="125" t="s">
        <v>74</v>
      </c>
      <c r="BW59" s="125" t="s">
        <v>93</v>
      </c>
      <c r="BX59" s="125" t="s">
        <v>5</v>
      </c>
      <c r="CL59" s="125" t="s">
        <v>19</v>
      </c>
      <c r="CM59" s="125" t="s">
        <v>80</v>
      </c>
    </row>
    <row r="60" s="4" customFormat="1" ht="16.5" customHeight="1">
      <c r="A60" s="126" t="s">
        <v>81</v>
      </c>
      <c r="B60" s="65"/>
      <c r="C60" s="127"/>
      <c r="D60" s="127"/>
      <c r="E60" s="128" t="s">
        <v>82</v>
      </c>
      <c r="F60" s="128"/>
      <c r="G60" s="128"/>
      <c r="H60" s="128"/>
      <c r="I60" s="128"/>
      <c r="J60" s="127"/>
      <c r="K60" s="128" t="s">
        <v>83</v>
      </c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9">
        <f>'00 - Vedlejší náklady_01'!J32</f>
        <v>0</v>
      </c>
      <c r="AH60" s="127"/>
      <c r="AI60" s="127"/>
      <c r="AJ60" s="127"/>
      <c r="AK60" s="127"/>
      <c r="AL60" s="127"/>
      <c r="AM60" s="127"/>
      <c r="AN60" s="129">
        <f>SUM(AG60,AT60)</f>
        <v>0</v>
      </c>
      <c r="AO60" s="127"/>
      <c r="AP60" s="127"/>
      <c r="AQ60" s="130" t="s">
        <v>84</v>
      </c>
      <c r="AR60" s="67"/>
      <c r="AS60" s="131">
        <v>0</v>
      </c>
      <c r="AT60" s="132">
        <f>ROUND(SUM(AV60:AW60),2)</f>
        <v>0</v>
      </c>
      <c r="AU60" s="133">
        <f>'00 - Vedlejší náklady_01'!P86</f>
        <v>0</v>
      </c>
      <c r="AV60" s="132">
        <f>'00 - Vedlejší náklady_01'!J35</f>
        <v>0</v>
      </c>
      <c r="AW60" s="132">
        <f>'00 - Vedlejší náklady_01'!J36</f>
        <v>0</v>
      </c>
      <c r="AX60" s="132">
        <f>'00 - Vedlejší náklady_01'!J37</f>
        <v>0</v>
      </c>
      <c r="AY60" s="132">
        <f>'00 - Vedlejší náklady_01'!J38</f>
        <v>0</v>
      </c>
      <c r="AZ60" s="132">
        <f>'00 - Vedlejší náklady_01'!F35</f>
        <v>0</v>
      </c>
      <c r="BA60" s="132">
        <f>'00 - Vedlejší náklady_01'!F36</f>
        <v>0</v>
      </c>
      <c r="BB60" s="132">
        <f>'00 - Vedlejší náklady_01'!F37</f>
        <v>0</v>
      </c>
      <c r="BC60" s="132">
        <f>'00 - Vedlejší náklady_01'!F38</f>
        <v>0</v>
      </c>
      <c r="BD60" s="134">
        <f>'00 - Vedlejší náklady_01'!F39</f>
        <v>0</v>
      </c>
      <c r="BE60" s="4"/>
      <c r="BT60" s="135" t="s">
        <v>80</v>
      </c>
      <c r="BV60" s="135" t="s">
        <v>74</v>
      </c>
      <c r="BW60" s="135" t="s">
        <v>94</v>
      </c>
      <c r="BX60" s="135" t="s">
        <v>93</v>
      </c>
      <c r="CL60" s="135" t="s">
        <v>19</v>
      </c>
    </row>
    <row r="61" s="4" customFormat="1" ht="16.5" customHeight="1">
      <c r="A61" s="126" t="s">
        <v>81</v>
      </c>
      <c r="B61" s="65"/>
      <c r="C61" s="127"/>
      <c r="D61" s="127"/>
      <c r="E61" s="128" t="s">
        <v>86</v>
      </c>
      <c r="F61" s="128"/>
      <c r="G61" s="128"/>
      <c r="H61" s="128"/>
      <c r="I61" s="128"/>
      <c r="J61" s="127"/>
      <c r="K61" s="128" t="s">
        <v>87</v>
      </c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9">
        <f>'01 - Architektonicko-stav..._01'!J32</f>
        <v>0</v>
      </c>
      <c r="AH61" s="127"/>
      <c r="AI61" s="127"/>
      <c r="AJ61" s="127"/>
      <c r="AK61" s="127"/>
      <c r="AL61" s="127"/>
      <c r="AM61" s="127"/>
      <c r="AN61" s="129">
        <f>SUM(AG61,AT61)</f>
        <v>0</v>
      </c>
      <c r="AO61" s="127"/>
      <c r="AP61" s="127"/>
      <c r="AQ61" s="130" t="s">
        <v>84</v>
      </c>
      <c r="AR61" s="67"/>
      <c r="AS61" s="131">
        <v>0</v>
      </c>
      <c r="AT61" s="132">
        <f>ROUND(SUM(AV61:AW61),2)</f>
        <v>0</v>
      </c>
      <c r="AU61" s="133">
        <f>'01 - Architektonicko-stav..._01'!P105</f>
        <v>0</v>
      </c>
      <c r="AV61" s="132">
        <f>'01 - Architektonicko-stav..._01'!J35</f>
        <v>0</v>
      </c>
      <c r="AW61" s="132">
        <f>'01 - Architektonicko-stav..._01'!J36</f>
        <v>0</v>
      </c>
      <c r="AX61" s="132">
        <f>'01 - Architektonicko-stav..._01'!J37</f>
        <v>0</v>
      </c>
      <c r="AY61" s="132">
        <f>'01 - Architektonicko-stav..._01'!J38</f>
        <v>0</v>
      </c>
      <c r="AZ61" s="132">
        <f>'01 - Architektonicko-stav..._01'!F35</f>
        <v>0</v>
      </c>
      <c r="BA61" s="132">
        <f>'01 - Architektonicko-stav..._01'!F36</f>
        <v>0</v>
      </c>
      <c r="BB61" s="132">
        <f>'01 - Architektonicko-stav..._01'!F37</f>
        <v>0</v>
      </c>
      <c r="BC61" s="132">
        <f>'01 - Architektonicko-stav..._01'!F38</f>
        <v>0</v>
      </c>
      <c r="BD61" s="134">
        <f>'01 - Architektonicko-stav..._01'!F39</f>
        <v>0</v>
      </c>
      <c r="BE61" s="4"/>
      <c r="BT61" s="135" t="s">
        <v>80</v>
      </c>
      <c r="BV61" s="135" t="s">
        <v>74</v>
      </c>
      <c r="BW61" s="135" t="s">
        <v>95</v>
      </c>
      <c r="BX61" s="135" t="s">
        <v>93</v>
      </c>
      <c r="CL61" s="135" t="s">
        <v>19</v>
      </c>
    </row>
    <row r="62" s="4" customFormat="1" ht="23.25" customHeight="1">
      <c r="A62" s="126" t="s">
        <v>81</v>
      </c>
      <c r="B62" s="65"/>
      <c r="C62" s="127"/>
      <c r="D62" s="127"/>
      <c r="E62" s="128" t="s">
        <v>89</v>
      </c>
      <c r="F62" s="128"/>
      <c r="G62" s="128"/>
      <c r="H62" s="128"/>
      <c r="I62" s="128"/>
      <c r="J62" s="127"/>
      <c r="K62" s="128" t="s">
        <v>90</v>
      </c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>
        <f>'02 - Ochrana objektu před..._01'!J32</f>
        <v>0</v>
      </c>
      <c r="AH62" s="127"/>
      <c r="AI62" s="127"/>
      <c r="AJ62" s="127"/>
      <c r="AK62" s="127"/>
      <c r="AL62" s="127"/>
      <c r="AM62" s="127"/>
      <c r="AN62" s="129">
        <f>SUM(AG62,AT62)</f>
        <v>0</v>
      </c>
      <c r="AO62" s="127"/>
      <c r="AP62" s="127"/>
      <c r="AQ62" s="130" t="s">
        <v>84</v>
      </c>
      <c r="AR62" s="67"/>
      <c r="AS62" s="136">
        <v>0</v>
      </c>
      <c r="AT62" s="137">
        <f>ROUND(SUM(AV62:AW62),2)</f>
        <v>0</v>
      </c>
      <c r="AU62" s="138">
        <f>'02 - Ochrana objektu před..._01'!P86</f>
        <v>0</v>
      </c>
      <c r="AV62" s="137">
        <f>'02 - Ochrana objektu před..._01'!J35</f>
        <v>0</v>
      </c>
      <c r="AW62" s="137">
        <f>'02 - Ochrana objektu před..._01'!J36</f>
        <v>0</v>
      </c>
      <c r="AX62" s="137">
        <f>'02 - Ochrana objektu před..._01'!J37</f>
        <v>0</v>
      </c>
      <c r="AY62" s="137">
        <f>'02 - Ochrana objektu před..._01'!J38</f>
        <v>0</v>
      </c>
      <c r="AZ62" s="137">
        <f>'02 - Ochrana objektu před..._01'!F35</f>
        <v>0</v>
      </c>
      <c r="BA62" s="137">
        <f>'02 - Ochrana objektu před..._01'!F36</f>
        <v>0</v>
      </c>
      <c r="BB62" s="137">
        <f>'02 - Ochrana objektu před..._01'!F37</f>
        <v>0</v>
      </c>
      <c r="BC62" s="137">
        <f>'02 - Ochrana objektu před..._01'!F38</f>
        <v>0</v>
      </c>
      <c r="BD62" s="139">
        <f>'02 - Ochrana objektu před..._01'!F39</f>
        <v>0</v>
      </c>
      <c r="BE62" s="4"/>
      <c r="BT62" s="135" t="s">
        <v>80</v>
      </c>
      <c r="BV62" s="135" t="s">
        <v>74</v>
      </c>
      <c r="BW62" s="135" t="s">
        <v>96</v>
      </c>
      <c r="BX62" s="135" t="s">
        <v>93</v>
      </c>
      <c r="CL62" s="135" t="s">
        <v>19</v>
      </c>
    </row>
    <row r="63" s="2" customFormat="1" ht="30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6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46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</sheetData>
  <sheetProtection sheet="1" formatColumns="0" formatRows="0" objects="1" scenarios="1" spinCount="100000" saltValue="okdzbeB77rvolUyQDDlKrPjthX/O21Wg/Crs0yTTtLOjBGhgVUIXDtqLsW3ZKjty7nv2xhCi0KXhEWt3otcafA==" hashValue="fWBxAGCjYG52gbQQ0PfHYb26QHdQvmKhM7/CE28Q8CetGK8ZJIFEip62iDekf/h1vi+MnKq+CFwDQqq9LC/V8A==" algorithmName="SHA-512" password="CC35"/>
  <mergeCells count="70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D59:H59"/>
    <mergeCell ref="J59:AF59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N62:AP62"/>
    <mergeCell ref="AG62:AM62"/>
    <mergeCell ref="E62:I62"/>
    <mergeCell ref="K62:AF62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00 - Vedlejší náklady'!C2" display="/"/>
    <hyperlink ref="A57" location="'01 - Architektonicko-stav...'!C2" display="/"/>
    <hyperlink ref="A58" location="'02 - Ochrana objektu před...'!C2" display="/"/>
    <hyperlink ref="A60" location="'00 - Vedlejší náklady_01'!C2" display="/"/>
    <hyperlink ref="A61" location="'01 - Architektonicko-stav..._01'!C2" display="/"/>
    <hyperlink ref="A62" location="'02 - Ochrana objektu před..._01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80</v>
      </c>
    </row>
    <row r="4" s="1" customFormat="1" ht="24.96" customHeight="1">
      <c r="B4" s="22"/>
      <c r="D4" s="142" t="s">
        <v>97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Domažlice - Objekt radnice - Stavební úpravy krovů a střech</v>
      </c>
      <c r="F7" s="144"/>
      <c r="G7" s="144"/>
      <c r="H7" s="144"/>
      <c r="L7" s="22"/>
    </row>
    <row r="8" s="1" customFormat="1" ht="12" customHeight="1">
      <c r="B8" s="22"/>
      <c r="D8" s="144" t="s">
        <v>98</v>
      </c>
      <c r="L8" s="22"/>
    </row>
    <row r="9" s="2" customFormat="1" ht="16.5" customHeight="1">
      <c r="A9" s="40"/>
      <c r="B9" s="46"/>
      <c r="C9" s="40"/>
      <c r="D9" s="40"/>
      <c r="E9" s="145" t="s">
        <v>99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100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101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102</v>
      </c>
      <c r="G14" s="40"/>
      <c r="H14" s="40"/>
      <c r="I14" s="144" t="s">
        <v>23</v>
      </c>
      <c r="J14" s="148" t="str">
        <f>'Rekapitulace stavby'!AN8</f>
        <v>1. 12. 2025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/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>Město Domažlice</v>
      </c>
      <c r="F17" s="40"/>
      <c r="G17" s="40"/>
      <c r="H17" s="40"/>
      <c r="I17" s="144" t="s">
        <v>28</v>
      </c>
      <c r="J17" s="135" t="str">
        <f>IF('Rekapitulace stavby'!AN11="","",'Rekapitulace stavby'!AN11)</f>
        <v/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Atelier Soukup Opl Švehla  s.r.o.</v>
      </c>
      <c r="F23" s="40"/>
      <c r="G23" s="40"/>
      <c r="H23" s="40"/>
      <c r="I23" s="144" t="s">
        <v>28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>Tomáš Chlumecký</v>
      </c>
      <c r="F26" s="40"/>
      <c r="G26" s="40"/>
      <c r="H26" s="40"/>
      <c r="I26" s="144" t="s">
        <v>28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ROUND(J86,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ROUND((SUM(BE86:BE97)),  2)</f>
        <v>0</v>
      </c>
      <c r="G35" s="40"/>
      <c r="H35" s="40"/>
      <c r="I35" s="159">
        <v>0.20999999999999999</v>
      </c>
      <c r="J35" s="158">
        <f>ROUND(((SUM(BE86:BE97))*I35),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ROUND((SUM(BF86:BF97)),  2)</f>
        <v>0</v>
      </c>
      <c r="G36" s="40"/>
      <c r="H36" s="40"/>
      <c r="I36" s="159">
        <v>0.12</v>
      </c>
      <c r="J36" s="158">
        <f>ROUND(((SUM(BF86:BF97))*I36),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ROUND((SUM(BG86:BG97)),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ROUND((SUM(BH86:BH97)),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ROUND((SUM(BI86:BI97)),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103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Domažlice - Objekt radnice - Stavební úpravy krovů a střech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98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99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100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00 - Vedlejší náklady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1. 12. 2025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25</v>
      </c>
      <c r="D58" s="42"/>
      <c r="E58" s="42"/>
      <c r="F58" s="29" t="str">
        <f>E17</f>
        <v>Město Domažlice</v>
      </c>
      <c r="G58" s="42"/>
      <c r="H58" s="42"/>
      <c r="I58" s="34" t="s">
        <v>31</v>
      </c>
      <c r="J58" s="38" t="str">
        <f>E23</f>
        <v xml:space="preserve">Atelier Soukup Opl Švehla 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Tomáš Chlumecký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104</v>
      </c>
      <c r="D61" s="173"/>
      <c r="E61" s="173"/>
      <c r="F61" s="173"/>
      <c r="G61" s="173"/>
      <c r="H61" s="173"/>
      <c r="I61" s="173"/>
      <c r="J61" s="174" t="s">
        <v>105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J86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106</v>
      </c>
    </row>
    <row r="64" s="9" customFormat="1" ht="24.96" customHeight="1">
      <c r="A64" s="9"/>
      <c r="B64" s="176"/>
      <c r="C64" s="177"/>
      <c r="D64" s="178" t="s">
        <v>107</v>
      </c>
      <c r="E64" s="179"/>
      <c r="F64" s="179"/>
      <c r="G64" s="179"/>
      <c r="H64" s="179"/>
      <c r="I64" s="179"/>
      <c r="J64" s="180">
        <f>J87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4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108</v>
      </c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71" t="str">
        <f>E7</f>
        <v>Domažlice - Objekt radnice - Stavební úpravy krovů a střech</v>
      </c>
      <c r="F74" s="34"/>
      <c r="G74" s="34"/>
      <c r="H74" s="34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1" customFormat="1" ht="12" customHeight="1">
      <c r="B75" s="23"/>
      <c r="C75" s="34" t="s">
        <v>98</v>
      </c>
      <c r="D75" s="24"/>
      <c r="E75" s="24"/>
      <c r="F75" s="24"/>
      <c r="G75" s="24"/>
      <c r="H75" s="24"/>
      <c r="I75" s="24"/>
      <c r="J75" s="24"/>
      <c r="K75" s="24"/>
      <c r="L75" s="22"/>
    </row>
    <row r="76" s="2" customFormat="1" ht="16.5" customHeight="1">
      <c r="A76" s="40"/>
      <c r="B76" s="41"/>
      <c r="C76" s="42"/>
      <c r="D76" s="42"/>
      <c r="E76" s="171" t="s">
        <v>99</v>
      </c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100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E11</f>
        <v>00 - Vedlejší náklady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F14</f>
        <v xml:space="preserve"> </v>
      </c>
      <c r="G80" s="42"/>
      <c r="H80" s="42"/>
      <c r="I80" s="34" t="s">
        <v>23</v>
      </c>
      <c r="J80" s="74" t="str">
        <f>IF(J14="","",J14)</f>
        <v>1. 12. 2025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5.65" customHeight="1">
      <c r="A82" s="40"/>
      <c r="B82" s="41"/>
      <c r="C82" s="34" t="s">
        <v>25</v>
      </c>
      <c r="D82" s="42"/>
      <c r="E82" s="42"/>
      <c r="F82" s="29" t="str">
        <f>E17</f>
        <v>Město Domažlice</v>
      </c>
      <c r="G82" s="42"/>
      <c r="H82" s="42"/>
      <c r="I82" s="34" t="s">
        <v>31</v>
      </c>
      <c r="J82" s="38" t="str">
        <f>E23</f>
        <v xml:space="preserve">Atelier Soukup Opl Švehla  s.r.o.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IF(E20="","",E20)</f>
        <v>Vyplň údaj</v>
      </c>
      <c r="G83" s="42"/>
      <c r="H83" s="42"/>
      <c r="I83" s="34" t="s">
        <v>34</v>
      </c>
      <c r="J83" s="38" t="str">
        <f>E26</f>
        <v>Tomáš Chlumecký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0" customFormat="1" ht="29.28" customHeight="1">
      <c r="A85" s="182"/>
      <c r="B85" s="183"/>
      <c r="C85" s="184" t="s">
        <v>109</v>
      </c>
      <c r="D85" s="185" t="s">
        <v>57</v>
      </c>
      <c r="E85" s="185" t="s">
        <v>53</v>
      </c>
      <c r="F85" s="185" t="s">
        <v>54</v>
      </c>
      <c r="G85" s="185" t="s">
        <v>110</v>
      </c>
      <c r="H85" s="185" t="s">
        <v>111</v>
      </c>
      <c r="I85" s="185" t="s">
        <v>112</v>
      </c>
      <c r="J85" s="185" t="s">
        <v>105</v>
      </c>
      <c r="K85" s="186" t="s">
        <v>113</v>
      </c>
      <c r="L85" s="187"/>
      <c r="M85" s="94" t="s">
        <v>19</v>
      </c>
      <c r="N85" s="95" t="s">
        <v>42</v>
      </c>
      <c r="O85" s="95" t="s">
        <v>114</v>
      </c>
      <c r="P85" s="95" t="s">
        <v>115</v>
      </c>
      <c r="Q85" s="95" t="s">
        <v>116</v>
      </c>
      <c r="R85" s="95" t="s">
        <v>117</v>
      </c>
      <c r="S85" s="95" t="s">
        <v>118</v>
      </c>
      <c r="T85" s="96" t="s">
        <v>119</v>
      </c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</row>
    <row r="86" s="2" customFormat="1" ht="22.8" customHeight="1">
      <c r="A86" s="40"/>
      <c r="B86" s="41"/>
      <c r="C86" s="101" t="s">
        <v>120</v>
      </c>
      <c r="D86" s="42"/>
      <c r="E86" s="42"/>
      <c r="F86" s="42"/>
      <c r="G86" s="42"/>
      <c r="H86" s="42"/>
      <c r="I86" s="42"/>
      <c r="J86" s="188">
        <f>BK86</f>
        <v>0</v>
      </c>
      <c r="K86" s="42"/>
      <c r="L86" s="46"/>
      <c r="M86" s="97"/>
      <c r="N86" s="189"/>
      <c r="O86" s="98"/>
      <c r="P86" s="190">
        <f>P87</f>
        <v>0</v>
      </c>
      <c r="Q86" s="98"/>
      <c r="R86" s="190">
        <f>R87</f>
        <v>0</v>
      </c>
      <c r="S86" s="98"/>
      <c r="T86" s="191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106</v>
      </c>
      <c r="BK86" s="192">
        <f>BK87</f>
        <v>0</v>
      </c>
    </row>
    <row r="87" s="11" customFormat="1" ht="25.92" customHeight="1">
      <c r="A87" s="11"/>
      <c r="B87" s="193"/>
      <c r="C87" s="194"/>
      <c r="D87" s="195" t="s">
        <v>71</v>
      </c>
      <c r="E87" s="196" t="s">
        <v>121</v>
      </c>
      <c r="F87" s="196" t="s">
        <v>122</v>
      </c>
      <c r="G87" s="194"/>
      <c r="H87" s="194"/>
      <c r="I87" s="197"/>
      <c r="J87" s="198">
        <f>BK87</f>
        <v>0</v>
      </c>
      <c r="K87" s="194"/>
      <c r="L87" s="199"/>
      <c r="M87" s="200"/>
      <c r="N87" s="201"/>
      <c r="O87" s="201"/>
      <c r="P87" s="202">
        <f>SUM(P88:P97)</f>
        <v>0</v>
      </c>
      <c r="Q87" s="201"/>
      <c r="R87" s="202">
        <f>SUM(R88:R97)</f>
        <v>0</v>
      </c>
      <c r="S87" s="201"/>
      <c r="T87" s="203">
        <f>SUM(T88:T97)</f>
        <v>0</v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R87" s="204" t="s">
        <v>123</v>
      </c>
      <c r="AT87" s="205" t="s">
        <v>71</v>
      </c>
      <c r="AU87" s="205" t="s">
        <v>72</v>
      </c>
      <c r="AY87" s="204" t="s">
        <v>124</v>
      </c>
      <c r="BK87" s="206">
        <f>SUM(BK88:BK97)</f>
        <v>0</v>
      </c>
    </row>
    <row r="88" s="2" customFormat="1" ht="16.5" customHeight="1">
      <c r="A88" s="40"/>
      <c r="B88" s="41"/>
      <c r="C88" s="207" t="s">
        <v>76</v>
      </c>
      <c r="D88" s="207" t="s">
        <v>125</v>
      </c>
      <c r="E88" s="208" t="s">
        <v>126</v>
      </c>
      <c r="F88" s="209" t="s">
        <v>127</v>
      </c>
      <c r="G88" s="210" t="s">
        <v>128</v>
      </c>
      <c r="H88" s="211">
        <v>1</v>
      </c>
      <c r="I88" s="212"/>
      <c r="J88" s="211">
        <f>ROUND(I88*H88,1)</f>
        <v>0</v>
      </c>
      <c r="K88" s="209" t="s">
        <v>129</v>
      </c>
      <c r="L88" s="46"/>
      <c r="M88" s="213" t="s">
        <v>19</v>
      </c>
      <c r="N88" s="214" t="s">
        <v>43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130</v>
      </c>
      <c r="AT88" s="217" t="s">
        <v>125</v>
      </c>
      <c r="AU88" s="217" t="s">
        <v>76</v>
      </c>
      <c r="AY88" s="19" t="s">
        <v>124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76</v>
      </c>
      <c r="BK88" s="218">
        <f>ROUND(I88*H88,1)</f>
        <v>0</v>
      </c>
      <c r="BL88" s="19" t="s">
        <v>130</v>
      </c>
      <c r="BM88" s="217" t="s">
        <v>131</v>
      </c>
    </row>
    <row r="89" s="2" customFormat="1">
      <c r="A89" s="40"/>
      <c r="B89" s="41"/>
      <c r="C89" s="42"/>
      <c r="D89" s="219" t="s">
        <v>132</v>
      </c>
      <c r="E89" s="42"/>
      <c r="F89" s="220" t="s">
        <v>133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132</v>
      </c>
      <c r="AU89" s="19" t="s">
        <v>76</v>
      </c>
    </row>
    <row r="90" s="2" customFormat="1" ht="16.5" customHeight="1">
      <c r="A90" s="40"/>
      <c r="B90" s="41"/>
      <c r="C90" s="207" t="s">
        <v>80</v>
      </c>
      <c r="D90" s="207" t="s">
        <v>125</v>
      </c>
      <c r="E90" s="208" t="s">
        <v>134</v>
      </c>
      <c r="F90" s="209" t="s">
        <v>135</v>
      </c>
      <c r="G90" s="210" t="s">
        <v>128</v>
      </c>
      <c r="H90" s="211">
        <v>1</v>
      </c>
      <c r="I90" s="212"/>
      <c r="J90" s="211">
        <f>ROUND(I90*H90,1)</f>
        <v>0</v>
      </c>
      <c r="K90" s="209" t="s">
        <v>129</v>
      </c>
      <c r="L90" s="46"/>
      <c r="M90" s="213" t="s">
        <v>19</v>
      </c>
      <c r="N90" s="214" t="s">
        <v>43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130</v>
      </c>
      <c r="AT90" s="217" t="s">
        <v>125</v>
      </c>
      <c r="AU90" s="217" t="s">
        <v>76</v>
      </c>
      <c r="AY90" s="19" t="s">
        <v>124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76</v>
      </c>
      <c r="BK90" s="218">
        <f>ROUND(I90*H90,1)</f>
        <v>0</v>
      </c>
      <c r="BL90" s="19" t="s">
        <v>130</v>
      </c>
      <c r="BM90" s="217" t="s">
        <v>136</v>
      </c>
    </row>
    <row r="91" s="2" customFormat="1">
      <c r="A91" s="40"/>
      <c r="B91" s="41"/>
      <c r="C91" s="42"/>
      <c r="D91" s="219" t="s">
        <v>132</v>
      </c>
      <c r="E91" s="42"/>
      <c r="F91" s="220" t="s">
        <v>137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132</v>
      </c>
      <c r="AU91" s="19" t="s">
        <v>76</v>
      </c>
    </row>
    <row r="92" s="2" customFormat="1" ht="16.5" customHeight="1">
      <c r="A92" s="40"/>
      <c r="B92" s="41"/>
      <c r="C92" s="207" t="s">
        <v>138</v>
      </c>
      <c r="D92" s="207" t="s">
        <v>125</v>
      </c>
      <c r="E92" s="208" t="s">
        <v>139</v>
      </c>
      <c r="F92" s="209" t="s">
        <v>140</v>
      </c>
      <c r="G92" s="210" t="s">
        <v>128</v>
      </c>
      <c r="H92" s="211">
        <v>1</v>
      </c>
      <c r="I92" s="212"/>
      <c r="J92" s="211">
        <f>ROUND(I92*H92,1)</f>
        <v>0</v>
      </c>
      <c r="K92" s="209" t="s">
        <v>129</v>
      </c>
      <c r="L92" s="46"/>
      <c r="M92" s="213" t="s">
        <v>19</v>
      </c>
      <c r="N92" s="214" t="s">
        <v>43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130</v>
      </c>
      <c r="AT92" s="217" t="s">
        <v>125</v>
      </c>
      <c r="AU92" s="217" t="s">
        <v>76</v>
      </c>
      <c r="AY92" s="19" t="s">
        <v>124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76</v>
      </c>
      <c r="BK92" s="218">
        <f>ROUND(I92*H92,1)</f>
        <v>0</v>
      </c>
      <c r="BL92" s="19" t="s">
        <v>130</v>
      </c>
      <c r="BM92" s="217" t="s">
        <v>141</v>
      </c>
    </row>
    <row r="93" s="2" customFormat="1">
      <c r="A93" s="40"/>
      <c r="B93" s="41"/>
      <c r="C93" s="42"/>
      <c r="D93" s="219" t="s">
        <v>132</v>
      </c>
      <c r="E93" s="42"/>
      <c r="F93" s="220" t="s">
        <v>142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132</v>
      </c>
      <c r="AU93" s="19" t="s">
        <v>76</v>
      </c>
    </row>
    <row r="94" s="2" customFormat="1" ht="16.5" customHeight="1">
      <c r="A94" s="40"/>
      <c r="B94" s="41"/>
      <c r="C94" s="207" t="s">
        <v>143</v>
      </c>
      <c r="D94" s="207" t="s">
        <v>125</v>
      </c>
      <c r="E94" s="208" t="s">
        <v>144</v>
      </c>
      <c r="F94" s="209" t="s">
        <v>145</v>
      </c>
      <c r="G94" s="210" t="s">
        <v>128</v>
      </c>
      <c r="H94" s="211">
        <v>1</v>
      </c>
      <c r="I94" s="212"/>
      <c r="J94" s="211">
        <f>ROUND(I94*H94,1)</f>
        <v>0</v>
      </c>
      <c r="K94" s="209" t="s">
        <v>129</v>
      </c>
      <c r="L94" s="46"/>
      <c r="M94" s="213" t="s">
        <v>19</v>
      </c>
      <c r="N94" s="214" t="s">
        <v>43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130</v>
      </c>
      <c r="AT94" s="217" t="s">
        <v>125</v>
      </c>
      <c r="AU94" s="217" t="s">
        <v>76</v>
      </c>
      <c r="AY94" s="19" t="s">
        <v>124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76</v>
      </c>
      <c r="BK94" s="218">
        <f>ROUND(I94*H94,1)</f>
        <v>0</v>
      </c>
      <c r="BL94" s="19" t="s">
        <v>130</v>
      </c>
      <c r="BM94" s="217" t="s">
        <v>146</v>
      </c>
    </row>
    <row r="95" s="2" customFormat="1">
      <c r="A95" s="40"/>
      <c r="B95" s="41"/>
      <c r="C95" s="42"/>
      <c r="D95" s="219" t="s">
        <v>132</v>
      </c>
      <c r="E95" s="42"/>
      <c r="F95" s="220" t="s">
        <v>147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132</v>
      </c>
      <c r="AU95" s="19" t="s">
        <v>76</v>
      </c>
    </row>
    <row r="96" s="2" customFormat="1" ht="16.5" customHeight="1">
      <c r="A96" s="40"/>
      <c r="B96" s="41"/>
      <c r="C96" s="207" t="s">
        <v>123</v>
      </c>
      <c r="D96" s="207" t="s">
        <v>125</v>
      </c>
      <c r="E96" s="208" t="s">
        <v>148</v>
      </c>
      <c r="F96" s="209" t="s">
        <v>149</v>
      </c>
      <c r="G96" s="210" t="s">
        <v>128</v>
      </c>
      <c r="H96" s="211">
        <v>1</v>
      </c>
      <c r="I96" s="212"/>
      <c r="J96" s="211">
        <f>ROUND(I96*H96,1)</f>
        <v>0</v>
      </c>
      <c r="K96" s="209" t="s">
        <v>150</v>
      </c>
      <c r="L96" s="46"/>
      <c r="M96" s="213" t="s">
        <v>19</v>
      </c>
      <c r="N96" s="214" t="s">
        <v>43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130</v>
      </c>
      <c r="AT96" s="217" t="s">
        <v>125</v>
      </c>
      <c r="AU96" s="217" t="s">
        <v>76</v>
      </c>
      <c r="AY96" s="19" t="s">
        <v>124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76</v>
      </c>
      <c r="BK96" s="218">
        <f>ROUND(I96*H96,1)</f>
        <v>0</v>
      </c>
      <c r="BL96" s="19" t="s">
        <v>130</v>
      </c>
      <c r="BM96" s="217" t="s">
        <v>151</v>
      </c>
    </row>
    <row r="97" s="2" customFormat="1">
      <c r="A97" s="40"/>
      <c r="B97" s="41"/>
      <c r="C97" s="42"/>
      <c r="D97" s="219" t="s">
        <v>132</v>
      </c>
      <c r="E97" s="42"/>
      <c r="F97" s="220" t="s">
        <v>152</v>
      </c>
      <c r="G97" s="42"/>
      <c r="H97" s="42"/>
      <c r="I97" s="221"/>
      <c r="J97" s="42"/>
      <c r="K97" s="42"/>
      <c r="L97" s="46"/>
      <c r="M97" s="224"/>
      <c r="N97" s="225"/>
      <c r="O97" s="226"/>
      <c r="P97" s="226"/>
      <c r="Q97" s="226"/>
      <c r="R97" s="226"/>
      <c r="S97" s="226"/>
      <c r="T97" s="22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132</v>
      </c>
      <c r="AU97" s="19" t="s">
        <v>76</v>
      </c>
    </row>
    <row r="98" s="2" customFormat="1" ht="6.96" customHeight="1">
      <c r="A98" s="40"/>
      <c r="B98" s="61"/>
      <c r="C98" s="62"/>
      <c r="D98" s="62"/>
      <c r="E98" s="62"/>
      <c r="F98" s="62"/>
      <c r="G98" s="62"/>
      <c r="H98" s="62"/>
      <c r="I98" s="62"/>
      <c r="J98" s="62"/>
      <c r="K98" s="62"/>
      <c r="L98" s="46"/>
      <c r="M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</sheetData>
  <sheetProtection sheet="1" autoFilter="0" formatColumns="0" formatRows="0" objects="1" scenarios="1" spinCount="100000" saltValue="HSf/EXMwwdhishyLK5p/9EAJ7ilJjLcfX0zamwjyoecqE3j7cukYCmFSO5dbYvOPIHLBUtnjrbQiniK9Kd/RVQ==" hashValue="qykx44+HzdheZw8n9FZsdXeJMivWX7LnDjJnTlb7a0O78oA9i6aIA/xmscoUVX9YW20xYo+q6TJChFFadrZJ8w==" algorithmName="SHA-512" password="CC35"/>
  <autoFilter ref="C85:K9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hyperlinks>
    <hyperlink ref="F89" r:id="rId1" display="https://podminky.urs.cz/item/CS_URS_2024_01/030001000"/>
    <hyperlink ref="F91" r:id="rId2" display="https://podminky.urs.cz/item/CS_URS_2024_01/011514000"/>
    <hyperlink ref="F93" r:id="rId3" display="https://podminky.urs.cz/item/CS_URS_2024_01/045002000"/>
    <hyperlink ref="F95" r:id="rId4" display="https://podminky.urs.cz/item/CS_URS_2024_01/013294000"/>
    <hyperlink ref="F97" r:id="rId5" display="https://podminky.urs.cz/item/CS_URS_2023_01/011544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80</v>
      </c>
    </row>
    <row r="4" s="1" customFormat="1" ht="24.96" customHeight="1">
      <c r="B4" s="22"/>
      <c r="D4" s="142" t="s">
        <v>97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Domažlice - Objekt radnice - Stavební úpravy krovů a střech</v>
      </c>
      <c r="F7" s="144"/>
      <c r="G7" s="144"/>
      <c r="H7" s="144"/>
      <c r="L7" s="22"/>
    </row>
    <row r="8" s="1" customFormat="1" ht="12" customHeight="1">
      <c r="B8" s="22"/>
      <c r="D8" s="144" t="s">
        <v>98</v>
      </c>
      <c r="L8" s="22"/>
    </row>
    <row r="9" s="2" customFormat="1" ht="16.5" customHeight="1">
      <c r="A9" s="40"/>
      <c r="B9" s="46"/>
      <c r="C9" s="40"/>
      <c r="D9" s="40"/>
      <c r="E9" s="145" t="s">
        <v>99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100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153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102</v>
      </c>
      <c r="G14" s="40"/>
      <c r="H14" s="40"/>
      <c r="I14" s="144" t="s">
        <v>23</v>
      </c>
      <c r="J14" s="148" t="str">
        <f>'Rekapitulace stavby'!AN8</f>
        <v>1. 12. 2025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/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>Město Domažlice</v>
      </c>
      <c r="F17" s="40"/>
      <c r="G17" s="40"/>
      <c r="H17" s="40"/>
      <c r="I17" s="144" t="s">
        <v>28</v>
      </c>
      <c r="J17" s="135" t="str">
        <f>IF('Rekapitulace stavby'!AN11="","",'Rekapitulace stavby'!AN11)</f>
        <v/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Atelier Soukup Opl Švehla  s.r.o.</v>
      </c>
      <c r="F23" s="40"/>
      <c r="G23" s="40"/>
      <c r="H23" s="40"/>
      <c r="I23" s="144" t="s">
        <v>28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>Tomáš Chlumecký</v>
      </c>
      <c r="F26" s="40"/>
      <c r="G26" s="40"/>
      <c r="H26" s="40"/>
      <c r="I26" s="144" t="s">
        <v>28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ROUND(J106,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ROUND((SUM(BE106:BE462)),  2)</f>
        <v>0</v>
      </c>
      <c r="G35" s="40"/>
      <c r="H35" s="40"/>
      <c r="I35" s="159">
        <v>0.20999999999999999</v>
      </c>
      <c r="J35" s="158">
        <f>ROUND(((SUM(BE106:BE462))*I35),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ROUND((SUM(BF106:BF462)),  2)</f>
        <v>0</v>
      </c>
      <c r="G36" s="40"/>
      <c r="H36" s="40"/>
      <c r="I36" s="159">
        <v>0.12</v>
      </c>
      <c r="J36" s="158">
        <f>ROUND(((SUM(BF106:BF462))*I36),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ROUND((SUM(BG106:BG462)),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ROUND((SUM(BH106:BH462)),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ROUND((SUM(BI106:BI462)),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103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Domažlice - Objekt radnice - Stavební úpravy krovů a střech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98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99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100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01 - Architektonicko-stavební řešení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1. 12. 2025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25</v>
      </c>
      <c r="D58" s="42"/>
      <c r="E58" s="42"/>
      <c r="F58" s="29" t="str">
        <f>E17</f>
        <v>Město Domažlice</v>
      </c>
      <c r="G58" s="42"/>
      <c r="H58" s="42"/>
      <c r="I58" s="34" t="s">
        <v>31</v>
      </c>
      <c r="J58" s="38" t="str">
        <f>E23</f>
        <v xml:space="preserve">Atelier Soukup Opl Švehla 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Tomáš Chlumecký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104</v>
      </c>
      <c r="D61" s="173"/>
      <c r="E61" s="173"/>
      <c r="F61" s="173"/>
      <c r="G61" s="173"/>
      <c r="H61" s="173"/>
      <c r="I61" s="173"/>
      <c r="J61" s="174" t="s">
        <v>105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J106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106</v>
      </c>
    </row>
    <row r="64" s="9" customFormat="1" ht="24.96" customHeight="1">
      <c r="A64" s="9"/>
      <c r="B64" s="176"/>
      <c r="C64" s="177"/>
      <c r="D64" s="178" t="s">
        <v>154</v>
      </c>
      <c r="E64" s="179"/>
      <c r="F64" s="179"/>
      <c r="G64" s="179"/>
      <c r="H64" s="179"/>
      <c r="I64" s="179"/>
      <c r="J64" s="180">
        <f>J107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2" customFormat="1" ht="19.92" customHeight="1">
      <c r="A65" s="12"/>
      <c r="B65" s="228"/>
      <c r="C65" s="127"/>
      <c r="D65" s="229" t="s">
        <v>155</v>
      </c>
      <c r="E65" s="230"/>
      <c r="F65" s="230"/>
      <c r="G65" s="230"/>
      <c r="H65" s="230"/>
      <c r="I65" s="230"/>
      <c r="J65" s="231">
        <f>J108</f>
        <v>0</v>
      </c>
      <c r="K65" s="127"/>
      <c r="L65" s="23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="12" customFormat="1" ht="19.92" customHeight="1">
      <c r="A66" s="12"/>
      <c r="B66" s="228"/>
      <c r="C66" s="127"/>
      <c r="D66" s="229" t="s">
        <v>156</v>
      </c>
      <c r="E66" s="230"/>
      <c r="F66" s="230"/>
      <c r="G66" s="230"/>
      <c r="H66" s="230"/>
      <c r="I66" s="230"/>
      <c r="J66" s="231">
        <f>J111</f>
        <v>0</v>
      </c>
      <c r="K66" s="127"/>
      <c r="L66" s="23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="12" customFormat="1" ht="19.92" customHeight="1">
      <c r="A67" s="12"/>
      <c r="B67" s="228"/>
      <c r="C67" s="127"/>
      <c r="D67" s="229" t="s">
        <v>157</v>
      </c>
      <c r="E67" s="230"/>
      <c r="F67" s="230"/>
      <c r="G67" s="230"/>
      <c r="H67" s="230"/>
      <c r="I67" s="230"/>
      <c r="J67" s="231">
        <f>J118</f>
        <v>0</v>
      </c>
      <c r="K67" s="127"/>
      <c r="L67" s="23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="12" customFormat="1" ht="19.92" customHeight="1">
      <c r="A68" s="12"/>
      <c r="B68" s="228"/>
      <c r="C68" s="127"/>
      <c r="D68" s="229" t="s">
        <v>158</v>
      </c>
      <c r="E68" s="230"/>
      <c r="F68" s="230"/>
      <c r="G68" s="230"/>
      <c r="H68" s="230"/>
      <c r="I68" s="230"/>
      <c r="J68" s="231">
        <f>J131</f>
        <v>0</v>
      </c>
      <c r="K68" s="127"/>
      <c r="L68" s="23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</row>
    <row r="69" s="12" customFormat="1" ht="19.92" customHeight="1">
      <c r="A69" s="12"/>
      <c r="B69" s="228"/>
      <c r="C69" s="127"/>
      <c r="D69" s="229" t="s">
        <v>159</v>
      </c>
      <c r="E69" s="230"/>
      <c r="F69" s="230"/>
      <c r="G69" s="230"/>
      <c r="H69" s="230"/>
      <c r="I69" s="230"/>
      <c r="J69" s="231">
        <f>J152</f>
        <v>0</v>
      </c>
      <c r="K69" s="127"/>
      <c r="L69" s="23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="12" customFormat="1" ht="19.92" customHeight="1">
      <c r="A70" s="12"/>
      <c r="B70" s="228"/>
      <c r="C70" s="127"/>
      <c r="D70" s="229" t="s">
        <v>160</v>
      </c>
      <c r="E70" s="230"/>
      <c r="F70" s="230"/>
      <c r="G70" s="230"/>
      <c r="H70" s="230"/>
      <c r="I70" s="230"/>
      <c r="J70" s="231">
        <f>J184</f>
        <v>0</v>
      </c>
      <c r="K70" s="127"/>
      <c r="L70" s="23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="12" customFormat="1" ht="19.92" customHeight="1">
      <c r="A71" s="12"/>
      <c r="B71" s="228"/>
      <c r="C71" s="127"/>
      <c r="D71" s="229" t="s">
        <v>161</v>
      </c>
      <c r="E71" s="230"/>
      <c r="F71" s="230"/>
      <c r="G71" s="230"/>
      <c r="H71" s="230"/>
      <c r="I71" s="230"/>
      <c r="J71" s="231">
        <f>J195</f>
        <v>0</v>
      </c>
      <c r="K71" s="127"/>
      <c r="L71" s="23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s="12" customFormat="1" ht="19.92" customHeight="1">
      <c r="A72" s="12"/>
      <c r="B72" s="228"/>
      <c r="C72" s="127"/>
      <c r="D72" s="229" t="s">
        <v>162</v>
      </c>
      <c r="E72" s="230"/>
      <c r="F72" s="230"/>
      <c r="G72" s="230"/>
      <c r="H72" s="230"/>
      <c r="I72" s="230"/>
      <c r="J72" s="231">
        <f>J211</f>
        <v>0</v>
      </c>
      <c r="K72" s="127"/>
      <c r="L72" s="23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</row>
    <row r="73" s="9" customFormat="1" ht="24.96" customHeight="1">
      <c r="A73" s="9"/>
      <c r="B73" s="176"/>
      <c r="C73" s="177"/>
      <c r="D73" s="178" t="s">
        <v>163</v>
      </c>
      <c r="E73" s="179"/>
      <c r="F73" s="179"/>
      <c r="G73" s="179"/>
      <c r="H73" s="179"/>
      <c r="I73" s="179"/>
      <c r="J73" s="180">
        <f>J215</f>
        <v>0</v>
      </c>
      <c r="K73" s="177"/>
      <c r="L73" s="181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2" customFormat="1" ht="19.92" customHeight="1">
      <c r="A74" s="12"/>
      <c r="B74" s="228"/>
      <c r="C74" s="127"/>
      <c r="D74" s="229" t="s">
        <v>164</v>
      </c>
      <c r="E74" s="230"/>
      <c r="F74" s="230"/>
      <c r="G74" s="230"/>
      <c r="H74" s="230"/>
      <c r="I74" s="230"/>
      <c r="J74" s="231">
        <f>J216</f>
        <v>0</v>
      </c>
      <c r="K74" s="127"/>
      <c r="L74" s="23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</row>
    <row r="75" s="12" customFormat="1" ht="19.92" customHeight="1">
      <c r="A75" s="12"/>
      <c r="B75" s="228"/>
      <c r="C75" s="127"/>
      <c r="D75" s="229" t="s">
        <v>165</v>
      </c>
      <c r="E75" s="230"/>
      <c r="F75" s="230"/>
      <c r="G75" s="230"/>
      <c r="H75" s="230"/>
      <c r="I75" s="230"/>
      <c r="J75" s="231">
        <f>J237</f>
        <v>0</v>
      </c>
      <c r="K75" s="127"/>
      <c r="L75" s="23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</row>
    <row r="76" s="12" customFormat="1" ht="19.92" customHeight="1">
      <c r="A76" s="12"/>
      <c r="B76" s="228"/>
      <c r="C76" s="127"/>
      <c r="D76" s="229" t="s">
        <v>166</v>
      </c>
      <c r="E76" s="230"/>
      <c r="F76" s="230"/>
      <c r="G76" s="230"/>
      <c r="H76" s="230"/>
      <c r="I76" s="230"/>
      <c r="J76" s="231">
        <f>J239</f>
        <v>0</v>
      </c>
      <c r="K76" s="127"/>
      <c r="L76" s="23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</row>
    <row r="77" s="12" customFormat="1" ht="19.92" customHeight="1">
      <c r="A77" s="12"/>
      <c r="B77" s="228"/>
      <c r="C77" s="127"/>
      <c r="D77" s="229" t="s">
        <v>167</v>
      </c>
      <c r="E77" s="230"/>
      <c r="F77" s="230"/>
      <c r="G77" s="230"/>
      <c r="H77" s="230"/>
      <c r="I77" s="230"/>
      <c r="J77" s="231">
        <f>J345</f>
        <v>0</v>
      </c>
      <c r="K77" s="127"/>
      <c r="L77" s="23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</row>
    <row r="78" s="12" customFormat="1" ht="19.92" customHeight="1">
      <c r="A78" s="12"/>
      <c r="B78" s="228"/>
      <c r="C78" s="127"/>
      <c r="D78" s="229" t="s">
        <v>168</v>
      </c>
      <c r="E78" s="230"/>
      <c r="F78" s="230"/>
      <c r="G78" s="230"/>
      <c r="H78" s="230"/>
      <c r="I78" s="230"/>
      <c r="J78" s="231">
        <f>J381</f>
        <v>0</v>
      </c>
      <c r="K78" s="127"/>
      <c r="L78" s="23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</row>
    <row r="79" s="12" customFormat="1" ht="19.92" customHeight="1">
      <c r="A79" s="12"/>
      <c r="B79" s="228"/>
      <c r="C79" s="127"/>
      <c r="D79" s="229" t="s">
        <v>169</v>
      </c>
      <c r="E79" s="230"/>
      <c r="F79" s="230"/>
      <c r="G79" s="230"/>
      <c r="H79" s="230"/>
      <c r="I79" s="230"/>
      <c r="J79" s="231">
        <f>J390</f>
        <v>0</v>
      </c>
      <c r="K79" s="127"/>
      <c r="L79" s="23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</row>
    <row r="80" s="12" customFormat="1" ht="19.92" customHeight="1">
      <c r="A80" s="12"/>
      <c r="B80" s="228"/>
      <c r="C80" s="127"/>
      <c r="D80" s="229" t="s">
        <v>170</v>
      </c>
      <c r="E80" s="230"/>
      <c r="F80" s="230"/>
      <c r="G80" s="230"/>
      <c r="H80" s="230"/>
      <c r="I80" s="230"/>
      <c r="J80" s="231">
        <f>J401</f>
        <v>0</v>
      </c>
      <c r="K80" s="127"/>
      <c r="L80" s="23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</row>
    <row r="81" s="12" customFormat="1" ht="19.92" customHeight="1">
      <c r="A81" s="12"/>
      <c r="B81" s="228"/>
      <c r="C81" s="127"/>
      <c r="D81" s="229" t="s">
        <v>171</v>
      </c>
      <c r="E81" s="230"/>
      <c r="F81" s="230"/>
      <c r="G81" s="230"/>
      <c r="H81" s="230"/>
      <c r="I81" s="230"/>
      <c r="J81" s="231">
        <f>J423</f>
        <v>0</v>
      </c>
      <c r="K81" s="127"/>
      <c r="L81" s="23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</row>
    <row r="82" s="12" customFormat="1" ht="19.92" customHeight="1">
      <c r="A82" s="12"/>
      <c r="B82" s="228"/>
      <c r="C82" s="127"/>
      <c r="D82" s="229" t="s">
        <v>172</v>
      </c>
      <c r="E82" s="230"/>
      <c r="F82" s="230"/>
      <c r="G82" s="230"/>
      <c r="H82" s="230"/>
      <c r="I82" s="230"/>
      <c r="J82" s="231">
        <f>J432</f>
        <v>0</v>
      </c>
      <c r="K82" s="127"/>
      <c r="L82" s="23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</row>
    <row r="83" s="12" customFormat="1" ht="19.92" customHeight="1">
      <c r="A83" s="12"/>
      <c r="B83" s="228"/>
      <c r="C83" s="127"/>
      <c r="D83" s="229" t="s">
        <v>173</v>
      </c>
      <c r="E83" s="230"/>
      <c r="F83" s="230"/>
      <c r="G83" s="230"/>
      <c r="H83" s="230"/>
      <c r="I83" s="230"/>
      <c r="J83" s="231">
        <f>J455</f>
        <v>0</v>
      </c>
      <c r="K83" s="127"/>
      <c r="L83" s="23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</row>
    <row r="84" s="12" customFormat="1" ht="19.92" customHeight="1">
      <c r="A84" s="12"/>
      <c r="B84" s="228"/>
      <c r="C84" s="127"/>
      <c r="D84" s="229" t="s">
        <v>174</v>
      </c>
      <c r="E84" s="230"/>
      <c r="F84" s="230"/>
      <c r="G84" s="230"/>
      <c r="H84" s="230"/>
      <c r="I84" s="230"/>
      <c r="J84" s="231">
        <f>J460</f>
        <v>0</v>
      </c>
      <c r="K84" s="127"/>
      <c r="L84" s="23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</row>
    <row r="85" s="2" customFormat="1" ht="21.84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61"/>
      <c r="C86" s="62"/>
      <c r="D86" s="62"/>
      <c r="E86" s="62"/>
      <c r="F86" s="62"/>
      <c r="G86" s="62"/>
      <c r="H86" s="62"/>
      <c r="I86" s="62"/>
      <c r="J86" s="62"/>
      <c r="K86" s="6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90" s="2" customFormat="1" ht="6.96" customHeight="1">
      <c r="A90" s="40"/>
      <c r="B90" s="63"/>
      <c r="C90" s="64"/>
      <c r="D90" s="64"/>
      <c r="E90" s="64"/>
      <c r="F90" s="64"/>
      <c r="G90" s="64"/>
      <c r="H90" s="64"/>
      <c r="I90" s="64"/>
      <c r="J90" s="64"/>
      <c r="K90" s="64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24.96" customHeight="1">
      <c r="A91" s="40"/>
      <c r="B91" s="41"/>
      <c r="C91" s="25" t="s">
        <v>108</v>
      </c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16</v>
      </c>
      <c r="D93" s="42"/>
      <c r="E93" s="42"/>
      <c r="F93" s="42"/>
      <c r="G93" s="42"/>
      <c r="H93" s="42"/>
      <c r="I93" s="42"/>
      <c r="J93" s="42"/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6.5" customHeight="1">
      <c r="A94" s="40"/>
      <c r="B94" s="41"/>
      <c r="C94" s="42"/>
      <c r="D94" s="42"/>
      <c r="E94" s="171" t="str">
        <f>E7</f>
        <v>Domažlice - Objekt radnice - Stavební úpravy krovů a střech</v>
      </c>
      <c r="F94" s="34"/>
      <c r="G94" s="34"/>
      <c r="H94" s="34"/>
      <c r="I94" s="42"/>
      <c r="J94" s="42"/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1" customFormat="1" ht="12" customHeight="1">
      <c r="B95" s="23"/>
      <c r="C95" s="34" t="s">
        <v>98</v>
      </c>
      <c r="D95" s="24"/>
      <c r="E95" s="24"/>
      <c r="F95" s="24"/>
      <c r="G95" s="24"/>
      <c r="H95" s="24"/>
      <c r="I95" s="24"/>
      <c r="J95" s="24"/>
      <c r="K95" s="24"/>
      <c r="L95" s="22"/>
    </row>
    <row r="96" s="2" customFormat="1" ht="16.5" customHeight="1">
      <c r="A96" s="40"/>
      <c r="B96" s="41"/>
      <c r="C96" s="42"/>
      <c r="D96" s="42"/>
      <c r="E96" s="171" t="s">
        <v>99</v>
      </c>
      <c r="F96" s="42"/>
      <c r="G96" s="42"/>
      <c r="H96" s="42"/>
      <c r="I96" s="42"/>
      <c r="J96" s="42"/>
      <c r="K96" s="4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2" customHeight="1">
      <c r="A97" s="40"/>
      <c r="B97" s="41"/>
      <c r="C97" s="34" t="s">
        <v>100</v>
      </c>
      <c r="D97" s="42"/>
      <c r="E97" s="42"/>
      <c r="F97" s="42"/>
      <c r="G97" s="42"/>
      <c r="H97" s="42"/>
      <c r="I97" s="42"/>
      <c r="J97" s="42"/>
      <c r="K97" s="42"/>
      <c r="L97" s="14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6.5" customHeight="1">
      <c r="A98" s="40"/>
      <c r="B98" s="41"/>
      <c r="C98" s="42"/>
      <c r="D98" s="42"/>
      <c r="E98" s="71" t="str">
        <f>E11</f>
        <v>01 - Architektonicko-stavební řešení</v>
      </c>
      <c r="F98" s="42"/>
      <c r="G98" s="42"/>
      <c r="H98" s="42"/>
      <c r="I98" s="42"/>
      <c r="J98" s="42"/>
      <c r="K98" s="42"/>
      <c r="L98" s="14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6.96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146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2" customHeight="1">
      <c r="A100" s="40"/>
      <c r="B100" s="41"/>
      <c r="C100" s="34" t="s">
        <v>21</v>
      </c>
      <c r="D100" s="42"/>
      <c r="E100" s="42"/>
      <c r="F100" s="29" t="str">
        <f>F14</f>
        <v xml:space="preserve"> </v>
      </c>
      <c r="G100" s="42"/>
      <c r="H100" s="42"/>
      <c r="I100" s="34" t="s">
        <v>23</v>
      </c>
      <c r="J100" s="74" t="str">
        <f>IF(J14="","",J14)</f>
        <v>1. 12. 2025</v>
      </c>
      <c r="K100" s="42"/>
      <c r="L100" s="146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6.96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146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25.65" customHeight="1">
      <c r="A102" s="40"/>
      <c r="B102" s="41"/>
      <c r="C102" s="34" t="s">
        <v>25</v>
      </c>
      <c r="D102" s="42"/>
      <c r="E102" s="42"/>
      <c r="F102" s="29" t="str">
        <f>E17</f>
        <v>Město Domažlice</v>
      </c>
      <c r="G102" s="42"/>
      <c r="H102" s="42"/>
      <c r="I102" s="34" t="s">
        <v>31</v>
      </c>
      <c r="J102" s="38" t="str">
        <f>E23</f>
        <v xml:space="preserve">Atelier Soukup Opl Švehla  s.r.o.</v>
      </c>
      <c r="K102" s="42"/>
      <c r="L102" s="146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15.15" customHeight="1">
      <c r="A103" s="40"/>
      <c r="B103" s="41"/>
      <c r="C103" s="34" t="s">
        <v>29</v>
      </c>
      <c r="D103" s="42"/>
      <c r="E103" s="42"/>
      <c r="F103" s="29" t="str">
        <f>IF(E20="","",E20)</f>
        <v>Vyplň údaj</v>
      </c>
      <c r="G103" s="42"/>
      <c r="H103" s="42"/>
      <c r="I103" s="34" t="s">
        <v>34</v>
      </c>
      <c r="J103" s="38" t="str">
        <f>E26</f>
        <v>Tomáš Chlumecký</v>
      </c>
      <c r="K103" s="42"/>
      <c r="L103" s="146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10.32" customHeight="1">
      <c r="A104" s="40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146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10" customFormat="1" ht="29.28" customHeight="1">
      <c r="A105" s="182"/>
      <c r="B105" s="183"/>
      <c r="C105" s="184" t="s">
        <v>109</v>
      </c>
      <c r="D105" s="185" t="s">
        <v>57</v>
      </c>
      <c r="E105" s="185" t="s">
        <v>53</v>
      </c>
      <c r="F105" s="185" t="s">
        <v>54</v>
      </c>
      <c r="G105" s="185" t="s">
        <v>110</v>
      </c>
      <c r="H105" s="185" t="s">
        <v>111</v>
      </c>
      <c r="I105" s="185" t="s">
        <v>112</v>
      </c>
      <c r="J105" s="185" t="s">
        <v>105</v>
      </c>
      <c r="K105" s="186" t="s">
        <v>113</v>
      </c>
      <c r="L105" s="187"/>
      <c r="M105" s="94" t="s">
        <v>19</v>
      </c>
      <c r="N105" s="95" t="s">
        <v>42</v>
      </c>
      <c r="O105" s="95" t="s">
        <v>114</v>
      </c>
      <c r="P105" s="95" t="s">
        <v>115</v>
      </c>
      <c r="Q105" s="95" t="s">
        <v>116</v>
      </c>
      <c r="R105" s="95" t="s">
        <v>117</v>
      </c>
      <c r="S105" s="95" t="s">
        <v>118</v>
      </c>
      <c r="T105" s="96" t="s">
        <v>119</v>
      </c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</row>
    <row r="106" s="2" customFormat="1" ht="22.8" customHeight="1">
      <c r="A106" s="40"/>
      <c r="B106" s="41"/>
      <c r="C106" s="101" t="s">
        <v>120</v>
      </c>
      <c r="D106" s="42"/>
      <c r="E106" s="42"/>
      <c r="F106" s="42"/>
      <c r="G106" s="42"/>
      <c r="H106" s="42"/>
      <c r="I106" s="42"/>
      <c r="J106" s="188">
        <f>BK106</f>
        <v>0</v>
      </c>
      <c r="K106" s="42"/>
      <c r="L106" s="46"/>
      <c r="M106" s="97"/>
      <c r="N106" s="189"/>
      <c r="O106" s="98"/>
      <c r="P106" s="190">
        <f>P107+P215</f>
        <v>0</v>
      </c>
      <c r="Q106" s="98"/>
      <c r="R106" s="190">
        <f>R107+R215</f>
        <v>13.770534399999999</v>
      </c>
      <c r="S106" s="98"/>
      <c r="T106" s="191">
        <f>T107+T215</f>
        <v>5.9211750000000007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71</v>
      </c>
      <c r="AU106" s="19" t="s">
        <v>106</v>
      </c>
      <c r="BK106" s="192">
        <f>BK107+BK215</f>
        <v>0</v>
      </c>
    </row>
    <row r="107" s="11" customFormat="1" ht="25.92" customHeight="1">
      <c r="A107" s="11"/>
      <c r="B107" s="193"/>
      <c r="C107" s="194"/>
      <c r="D107" s="195" t="s">
        <v>71</v>
      </c>
      <c r="E107" s="196" t="s">
        <v>175</v>
      </c>
      <c r="F107" s="196" t="s">
        <v>176</v>
      </c>
      <c r="G107" s="194"/>
      <c r="H107" s="194"/>
      <c r="I107" s="197"/>
      <c r="J107" s="198">
        <f>BK107</f>
        <v>0</v>
      </c>
      <c r="K107" s="194"/>
      <c r="L107" s="199"/>
      <c r="M107" s="200"/>
      <c r="N107" s="201"/>
      <c r="O107" s="201"/>
      <c r="P107" s="202">
        <f>P108+P111+P118+P131+P152+P184+P195+P211</f>
        <v>0</v>
      </c>
      <c r="Q107" s="201"/>
      <c r="R107" s="202">
        <f>R108+R111+R118+R131+R152+R184+R195+R211</f>
        <v>4.1250179999999999</v>
      </c>
      <c r="S107" s="201"/>
      <c r="T107" s="203">
        <f>T108+T111+T118+T131+T152+T184+T195+T211</f>
        <v>1.3700000000000001</v>
      </c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R107" s="204" t="s">
        <v>76</v>
      </c>
      <c r="AT107" s="205" t="s">
        <v>71</v>
      </c>
      <c r="AU107" s="205" t="s">
        <v>72</v>
      </c>
      <c r="AY107" s="204" t="s">
        <v>124</v>
      </c>
      <c r="BK107" s="206">
        <f>BK108+BK111+BK118+BK131+BK152+BK184+BK195+BK211</f>
        <v>0</v>
      </c>
    </row>
    <row r="108" s="11" customFormat="1" ht="22.8" customHeight="1">
      <c r="A108" s="11"/>
      <c r="B108" s="193"/>
      <c r="C108" s="194"/>
      <c r="D108" s="195" t="s">
        <v>71</v>
      </c>
      <c r="E108" s="233" t="s">
        <v>138</v>
      </c>
      <c r="F108" s="233" t="s">
        <v>177</v>
      </c>
      <c r="G108" s="194"/>
      <c r="H108" s="194"/>
      <c r="I108" s="197"/>
      <c r="J108" s="234">
        <f>BK108</f>
        <v>0</v>
      </c>
      <c r="K108" s="194"/>
      <c r="L108" s="199"/>
      <c r="M108" s="200"/>
      <c r="N108" s="201"/>
      <c r="O108" s="201"/>
      <c r="P108" s="202">
        <f>SUM(P109:P110)</f>
        <v>0</v>
      </c>
      <c r="Q108" s="201"/>
      <c r="R108" s="202">
        <f>SUM(R109:R110)</f>
        <v>0.44658999999999999</v>
      </c>
      <c r="S108" s="201"/>
      <c r="T108" s="203">
        <f>SUM(T109:T110)</f>
        <v>0</v>
      </c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R108" s="204" t="s">
        <v>76</v>
      </c>
      <c r="AT108" s="205" t="s">
        <v>71</v>
      </c>
      <c r="AU108" s="205" t="s">
        <v>76</v>
      </c>
      <c r="AY108" s="204" t="s">
        <v>124</v>
      </c>
      <c r="BK108" s="206">
        <f>SUM(BK109:BK110)</f>
        <v>0</v>
      </c>
    </row>
    <row r="109" s="2" customFormat="1" ht="21.75" customHeight="1">
      <c r="A109" s="40"/>
      <c r="B109" s="41"/>
      <c r="C109" s="207" t="s">
        <v>76</v>
      </c>
      <c r="D109" s="207" t="s">
        <v>125</v>
      </c>
      <c r="E109" s="208" t="s">
        <v>178</v>
      </c>
      <c r="F109" s="209" t="s">
        <v>179</v>
      </c>
      <c r="G109" s="210" t="s">
        <v>180</v>
      </c>
      <c r="H109" s="211">
        <v>0.25</v>
      </c>
      <c r="I109" s="212"/>
      <c r="J109" s="211">
        <f>ROUND(I109*H109,1)</f>
        <v>0</v>
      </c>
      <c r="K109" s="209" t="s">
        <v>19</v>
      </c>
      <c r="L109" s="46"/>
      <c r="M109" s="213" t="s">
        <v>19</v>
      </c>
      <c r="N109" s="214" t="s">
        <v>43</v>
      </c>
      <c r="O109" s="86"/>
      <c r="P109" s="215">
        <f>O109*H109</f>
        <v>0</v>
      </c>
      <c r="Q109" s="215">
        <v>1.78636</v>
      </c>
      <c r="R109" s="215">
        <f>Q109*H109</f>
        <v>0.44658999999999999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143</v>
      </c>
      <c r="AT109" s="217" t="s">
        <v>125</v>
      </c>
      <c r="AU109" s="217" t="s">
        <v>80</v>
      </c>
      <c r="AY109" s="19" t="s">
        <v>124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76</v>
      </c>
      <c r="BK109" s="218">
        <f>ROUND(I109*H109,1)</f>
        <v>0</v>
      </c>
      <c r="BL109" s="19" t="s">
        <v>143</v>
      </c>
      <c r="BM109" s="217" t="s">
        <v>181</v>
      </c>
    </row>
    <row r="110" s="2" customFormat="1" ht="16.5" customHeight="1">
      <c r="A110" s="40"/>
      <c r="B110" s="41"/>
      <c r="C110" s="207" t="s">
        <v>80</v>
      </c>
      <c r="D110" s="207" t="s">
        <v>125</v>
      </c>
      <c r="E110" s="208" t="s">
        <v>182</v>
      </c>
      <c r="F110" s="209" t="s">
        <v>183</v>
      </c>
      <c r="G110" s="210" t="s">
        <v>180</v>
      </c>
      <c r="H110" s="211">
        <v>0.25</v>
      </c>
      <c r="I110" s="212"/>
      <c r="J110" s="211">
        <f>ROUND(I110*H110,1)</f>
        <v>0</v>
      </c>
      <c r="K110" s="209" t="s">
        <v>19</v>
      </c>
      <c r="L110" s="46"/>
      <c r="M110" s="213" t="s">
        <v>19</v>
      </c>
      <c r="N110" s="214" t="s">
        <v>43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143</v>
      </c>
      <c r="AT110" s="217" t="s">
        <v>125</v>
      </c>
      <c r="AU110" s="217" t="s">
        <v>80</v>
      </c>
      <c r="AY110" s="19" t="s">
        <v>124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76</v>
      </c>
      <c r="BK110" s="218">
        <f>ROUND(I110*H110,1)</f>
        <v>0</v>
      </c>
      <c r="BL110" s="19" t="s">
        <v>143</v>
      </c>
      <c r="BM110" s="217" t="s">
        <v>184</v>
      </c>
    </row>
    <row r="111" s="11" customFormat="1" ht="22.8" customHeight="1">
      <c r="A111" s="11"/>
      <c r="B111" s="193"/>
      <c r="C111" s="194"/>
      <c r="D111" s="195" t="s">
        <v>71</v>
      </c>
      <c r="E111" s="233" t="s">
        <v>185</v>
      </c>
      <c r="F111" s="233" t="s">
        <v>186</v>
      </c>
      <c r="G111" s="194"/>
      <c r="H111" s="194"/>
      <c r="I111" s="197"/>
      <c r="J111" s="234">
        <f>BK111</f>
        <v>0</v>
      </c>
      <c r="K111" s="194"/>
      <c r="L111" s="199"/>
      <c r="M111" s="200"/>
      <c r="N111" s="201"/>
      <c r="O111" s="201"/>
      <c r="P111" s="202">
        <f>SUM(P112:P117)</f>
        <v>0</v>
      </c>
      <c r="Q111" s="201"/>
      <c r="R111" s="202">
        <f>SUM(R112:R117)</f>
        <v>2.2814999999999999</v>
      </c>
      <c r="S111" s="201"/>
      <c r="T111" s="203">
        <f>SUM(T112:T117)</f>
        <v>0</v>
      </c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R111" s="204" t="s">
        <v>76</v>
      </c>
      <c r="AT111" s="205" t="s">
        <v>71</v>
      </c>
      <c r="AU111" s="205" t="s">
        <v>76</v>
      </c>
      <c r="AY111" s="204" t="s">
        <v>124</v>
      </c>
      <c r="BK111" s="206">
        <f>SUM(BK112:BK117)</f>
        <v>0</v>
      </c>
    </row>
    <row r="112" s="2" customFormat="1" ht="21.75" customHeight="1">
      <c r="A112" s="40"/>
      <c r="B112" s="41"/>
      <c r="C112" s="207" t="s">
        <v>138</v>
      </c>
      <c r="D112" s="207" t="s">
        <v>125</v>
      </c>
      <c r="E112" s="208" t="s">
        <v>187</v>
      </c>
      <c r="F112" s="209" t="s">
        <v>188</v>
      </c>
      <c r="G112" s="210" t="s">
        <v>189</v>
      </c>
      <c r="H112" s="211">
        <v>195</v>
      </c>
      <c r="I112" s="212"/>
      <c r="J112" s="211">
        <f>ROUND(I112*H112,1)</f>
        <v>0</v>
      </c>
      <c r="K112" s="209" t="s">
        <v>129</v>
      </c>
      <c r="L112" s="46"/>
      <c r="M112" s="213" t="s">
        <v>19</v>
      </c>
      <c r="N112" s="214" t="s">
        <v>43</v>
      </c>
      <c r="O112" s="86"/>
      <c r="P112" s="215">
        <f>O112*H112</f>
        <v>0</v>
      </c>
      <c r="Q112" s="215">
        <v>0.0064999999999999997</v>
      </c>
      <c r="R112" s="215">
        <f>Q112*H112</f>
        <v>1.2674999999999999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143</v>
      </c>
      <c r="AT112" s="217" t="s">
        <v>125</v>
      </c>
      <c r="AU112" s="217" t="s">
        <v>80</v>
      </c>
      <c r="AY112" s="19" t="s">
        <v>124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76</v>
      </c>
      <c r="BK112" s="218">
        <f>ROUND(I112*H112,1)</f>
        <v>0</v>
      </c>
      <c r="BL112" s="19" t="s">
        <v>143</v>
      </c>
      <c r="BM112" s="217" t="s">
        <v>190</v>
      </c>
    </row>
    <row r="113" s="2" customFormat="1">
      <c r="A113" s="40"/>
      <c r="B113" s="41"/>
      <c r="C113" s="42"/>
      <c r="D113" s="219" t="s">
        <v>132</v>
      </c>
      <c r="E113" s="42"/>
      <c r="F113" s="220" t="s">
        <v>191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132</v>
      </c>
      <c r="AU113" s="19" t="s">
        <v>80</v>
      </c>
    </row>
    <row r="114" s="13" customFormat="1">
      <c r="A114" s="13"/>
      <c r="B114" s="235"/>
      <c r="C114" s="236"/>
      <c r="D114" s="237" t="s">
        <v>192</v>
      </c>
      <c r="E114" s="236"/>
      <c r="F114" s="238" t="s">
        <v>193</v>
      </c>
      <c r="G114" s="236"/>
      <c r="H114" s="239">
        <v>195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5" t="s">
        <v>192</v>
      </c>
      <c r="AU114" s="245" t="s">
        <v>80</v>
      </c>
      <c r="AV114" s="13" t="s">
        <v>80</v>
      </c>
      <c r="AW114" s="13" t="s">
        <v>4</v>
      </c>
      <c r="AX114" s="13" t="s">
        <v>76</v>
      </c>
      <c r="AY114" s="245" t="s">
        <v>124</v>
      </c>
    </row>
    <row r="115" s="2" customFormat="1" ht="21.75" customHeight="1">
      <c r="A115" s="40"/>
      <c r="B115" s="41"/>
      <c r="C115" s="207" t="s">
        <v>143</v>
      </c>
      <c r="D115" s="207" t="s">
        <v>125</v>
      </c>
      <c r="E115" s="208" t="s">
        <v>194</v>
      </c>
      <c r="F115" s="209" t="s">
        <v>195</v>
      </c>
      <c r="G115" s="210" t="s">
        <v>189</v>
      </c>
      <c r="H115" s="211">
        <v>195</v>
      </c>
      <c r="I115" s="212"/>
      <c r="J115" s="211">
        <f>ROUND(I115*H115,1)</f>
        <v>0</v>
      </c>
      <c r="K115" s="209" t="s">
        <v>19</v>
      </c>
      <c r="L115" s="46"/>
      <c r="M115" s="213" t="s">
        <v>19</v>
      </c>
      <c r="N115" s="214" t="s">
        <v>43</v>
      </c>
      <c r="O115" s="86"/>
      <c r="P115" s="215">
        <f>O115*H115</f>
        <v>0</v>
      </c>
      <c r="Q115" s="215">
        <v>0.0051999999999999998</v>
      </c>
      <c r="R115" s="215">
        <f>Q115*H115</f>
        <v>1.014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143</v>
      </c>
      <c r="AT115" s="217" t="s">
        <v>125</v>
      </c>
      <c r="AU115" s="217" t="s">
        <v>80</v>
      </c>
      <c r="AY115" s="19" t="s">
        <v>124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76</v>
      </c>
      <c r="BK115" s="218">
        <f>ROUND(I115*H115,1)</f>
        <v>0</v>
      </c>
      <c r="BL115" s="19" t="s">
        <v>143</v>
      </c>
      <c r="BM115" s="217" t="s">
        <v>196</v>
      </c>
    </row>
    <row r="116" s="2" customFormat="1" ht="16.5" customHeight="1">
      <c r="A116" s="40"/>
      <c r="B116" s="41"/>
      <c r="C116" s="207" t="s">
        <v>123</v>
      </c>
      <c r="D116" s="207" t="s">
        <v>125</v>
      </c>
      <c r="E116" s="208" t="s">
        <v>197</v>
      </c>
      <c r="F116" s="209" t="s">
        <v>198</v>
      </c>
      <c r="G116" s="210" t="s">
        <v>189</v>
      </c>
      <c r="H116" s="211">
        <v>195</v>
      </c>
      <c r="I116" s="212"/>
      <c r="J116" s="211">
        <f>ROUND(I116*H116,1)</f>
        <v>0</v>
      </c>
      <c r="K116" s="209" t="s">
        <v>19</v>
      </c>
      <c r="L116" s="46"/>
      <c r="M116" s="213" t="s">
        <v>19</v>
      </c>
      <c r="N116" s="214" t="s">
        <v>43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143</v>
      </c>
      <c r="AT116" s="217" t="s">
        <v>125</v>
      </c>
      <c r="AU116" s="217" t="s">
        <v>80</v>
      </c>
      <c r="AY116" s="19" t="s">
        <v>124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76</v>
      </c>
      <c r="BK116" s="218">
        <f>ROUND(I116*H116,1)</f>
        <v>0</v>
      </c>
      <c r="BL116" s="19" t="s">
        <v>143</v>
      </c>
      <c r="BM116" s="217" t="s">
        <v>199</v>
      </c>
    </row>
    <row r="117" s="2" customFormat="1" ht="16.5" customHeight="1">
      <c r="A117" s="40"/>
      <c r="B117" s="41"/>
      <c r="C117" s="207" t="s">
        <v>200</v>
      </c>
      <c r="D117" s="207" t="s">
        <v>125</v>
      </c>
      <c r="E117" s="208" t="s">
        <v>201</v>
      </c>
      <c r="F117" s="209" t="s">
        <v>202</v>
      </c>
      <c r="G117" s="210" t="s">
        <v>189</v>
      </c>
      <c r="H117" s="211">
        <v>195</v>
      </c>
      <c r="I117" s="212"/>
      <c r="J117" s="211">
        <f>ROUND(I117*H117,1)</f>
        <v>0</v>
      </c>
      <c r="K117" s="209" t="s">
        <v>19</v>
      </c>
      <c r="L117" s="46"/>
      <c r="M117" s="213" t="s">
        <v>19</v>
      </c>
      <c r="N117" s="214" t="s">
        <v>43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143</v>
      </c>
      <c r="AT117" s="217" t="s">
        <v>125</v>
      </c>
      <c r="AU117" s="217" t="s">
        <v>80</v>
      </c>
      <c r="AY117" s="19" t="s">
        <v>124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76</v>
      </c>
      <c r="BK117" s="218">
        <f>ROUND(I117*H117,1)</f>
        <v>0</v>
      </c>
      <c r="BL117" s="19" t="s">
        <v>143</v>
      </c>
      <c r="BM117" s="217" t="s">
        <v>203</v>
      </c>
    </row>
    <row r="118" s="11" customFormat="1" ht="22.8" customHeight="1">
      <c r="A118" s="11"/>
      <c r="B118" s="193"/>
      <c r="C118" s="194"/>
      <c r="D118" s="195" t="s">
        <v>71</v>
      </c>
      <c r="E118" s="233" t="s">
        <v>204</v>
      </c>
      <c r="F118" s="233" t="s">
        <v>205</v>
      </c>
      <c r="G118" s="194"/>
      <c r="H118" s="194"/>
      <c r="I118" s="197"/>
      <c r="J118" s="234">
        <f>BK118</f>
        <v>0</v>
      </c>
      <c r="K118" s="194"/>
      <c r="L118" s="199"/>
      <c r="M118" s="200"/>
      <c r="N118" s="201"/>
      <c r="O118" s="201"/>
      <c r="P118" s="202">
        <f>SUM(P119:P130)</f>
        <v>0</v>
      </c>
      <c r="Q118" s="201"/>
      <c r="R118" s="202">
        <f>SUM(R119:R130)</f>
        <v>1.396928</v>
      </c>
      <c r="S118" s="201"/>
      <c r="T118" s="203">
        <f>SUM(T119:T130)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04" t="s">
        <v>76</v>
      </c>
      <c r="AT118" s="205" t="s">
        <v>71</v>
      </c>
      <c r="AU118" s="205" t="s">
        <v>76</v>
      </c>
      <c r="AY118" s="204" t="s">
        <v>124</v>
      </c>
      <c r="BK118" s="206">
        <f>SUM(BK119:BK130)</f>
        <v>0</v>
      </c>
    </row>
    <row r="119" s="2" customFormat="1" ht="21.75" customHeight="1">
      <c r="A119" s="40"/>
      <c r="B119" s="41"/>
      <c r="C119" s="207" t="s">
        <v>206</v>
      </c>
      <c r="D119" s="207" t="s">
        <v>125</v>
      </c>
      <c r="E119" s="208" t="s">
        <v>207</v>
      </c>
      <c r="F119" s="209" t="s">
        <v>208</v>
      </c>
      <c r="G119" s="210" t="s">
        <v>189</v>
      </c>
      <c r="H119" s="211">
        <v>58.399999999999999</v>
      </c>
      <c r="I119" s="212"/>
      <c r="J119" s="211">
        <f>ROUND(I119*H119,1)</f>
        <v>0</v>
      </c>
      <c r="K119" s="209" t="s">
        <v>129</v>
      </c>
      <c r="L119" s="46"/>
      <c r="M119" s="213" t="s">
        <v>19</v>
      </c>
      <c r="N119" s="214" t="s">
        <v>43</v>
      </c>
      <c r="O119" s="86"/>
      <c r="P119" s="215">
        <f>O119*H119</f>
        <v>0</v>
      </c>
      <c r="Q119" s="215">
        <v>0.0064999999999999997</v>
      </c>
      <c r="R119" s="215">
        <f>Q119*H119</f>
        <v>0.37959999999999999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143</v>
      </c>
      <c r="AT119" s="217" t="s">
        <v>125</v>
      </c>
      <c r="AU119" s="217" t="s">
        <v>80</v>
      </c>
      <c r="AY119" s="19" t="s">
        <v>124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76</v>
      </c>
      <c r="BK119" s="218">
        <f>ROUND(I119*H119,1)</f>
        <v>0</v>
      </c>
      <c r="BL119" s="19" t="s">
        <v>143</v>
      </c>
      <c r="BM119" s="217" t="s">
        <v>209</v>
      </c>
    </row>
    <row r="120" s="2" customFormat="1">
      <c r="A120" s="40"/>
      <c r="B120" s="41"/>
      <c r="C120" s="42"/>
      <c r="D120" s="219" t="s">
        <v>132</v>
      </c>
      <c r="E120" s="42"/>
      <c r="F120" s="220" t="s">
        <v>210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132</v>
      </c>
      <c r="AU120" s="19" t="s">
        <v>80</v>
      </c>
    </row>
    <row r="121" s="2" customFormat="1" ht="24.15" customHeight="1">
      <c r="A121" s="40"/>
      <c r="B121" s="41"/>
      <c r="C121" s="207" t="s">
        <v>211</v>
      </c>
      <c r="D121" s="207" t="s">
        <v>125</v>
      </c>
      <c r="E121" s="208" t="s">
        <v>212</v>
      </c>
      <c r="F121" s="209" t="s">
        <v>213</v>
      </c>
      <c r="G121" s="210" t="s">
        <v>189</v>
      </c>
      <c r="H121" s="211">
        <v>58.399999999999999</v>
      </c>
      <c r="I121" s="212"/>
      <c r="J121" s="211">
        <f>ROUND(I121*H121,1)</f>
        <v>0</v>
      </c>
      <c r="K121" s="209" t="s">
        <v>129</v>
      </c>
      <c r="L121" s="46"/>
      <c r="M121" s="213" t="s">
        <v>19</v>
      </c>
      <c r="N121" s="214" t="s">
        <v>43</v>
      </c>
      <c r="O121" s="86"/>
      <c r="P121" s="215">
        <f>O121*H121</f>
        <v>0</v>
      </c>
      <c r="Q121" s="215">
        <v>0.017420000000000001</v>
      </c>
      <c r="R121" s="215">
        <f>Q121*H121</f>
        <v>1.017328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143</v>
      </c>
      <c r="AT121" s="217" t="s">
        <v>125</v>
      </c>
      <c r="AU121" s="217" t="s">
        <v>80</v>
      </c>
      <c r="AY121" s="19" t="s">
        <v>124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76</v>
      </c>
      <c r="BK121" s="218">
        <f>ROUND(I121*H121,1)</f>
        <v>0</v>
      </c>
      <c r="BL121" s="19" t="s">
        <v>143</v>
      </c>
      <c r="BM121" s="217" t="s">
        <v>214</v>
      </c>
    </row>
    <row r="122" s="2" customFormat="1">
      <c r="A122" s="40"/>
      <c r="B122" s="41"/>
      <c r="C122" s="42"/>
      <c r="D122" s="219" t="s">
        <v>132</v>
      </c>
      <c r="E122" s="42"/>
      <c r="F122" s="220" t="s">
        <v>215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132</v>
      </c>
      <c r="AU122" s="19" t="s">
        <v>80</v>
      </c>
    </row>
    <row r="123" s="14" customFormat="1">
      <c r="A123" s="14"/>
      <c r="B123" s="246"/>
      <c r="C123" s="247"/>
      <c r="D123" s="237" t="s">
        <v>192</v>
      </c>
      <c r="E123" s="248" t="s">
        <v>19</v>
      </c>
      <c r="F123" s="249" t="s">
        <v>216</v>
      </c>
      <c r="G123" s="247"/>
      <c r="H123" s="248" t="s">
        <v>19</v>
      </c>
      <c r="I123" s="250"/>
      <c r="J123" s="247"/>
      <c r="K123" s="247"/>
      <c r="L123" s="251"/>
      <c r="M123" s="252"/>
      <c r="N123" s="253"/>
      <c r="O123" s="253"/>
      <c r="P123" s="253"/>
      <c r="Q123" s="253"/>
      <c r="R123" s="253"/>
      <c r="S123" s="253"/>
      <c r="T123" s="25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5" t="s">
        <v>192</v>
      </c>
      <c r="AU123" s="255" t="s">
        <v>80</v>
      </c>
      <c r="AV123" s="14" t="s">
        <v>76</v>
      </c>
      <c r="AW123" s="14" t="s">
        <v>33</v>
      </c>
      <c r="AX123" s="14" t="s">
        <v>72</v>
      </c>
      <c r="AY123" s="255" t="s">
        <v>124</v>
      </c>
    </row>
    <row r="124" s="13" customFormat="1">
      <c r="A124" s="13"/>
      <c r="B124" s="235"/>
      <c r="C124" s="236"/>
      <c r="D124" s="237" t="s">
        <v>192</v>
      </c>
      <c r="E124" s="256" t="s">
        <v>19</v>
      </c>
      <c r="F124" s="238" t="s">
        <v>217</v>
      </c>
      <c r="G124" s="236"/>
      <c r="H124" s="239">
        <v>20</v>
      </c>
      <c r="I124" s="240"/>
      <c r="J124" s="236"/>
      <c r="K124" s="236"/>
      <c r="L124" s="241"/>
      <c r="M124" s="242"/>
      <c r="N124" s="243"/>
      <c r="O124" s="243"/>
      <c r="P124" s="243"/>
      <c r="Q124" s="243"/>
      <c r="R124" s="243"/>
      <c r="S124" s="243"/>
      <c r="T124" s="24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5" t="s">
        <v>192</v>
      </c>
      <c r="AU124" s="245" t="s">
        <v>80</v>
      </c>
      <c r="AV124" s="13" t="s">
        <v>80</v>
      </c>
      <c r="AW124" s="13" t="s">
        <v>33</v>
      </c>
      <c r="AX124" s="13" t="s">
        <v>72</v>
      </c>
      <c r="AY124" s="245" t="s">
        <v>124</v>
      </c>
    </row>
    <row r="125" s="14" customFormat="1">
      <c r="A125" s="14"/>
      <c r="B125" s="246"/>
      <c r="C125" s="247"/>
      <c r="D125" s="237" t="s">
        <v>192</v>
      </c>
      <c r="E125" s="248" t="s">
        <v>19</v>
      </c>
      <c r="F125" s="249" t="s">
        <v>218</v>
      </c>
      <c r="G125" s="247"/>
      <c r="H125" s="248" t="s">
        <v>19</v>
      </c>
      <c r="I125" s="250"/>
      <c r="J125" s="247"/>
      <c r="K125" s="247"/>
      <c r="L125" s="251"/>
      <c r="M125" s="252"/>
      <c r="N125" s="253"/>
      <c r="O125" s="253"/>
      <c r="P125" s="253"/>
      <c r="Q125" s="253"/>
      <c r="R125" s="253"/>
      <c r="S125" s="253"/>
      <c r="T125" s="25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5" t="s">
        <v>192</v>
      </c>
      <c r="AU125" s="255" t="s">
        <v>80</v>
      </c>
      <c r="AV125" s="14" t="s">
        <v>76</v>
      </c>
      <c r="AW125" s="14" t="s">
        <v>33</v>
      </c>
      <c r="AX125" s="14" t="s">
        <v>72</v>
      </c>
      <c r="AY125" s="255" t="s">
        <v>124</v>
      </c>
    </row>
    <row r="126" s="13" customFormat="1">
      <c r="A126" s="13"/>
      <c r="B126" s="235"/>
      <c r="C126" s="236"/>
      <c r="D126" s="237" t="s">
        <v>192</v>
      </c>
      <c r="E126" s="256" t="s">
        <v>19</v>
      </c>
      <c r="F126" s="238" t="s">
        <v>219</v>
      </c>
      <c r="G126" s="236"/>
      <c r="H126" s="239">
        <v>38.399999999999999</v>
      </c>
      <c r="I126" s="240"/>
      <c r="J126" s="236"/>
      <c r="K126" s="236"/>
      <c r="L126" s="241"/>
      <c r="M126" s="242"/>
      <c r="N126" s="243"/>
      <c r="O126" s="243"/>
      <c r="P126" s="243"/>
      <c r="Q126" s="243"/>
      <c r="R126" s="243"/>
      <c r="S126" s="243"/>
      <c r="T126" s="24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5" t="s">
        <v>192</v>
      </c>
      <c r="AU126" s="245" t="s">
        <v>80</v>
      </c>
      <c r="AV126" s="13" t="s">
        <v>80</v>
      </c>
      <c r="AW126" s="13" t="s">
        <v>33</v>
      </c>
      <c r="AX126" s="13" t="s">
        <v>72</v>
      </c>
      <c r="AY126" s="245" t="s">
        <v>124</v>
      </c>
    </row>
    <row r="127" s="15" customFormat="1">
      <c r="A127" s="15"/>
      <c r="B127" s="257"/>
      <c r="C127" s="258"/>
      <c r="D127" s="237" t="s">
        <v>192</v>
      </c>
      <c r="E127" s="259" t="s">
        <v>19</v>
      </c>
      <c r="F127" s="260" t="s">
        <v>220</v>
      </c>
      <c r="G127" s="258"/>
      <c r="H127" s="261">
        <v>58.399999999999999</v>
      </c>
      <c r="I127" s="262"/>
      <c r="J127" s="258"/>
      <c r="K127" s="258"/>
      <c r="L127" s="263"/>
      <c r="M127" s="264"/>
      <c r="N127" s="265"/>
      <c r="O127" s="265"/>
      <c r="P127" s="265"/>
      <c r="Q127" s="265"/>
      <c r="R127" s="265"/>
      <c r="S127" s="265"/>
      <c r="T127" s="266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7" t="s">
        <v>192</v>
      </c>
      <c r="AU127" s="267" t="s">
        <v>80</v>
      </c>
      <c r="AV127" s="15" t="s">
        <v>143</v>
      </c>
      <c r="AW127" s="15" t="s">
        <v>33</v>
      </c>
      <c r="AX127" s="15" t="s">
        <v>76</v>
      </c>
      <c r="AY127" s="267" t="s">
        <v>124</v>
      </c>
    </row>
    <row r="128" s="2" customFormat="1" ht="16.5" customHeight="1">
      <c r="A128" s="40"/>
      <c r="B128" s="41"/>
      <c r="C128" s="207" t="s">
        <v>221</v>
      </c>
      <c r="D128" s="207" t="s">
        <v>125</v>
      </c>
      <c r="E128" s="208" t="s">
        <v>222</v>
      </c>
      <c r="F128" s="209" t="s">
        <v>223</v>
      </c>
      <c r="G128" s="210" t="s">
        <v>189</v>
      </c>
      <c r="H128" s="211">
        <v>58.399999999999999</v>
      </c>
      <c r="I128" s="212"/>
      <c r="J128" s="211">
        <f>ROUND(I128*H128,1)</f>
        <v>0</v>
      </c>
      <c r="K128" s="209" t="s">
        <v>129</v>
      </c>
      <c r="L128" s="46"/>
      <c r="M128" s="213" t="s">
        <v>19</v>
      </c>
      <c r="N128" s="214" t="s">
        <v>43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143</v>
      </c>
      <c r="AT128" s="217" t="s">
        <v>125</v>
      </c>
      <c r="AU128" s="217" t="s">
        <v>80</v>
      </c>
      <c r="AY128" s="19" t="s">
        <v>124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76</v>
      </c>
      <c r="BK128" s="218">
        <f>ROUND(I128*H128,1)</f>
        <v>0</v>
      </c>
      <c r="BL128" s="19" t="s">
        <v>143</v>
      </c>
      <c r="BM128" s="217" t="s">
        <v>224</v>
      </c>
    </row>
    <row r="129" s="2" customFormat="1">
      <c r="A129" s="40"/>
      <c r="B129" s="41"/>
      <c r="C129" s="42"/>
      <c r="D129" s="219" t="s">
        <v>132</v>
      </c>
      <c r="E129" s="42"/>
      <c r="F129" s="220" t="s">
        <v>225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132</v>
      </c>
      <c r="AU129" s="19" t="s">
        <v>80</v>
      </c>
    </row>
    <row r="130" s="2" customFormat="1" ht="16.5" customHeight="1">
      <c r="A130" s="40"/>
      <c r="B130" s="41"/>
      <c r="C130" s="207" t="s">
        <v>226</v>
      </c>
      <c r="D130" s="207" t="s">
        <v>125</v>
      </c>
      <c r="E130" s="208" t="s">
        <v>227</v>
      </c>
      <c r="F130" s="209" t="s">
        <v>198</v>
      </c>
      <c r="G130" s="210" t="s">
        <v>189</v>
      </c>
      <c r="H130" s="211">
        <v>58.399999999999999</v>
      </c>
      <c r="I130" s="212"/>
      <c r="J130" s="211">
        <f>ROUND(I130*H130,1)</f>
        <v>0</v>
      </c>
      <c r="K130" s="209" t="s">
        <v>19</v>
      </c>
      <c r="L130" s="46"/>
      <c r="M130" s="213" t="s">
        <v>19</v>
      </c>
      <c r="N130" s="214" t="s">
        <v>43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143</v>
      </c>
      <c r="AT130" s="217" t="s">
        <v>125</v>
      </c>
      <c r="AU130" s="217" t="s">
        <v>80</v>
      </c>
      <c r="AY130" s="19" t="s">
        <v>124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76</v>
      </c>
      <c r="BK130" s="218">
        <f>ROUND(I130*H130,1)</f>
        <v>0</v>
      </c>
      <c r="BL130" s="19" t="s">
        <v>143</v>
      </c>
      <c r="BM130" s="217" t="s">
        <v>228</v>
      </c>
    </row>
    <row r="131" s="11" customFormat="1" ht="22.8" customHeight="1">
      <c r="A131" s="11"/>
      <c r="B131" s="193"/>
      <c r="C131" s="194"/>
      <c r="D131" s="195" t="s">
        <v>71</v>
      </c>
      <c r="E131" s="233" t="s">
        <v>229</v>
      </c>
      <c r="F131" s="233" t="s">
        <v>230</v>
      </c>
      <c r="G131" s="194"/>
      <c r="H131" s="194"/>
      <c r="I131" s="197"/>
      <c r="J131" s="234">
        <f>BK131</f>
        <v>0</v>
      </c>
      <c r="K131" s="194"/>
      <c r="L131" s="199"/>
      <c r="M131" s="200"/>
      <c r="N131" s="201"/>
      <c r="O131" s="201"/>
      <c r="P131" s="202">
        <f>SUM(P132:P151)</f>
        <v>0</v>
      </c>
      <c r="Q131" s="201"/>
      <c r="R131" s="202">
        <f>SUM(R132:R151)</f>
        <v>0</v>
      </c>
      <c r="S131" s="201"/>
      <c r="T131" s="203">
        <f>SUM(T132:T151)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204" t="s">
        <v>76</v>
      </c>
      <c r="AT131" s="205" t="s">
        <v>71</v>
      </c>
      <c r="AU131" s="205" t="s">
        <v>76</v>
      </c>
      <c r="AY131" s="204" t="s">
        <v>124</v>
      </c>
      <c r="BK131" s="206">
        <f>SUM(BK132:BK151)</f>
        <v>0</v>
      </c>
    </row>
    <row r="132" s="2" customFormat="1" ht="16.5" customHeight="1">
      <c r="A132" s="40"/>
      <c r="B132" s="41"/>
      <c r="C132" s="207" t="s">
        <v>231</v>
      </c>
      <c r="D132" s="207" t="s">
        <v>125</v>
      </c>
      <c r="E132" s="208" t="s">
        <v>232</v>
      </c>
      <c r="F132" s="209" t="s">
        <v>233</v>
      </c>
      <c r="G132" s="210" t="s">
        <v>234</v>
      </c>
      <c r="H132" s="211">
        <v>4</v>
      </c>
      <c r="I132" s="212"/>
      <c r="J132" s="211">
        <f>ROUND(I132*H132,1)</f>
        <v>0</v>
      </c>
      <c r="K132" s="209" t="s">
        <v>19</v>
      </c>
      <c r="L132" s="46"/>
      <c r="M132" s="213" t="s">
        <v>19</v>
      </c>
      <c r="N132" s="214" t="s">
        <v>43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143</v>
      </c>
      <c r="AT132" s="217" t="s">
        <v>125</v>
      </c>
      <c r="AU132" s="217" t="s">
        <v>80</v>
      </c>
      <c r="AY132" s="19" t="s">
        <v>124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76</v>
      </c>
      <c r="BK132" s="218">
        <f>ROUND(I132*H132,1)</f>
        <v>0</v>
      </c>
      <c r="BL132" s="19" t="s">
        <v>143</v>
      </c>
      <c r="BM132" s="217" t="s">
        <v>235</v>
      </c>
    </row>
    <row r="133" s="2" customFormat="1" ht="16.5" customHeight="1">
      <c r="A133" s="40"/>
      <c r="B133" s="41"/>
      <c r="C133" s="207" t="s">
        <v>8</v>
      </c>
      <c r="D133" s="207" t="s">
        <v>125</v>
      </c>
      <c r="E133" s="208" t="s">
        <v>236</v>
      </c>
      <c r="F133" s="209" t="s">
        <v>237</v>
      </c>
      <c r="G133" s="210" t="s">
        <v>234</v>
      </c>
      <c r="H133" s="211">
        <v>8</v>
      </c>
      <c r="I133" s="212"/>
      <c r="J133" s="211">
        <f>ROUND(I133*H133,1)</f>
        <v>0</v>
      </c>
      <c r="K133" s="209" t="s">
        <v>19</v>
      </c>
      <c r="L133" s="46"/>
      <c r="M133" s="213" t="s">
        <v>19</v>
      </c>
      <c r="N133" s="214" t="s">
        <v>43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143</v>
      </c>
      <c r="AT133" s="217" t="s">
        <v>125</v>
      </c>
      <c r="AU133" s="217" t="s">
        <v>80</v>
      </c>
      <c r="AY133" s="19" t="s">
        <v>124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76</v>
      </c>
      <c r="BK133" s="218">
        <f>ROUND(I133*H133,1)</f>
        <v>0</v>
      </c>
      <c r="BL133" s="19" t="s">
        <v>143</v>
      </c>
      <c r="BM133" s="217" t="s">
        <v>238</v>
      </c>
    </row>
    <row r="134" s="2" customFormat="1" ht="16.5" customHeight="1">
      <c r="A134" s="40"/>
      <c r="B134" s="41"/>
      <c r="C134" s="207" t="s">
        <v>239</v>
      </c>
      <c r="D134" s="207" t="s">
        <v>125</v>
      </c>
      <c r="E134" s="208" t="s">
        <v>240</v>
      </c>
      <c r="F134" s="209" t="s">
        <v>241</v>
      </c>
      <c r="G134" s="210" t="s">
        <v>234</v>
      </c>
      <c r="H134" s="211">
        <v>8</v>
      </c>
      <c r="I134" s="212"/>
      <c r="J134" s="211">
        <f>ROUND(I134*H134,1)</f>
        <v>0</v>
      </c>
      <c r="K134" s="209" t="s">
        <v>19</v>
      </c>
      <c r="L134" s="46"/>
      <c r="M134" s="213" t="s">
        <v>19</v>
      </c>
      <c r="N134" s="214" t="s">
        <v>43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143</v>
      </c>
      <c r="AT134" s="217" t="s">
        <v>125</v>
      </c>
      <c r="AU134" s="217" t="s">
        <v>80</v>
      </c>
      <c r="AY134" s="19" t="s">
        <v>124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76</v>
      </c>
      <c r="BK134" s="218">
        <f>ROUND(I134*H134,1)</f>
        <v>0</v>
      </c>
      <c r="BL134" s="19" t="s">
        <v>143</v>
      </c>
      <c r="BM134" s="217" t="s">
        <v>242</v>
      </c>
    </row>
    <row r="135" s="2" customFormat="1" ht="16.5" customHeight="1">
      <c r="A135" s="40"/>
      <c r="B135" s="41"/>
      <c r="C135" s="207" t="s">
        <v>243</v>
      </c>
      <c r="D135" s="207" t="s">
        <v>125</v>
      </c>
      <c r="E135" s="208" t="s">
        <v>244</v>
      </c>
      <c r="F135" s="209" t="s">
        <v>245</v>
      </c>
      <c r="G135" s="210" t="s">
        <v>234</v>
      </c>
      <c r="H135" s="211">
        <v>8</v>
      </c>
      <c r="I135" s="212"/>
      <c r="J135" s="211">
        <f>ROUND(I135*H135,1)</f>
        <v>0</v>
      </c>
      <c r="K135" s="209" t="s">
        <v>19</v>
      </c>
      <c r="L135" s="46"/>
      <c r="M135" s="213" t="s">
        <v>19</v>
      </c>
      <c r="N135" s="214" t="s">
        <v>43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143</v>
      </c>
      <c r="AT135" s="217" t="s">
        <v>125</v>
      </c>
      <c r="AU135" s="217" t="s">
        <v>80</v>
      </c>
      <c r="AY135" s="19" t="s">
        <v>124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76</v>
      </c>
      <c r="BK135" s="218">
        <f>ROUND(I135*H135,1)</f>
        <v>0</v>
      </c>
      <c r="BL135" s="19" t="s">
        <v>143</v>
      </c>
      <c r="BM135" s="217" t="s">
        <v>246</v>
      </c>
    </row>
    <row r="136" s="2" customFormat="1" ht="16.5" customHeight="1">
      <c r="A136" s="40"/>
      <c r="B136" s="41"/>
      <c r="C136" s="207" t="s">
        <v>247</v>
      </c>
      <c r="D136" s="207" t="s">
        <v>125</v>
      </c>
      <c r="E136" s="208" t="s">
        <v>248</v>
      </c>
      <c r="F136" s="209" t="s">
        <v>249</v>
      </c>
      <c r="G136" s="210" t="s">
        <v>234</v>
      </c>
      <c r="H136" s="211">
        <v>8</v>
      </c>
      <c r="I136" s="212"/>
      <c r="J136" s="211">
        <f>ROUND(I136*H136,1)</f>
        <v>0</v>
      </c>
      <c r="K136" s="209" t="s">
        <v>19</v>
      </c>
      <c r="L136" s="46"/>
      <c r="M136" s="213" t="s">
        <v>19</v>
      </c>
      <c r="N136" s="214" t="s">
        <v>43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143</v>
      </c>
      <c r="AT136" s="217" t="s">
        <v>125</v>
      </c>
      <c r="AU136" s="217" t="s">
        <v>80</v>
      </c>
      <c r="AY136" s="19" t="s">
        <v>124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76</v>
      </c>
      <c r="BK136" s="218">
        <f>ROUND(I136*H136,1)</f>
        <v>0</v>
      </c>
      <c r="BL136" s="19" t="s">
        <v>143</v>
      </c>
      <c r="BM136" s="217" t="s">
        <v>250</v>
      </c>
    </row>
    <row r="137" s="2" customFormat="1" ht="16.5" customHeight="1">
      <c r="A137" s="40"/>
      <c r="B137" s="41"/>
      <c r="C137" s="207" t="s">
        <v>251</v>
      </c>
      <c r="D137" s="207" t="s">
        <v>125</v>
      </c>
      <c r="E137" s="208" t="s">
        <v>252</v>
      </c>
      <c r="F137" s="209" t="s">
        <v>253</v>
      </c>
      <c r="G137" s="210" t="s">
        <v>234</v>
      </c>
      <c r="H137" s="211">
        <v>4</v>
      </c>
      <c r="I137" s="212"/>
      <c r="J137" s="211">
        <f>ROUND(I137*H137,1)</f>
        <v>0</v>
      </c>
      <c r="K137" s="209" t="s">
        <v>19</v>
      </c>
      <c r="L137" s="46"/>
      <c r="M137" s="213" t="s">
        <v>19</v>
      </c>
      <c r="N137" s="214" t="s">
        <v>43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143</v>
      </c>
      <c r="AT137" s="217" t="s">
        <v>125</v>
      </c>
      <c r="AU137" s="217" t="s">
        <v>80</v>
      </c>
      <c r="AY137" s="19" t="s">
        <v>124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76</v>
      </c>
      <c r="BK137" s="218">
        <f>ROUND(I137*H137,1)</f>
        <v>0</v>
      </c>
      <c r="BL137" s="19" t="s">
        <v>143</v>
      </c>
      <c r="BM137" s="217" t="s">
        <v>254</v>
      </c>
    </row>
    <row r="138" s="2" customFormat="1" ht="16.5" customHeight="1">
      <c r="A138" s="40"/>
      <c r="B138" s="41"/>
      <c r="C138" s="207" t="s">
        <v>255</v>
      </c>
      <c r="D138" s="207" t="s">
        <v>125</v>
      </c>
      <c r="E138" s="208" t="s">
        <v>256</v>
      </c>
      <c r="F138" s="209" t="s">
        <v>257</v>
      </c>
      <c r="G138" s="210" t="s">
        <v>234</v>
      </c>
      <c r="H138" s="211">
        <v>3</v>
      </c>
      <c r="I138" s="212"/>
      <c r="J138" s="211">
        <f>ROUND(I138*H138,1)</f>
        <v>0</v>
      </c>
      <c r="K138" s="209" t="s">
        <v>19</v>
      </c>
      <c r="L138" s="46"/>
      <c r="M138" s="213" t="s">
        <v>19</v>
      </c>
      <c r="N138" s="214" t="s">
        <v>43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143</v>
      </c>
      <c r="AT138" s="217" t="s">
        <v>125</v>
      </c>
      <c r="AU138" s="217" t="s">
        <v>80</v>
      </c>
      <c r="AY138" s="19" t="s">
        <v>124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76</v>
      </c>
      <c r="BK138" s="218">
        <f>ROUND(I138*H138,1)</f>
        <v>0</v>
      </c>
      <c r="BL138" s="19" t="s">
        <v>143</v>
      </c>
      <c r="BM138" s="217" t="s">
        <v>258</v>
      </c>
    </row>
    <row r="139" s="2" customFormat="1" ht="16.5" customHeight="1">
      <c r="A139" s="40"/>
      <c r="B139" s="41"/>
      <c r="C139" s="207" t="s">
        <v>259</v>
      </c>
      <c r="D139" s="207" t="s">
        <v>125</v>
      </c>
      <c r="E139" s="208" t="s">
        <v>260</v>
      </c>
      <c r="F139" s="209" t="s">
        <v>261</v>
      </c>
      <c r="G139" s="210" t="s">
        <v>234</v>
      </c>
      <c r="H139" s="211">
        <v>4</v>
      </c>
      <c r="I139" s="212"/>
      <c r="J139" s="211">
        <f>ROUND(I139*H139,1)</f>
        <v>0</v>
      </c>
      <c r="K139" s="209" t="s">
        <v>19</v>
      </c>
      <c r="L139" s="46"/>
      <c r="M139" s="213" t="s">
        <v>19</v>
      </c>
      <c r="N139" s="214" t="s">
        <v>43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143</v>
      </c>
      <c r="AT139" s="217" t="s">
        <v>125</v>
      </c>
      <c r="AU139" s="217" t="s">
        <v>80</v>
      </c>
      <c r="AY139" s="19" t="s">
        <v>124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76</v>
      </c>
      <c r="BK139" s="218">
        <f>ROUND(I139*H139,1)</f>
        <v>0</v>
      </c>
      <c r="BL139" s="19" t="s">
        <v>143</v>
      </c>
      <c r="BM139" s="217" t="s">
        <v>262</v>
      </c>
    </row>
    <row r="140" s="2" customFormat="1" ht="16.5" customHeight="1">
      <c r="A140" s="40"/>
      <c r="B140" s="41"/>
      <c r="C140" s="207" t="s">
        <v>263</v>
      </c>
      <c r="D140" s="207" t="s">
        <v>125</v>
      </c>
      <c r="E140" s="208" t="s">
        <v>264</v>
      </c>
      <c r="F140" s="209" t="s">
        <v>265</v>
      </c>
      <c r="G140" s="210" t="s">
        <v>234</v>
      </c>
      <c r="H140" s="211">
        <v>4</v>
      </c>
      <c r="I140" s="212"/>
      <c r="J140" s="211">
        <f>ROUND(I140*H140,1)</f>
        <v>0</v>
      </c>
      <c r="K140" s="209" t="s">
        <v>19</v>
      </c>
      <c r="L140" s="46"/>
      <c r="M140" s="213" t="s">
        <v>19</v>
      </c>
      <c r="N140" s="214" t="s">
        <v>43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143</v>
      </c>
      <c r="AT140" s="217" t="s">
        <v>125</v>
      </c>
      <c r="AU140" s="217" t="s">
        <v>80</v>
      </c>
      <c r="AY140" s="19" t="s">
        <v>124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76</v>
      </c>
      <c r="BK140" s="218">
        <f>ROUND(I140*H140,1)</f>
        <v>0</v>
      </c>
      <c r="BL140" s="19" t="s">
        <v>143</v>
      </c>
      <c r="BM140" s="217" t="s">
        <v>266</v>
      </c>
    </row>
    <row r="141" s="2" customFormat="1" ht="16.5" customHeight="1">
      <c r="A141" s="40"/>
      <c r="B141" s="41"/>
      <c r="C141" s="207" t="s">
        <v>217</v>
      </c>
      <c r="D141" s="207" t="s">
        <v>125</v>
      </c>
      <c r="E141" s="208" t="s">
        <v>267</v>
      </c>
      <c r="F141" s="209" t="s">
        <v>268</v>
      </c>
      <c r="G141" s="210" t="s">
        <v>234</v>
      </c>
      <c r="H141" s="211">
        <v>2</v>
      </c>
      <c r="I141" s="212"/>
      <c r="J141" s="211">
        <f>ROUND(I141*H141,1)</f>
        <v>0</v>
      </c>
      <c r="K141" s="209" t="s">
        <v>19</v>
      </c>
      <c r="L141" s="46"/>
      <c r="M141" s="213" t="s">
        <v>19</v>
      </c>
      <c r="N141" s="214" t="s">
        <v>43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143</v>
      </c>
      <c r="AT141" s="217" t="s">
        <v>125</v>
      </c>
      <c r="AU141" s="217" t="s">
        <v>80</v>
      </c>
      <c r="AY141" s="19" t="s">
        <v>124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76</v>
      </c>
      <c r="BK141" s="218">
        <f>ROUND(I141*H141,1)</f>
        <v>0</v>
      </c>
      <c r="BL141" s="19" t="s">
        <v>143</v>
      </c>
      <c r="BM141" s="217" t="s">
        <v>269</v>
      </c>
    </row>
    <row r="142" s="2" customFormat="1" ht="16.5" customHeight="1">
      <c r="A142" s="40"/>
      <c r="B142" s="41"/>
      <c r="C142" s="207" t="s">
        <v>7</v>
      </c>
      <c r="D142" s="207" t="s">
        <v>125</v>
      </c>
      <c r="E142" s="208" t="s">
        <v>270</v>
      </c>
      <c r="F142" s="209" t="s">
        <v>271</v>
      </c>
      <c r="G142" s="210" t="s">
        <v>234</v>
      </c>
      <c r="H142" s="211">
        <v>2</v>
      </c>
      <c r="I142" s="212"/>
      <c r="J142" s="211">
        <f>ROUND(I142*H142,1)</f>
        <v>0</v>
      </c>
      <c r="K142" s="209" t="s">
        <v>19</v>
      </c>
      <c r="L142" s="46"/>
      <c r="M142" s="213" t="s">
        <v>19</v>
      </c>
      <c r="N142" s="214" t="s">
        <v>43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143</v>
      </c>
      <c r="AT142" s="217" t="s">
        <v>125</v>
      </c>
      <c r="AU142" s="217" t="s">
        <v>80</v>
      </c>
      <c r="AY142" s="19" t="s">
        <v>124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76</v>
      </c>
      <c r="BK142" s="218">
        <f>ROUND(I142*H142,1)</f>
        <v>0</v>
      </c>
      <c r="BL142" s="19" t="s">
        <v>143</v>
      </c>
      <c r="BM142" s="217" t="s">
        <v>272</v>
      </c>
    </row>
    <row r="143" s="2" customFormat="1" ht="16.5" customHeight="1">
      <c r="A143" s="40"/>
      <c r="B143" s="41"/>
      <c r="C143" s="207" t="s">
        <v>273</v>
      </c>
      <c r="D143" s="207" t="s">
        <v>125</v>
      </c>
      <c r="E143" s="208" t="s">
        <v>274</v>
      </c>
      <c r="F143" s="209" t="s">
        <v>265</v>
      </c>
      <c r="G143" s="210" t="s">
        <v>234</v>
      </c>
      <c r="H143" s="211">
        <v>6</v>
      </c>
      <c r="I143" s="212"/>
      <c r="J143" s="211">
        <f>ROUND(I143*H143,1)</f>
        <v>0</v>
      </c>
      <c r="K143" s="209" t="s">
        <v>19</v>
      </c>
      <c r="L143" s="46"/>
      <c r="M143" s="213" t="s">
        <v>19</v>
      </c>
      <c r="N143" s="214" t="s">
        <v>43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143</v>
      </c>
      <c r="AT143" s="217" t="s">
        <v>125</v>
      </c>
      <c r="AU143" s="217" t="s">
        <v>80</v>
      </c>
      <c r="AY143" s="19" t="s">
        <v>124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76</v>
      </c>
      <c r="BK143" s="218">
        <f>ROUND(I143*H143,1)</f>
        <v>0</v>
      </c>
      <c r="BL143" s="19" t="s">
        <v>143</v>
      </c>
      <c r="BM143" s="217" t="s">
        <v>275</v>
      </c>
    </row>
    <row r="144" s="2" customFormat="1" ht="16.5" customHeight="1">
      <c r="A144" s="40"/>
      <c r="B144" s="41"/>
      <c r="C144" s="207" t="s">
        <v>276</v>
      </c>
      <c r="D144" s="207" t="s">
        <v>125</v>
      </c>
      <c r="E144" s="208" t="s">
        <v>277</v>
      </c>
      <c r="F144" s="209" t="s">
        <v>278</v>
      </c>
      <c r="G144" s="210" t="s">
        <v>234</v>
      </c>
      <c r="H144" s="211">
        <v>4</v>
      </c>
      <c r="I144" s="212"/>
      <c r="J144" s="211">
        <f>ROUND(I144*H144,1)</f>
        <v>0</v>
      </c>
      <c r="K144" s="209" t="s">
        <v>19</v>
      </c>
      <c r="L144" s="46"/>
      <c r="M144" s="213" t="s">
        <v>19</v>
      </c>
      <c r="N144" s="214" t="s">
        <v>43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143</v>
      </c>
      <c r="AT144" s="217" t="s">
        <v>125</v>
      </c>
      <c r="AU144" s="217" t="s">
        <v>80</v>
      </c>
      <c r="AY144" s="19" t="s">
        <v>124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76</v>
      </c>
      <c r="BK144" s="218">
        <f>ROUND(I144*H144,1)</f>
        <v>0</v>
      </c>
      <c r="BL144" s="19" t="s">
        <v>143</v>
      </c>
      <c r="BM144" s="217" t="s">
        <v>279</v>
      </c>
    </row>
    <row r="145" s="2" customFormat="1" ht="16.5" customHeight="1">
      <c r="A145" s="40"/>
      <c r="B145" s="41"/>
      <c r="C145" s="207" t="s">
        <v>280</v>
      </c>
      <c r="D145" s="207" t="s">
        <v>125</v>
      </c>
      <c r="E145" s="208" t="s">
        <v>281</v>
      </c>
      <c r="F145" s="209" t="s">
        <v>282</v>
      </c>
      <c r="G145" s="210" t="s">
        <v>234</v>
      </c>
      <c r="H145" s="211">
        <v>4</v>
      </c>
      <c r="I145" s="212"/>
      <c r="J145" s="211">
        <f>ROUND(I145*H145,1)</f>
        <v>0</v>
      </c>
      <c r="K145" s="209" t="s">
        <v>19</v>
      </c>
      <c r="L145" s="46"/>
      <c r="M145" s="213" t="s">
        <v>19</v>
      </c>
      <c r="N145" s="214" t="s">
        <v>43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143</v>
      </c>
      <c r="AT145" s="217" t="s">
        <v>125</v>
      </c>
      <c r="AU145" s="217" t="s">
        <v>80</v>
      </c>
      <c r="AY145" s="19" t="s">
        <v>124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76</v>
      </c>
      <c r="BK145" s="218">
        <f>ROUND(I145*H145,1)</f>
        <v>0</v>
      </c>
      <c r="BL145" s="19" t="s">
        <v>143</v>
      </c>
      <c r="BM145" s="217" t="s">
        <v>283</v>
      </c>
    </row>
    <row r="146" s="2" customFormat="1" ht="16.5" customHeight="1">
      <c r="A146" s="40"/>
      <c r="B146" s="41"/>
      <c r="C146" s="207" t="s">
        <v>284</v>
      </c>
      <c r="D146" s="207" t="s">
        <v>125</v>
      </c>
      <c r="E146" s="208" t="s">
        <v>285</v>
      </c>
      <c r="F146" s="209" t="s">
        <v>282</v>
      </c>
      <c r="G146" s="210" t="s">
        <v>234</v>
      </c>
      <c r="H146" s="211">
        <v>1</v>
      </c>
      <c r="I146" s="212"/>
      <c r="J146" s="211">
        <f>ROUND(I146*H146,1)</f>
        <v>0</v>
      </c>
      <c r="K146" s="209" t="s">
        <v>19</v>
      </c>
      <c r="L146" s="46"/>
      <c r="M146" s="213" t="s">
        <v>19</v>
      </c>
      <c r="N146" s="214" t="s">
        <v>43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143</v>
      </c>
      <c r="AT146" s="217" t="s">
        <v>125</v>
      </c>
      <c r="AU146" s="217" t="s">
        <v>80</v>
      </c>
      <c r="AY146" s="19" t="s">
        <v>124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76</v>
      </c>
      <c r="BK146" s="218">
        <f>ROUND(I146*H146,1)</f>
        <v>0</v>
      </c>
      <c r="BL146" s="19" t="s">
        <v>143</v>
      </c>
      <c r="BM146" s="217" t="s">
        <v>286</v>
      </c>
    </row>
    <row r="147" s="2" customFormat="1" ht="16.5" customHeight="1">
      <c r="A147" s="40"/>
      <c r="B147" s="41"/>
      <c r="C147" s="207" t="s">
        <v>287</v>
      </c>
      <c r="D147" s="207" t="s">
        <v>125</v>
      </c>
      <c r="E147" s="208" t="s">
        <v>288</v>
      </c>
      <c r="F147" s="209" t="s">
        <v>289</v>
      </c>
      <c r="G147" s="210" t="s">
        <v>234</v>
      </c>
      <c r="H147" s="211">
        <v>1</v>
      </c>
      <c r="I147" s="212"/>
      <c r="J147" s="211">
        <f>ROUND(I147*H147,1)</f>
        <v>0</v>
      </c>
      <c r="K147" s="209" t="s">
        <v>19</v>
      </c>
      <c r="L147" s="46"/>
      <c r="M147" s="213" t="s">
        <v>19</v>
      </c>
      <c r="N147" s="214" t="s">
        <v>43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143</v>
      </c>
      <c r="AT147" s="217" t="s">
        <v>125</v>
      </c>
      <c r="AU147" s="217" t="s">
        <v>80</v>
      </c>
      <c r="AY147" s="19" t="s">
        <v>124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76</v>
      </c>
      <c r="BK147" s="218">
        <f>ROUND(I147*H147,1)</f>
        <v>0</v>
      </c>
      <c r="BL147" s="19" t="s">
        <v>143</v>
      </c>
      <c r="BM147" s="217" t="s">
        <v>290</v>
      </c>
    </row>
    <row r="148" s="2" customFormat="1" ht="16.5" customHeight="1">
      <c r="A148" s="40"/>
      <c r="B148" s="41"/>
      <c r="C148" s="207" t="s">
        <v>291</v>
      </c>
      <c r="D148" s="207" t="s">
        <v>125</v>
      </c>
      <c r="E148" s="208" t="s">
        <v>292</v>
      </c>
      <c r="F148" s="209" t="s">
        <v>293</v>
      </c>
      <c r="G148" s="210" t="s">
        <v>234</v>
      </c>
      <c r="H148" s="211">
        <v>1</v>
      </c>
      <c r="I148" s="212"/>
      <c r="J148" s="211">
        <f>ROUND(I148*H148,1)</f>
        <v>0</v>
      </c>
      <c r="K148" s="209" t="s">
        <v>19</v>
      </c>
      <c r="L148" s="46"/>
      <c r="M148" s="213" t="s">
        <v>19</v>
      </c>
      <c r="N148" s="214" t="s">
        <v>43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143</v>
      </c>
      <c r="AT148" s="217" t="s">
        <v>125</v>
      </c>
      <c r="AU148" s="217" t="s">
        <v>80</v>
      </c>
      <c r="AY148" s="19" t="s">
        <v>124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76</v>
      </c>
      <c r="BK148" s="218">
        <f>ROUND(I148*H148,1)</f>
        <v>0</v>
      </c>
      <c r="BL148" s="19" t="s">
        <v>143</v>
      </c>
      <c r="BM148" s="217" t="s">
        <v>294</v>
      </c>
    </row>
    <row r="149" s="2" customFormat="1" ht="16.5" customHeight="1">
      <c r="A149" s="40"/>
      <c r="B149" s="41"/>
      <c r="C149" s="207" t="s">
        <v>295</v>
      </c>
      <c r="D149" s="207" t="s">
        <v>125</v>
      </c>
      <c r="E149" s="208" t="s">
        <v>296</v>
      </c>
      <c r="F149" s="209" t="s">
        <v>297</v>
      </c>
      <c r="G149" s="210" t="s">
        <v>234</v>
      </c>
      <c r="H149" s="211">
        <v>2</v>
      </c>
      <c r="I149" s="212"/>
      <c r="J149" s="211">
        <f>ROUND(I149*H149,1)</f>
        <v>0</v>
      </c>
      <c r="K149" s="209" t="s">
        <v>19</v>
      </c>
      <c r="L149" s="46"/>
      <c r="M149" s="213" t="s">
        <v>19</v>
      </c>
      <c r="N149" s="214" t="s">
        <v>43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143</v>
      </c>
      <c r="AT149" s="217" t="s">
        <v>125</v>
      </c>
      <c r="AU149" s="217" t="s">
        <v>80</v>
      </c>
      <c r="AY149" s="19" t="s">
        <v>124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76</v>
      </c>
      <c r="BK149" s="218">
        <f>ROUND(I149*H149,1)</f>
        <v>0</v>
      </c>
      <c r="BL149" s="19" t="s">
        <v>143</v>
      </c>
      <c r="BM149" s="217" t="s">
        <v>298</v>
      </c>
    </row>
    <row r="150" s="2" customFormat="1" ht="16.5" customHeight="1">
      <c r="A150" s="40"/>
      <c r="B150" s="41"/>
      <c r="C150" s="207" t="s">
        <v>299</v>
      </c>
      <c r="D150" s="207" t="s">
        <v>125</v>
      </c>
      <c r="E150" s="208" t="s">
        <v>300</v>
      </c>
      <c r="F150" s="209" t="s">
        <v>301</v>
      </c>
      <c r="G150" s="210" t="s">
        <v>234</v>
      </c>
      <c r="H150" s="211">
        <v>2</v>
      </c>
      <c r="I150" s="212"/>
      <c r="J150" s="211">
        <f>ROUND(I150*H150,1)</f>
        <v>0</v>
      </c>
      <c r="K150" s="209" t="s">
        <v>19</v>
      </c>
      <c r="L150" s="46"/>
      <c r="M150" s="213" t="s">
        <v>19</v>
      </c>
      <c r="N150" s="214" t="s">
        <v>43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143</v>
      </c>
      <c r="AT150" s="217" t="s">
        <v>125</v>
      </c>
      <c r="AU150" s="217" t="s">
        <v>80</v>
      </c>
      <c r="AY150" s="19" t="s">
        <v>124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76</v>
      </c>
      <c r="BK150" s="218">
        <f>ROUND(I150*H150,1)</f>
        <v>0</v>
      </c>
      <c r="BL150" s="19" t="s">
        <v>143</v>
      </c>
      <c r="BM150" s="217" t="s">
        <v>302</v>
      </c>
    </row>
    <row r="151" s="2" customFormat="1" ht="16.5" customHeight="1">
      <c r="A151" s="40"/>
      <c r="B151" s="41"/>
      <c r="C151" s="207" t="s">
        <v>303</v>
      </c>
      <c r="D151" s="207" t="s">
        <v>125</v>
      </c>
      <c r="E151" s="208" t="s">
        <v>304</v>
      </c>
      <c r="F151" s="209" t="s">
        <v>305</v>
      </c>
      <c r="G151" s="210" t="s">
        <v>234</v>
      </c>
      <c r="H151" s="211">
        <v>1</v>
      </c>
      <c r="I151" s="212"/>
      <c r="J151" s="211">
        <f>ROUND(I151*H151,1)</f>
        <v>0</v>
      </c>
      <c r="K151" s="209" t="s">
        <v>19</v>
      </c>
      <c r="L151" s="46"/>
      <c r="M151" s="213" t="s">
        <v>19</v>
      </c>
      <c r="N151" s="214" t="s">
        <v>43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143</v>
      </c>
      <c r="AT151" s="217" t="s">
        <v>125</v>
      </c>
      <c r="AU151" s="217" t="s">
        <v>80</v>
      </c>
      <c r="AY151" s="19" t="s">
        <v>124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76</v>
      </c>
      <c r="BK151" s="218">
        <f>ROUND(I151*H151,1)</f>
        <v>0</v>
      </c>
      <c r="BL151" s="19" t="s">
        <v>143</v>
      </c>
      <c r="BM151" s="217" t="s">
        <v>306</v>
      </c>
    </row>
    <row r="152" s="11" customFormat="1" ht="22.8" customHeight="1">
      <c r="A152" s="11"/>
      <c r="B152" s="193"/>
      <c r="C152" s="194"/>
      <c r="D152" s="195" t="s">
        <v>71</v>
      </c>
      <c r="E152" s="233" t="s">
        <v>221</v>
      </c>
      <c r="F152" s="233" t="s">
        <v>307</v>
      </c>
      <c r="G152" s="194"/>
      <c r="H152" s="194"/>
      <c r="I152" s="197"/>
      <c r="J152" s="234">
        <f>BK152</f>
        <v>0</v>
      </c>
      <c r="K152" s="194"/>
      <c r="L152" s="199"/>
      <c r="M152" s="200"/>
      <c r="N152" s="201"/>
      <c r="O152" s="201"/>
      <c r="P152" s="202">
        <f>SUM(P153:P183)</f>
        <v>0</v>
      </c>
      <c r="Q152" s="201"/>
      <c r="R152" s="202">
        <f>SUM(R153:R183)</f>
        <v>0</v>
      </c>
      <c r="S152" s="201"/>
      <c r="T152" s="203">
        <f>SUM(T153:T183)</f>
        <v>0</v>
      </c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R152" s="204" t="s">
        <v>76</v>
      </c>
      <c r="AT152" s="205" t="s">
        <v>71</v>
      </c>
      <c r="AU152" s="205" t="s">
        <v>76</v>
      </c>
      <c r="AY152" s="204" t="s">
        <v>124</v>
      </c>
      <c r="BK152" s="206">
        <f>SUM(BK153:BK183)</f>
        <v>0</v>
      </c>
    </row>
    <row r="153" s="2" customFormat="1" ht="24.15" customHeight="1">
      <c r="A153" s="40"/>
      <c r="B153" s="41"/>
      <c r="C153" s="207" t="s">
        <v>308</v>
      </c>
      <c r="D153" s="207" t="s">
        <v>125</v>
      </c>
      <c r="E153" s="208" t="s">
        <v>309</v>
      </c>
      <c r="F153" s="209" t="s">
        <v>310</v>
      </c>
      <c r="G153" s="210" t="s">
        <v>189</v>
      </c>
      <c r="H153" s="211">
        <v>962.5</v>
      </c>
      <c r="I153" s="212"/>
      <c r="J153" s="211">
        <f>ROUND(I153*H153,1)</f>
        <v>0</v>
      </c>
      <c r="K153" s="209" t="s">
        <v>129</v>
      </c>
      <c r="L153" s="46"/>
      <c r="M153" s="213" t="s">
        <v>19</v>
      </c>
      <c r="N153" s="214" t="s">
        <v>43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143</v>
      </c>
      <c r="AT153" s="217" t="s">
        <v>125</v>
      </c>
      <c r="AU153" s="217" t="s">
        <v>80</v>
      </c>
      <c r="AY153" s="19" t="s">
        <v>124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76</v>
      </c>
      <c r="BK153" s="218">
        <f>ROUND(I153*H153,1)</f>
        <v>0</v>
      </c>
      <c r="BL153" s="19" t="s">
        <v>143</v>
      </c>
      <c r="BM153" s="217" t="s">
        <v>311</v>
      </c>
    </row>
    <row r="154" s="2" customFormat="1">
      <c r="A154" s="40"/>
      <c r="B154" s="41"/>
      <c r="C154" s="42"/>
      <c r="D154" s="219" t="s">
        <v>132</v>
      </c>
      <c r="E154" s="42"/>
      <c r="F154" s="220" t="s">
        <v>312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132</v>
      </c>
      <c r="AU154" s="19" t="s">
        <v>80</v>
      </c>
    </row>
    <row r="155" s="14" customFormat="1">
      <c r="A155" s="14"/>
      <c r="B155" s="246"/>
      <c r="C155" s="247"/>
      <c r="D155" s="237" t="s">
        <v>192</v>
      </c>
      <c r="E155" s="248" t="s">
        <v>19</v>
      </c>
      <c r="F155" s="249" t="s">
        <v>313</v>
      </c>
      <c r="G155" s="247"/>
      <c r="H155" s="248" t="s">
        <v>19</v>
      </c>
      <c r="I155" s="250"/>
      <c r="J155" s="247"/>
      <c r="K155" s="247"/>
      <c r="L155" s="251"/>
      <c r="M155" s="252"/>
      <c r="N155" s="253"/>
      <c r="O155" s="253"/>
      <c r="P155" s="253"/>
      <c r="Q155" s="253"/>
      <c r="R155" s="253"/>
      <c r="S155" s="253"/>
      <c r="T155" s="25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5" t="s">
        <v>192</v>
      </c>
      <c r="AU155" s="255" t="s">
        <v>80</v>
      </c>
      <c r="AV155" s="14" t="s">
        <v>76</v>
      </c>
      <c r="AW155" s="14" t="s">
        <v>33</v>
      </c>
      <c r="AX155" s="14" t="s">
        <v>72</v>
      </c>
      <c r="AY155" s="255" t="s">
        <v>124</v>
      </c>
    </row>
    <row r="156" s="13" customFormat="1">
      <c r="A156" s="13"/>
      <c r="B156" s="235"/>
      <c r="C156" s="236"/>
      <c r="D156" s="237" t="s">
        <v>192</v>
      </c>
      <c r="E156" s="256" t="s">
        <v>19</v>
      </c>
      <c r="F156" s="238" t="s">
        <v>314</v>
      </c>
      <c r="G156" s="236"/>
      <c r="H156" s="239">
        <v>962.5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192</v>
      </c>
      <c r="AU156" s="245" t="s">
        <v>80</v>
      </c>
      <c r="AV156" s="13" t="s">
        <v>80</v>
      </c>
      <c r="AW156" s="13" t="s">
        <v>33</v>
      </c>
      <c r="AX156" s="13" t="s">
        <v>76</v>
      </c>
      <c r="AY156" s="245" t="s">
        <v>124</v>
      </c>
    </row>
    <row r="157" s="2" customFormat="1" ht="24.15" customHeight="1">
      <c r="A157" s="40"/>
      <c r="B157" s="41"/>
      <c r="C157" s="207" t="s">
        <v>315</v>
      </c>
      <c r="D157" s="207" t="s">
        <v>125</v>
      </c>
      <c r="E157" s="208" t="s">
        <v>316</v>
      </c>
      <c r="F157" s="209" t="s">
        <v>317</v>
      </c>
      <c r="G157" s="210" t="s">
        <v>189</v>
      </c>
      <c r="H157" s="211">
        <v>231000</v>
      </c>
      <c r="I157" s="212"/>
      <c r="J157" s="211">
        <f>ROUND(I157*H157,1)</f>
        <v>0</v>
      </c>
      <c r="K157" s="209" t="s">
        <v>129</v>
      </c>
      <c r="L157" s="46"/>
      <c r="M157" s="213" t="s">
        <v>19</v>
      </c>
      <c r="N157" s="214" t="s">
        <v>43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143</v>
      </c>
      <c r="AT157" s="217" t="s">
        <v>125</v>
      </c>
      <c r="AU157" s="217" t="s">
        <v>80</v>
      </c>
      <c r="AY157" s="19" t="s">
        <v>124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76</v>
      </c>
      <c r="BK157" s="218">
        <f>ROUND(I157*H157,1)</f>
        <v>0</v>
      </c>
      <c r="BL157" s="19" t="s">
        <v>143</v>
      </c>
      <c r="BM157" s="217" t="s">
        <v>318</v>
      </c>
    </row>
    <row r="158" s="2" customFormat="1">
      <c r="A158" s="40"/>
      <c r="B158" s="41"/>
      <c r="C158" s="42"/>
      <c r="D158" s="219" t="s">
        <v>132</v>
      </c>
      <c r="E158" s="42"/>
      <c r="F158" s="220" t="s">
        <v>319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132</v>
      </c>
      <c r="AU158" s="19" t="s">
        <v>80</v>
      </c>
    </row>
    <row r="159" s="13" customFormat="1">
      <c r="A159" s="13"/>
      <c r="B159" s="235"/>
      <c r="C159" s="236"/>
      <c r="D159" s="237" t="s">
        <v>192</v>
      </c>
      <c r="E159" s="236"/>
      <c r="F159" s="238" t="s">
        <v>320</v>
      </c>
      <c r="G159" s="236"/>
      <c r="H159" s="239">
        <v>231000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192</v>
      </c>
      <c r="AU159" s="245" t="s">
        <v>80</v>
      </c>
      <c r="AV159" s="13" t="s">
        <v>80</v>
      </c>
      <c r="AW159" s="13" t="s">
        <v>4</v>
      </c>
      <c r="AX159" s="13" t="s">
        <v>76</v>
      </c>
      <c r="AY159" s="245" t="s">
        <v>124</v>
      </c>
    </row>
    <row r="160" s="2" customFormat="1" ht="24.15" customHeight="1">
      <c r="A160" s="40"/>
      <c r="B160" s="41"/>
      <c r="C160" s="207" t="s">
        <v>321</v>
      </c>
      <c r="D160" s="207" t="s">
        <v>125</v>
      </c>
      <c r="E160" s="208" t="s">
        <v>322</v>
      </c>
      <c r="F160" s="209" t="s">
        <v>323</v>
      </c>
      <c r="G160" s="210" t="s">
        <v>189</v>
      </c>
      <c r="H160" s="211">
        <v>962.5</v>
      </c>
      <c r="I160" s="212"/>
      <c r="J160" s="211">
        <f>ROUND(I160*H160,1)</f>
        <v>0</v>
      </c>
      <c r="K160" s="209" t="s">
        <v>129</v>
      </c>
      <c r="L160" s="46"/>
      <c r="M160" s="213" t="s">
        <v>19</v>
      </c>
      <c r="N160" s="214" t="s">
        <v>43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143</v>
      </c>
      <c r="AT160" s="217" t="s">
        <v>125</v>
      </c>
      <c r="AU160" s="217" t="s">
        <v>80</v>
      </c>
      <c r="AY160" s="19" t="s">
        <v>124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76</v>
      </c>
      <c r="BK160" s="218">
        <f>ROUND(I160*H160,1)</f>
        <v>0</v>
      </c>
      <c r="BL160" s="19" t="s">
        <v>143</v>
      </c>
      <c r="BM160" s="217" t="s">
        <v>324</v>
      </c>
    </row>
    <row r="161" s="2" customFormat="1">
      <c r="A161" s="40"/>
      <c r="B161" s="41"/>
      <c r="C161" s="42"/>
      <c r="D161" s="219" t="s">
        <v>132</v>
      </c>
      <c r="E161" s="42"/>
      <c r="F161" s="220" t="s">
        <v>325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132</v>
      </c>
      <c r="AU161" s="19" t="s">
        <v>80</v>
      </c>
    </row>
    <row r="162" s="2" customFormat="1" ht="16.5" customHeight="1">
      <c r="A162" s="40"/>
      <c r="B162" s="41"/>
      <c r="C162" s="207" t="s">
        <v>326</v>
      </c>
      <c r="D162" s="207" t="s">
        <v>125</v>
      </c>
      <c r="E162" s="208" t="s">
        <v>327</v>
      </c>
      <c r="F162" s="209" t="s">
        <v>328</v>
      </c>
      <c r="G162" s="210" t="s">
        <v>189</v>
      </c>
      <c r="H162" s="211">
        <v>63.859999999999999</v>
      </c>
      <c r="I162" s="212"/>
      <c r="J162" s="211">
        <f>ROUND(I162*H162,1)</f>
        <v>0</v>
      </c>
      <c r="K162" s="209" t="s">
        <v>129</v>
      </c>
      <c r="L162" s="46"/>
      <c r="M162" s="213" t="s">
        <v>19</v>
      </c>
      <c r="N162" s="214" t="s">
        <v>43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143</v>
      </c>
      <c r="AT162" s="217" t="s">
        <v>125</v>
      </c>
      <c r="AU162" s="217" t="s">
        <v>80</v>
      </c>
      <c r="AY162" s="19" t="s">
        <v>124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76</v>
      </c>
      <c r="BK162" s="218">
        <f>ROUND(I162*H162,1)</f>
        <v>0</v>
      </c>
      <c r="BL162" s="19" t="s">
        <v>143</v>
      </c>
      <c r="BM162" s="217" t="s">
        <v>329</v>
      </c>
    </row>
    <row r="163" s="2" customFormat="1">
      <c r="A163" s="40"/>
      <c r="B163" s="41"/>
      <c r="C163" s="42"/>
      <c r="D163" s="219" t="s">
        <v>132</v>
      </c>
      <c r="E163" s="42"/>
      <c r="F163" s="220" t="s">
        <v>330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132</v>
      </c>
      <c r="AU163" s="19" t="s">
        <v>80</v>
      </c>
    </row>
    <row r="164" s="14" customFormat="1">
      <c r="A164" s="14"/>
      <c r="B164" s="246"/>
      <c r="C164" s="247"/>
      <c r="D164" s="237" t="s">
        <v>192</v>
      </c>
      <c r="E164" s="248" t="s">
        <v>19</v>
      </c>
      <c r="F164" s="249" t="s">
        <v>331</v>
      </c>
      <c r="G164" s="247"/>
      <c r="H164" s="248" t="s">
        <v>19</v>
      </c>
      <c r="I164" s="250"/>
      <c r="J164" s="247"/>
      <c r="K164" s="247"/>
      <c r="L164" s="251"/>
      <c r="M164" s="252"/>
      <c r="N164" s="253"/>
      <c r="O164" s="253"/>
      <c r="P164" s="253"/>
      <c r="Q164" s="253"/>
      <c r="R164" s="253"/>
      <c r="S164" s="253"/>
      <c r="T164" s="25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5" t="s">
        <v>192</v>
      </c>
      <c r="AU164" s="255" t="s">
        <v>80</v>
      </c>
      <c r="AV164" s="14" t="s">
        <v>76</v>
      </c>
      <c r="AW164" s="14" t="s">
        <v>33</v>
      </c>
      <c r="AX164" s="14" t="s">
        <v>72</v>
      </c>
      <c r="AY164" s="255" t="s">
        <v>124</v>
      </c>
    </row>
    <row r="165" s="13" customFormat="1">
      <c r="A165" s="13"/>
      <c r="B165" s="235"/>
      <c r="C165" s="236"/>
      <c r="D165" s="237" t="s">
        <v>192</v>
      </c>
      <c r="E165" s="256" t="s">
        <v>19</v>
      </c>
      <c r="F165" s="238" t="s">
        <v>284</v>
      </c>
      <c r="G165" s="236"/>
      <c r="H165" s="239">
        <v>25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192</v>
      </c>
      <c r="AU165" s="245" t="s">
        <v>80</v>
      </c>
      <c r="AV165" s="13" t="s">
        <v>80</v>
      </c>
      <c r="AW165" s="13" t="s">
        <v>33</v>
      </c>
      <c r="AX165" s="13" t="s">
        <v>72</v>
      </c>
      <c r="AY165" s="245" t="s">
        <v>124</v>
      </c>
    </row>
    <row r="166" s="13" customFormat="1">
      <c r="A166" s="13"/>
      <c r="B166" s="235"/>
      <c r="C166" s="236"/>
      <c r="D166" s="237" t="s">
        <v>192</v>
      </c>
      <c r="E166" s="256" t="s">
        <v>19</v>
      </c>
      <c r="F166" s="238" t="s">
        <v>332</v>
      </c>
      <c r="G166" s="236"/>
      <c r="H166" s="239">
        <v>23.059999999999999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192</v>
      </c>
      <c r="AU166" s="245" t="s">
        <v>80</v>
      </c>
      <c r="AV166" s="13" t="s">
        <v>80</v>
      </c>
      <c r="AW166" s="13" t="s">
        <v>33</v>
      </c>
      <c r="AX166" s="13" t="s">
        <v>72</v>
      </c>
      <c r="AY166" s="245" t="s">
        <v>124</v>
      </c>
    </row>
    <row r="167" s="14" customFormat="1">
      <c r="A167" s="14"/>
      <c r="B167" s="246"/>
      <c r="C167" s="247"/>
      <c r="D167" s="237" t="s">
        <v>192</v>
      </c>
      <c r="E167" s="248" t="s">
        <v>19</v>
      </c>
      <c r="F167" s="249" t="s">
        <v>333</v>
      </c>
      <c r="G167" s="247"/>
      <c r="H167" s="248" t="s">
        <v>19</v>
      </c>
      <c r="I167" s="250"/>
      <c r="J167" s="247"/>
      <c r="K167" s="247"/>
      <c r="L167" s="251"/>
      <c r="M167" s="252"/>
      <c r="N167" s="253"/>
      <c r="O167" s="253"/>
      <c r="P167" s="253"/>
      <c r="Q167" s="253"/>
      <c r="R167" s="253"/>
      <c r="S167" s="253"/>
      <c r="T167" s="25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5" t="s">
        <v>192</v>
      </c>
      <c r="AU167" s="255" t="s">
        <v>80</v>
      </c>
      <c r="AV167" s="14" t="s">
        <v>76</v>
      </c>
      <c r="AW167" s="14" t="s">
        <v>33</v>
      </c>
      <c r="AX167" s="14" t="s">
        <v>72</v>
      </c>
      <c r="AY167" s="255" t="s">
        <v>124</v>
      </c>
    </row>
    <row r="168" s="13" customFormat="1">
      <c r="A168" s="13"/>
      <c r="B168" s="235"/>
      <c r="C168" s="236"/>
      <c r="D168" s="237" t="s">
        <v>192</v>
      </c>
      <c r="E168" s="256" t="s">
        <v>19</v>
      </c>
      <c r="F168" s="238" t="s">
        <v>334</v>
      </c>
      <c r="G168" s="236"/>
      <c r="H168" s="239">
        <v>15.800000000000001</v>
      </c>
      <c r="I168" s="240"/>
      <c r="J168" s="236"/>
      <c r="K168" s="236"/>
      <c r="L168" s="241"/>
      <c r="M168" s="242"/>
      <c r="N168" s="243"/>
      <c r="O168" s="243"/>
      <c r="P168" s="243"/>
      <c r="Q168" s="243"/>
      <c r="R168" s="243"/>
      <c r="S168" s="243"/>
      <c r="T168" s="24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192</v>
      </c>
      <c r="AU168" s="245" t="s">
        <v>80</v>
      </c>
      <c r="AV168" s="13" t="s">
        <v>80</v>
      </c>
      <c r="AW168" s="13" t="s">
        <v>33</v>
      </c>
      <c r="AX168" s="13" t="s">
        <v>72</v>
      </c>
      <c r="AY168" s="245" t="s">
        <v>124</v>
      </c>
    </row>
    <row r="169" s="15" customFormat="1">
      <c r="A169" s="15"/>
      <c r="B169" s="257"/>
      <c r="C169" s="258"/>
      <c r="D169" s="237" t="s">
        <v>192</v>
      </c>
      <c r="E169" s="259" t="s">
        <v>19</v>
      </c>
      <c r="F169" s="260" t="s">
        <v>220</v>
      </c>
      <c r="G169" s="258"/>
      <c r="H169" s="261">
        <v>63.859999999999999</v>
      </c>
      <c r="I169" s="262"/>
      <c r="J169" s="258"/>
      <c r="K169" s="258"/>
      <c r="L169" s="263"/>
      <c r="M169" s="264"/>
      <c r="N169" s="265"/>
      <c r="O169" s="265"/>
      <c r="P169" s="265"/>
      <c r="Q169" s="265"/>
      <c r="R169" s="265"/>
      <c r="S169" s="265"/>
      <c r="T169" s="266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7" t="s">
        <v>192</v>
      </c>
      <c r="AU169" s="267" t="s">
        <v>80</v>
      </c>
      <c r="AV169" s="15" t="s">
        <v>143</v>
      </c>
      <c r="AW169" s="15" t="s">
        <v>33</v>
      </c>
      <c r="AX169" s="15" t="s">
        <v>76</v>
      </c>
      <c r="AY169" s="267" t="s">
        <v>124</v>
      </c>
    </row>
    <row r="170" s="2" customFormat="1" ht="21.75" customHeight="1">
      <c r="A170" s="40"/>
      <c r="B170" s="41"/>
      <c r="C170" s="207" t="s">
        <v>335</v>
      </c>
      <c r="D170" s="207" t="s">
        <v>125</v>
      </c>
      <c r="E170" s="208" t="s">
        <v>336</v>
      </c>
      <c r="F170" s="209" t="s">
        <v>337</v>
      </c>
      <c r="G170" s="210" t="s">
        <v>189</v>
      </c>
      <c r="H170" s="211">
        <v>219.41</v>
      </c>
      <c r="I170" s="212"/>
      <c r="J170" s="211">
        <f>ROUND(I170*H170,1)</f>
        <v>0</v>
      </c>
      <c r="K170" s="209" t="s">
        <v>129</v>
      </c>
      <c r="L170" s="46"/>
      <c r="M170" s="213" t="s">
        <v>19</v>
      </c>
      <c r="N170" s="214" t="s">
        <v>43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143</v>
      </c>
      <c r="AT170" s="217" t="s">
        <v>125</v>
      </c>
      <c r="AU170" s="217" t="s">
        <v>80</v>
      </c>
      <c r="AY170" s="19" t="s">
        <v>124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76</v>
      </c>
      <c r="BK170" s="218">
        <f>ROUND(I170*H170,1)</f>
        <v>0</v>
      </c>
      <c r="BL170" s="19" t="s">
        <v>143</v>
      </c>
      <c r="BM170" s="217" t="s">
        <v>338</v>
      </c>
    </row>
    <row r="171" s="2" customFormat="1">
      <c r="A171" s="40"/>
      <c r="B171" s="41"/>
      <c r="C171" s="42"/>
      <c r="D171" s="219" t="s">
        <v>132</v>
      </c>
      <c r="E171" s="42"/>
      <c r="F171" s="220" t="s">
        <v>339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132</v>
      </c>
      <c r="AU171" s="19" t="s">
        <v>80</v>
      </c>
    </row>
    <row r="172" s="14" customFormat="1">
      <c r="A172" s="14"/>
      <c r="B172" s="246"/>
      <c r="C172" s="247"/>
      <c r="D172" s="237" t="s">
        <v>192</v>
      </c>
      <c r="E172" s="248" t="s">
        <v>19</v>
      </c>
      <c r="F172" s="249" t="s">
        <v>340</v>
      </c>
      <c r="G172" s="247"/>
      <c r="H172" s="248" t="s">
        <v>19</v>
      </c>
      <c r="I172" s="250"/>
      <c r="J172" s="247"/>
      <c r="K172" s="247"/>
      <c r="L172" s="251"/>
      <c r="M172" s="252"/>
      <c r="N172" s="253"/>
      <c r="O172" s="253"/>
      <c r="P172" s="253"/>
      <c r="Q172" s="253"/>
      <c r="R172" s="253"/>
      <c r="S172" s="253"/>
      <c r="T172" s="25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5" t="s">
        <v>192</v>
      </c>
      <c r="AU172" s="255" t="s">
        <v>80</v>
      </c>
      <c r="AV172" s="14" t="s">
        <v>76</v>
      </c>
      <c r="AW172" s="14" t="s">
        <v>33</v>
      </c>
      <c r="AX172" s="14" t="s">
        <v>72</v>
      </c>
      <c r="AY172" s="255" t="s">
        <v>124</v>
      </c>
    </row>
    <row r="173" s="13" customFormat="1">
      <c r="A173" s="13"/>
      <c r="B173" s="235"/>
      <c r="C173" s="236"/>
      <c r="D173" s="237" t="s">
        <v>192</v>
      </c>
      <c r="E173" s="256" t="s">
        <v>19</v>
      </c>
      <c r="F173" s="238" t="s">
        <v>341</v>
      </c>
      <c r="G173" s="236"/>
      <c r="H173" s="239">
        <v>117.59999999999999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5" t="s">
        <v>192</v>
      </c>
      <c r="AU173" s="245" t="s">
        <v>80</v>
      </c>
      <c r="AV173" s="13" t="s">
        <v>80</v>
      </c>
      <c r="AW173" s="13" t="s">
        <v>33</v>
      </c>
      <c r="AX173" s="13" t="s">
        <v>72</v>
      </c>
      <c r="AY173" s="245" t="s">
        <v>124</v>
      </c>
    </row>
    <row r="174" s="14" customFormat="1">
      <c r="A174" s="14"/>
      <c r="B174" s="246"/>
      <c r="C174" s="247"/>
      <c r="D174" s="237" t="s">
        <v>192</v>
      </c>
      <c r="E174" s="248" t="s">
        <v>19</v>
      </c>
      <c r="F174" s="249" t="s">
        <v>342</v>
      </c>
      <c r="G174" s="247"/>
      <c r="H174" s="248" t="s">
        <v>19</v>
      </c>
      <c r="I174" s="250"/>
      <c r="J174" s="247"/>
      <c r="K174" s="247"/>
      <c r="L174" s="251"/>
      <c r="M174" s="252"/>
      <c r="N174" s="253"/>
      <c r="O174" s="253"/>
      <c r="P174" s="253"/>
      <c r="Q174" s="253"/>
      <c r="R174" s="253"/>
      <c r="S174" s="253"/>
      <c r="T174" s="25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5" t="s">
        <v>192</v>
      </c>
      <c r="AU174" s="255" t="s">
        <v>80</v>
      </c>
      <c r="AV174" s="14" t="s">
        <v>76</v>
      </c>
      <c r="AW174" s="14" t="s">
        <v>33</v>
      </c>
      <c r="AX174" s="14" t="s">
        <v>72</v>
      </c>
      <c r="AY174" s="255" t="s">
        <v>124</v>
      </c>
    </row>
    <row r="175" s="13" customFormat="1">
      <c r="A175" s="13"/>
      <c r="B175" s="235"/>
      <c r="C175" s="236"/>
      <c r="D175" s="237" t="s">
        <v>192</v>
      </c>
      <c r="E175" s="256" t="s">
        <v>19</v>
      </c>
      <c r="F175" s="238" t="s">
        <v>343</v>
      </c>
      <c r="G175" s="236"/>
      <c r="H175" s="239">
        <v>101.81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192</v>
      </c>
      <c r="AU175" s="245" t="s">
        <v>80</v>
      </c>
      <c r="AV175" s="13" t="s">
        <v>80</v>
      </c>
      <c r="AW175" s="13" t="s">
        <v>33</v>
      </c>
      <c r="AX175" s="13" t="s">
        <v>72</v>
      </c>
      <c r="AY175" s="245" t="s">
        <v>124</v>
      </c>
    </row>
    <row r="176" s="15" customFormat="1">
      <c r="A176" s="15"/>
      <c r="B176" s="257"/>
      <c r="C176" s="258"/>
      <c r="D176" s="237" t="s">
        <v>192</v>
      </c>
      <c r="E176" s="259" t="s">
        <v>19</v>
      </c>
      <c r="F176" s="260" t="s">
        <v>220</v>
      </c>
      <c r="G176" s="258"/>
      <c r="H176" s="261">
        <v>219.41</v>
      </c>
      <c r="I176" s="262"/>
      <c r="J176" s="258"/>
      <c r="K176" s="258"/>
      <c r="L176" s="263"/>
      <c r="M176" s="264"/>
      <c r="N176" s="265"/>
      <c r="O176" s="265"/>
      <c r="P176" s="265"/>
      <c r="Q176" s="265"/>
      <c r="R176" s="265"/>
      <c r="S176" s="265"/>
      <c r="T176" s="266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7" t="s">
        <v>192</v>
      </c>
      <c r="AU176" s="267" t="s">
        <v>80</v>
      </c>
      <c r="AV176" s="15" t="s">
        <v>143</v>
      </c>
      <c r="AW176" s="15" t="s">
        <v>33</v>
      </c>
      <c r="AX176" s="15" t="s">
        <v>76</v>
      </c>
      <c r="AY176" s="267" t="s">
        <v>124</v>
      </c>
    </row>
    <row r="177" s="2" customFormat="1" ht="16.5" customHeight="1">
      <c r="A177" s="40"/>
      <c r="B177" s="41"/>
      <c r="C177" s="207" t="s">
        <v>344</v>
      </c>
      <c r="D177" s="207" t="s">
        <v>125</v>
      </c>
      <c r="E177" s="208" t="s">
        <v>345</v>
      </c>
      <c r="F177" s="209" t="s">
        <v>346</v>
      </c>
      <c r="G177" s="210" t="s">
        <v>189</v>
      </c>
      <c r="H177" s="211">
        <v>219.41</v>
      </c>
      <c r="I177" s="212"/>
      <c r="J177" s="211">
        <f>ROUND(I177*H177,1)</f>
        <v>0</v>
      </c>
      <c r="K177" s="209" t="s">
        <v>129</v>
      </c>
      <c r="L177" s="46"/>
      <c r="M177" s="213" t="s">
        <v>19</v>
      </c>
      <c r="N177" s="214" t="s">
        <v>43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143</v>
      </c>
      <c r="AT177" s="217" t="s">
        <v>125</v>
      </c>
      <c r="AU177" s="217" t="s">
        <v>80</v>
      </c>
      <c r="AY177" s="19" t="s">
        <v>124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76</v>
      </c>
      <c r="BK177" s="218">
        <f>ROUND(I177*H177,1)</f>
        <v>0</v>
      </c>
      <c r="BL177" s="19" t="s">
        <v>143</v>
      </c>
      <c r="BM177" s="217" t="s">
        <v>347</v>
      </c>
    </row>
    <row r="178" s="2" customFormat="1">
      <c r="A178" s="40"/>
      <c r="B178" s="41"/>
      <c r="C178" s="42"/>
      <c r="D178" s="219" t="s">
        <v>132</v>
      </c>
      <c r="E178" s="42"/>
      <c r="F178" s="220" t="s">
        <v>348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132</v>
      </c>
      <c r="AU178" s="19" t="s">
        <v>80</v>
      </c>
    </row>
    <row r="179" s="2" customFormat="1" ht="16.5" customHeight="1">
      <c r="A179" s="40"/>
      <c r="B179" s="41"/>
      <c r="C179" s="207" t="s">
        <v>349</v>
      </c>
      <c r="D179" s="207" t="s">
        <v>125</v>
      </c>
      <c r="E179" s="208" t="s">
        <v>350</v>
      </c>
      <c r="F179" s="209" t="s">
        <v>351</v>
      </c>
      <c r="G179" s="210" t="s">
        <v>189</v>
      </c>
      <c r="H179" s="211">
        <v>63.859999999999999</v>
      </c>
      <c r="I179" s="212"/>
      <c r="J179" s="211">
        <f>ROUND(I179*H179,1)</f>
        <v>0</v>
      </c>
      <c r="K179" s="209" t="s">
        <v>129</v>
      </c>
      <c r="L179" s="46"/>
      <c r="M179" s="213" t="s">
        <v>19</v>
      </c>
      <c r="N179" s="214" t="s">
        <v>43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143</v>
      </c>
      <c r="AT179" s="217" t="s">
        <v>125</v>
      </c>
      <c r="AU179" s="217" t="s">
        <v>80</v>
      </c>
      <c r="AY179" s="19" t="s">
        <v>124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76</v>
      </c>
      <c r="BK179" s="218">
        <f>ROUND(I179*H179,1)</f>
        <v>0</v>
      </c>
      <c r="BL179" s="19" t="s">
        <v>143</v>
      </c>
      <c r="BM179" s="217" t="s">
        <v>352</v>
      </c>
    </row>
    <row r="180" s="2" customFormat="1">
      <c r="A180" s="40"/>
      <c r="B180" s="41"/>
      <c r="C180" s="42"/>
      <c r="D180" s="219" t="s">
        <v>132</v>
      </c>
      <c r="E180" s="42"/>
      <c r="F180" s="220" t="s">
        <v>353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132</v>
      </c>
      <c r="AU180" s="19" t="s">
        <v>80</v>
      </c>
    </row>
    <row r="181" s="2" customFormat="1" ht="16.5" customHeight="1">
      <c r="A181" s="40"/>
      <c r="B181" s="41"/>
      <c r="C181" s="207" t="s">
        <v>354</v>
      </c>
      <c r="D181" s="207" t="s">
        <v>125</v>
      </c>
      <c r="E181" s="208" t="s">
        <v>355</v>
      </c>
      <c r="F181" s="209" t="s">
        <v>356</v>
      </c>
      <c r="G181" s="210" t="s">
        <v>357</v>
      </c>
      <c r="H181" s="211">
        <v>20</v>
      </c>
      <c r="I181" s="212"/>
      <c r="J181" s="211">
        <f>ROUND(I181*H181,1)</f>
        <v>0</v>
      </c>
      <c r="K181" s="209" t="s">
        <v>19</v>
      </c>
      <c r="L181" s="46"/>
      <c r="M181" s="213" t="s">
        <v>19</v>
      </c>
      <c r="N181" s="214" t="s">
        <v>43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143</v>
      </c>
      <c r="AT181" s="217" t="s">
        <v>125</v>
      </c>
      <c r="AU181" s="217" t="s">
        <v>80</v>
      </c>
      <c r="AY181" s="19" t="s">
        <v>124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76</v>
      </c>
      <c r="BK181" s="218">
        <f>ROUND(I181*H181,1)</f>
        <v>0</v>
      </c>
      <c r="BL181" s="19" t="s">
        <v>143</v>
      </c>
      <c r="BM181" s="217" t="s">
        <v>358</v>
      </c>
    </row>
    <row r="182" s="2" customFormat="1" ht="24.15" customHeight="1">
      <c r="A182" s="40"/>
      <c r="B182" s="41"/>
      <c r="C182" s="207" t="s">
        <v>359</v>
      </c>
      <c r="D182" s="207" t="s">
        <v>125</v>
      </c>
      <c r="E182" s="208" t="s">
        <v>360</v>
      </c>
      <c r="F182" s="209" t="s">
        <v>361</v>
      </c>
      <c r="G182" s="210" t="s">
        <v>128</v>
      </c>
      <c r="H182" s="211">
        <v>1</v>
      </c>
      <c r="I182" s="212"/>
      <c r="J182" s="211">
        <f>ROUND(I182*H182,1)</f>
        <v>0</v>
      </c>
      <c r="K182" s="209" t="s">
        <v>19</v>
      </c>
      <c r="L182" s="46"/>
      <c r="M182" s="213" t="s">
        <v>19</v>
      </c>
      <c r="N182" s="214" t="s">
        <v>43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143</v>
      </c>
      <c r="AT182" s="217" t="s">
        <v>125</v>
      </c>
      <c r="AU182" s="217" t="s">
        <v>80</v>
      </c>
      <c r="AY182" s="19" t="s">
        <v>124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76</v>
      </c>
      <c r="BK182" s="218">
        <f>ROUND(I182*H182,1)</f>
        <v>0</v>
      </c>
      <c r="BL182" s="19" t="s">
        <v>143</v>
      </c>
      <c r="BM182" s="217" t="s">
        <v>362</v>
      </c>
    </row>
    <row r="183" s="2" customFormat="1" ht="16.5" customHeight="1">
      <c r="A183" s="40"/>
      <c r="B183" s="41"/>
      <c r="C183" s="207" t="s">
        <v>363</v>
      </c>
      <c r="D183" s="207" t="s">
        <v>125</v>
      </c>
      <c r="E183" s="208" t="s">
        <v>364</v>
      </c>
      <c r="F183" s="209" t="s">
        <v>365</v>
      </c>
      <c r="G183" s="210" t="s">
        <v>189</v>
      </c>
      <c r="H183" s="211">
        <v>80</v>
      </c>
      <c r="I183" s="212"/>
      <c r="J183" s="211">
        <f>ROUND(I183*H183,1)</f>
        <v>0</v>
      </c>
      <c r="K183" s="209" t="s">
        <v>19</v>
      </c>
      <c r="L183" s="46"/>
      <c r="M183" s="213" t="s">
        <v>19</v>
      </c>
      <c r="N183" s="214" t="s">
        <v>43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143</v>
      </c>
      <c r="AT183" s="217" t="s">
        <v>125</v>
      </c>
      <c r="AU183" s="217" t="s">
        <v>80</v>
      </c>
      <c r="AY183" s="19" t="s">
        <v>124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76</v>
      </c>
      <c r="BK183" s="218">
        <f>ROUND(I183*H183,1)</f>
        <v>0</v>
      </c>
      <c r="BL183" s="19" t="s">
        <v>143</v>
      </c>
      <c r="BM183" s="217" t="s">
        <v>366</v>
      </c>
    </row>
    <row r="184" s="11" customFormat="1" ht="22.8" customHeight="1">
      <c r="A184" s="11"/>
      <c r="B184" s="193"/>
      <c r="C184" s="194"/>
      <c r="D184" s="195" t="s">
        <v>71</v>
      </c>
      <c r="E184" s="233" t="s">
        <v>367</v>
      </c>
      <c r="F184" s="233" t="s">
        <v>368</v>
      </c>
      <c r="G184" s="194"/>
      <c r="H184" s="194"/>
      <c r="I184" s="197"/>
      <c r="J184" s="234">
        <f>BK184</f>
        <v>0</v>
      </c>
      <c r="K184" s="194"/>
      <c r="L184" s="199"/>
      <c r="M184" s="200"/>
      <c r="N184" s="201"/>
      <c r="O184" s="201"/>
      <c r="P184" s="202">
        <f>SUM(P185:P194)</f>
        <v>0</v>
      </c>
      <c r="Q184" s="201"/>
      <c r="R184" s="202">
        <f>SUM(R185:R194)</f>
        <v>0</v>
      </c>
      <c r="S184" s="201"/>
      <c r="T184" s="203">
        <f>SUM(T185:T194)</f>
        <v>1.3700000000000001</v>
      </c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R184" s="204" t="s">
        <v>76</v>
      </c>
      <c r="AT184" s="205" t="s">
        <v>71</v>
      </c>
      <c r="AU184" s="205" t="s">
        <v>76</v>
      </c>
      <c r="AY184" s="204" t="s">
        <v>124</v>
      </c>
      <c r="BK184" s="206">
        <f>SUM(BK185:BK194)</f>
        <v>0</v>
      </c>
    </row>
    <row r="185" s="2" customFormat="1" ht="24.15" customHeight="1">
      <c r="A185" s="40"/>
      <c r="B185" s="41"/>
      <c r="C185" s="207" t="s">
        <v>369</v>
      </c>
      <c r="D185" s="207" t="s">
        <v>125</v>
      </c>
      <c r="E185" s="208" t="s">
        <v>370</v>
      </c>
      <c r="F185" s="209" t="s">
        <v>371</v>
      </c>
      <c r="G185" s="210" t="s">
        <v>180</v>
      </c>
      <c r="H185" s="211">
        <v>0.25</v>
      </c>
      <c r="I185" s="212"/>
      <c r="J185" s="211">
        <f>ROUND(I185*H185,1)</f>
        <v>0</v>
      </c>
      <c r="K185" s="209" t="s">
        <v>129</v>
      </c>
      <c r="L185" s="46"/>
      <c r="M185" s="213" t="s">
        <v>19</v>
      </c>
      <c r="N185" s="214" t="s">
        <v>43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1.8</v>
      </c>
      <c r="T185" s="216">
        <f>S185*H185</f>
        <v>0.45000000000000001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143</v>
      </c>
      <c r="AT185" s="217" t="s">
        <v>125</v>
      </c>
      <c r="AU185" s="217" t="s">
        <v>80</v>
      </c>
      <c r="AY185" s="19" t="s">
        <v>124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76</v>
      </c>
      <c r="BK185" s="218">
        <f>ROUND(I185*H185,1)</f>
        <v>0</v>
      </c>
      <c r="BL185" s="19" t="s">
        <v>143</v>
      </c>
      <c r="BM185" s="217" t="s">
        <v>372</v>
      </c>
    </row>
    <row r="186" s="2" customFormat="1">
      <c r="A186" s="40"/>
      <c r="B186" s="41"/>
      <c r="C186" s="42"/>
      <c r="D186" s="219" t="s">
        <v>132</v>
      </c>
      <c r="E186" s="42"/>
      <c r="F186" s="220" t="s">
        <v>373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132</v>
      </c>
      <c r="AU186" s="19" t="s">
        <v>80</v>
      </c>
    </row>
    <row r="187" s="2" customFormat="1" ht="24.15" customHeight="1">
      <c r="A187" s="40"/>
      <c r="B187" s="41"/>
      <c r="C187" s="207" t="s">
        <v>374</v>
      </c>
      <c r="D187" s="207" t="s">
        <v>125</v>
      </c>
      <c r="E187" s="208" t="s">
        <v>375</v>
      </c>
      <c r="F187" s="209" t="s">
        <v>376</v>
      </c>
      <c r="G187" s="210" t="s">
        <v>189</v>
      </c>
      <c r="H187" s="211">
        <v>195</v>
      </c>
      <c r="I187" s="212"/>
      <c r="J187" s="211">
        <f>ROUND(I187*H187,1)</f>
        <v>0</v>
      </c>
      <c r="K187" s="209" t="s">
        <v>129</v>
      </c>
      <c r="L187" s="46"/>
      <c r="M187" s="213" t="s">
        <v>19</v>
      </c>
      <c r="N187" s="214" t="s">
        <v>43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0.0040000000000000001</v>
      </c>
      <c r="T187" s="216">
        <f>S187*H187</f>
        <v>0.78000000000000003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143</v>
      </c>
      <c r="AT187" s="217" t="s">
        <v>125</v>
      </c>
      <c r="AU187" s="217" t="s">
        <v>80</v>
      </c>
      <c r="AY187" s="19" t="s">
        <v>124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76</v>
      </c>
      <c r="BK187" s="218">
        <f>ROUND(I187*H187,1)</f>
        <v>0</v>
      </c>
      <c r="BL187" s="19" t="s">
        <v>143</v>
      </c>
      <c r="BM187" s="217" t="s">
        <v>377</v>
      </c>
    </row>
    <row r="188" s="2" customFormat="1">
      <c r="A188" s="40"/>
      <c r="B188" s="41"/>
      <c r="C188" s="42"/>
      <c r="D188" s="219" t="s">
        <v>132</v>
      </c>
      <c r="E188" s="42"/>
      <c r="F188" s="220" t="s">
        <v>378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132</v>
      </c>
      <c r="AU188" s="19" t="s">
        <v>80</v>
      </c>
    </row>
    <row r="189" s="2" customFormat="1" ht="24.15" customHeight="1">
      <c r="A189" s="40"/>
      <c r="B189" s="41"/>
      <c r="C189" s="207" t="s">
        <v>379</v>
      </c>
      <c r="D189" s="207" t="s">
        <v>125</v>
      </c>
      <c r="E189" s="208" t="s">
        <v>380</v>
      </c>
      <c r="F189" s="209" t="s">
        <v>381</v>
      </c>
      <c r="G189" s="210" t="s">
        <v>189</v>
      </c>
      <c r="H189" s="211">
        <v>20</v>
      </c>
      <c r="I189" s="212"/>
      <c r="J189" s="211">
        <f>ROUND(I189*H189,1)</f>
        <v>0</v>
      </c>
      <c r="K189" s="209" t="s">
        <v>129</v>
      </c>
      <c r="L189" s="46"/>
      <c r="M189" s="213" t="s">
        <v>19</v>
      </c>
      <c r="N189" s="214" t="s">
        <v>43</v>
      </c>
      <c r="O189" s="86"/>
      <c r="P189" s="215">
        <f>O189*H189</f>
        <v>0</v>
      </c>
      <c r="Q189" s="215">
        <v>0</v>
      </c>
      <c r="R189" s="215">
        <f>Q189*H189</f>
        <v>0</v>
      </c>
      <c r="S189" s="215">
        <v>0.0070000000000000001</v>
      </c>
      <c r="T189" s="216">
        <f>S189*H189</f>
        <v>0.14000000000000001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143</v>
      </c>
      <c r="AT189" s="217" t="s">
        <v>125</v>
      </c>
      <c r="AU189" s="217" t="s">
        <v>80</v>
      </c>
      <c r="AY189" s="19" t="s">
        <v>124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76</v>
      </c>
      <c r="BK189" s="218">
        <f>ROUND(I189*H189,1)</f>
        <v>0</v>
      </c>
      <c r="BL189" s="19" t="s">
        <v>143</v>
      </c>
      <c r="BM189" s="217" t="s">
        <v>382</v>
      </c>
    </row>
    <row r="190" s="2" customFormat="1">
      <c r="A190" s="40"/>
      <c r="B190" s="41"/>
      <c r="C190" s="42"/>
      <c r="D190" s="219" t="s">
        <v>132</v>
      </c>
      <c r="E190" s="42"/>
      <c r="F190" s="220" t="s">
        <v>383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132</v>
      </c>
      <c r="AU190" s="19" t="s">
        <v>80</v>
      </c>
    </row>
    <row r="191" s="2" customFormat="1" ht="16.5" customHeight="1">
      <c r="A191" s="40"/>
      <c r="B191" s="41"/>
      <c r="C191" s="207" t="s">
        <v>384</v>
      </c>
      <c r="D191" s="207" t="s">
        <v>125</v>
      </c>
      <c r="E191" s="208" t="s">
        <v>385</v>
      </c>
      <c r="F191" s="209" t="s">
        <v>386</v>
      </c>
      <c r="G191" s="210" t="s">
        <v>180</v>
      </c>
      <c r="H191" s="211">
        <v>0.25</v>
      </c>
      <c r="I191" s="212"/>
      <c r="J191" s="211">
        <f>ROUND(I191*H191,1)</f>
        <v>0</v>
      </c>
      <c r="K191" s="209" t="s">
        <v>129</v>
      </c>
      <c r="L191" s="46"/>
      <c r="M191" s="213" t="s">
        <v>19</v>
      </c>
      <c r="N191" s="214" t="s">
        <v>43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143</v>
      </c>
      <c r="AT191" s="217" t="s">
        <v>125</v>
      </c>
      <c r="AU191" s="217" t="s">
        <v>80</v>
      </c>
      <c r="AY191" s="19" t="s">
        <v>124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76</v>
      </c>
      <c r="BK191" s="218">
        <f>ROUND(I191*H191,1)</f>
        <v>0</v>
      </c>
      <c r="BL191" s="19" t="s">
        <v>143</v>
      </c>
      <c r="BM191" s="217" t="s">
        <v>387</v>
      </c>
    </row>
    <row r="192" s="2" customFormat="1">
      <c r="A192" s="40"/>
      <c r="B192" s="41"/>
      <c r="C192" s="42"/>
      <c r="D192" s="219" t="s">
        <v>132</v>
      </c>
      <c r="E192" s="42"/>
      <c r="F192" s="220" t="s">
        <v>388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132</v>
      </c>
      <c r="AU192" s="19" t="s">
        <v>80</v>
      </c>
    </row>
    <row r="193" s="14" customFormat="1">
      <c r="A193" s="14"/>
      <c r="B193" s="246"/>
      <c r="C193" s="247"/>
      <c r="D193" s="237" t="s">
        <v>192</v>
      </c>
      <c r="E193" s="248" t="s">
        <v>19</v>
      </c>
      <c r="F193" s="249" t="s">
        <v>389</v>
      </c>
      <c r="G193" s="247"/>
      <c r="H193" s="248" t="s">
        <v>19</v>
      </c>
      <c r="I193" s="250"/>
      <c r="J193" s="247"/>
      <c r="K193" s="247"/>
      <c r="L193" s="251"/>
      <c r="M193" s="252"/>
      <c r="N193" s="253"/>
      <c r="O193" s="253"/>
      <c r="P193" s="253"/>
      <c r="Q193" s="253"/>
      <c r="R193" s="253"/>
      <c r="S193" s="253"/>
      <c r="T193" s="25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5" t="s">
        <v>192</v>
      </c>
      <c r="AU193" s="255" t="s">
        <v>80</v>
      </c>
      <c r="AV193" s="14" t="s">
        <v>76</v>
      </c>
      <c r="AW193" s="14" t="s">
        <v>33</v>
      </c>
      <c r="AX193" s="14" t="s">
        <v>72</v>
      </c>
      <c r="AY193" s="255" t="s">
        <v>124</v>
      </c>
    </row>
    <row r="194" s="13" customFormat="1">
      <c r="A194" s="13"/>
      <c r="B194" s="235"/>
      <c r="C194" s="236"/>
      <c r="D194" s="237" t="s">
        <v>192</v>
      </c>
      <c r="E194" s="256" t="s">
        <v>19</v>
      </c>
      <c r="F194" s="238" t="s">
        <v>390</v>
      </c>
      <c r="G194" s="236"/>
      <c r="H194" s="239">
        <v>0.25</v>
      </c>
      <c r="I194" s="240"/>
      <c r="J194" s="236"/>
      <c r="K194" s="236"/>
      <c r="L194" s="241"/>
      <c r="M194" s="242"/>
      <c r="N194" s="243"/>
      <c r="O194" s="243"/>
      <c r="P194" s="243"/>
      <c r="Q194" s="243"/>
      <c r="R194" s="243"/>
      <c r="S194" s="243"/>
      <c r="T194" s="24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5" t="s">
        <v>192</v>
      </c>
      <c r="AU194" s="245" t="s">
        <v>80</v>
      </c>
      <c r="AV194" s="13" t="s">
        <v>80</v>
      </c>
      <c r="AW194" s="13" t="s">
        <v>33</v>
      </c>
      <c r="AX194" s="13" t="s">
        <v>76</v>
      </c>
      <c r="AY194" s="245" t="s">
        <v>124</v>
      </c>
    </row>
    <row r="195" s="11" customFormat="1" ht="22.8" customHeight="1">
      <c r="A195" s="11"/>
      <c r="B195" s="193"/>
      <c r="C195" s="194"/>
      <c r="D195" s="195" t="s">
        <v>71</v>
      </c>
      <c r="E195" s="233" t="s">
        <v>391</v>
      </c>
      <c r="F195" s="233" t="s">
        <v>392</v>
      </c>
      <c r="G195" s="194"/>
      <c r="H195" s="194"/>
      <c r="I195" s="197"/>
      <c r="J195" s="234">
        <f>BK195</f>
        <v>0</v>
      </c>
      <c r="K195" s="194"/>
      <c r="L195" s="199"/>
      <c r="M195" s="200"/>
      <c r="N195" s="201"/>
      <c r="O195" s="201"/>
      <c r="P195" s="202">
        <f>SUM(P196:P210)</f>
        <v>0</v>
      </c>
      <c r="Q195" s="201"/>
      <c r="R195" s="202">
        <f>SUM(R196:R210)</f>
        <v>0</v>
      </c>
      <c r="S195" s="201"/>
      <c r="T195" s="203">
        <f>SUM(T196:T210)</f>
        <v>0</v>
      </c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R195" s="204" t="s">
        <v>76</v>
      </c>
      <c r="AT195" s="205" t="s">
        <v>71</v>
      </c>
      <c r="AU195" s="205" t="s">
        <v>76</v>
      </c>
      <c r="AY195" s="204" t="s">
        <v>124</v>
      </c>
      <c r="BK195" s="206">
        <f>SUM(BK196:BK210)</f>
        <v>0</v>
      </c>
    </row>
    <row r="196" s="2" customFormat="1" ht="24.15" customHeight="1">
      <c r="A196" s="40"/>
      <c r="B196" s="41"/>
      <c r="C196" s="207" t="s">
        <v>393</v>
      </c>
      <c r="D196" s="207" t="s">
        <v>125</v>
      </c>
      <c r="E196" s="208" t="s">
        <v>394</v>
      </c>
      <c r="F196" s="209" t="s">
        <v>395</v>
      </c>
      <c r="G196" s="210" t="s">
        <v>396</v>
      </c>
      <c r="H196" s="211">
        <v>5.9199999999999999</v>
      </c>
      <c r="I196" s="212"/>
      <c r="J196" s="211">
        <f>ROUND(I196*H196,1)</f>
        <v>0</v>
      </c>
      <c r="K196" s="209" t="s">
        <v>129</v>
      </c>
      <c r="L196" s="46"/>
      <c r="M196" s="213" t="s">
        <v>19</v>
      </c>
      <c r="N196" s="214" t="s">
        <v>43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143</v>
      </c>
      <c r="AT196" s="217" t="s">
        <v>125</v>
      </c>
      <c r="AU196" s="217" t="s">
        <v>80</v>
      </c>
      <c r="AY196" s="19" t="s">
        <v>124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76</v>
      </c>
      <c r="BK196" s="218">
        <f>ROUND(I196*H196,1)</f>
        <v>0</v>
      </c>
      <c r="BL196" s="19" t="s">
        <v>143</v>
      </c>
      <c r="BM196" s="217" t="s">
        <v>397</v>
      </c>
    </row>
    <row r="197" s="2" customFormat="1">
      <c r="A197" s="40"/>
      <c r="B197" s="41"/>
      <c r="C197" s="42"/>
      <c r="D197" s="219" t="s">
        <v>132</v>
      </c>
      <c r="E197" s="42"/>
      <c r="F197" s="220" t="s">
        <v>398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132</v>
      </c>
      <c r="AU197" s="19" t="s">
        <v>80</v>
      </c>
    </row>
    <row r="198" s="2" customFormat="1" ht="21.75" customHeight="1">
      <c r="A198" s="40"/>
      <c r="B198" s="41"/>
      <c r="C198" s="207" t="s">
        <v>399</v>
      </c>
      <c r="D198" s="207" t="s">
        <v>125</v>
      </c>
      <c r="E198" s="208" t="s">
        <v>400</v>
      </c>
      <c r="F198" s="209" t="s">
        <v>401</v>
      </c>
      <c r="G198" s="210" t="s">
        <v>396</v>
      </c>
      <c r="H198" s="211">
        <v>5.9199999999999999</v>
      </c>
      <c r="I198" s="212"/>
      <c r="J198" s="211">
        <f>ROUND(I198*H198,1)</f>
        <v>0</v>
      </c>
      <c r="K198" s="209" t="s">
        <v>129</v>
      </c>
      <c r="L198" s="46"/>
      <c r="M198" s="213" t="s">
        <v>19</v>
      </c>
      <c r="N198" s="214" t="s">
        <v>43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143</v>
      </c>
      <c r="AT198" s="217" t="s">
        <v>125</v>
      </c>
      <c r="AU198" s="217" t="s">
        <v>80</v>
      </c>
      <c r="AY198" s="19" t="s">
        <v>124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76</v>
      </c>
      <c r="BK198" s="218">
        <f>ROUND(I198*H198,1)</f>
        <v>0</v>
      </c>
      <c r="BL198" s="19" t="s">
        <v>143</v>
      </c>
      <c r="BM198" s="217" t="s">
        <v>402</v>
      </c>
    </row>
    <row r="199" s="2" customFormat="1">
      <c r="A199" s="40"/>
      <c r="B199" s="41"/>
      <c r="C199" s="42"/>
      <c r="D199" s="219" t="s">
        <v>132</v>
      </c>
      <c r="E199" s="42"/>
      <c r="F199" s="220" t="s">
        <v>403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132</v>
      </c>
      <c r="AU199" s="19" t="s">
        <v>80</v>
      </c>
    </row>
    <row r="200" s="2" customFormat="1" ht="24.15" customHeight="1">
      <c r="A200" s="40"/>
      <c r="B200" s="41"/>
      <c r="C200" s="207" t="s">
        <v>404</v>
      </c>
      <c r="D200" s="207" t="s">
        <v>125</v>
      </c>
      <c r="E200" s="208" t="s">
        <v>405</v>
      </c>
      <c r="F200" s="209" t="s">
        <v>406</v>
      </c>
      <c r="G200" s="210" t="s">
        <v>396</v>
      </c>
      <c r="H200" s="211">
        <v>59.200000000000003</v>
      </c>
      <c r="I200" s="212"/>
      <c r="J200" s="211">
        <f>ROUND(I200*H200,1)</f>
        <v>0</v>
      </c>
      <c r="K200" s="209" t="s">
        <v>129</v>
      </c>
      <c r="L200" s="46"/>
      <c r="M200" s="213" t="s">
        <v>19</v>
      </c>
      <c r="N200" s="214" t="s">
        <v>43</v>
      </c>
      <c r="O200" s="86"/>
      <c r="P200" s="215">
        <f>O200*H200</f>
        <v>0</v>
      </c>
      <c r="Q200" s="215">
        <v>0</v>
      </c>
      <c r="R200" s="215">
        <f>Q200*H200</f>
        <v>0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143</v>
      </c>
      <c r="AT200" s="217" t="s">
        <v>125</v>
      </c>
      <c r="AU200" s="217" t="s">
        <v>80</v>
      </c>
      <c r="AY200" s="19" t="s">
        <v>124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76</v>
      </c>
      <c r="BK200" s="218">
        <f>ROUND(I200*H200,1)</f>
        <v>0</v>
      </c>
      <c r="BL200" s="19" t="s">
        <v>143</v>
      </c>
      <c r="BM200" s="217" t="s">
        <v>407</v>
      </c>
    </row>
    <row r="201" s="2" customFormat="1">
      <c r="A201" s="40"/>
      <c r="B201" s="41"/>
      <c r="C201" s="42"/>
      <c r="D201" s="219" t="s">
        <v>132</v>
      </c>
      <c r="E201" s="42"/>
      <c r="F201" s="220" t="s">
        <v>408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132</v>
      </c>
      <c r="AU201" s="19" t="s">
        <v>80</v>
      </c>
    </row>
    <row r="202" s="13" customFormat="1">
      <c r="A202" s="13"/>
      <c r="B202" s="235"/>
      <c r="C202" s="236"/>
      <c r="D202" s="237" t="s">
        <v>192</v>
      </c>
      <c r="E202" s="236"/>
      <c r="F202" s="238" t="s">
        <v>409</v>
      </c>
      <c r="G202" s="236"/>
      <c r="H202" s="239">
        <v>59.200000000000003</v>
      </c>
      <c r="I202" s="240"/>
      <c r="J202" s="236"/>
      <c r="K202" s="236"/>
      <c r="L202" s="241"/>
      <c r="M202" s="242"/>
      <c r="N202" s="243"/>
      <c r="O202" s="243"/>
      <c r="P202" s="243"/>
      <c r="Q202" s="243"/>
      <c r="R202" s="243"/>
      <c r="S202" s="243"/>
      <c r="T202" s="24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5" t="s">
        <v>192</v>
      </c>
      <c r="AU202" s="245" t="s">
        <v>80</v>
      </c>
      <c r="AV202" s="13" t="s">
        <v>80</v>
      </c>
      <c r="AW202" s="13" t="s">
        <v>4</v>
      </c>
      <c r="AX202" s="13" t="s">
        <v>76</v>
      </c>
      <c r="AY202" s="245" t="s">
        <v>124</v>
      </c>
    </row>
    <row r="203" s="2" customFormat="1" ht="24.15" customHeight="1">
      <c r="A203" s="40"/>
      <c r="B203" s="41"/>
      <c r="C203" s="207" t="s">
        <v>410</v>
      </c>
      <c r="D203" s="207" t="s">
        <v>125</v>
      </c>
      <c r="E203" s="208" t="s">
        <v>411</v>
      </c>
      <c r="F203" s="209" t="s">
        <v>412</v>
      </c>
      <c r="G203" s="210" t="s">
        <v>396</v>
      </c>
      <c r="H203" s="211">
        <v>1.3700000000000001</v>
      </c>
      <c r="I203" s="212"/>
      <c r="J203" s="211">
        <f>ROUND(I203*H203,1)</f>
        <v>0</v>
      </c>
      <c r="K203" s="209" t="s">
        <v>129</v>
      </c>
      <c r="L203" s="46"/>
      <c r="M203" s="213" t="s">
        <v>19</v>
      </c>
      <c r="N203" s="214" t="s">
        <v>43</v>
      </c>
      <c r="O203" s="86"/>
      <c r="P203" s="215">
        <f>O203*H203</f>
        <v>0</v>
      </c>
      <c r="Q203" s="215">
        <v>0</v>
      </c>
      <c r="R203" s="215">
        <f>Q203*H203</f>
        <v>0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143</v>
      </c>
      <c r="AT203" s="217" t="s">
        <v>125</v>
      </c>
      <c r="AU203" s="217" t="s">
        <v>80</v>
      </c>
      <c r="AY203" s="19" t="s">
        <v>124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76</v>
      </c>
      <c r="BK203" s="218">
        <f>ROUND(I203*H203,1)</f>
        <v>0</v>
      </c>
      <c r="BL203" s="19" t="s">
        <v>143</v>
      </c>
      <c r="BM203" s="217" t="s">
        <v>413</v>
      </c>
    </row>
    <row r="204" s="2" customFormat="1">
      <c r="A204" s="40"/>
      <c r="B204" s="41"/>
      <c r="C204" s="42"/>
      <c r="D204" s="219" t="s">
        <v>132</v>
      </c>
      <c r="E204" s="42"/>
      <c r="F204" s="220" t="s">
        <v>414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132</v>
      </c>
      <c r="AU204" s="19" t="s">
        <v>80</v>
      </c>
    </row>
    <row r="205" s="2" customFormat="1" ht="24.15" customHeight="1">
      <c r="A205" s="40"/>
      <c r="B205" s="41"/>
      <c r="C205" s="207" t="s">
        <v>415</v>
      </c>
      <c r="D205" s="207" t="s">
        <v>125</v>
      </c>
      <c r="E205" s="208" t="s">
        <v>416</v>
      </c>
      <c r="F205" s="209" t="s">
        <v>417</v>
      </c>
      <c r="G205" s="210" t="s">
        <v>396</v>
      </c>
      <c r="H205" s="211">
        <v>3.5099999999999998</v>
      </c>
      <c r="I205" s="212"/>
      <c r="J205" s="211">
        <f>ROUND(I205*H205,1)</f>
        <v>0</v>
      </c>
      <c r="K205" s="209" t="s">
        <v>129</v>
      </c>
      <c r="L205" s="46"/>
      <c r="M205" s="213" t="s">
        <v>19</v>
      </c>
      <c r="N205" s="214" t="s">
        <v>43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143</v>
      </c>
      <c r="AT205" s="217" t="s">
        <v>125</v>
      </c>
      <c r="AU205" s="217" t="s">
        <v>80</v>
      </c>
      <c r="AY205" s="19" t="s">
        <v>124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76</v>
      </c>
      <c r="BK205" s="218">
        <f>ROUND(I205*H205,1)</f>
        <v>0</v>
      </c>
      <c r="BL205" s="19" t="s">
        <v>143</v>
      </c>
      <c r="BM205" s="217" t="s">
        <v>418</v>
      </c>
    </row>
    <row r="206" s="2" customFormat="1">
      <c r="A206" s="40"/>
      <c r="B206" s="41"/>
      <c r="C206" s="42"/>
      <c r="D206" s="219" t="s">
        <v>132</v>
      </c>
      <c r="E206" s="42"/>
      <c r="F206" s="220" t="s">
        <v>419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132</v>
      </c>
      <c r="AU206" s="19" t="s">
        <v>80</v>
      </c>
    </row>
    <row r="207" s="2" customFormat="1" ht="24.15" customHeight="1">
      <c r="A207" s="40"/>
      <c r="B207" s="41"/>
      <c r="C207" s="207" t="s">
        <v>420</v>
      </c>
      <c r="D207" s="207" t="s">
        <v>125</v>
      </c>
      <c r="E207" s="208" t="s">
        <v>421</v>
      </c>
      <c r="F207" s="209" t="s">
        <v>422</v>
      </c>
      <c r="G207" s="210" t="s">
        <v>396</v>
      </c>
      <c r="H207" s="211">
        <v>0.050000000000000003</v>
      </c>
      <c r="I207" s="212"/>
      <c r="J207" s="211">
        <f>ROUND(I207*H207,1)</f>
        <v>0</v>
      </c>
      <c r="K207" s="209" t="s">
        <v>129</v>
      </c>
      <c r="L207" s="46"/>
      <c r="M207" s="213" t="s">
        <v>19</v>
      </c>
      <c r="N207" s="214" t="s">
        <v>43</v>
      </c>
      <c r="O207" s="86"/>
      <c r="P207" s="215">
        <f>O207*H207</f>
        <v>0</v>
      </c>
      <c r="Q207" s="215">
        <v>0</v>
      </c>
      <c r="R207" s="215">
        <f>Q207*H207</f>
        <v>0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143</v>
      </c>
      <c r="AT207" s="217" t="s">
        <v>125</v>
      </c>
      <c r="AU207" s="217" t="s">
        <v>80</v>
      </c>
      <c r="AY207" s="19" t="s">
        <v>124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76</v>
      </c>
      <c r="BK207" s="218">
        <f>ROUND(I207*H207,1)</f>
        <v>0</v>
      </c>
      <c r="BL207" s="19" t="s">
        <v>143</v>
      </c>
      <c r="BM207" s="217" t="s">
        <v>423</v>
      </c>
    </row>
    <row r="208" s="2" customFormat="1">
      <c r="A208" s="40"/>
      <c r="B208" s="41"/>
      <c r="C208" s="42"/>
      <c r="D208" s="219" t="s">
        <v>132</v>
      </c>
      <c r="E208" s="42"/>
      <c r="F208" s="220" t="s">
        <v>424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132</v>
      </c>
      <c r="AU208" s="19" t="s">
        <v>80</v>
      </c>
    </row>
    <row r="209" s="2" customFormat="1" ht="24.15" customHeight="1">
      <c r="A209" s="40"/>
      <c r="B209" s="41"/>
      <c r="C209" s="207" t="s">
        <v>425</v>
      </c>
      <c r="D209" s="207" t="s">
        <v>125</v>
      </c>
      <c r="E209" s="208" t="s">
        <v>426</v>
      </c>
      <c r="F209" s="209" t="s">
        <v>427</v>
      </c>
      <c r="G209" s="210" t="s">
        <v>396</v>
      </c>
      <c r="H209" s="211">
        <v>0.98999999999999999</v>
      </c>
      <c r="I209" s="212"/>
      <c r="J209" s="211">
        <f>ROUND(I209*H209,1)</f>
        <v>0</v>
      </c>
      <c r="K209" s="209" t="s">
        <v>129</v>
      </c>
      <c r="L209" s="46"/>
      <c r="M209" s="213" t="s">
        <v>19</v>
      </c>
      <c r="N209" s="214" t="s">
        <v>43</v>
      </c>
      <c r="O209" s="86"/>
      <c r="P209" s="215">
        <f>O209*H209</f>
        <v>0</v>
      </c>
      <c r="Q209" s="215">
        <v>0</v>
      </c>
      <c r="R209" s="215">
        <f>Q209*H209</f>
        <v>0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143</v>
      </c>
      <c r="AT209" s="217" t="s">
        <v>125</v>
      </c>
      <c r="AU209" s="217" t="s">
        <v>80</v>
      </c>
      <c r="AY209" s="19" t="s">
        <v>124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76</v>
      </c>
      <c r="BK209" s="218">
        <f>ROUND(I209*H209,1)</f>
        <v>0</v>
      </c>
      <c r="BL209" s="19" t="s">
        <v>143</v>
      </c>
      <c r="BM209" s="217" t="s">
        <v>428</v>
      </c>
    </row>
    <row r="210" s="2" customFormat="1">
      <c r="A210" s="40"/>
      <c r="B210" s="41"/>
      <c r="C210" s="42"/>
      <c r="D210" s="219" t="s">
        <v>132</v>
      </c>
      <c r="E210" s="42"/>
      <c r="F210" s="220" t="s">
        <v>429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132</v>
      </c>
      <c r="AU210" s="19" t="s">
        <v>80</v>
      </c>
    </row>
    <row r="211" s="11" customFormat="1" ht="22.8" customHeight="1">
      <c r="A211" s="11"/>
      <c r="B211" s="193"/>
      <c r="C211" s="194"/>
      <c r="D211" s="195" t="s">
        <v>71</v>
      </c>
      <c r="E211" s="233" t="s">
        <v>430</v>
      </c>
      <c r="F211" s="233" t="s">
        <v>431</v>
      </c>
      <c r="G211" s="194"/>
      <c r="H211" s="194"/>
      <c r="I211" s="197"/>
      <c r="J211" s="234">
        <f>BK211</f>
        <v>0</v>
      </c>
      <c r="K211" s="194"/>
      <c r="L211" s="199"/>
      <c r="M211" s="200"/>
      <c r="N211" s="201"/>
      <c r="O211" s="201"/>
      <c r="P211" s="202">
        <f>SUM(P212:P214)</f>
        <v>0</v>
      </c>
      <c r="Q211" s="201"/>
      <c r="R211" s="202">
        <f>SUM(R212:R214)</f>
        <v>0</v>
      </c>
      <c r="S211" s="201"/>
      <c r="T211" s="203">
        <f>SUM(T212:T214)</f>
        <v>0</v>
      </c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R211" s="204" t="s">
        <v>76</v>
      </c>
      <c r="AT211" s="205" t="s">
        <v>71</v>
      </c>
      <c r="AU211" s="205" t="s">
        <v>76</v>
      </c>
      <c r="AY211" s="204" t="s">
        <v>124</v>
      </c>
      <c r="BK211" s="206">
        <f>SUM(BK212:BK214)</f>
        <v>0</v>
      </c>
    </row>
    <row r="212" s="2" customFormat="1" ht="37.8" customHeight="1">
      <c r="A212" s="40"/>
      <c r="B212" s="41"/>
      <c r="C212" s="207" t="s">
        <v>432</v>
      </c>
      <c r="D212" s="207" t="s">
        <v>125</v>
      </c>
      <c r="E212" s="208" t="s">
        <v>433</v>
      </c>
      <c r="F212" s="209" t="s">
        <v>434</v>
      </c>
      <c r="G212" s="210" t="s">
        <v>396</v>
      </c>
      <c r="H212" s="211">
        <v>4.1299999999999999</v>
      </c>
      <c r="I212" s="212"/>
      <c r="J212" s="211">
        <f>ROUND(I212*H212,1)</f>
        <v>0</v>
      </c>
      <c r="K212" s="209" t="s">
        <v>129</v>
      </c>
      <c r="L212" s="46"/>
      <c r="M212" s="213" t="s">
        <v>19</v>
      </c>
      <c r="N212" s="214" t="s">
        <v>43</v>
      </c>
      <c r="O212" s="86"/>
      <c r="P212" s="215">
        <f>O212*H212</f>
        <v>0</v>
      </c>
      <c r="Q212" s="215">
        <v>0</v>
      </c>
      <c r="R212" s="215">
        <f>Q212*H212</f>
        <v>0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143</v>
      </c>
      <c r="AT212" s="217" t="s">
        <v>125</v>
      </c>
      <c r="AU212" s="217" t="s">
        <v>80</v>
      </c>
      <c r="AY212" s="19" t="s">
        <v>124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76</v>
      </c>
      <c r="BK212" s="218">
        <f>ROUND(I212*H212,1)</f>
        <v>0</v>
      </c>
      <c r="BL212" s="19" t="s">
        <v>143</v>
      </c>
      <c r="BM212" s="217" t="s">
        <v>435</v>
      </c>
    </row>
    <row r="213" s="2" customFormat="1">
      <c r="A213" s="40"/>
      <c r="B213" s="41"/>
      <c r="C213" s="42"/>
      <c r="D213" s="219" t="s">
        <v>132</v>
      </c>
      <c r="E213" s="42"/>
      <c r="F213" s="220" t="s">
        <v>436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132</v>
      </c>
      <c r="AU213" s="19" t="s">
        <v>80</v>
      </c>
    </row>
    <row r="214" s="2" customFormat="1" ht="16.5" customHeight="1">
      <c r="A214" s="40"/>
      <c r="B214" s="41"/>
      <c r="C214" s="207" t="s">
        <v>437</v>
      </c>
      <c r="D214" s="207" t="s">
        <v>125</v>
      </c>
      <c r="E214" s="208" t="s">
        <v>438</v>
      </c>
      <c r="F214" s="209" t="s">
        <v>439</v>
      </c>
      <c r="G214" s="210" t="s">
        <v>128</v>
      </c>
      <c r="H214" s="211">
        <v>1</v>
      </c>
      <c r="I214" s="212"/>
      <c r="J214" s="211">
        <f>ROUND(I214*H214,1)</f>
        <v>0</v>
      </c>
      <c r="K214" s="209" t="s">
        <v>19</v>
      </c>
      <c r="L214" s="46"/>
      <c r="M214" s="213" t="s">
        <v>19</v>
      </c>
      <c r="N214" s="214" t="s">
        <v>43</v>
      </c>
      <c r="O214" s="86"/>
      <c r="P214" s="215">
        <f>O214*H214</f>
        <v>0</v>
      </c>
      <c r="Q214" s="215">
        <v>0</v>
      </c>
      <c r="R214" s="215">
        <f>Q214*H214</f>
        <v>0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143</v>
      </c>
      <c r="AT214" s="217" t="s">
        <v>125</v>
      </c>
      <c r="AU214" s="217" t="s">
        <v>80</v>
      </c>
      <c r="AY214" s="19" t="s">
        <v>124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76</v>
      </c>
      <c r="BK214" s="218">
        <f>ROUND(I214*H214,1)</f>
        <v>0</v>
      </c>
      <c r="BL214" s="19" t="s">
        <v>143</v>
      </c>
      <c r="BM214" s="217" t="s">
        <v>440</v>
      </c>
    </row>
    <row r="215" s="11" customFormat="1" ht="25.92" customHeight="1">
      <c r="A215" s="11"/>
      <c r="B215" s="193"/>
      <c r="C215" s="194"/>
      <c r="D215" s="195" t="s">
        <v>71</v>
      </c>
      <c r="E215" s="196" t="s">
        <v>441</v>
      </c>
      <c r="F215" s="196" t="s">
        <v>442</v>
      </c>
      <c r="G215" s="194"/>
      <c r="H215" s="194"/>
      <c r="I215" s="197"/>
      <c r="J215" s="198">
        <f>BK215</f>
        <v>0</v>
      </c>
      <c r="K215" s="194"/>
      <c r="L215" s="199"/>
      <c r="M215" s="200"/>
      <c r="N215" s="201"/>
      <c r="O215" s="201"/>
      <c r="P215" s="202">
        <f>P216+P237+P239+P345+P381+P390+P401+P423+P432+P455+P460</f>
        <v>0</v>
      </c>
      <c r="Q215" s="201"/>
      <c r="R215" s="202">
        <f>R216+R237+R239+R345+R381+R390+R401+R423+R432+R455+R460</f>
        <v>9.6455164</v>
      </c>
      <c r="S215" s="201"/>
      <c r="T215" s="203">
        <f>T216+T237+T239+T345+T381+T390+T401+T423+T432+T455+T460</f>
        <v>4.5511750000000006</v>
      </c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R215" s="204" t="s">
        <v>80</v>
      </c>
      <c r="AT215" s="205" t="s">
        <v>71</v>
      </c>
      <c r="AU215" s="205" t="s">
        <v>72</v>
      </c>
      <c r="AY215" s="204" t="s">
        <v>124</v>
      </c>
      <c r="BK215" s="206">
        <f>BK216+BK237+BK239+BK345+BK381+BK390+BK401+BK423+BK432+BK455+BK460</f>
        <v>0</v>
      </c>
    </row>
    <row r="216" s="11" customFormat="1" ht="22.8" customHeight="1">
      <c r="A216" s="11"/>
      <c r="B216" s="193"/>
      <c r="C216" s="194"/>
      <c r="D216" s="195" t="s">
        <v>71</v>
      </c>
      <c r="E216" s="233" t="s">
        <v>443</v>
      </c>
      <c r="F216" s="233" t="s">
        <v>444</v>
      </c>
      <c r="G216" s="194"/>
      <c r="H216" s="194"/>
      <c r="I216" s="197"/>
      <c r="J216" s="234">
        <f>BK216</f>
        <v>0</v>
      </c>
      <c r="K216" s="194"/>
      <c r="L216" s="199"/>
      <c r="M216" s="200"/>
      <c r="N216" s="201"/>
      <c r="O216" s="201"/>
      <c r="P216" s="202">
        <f>SUM(P217:P236)</f>
        <v>0</v>
      </c>
      <c r="Q216" s="201"/>
      <c r="R216" s="202">
        <f>SUM(R217:R236)</f>
        <v>0.50696999999999992</v>
      </c>
      <c r="S216" s="201"/>
      <c r="T216" s="203">
        <f>SUM(T217:T236)</f>
        <v>0.048840000000000001</v>
      </c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R216" s="204" t="s">
        <v>80</v>
      </c>
      <c r="AT216" s="205" t="s">
        <v>71</v>
      </c>
      <c r="AU216" s="205" t="s">
        <v>76</v>
      </c>
      <c r="AY216" s="204" t="s">
        <v>124</v>
      </c>
      <c r="BK216" s="206">
        <f>SUM(BK217:BK236)</f>
        <v>0</v>
      </c>
    </row>
    <row r="217" s="2" customFormat="1" ht="16.5" customHeight="1">
      <c r="A217" s="40"/>
      <c r="B217" s="41"/>
      <c r="C217" s="207" t="s">
        <v>445</v>
      </c>
      <c r="D217" s="207" t="s">
        <v>125</v>
      </c>
      <c r="E217" s="208" t="s">
        <v>446</v>
      </c>
      <c r="F217" s="209" t="s">
        <v>447</v>
      </c>
      <c r="G217" s="210" t="s">
        <v>189</v>
      </c>
      <c r="H217" s="211">
        <v>74</v>
      </c>
      <c r="I217" s="212"/>
      <c r="J217" s="211">
        <f>ROUND(I217*H217,1)</f>
        <v>0</v>
      </c>
      <c r="K217" s="209" t="s">
        <v>129</v>
      </c>
      <c r="L217" s="46"/>
      <c r="M217" s="213" t="s">
        <v>19</v>
      </c>
      <c r="N217" s="214" t="s">
        <v>43</v>
      </c>
      <c r="O217" s="86"/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251</v>
      </c>
      <c r="AT217" s="217" t="s">
        <v>125</v>
      </c>
      <c r="AU217" s="217" t="s">
        <v>80</v>
      </c>
      <c r="AY217" s="19" t="s">
        <v>124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76</v>
      </c>
      <c r="BK217" s="218">
        <f>ROUND(I217*H217,1)</f>
        <v>0</v>
      </c>
      <c r="BL217" s="19" t="s">
        <v>251</v>
      </c>
      <c r="BM217" s="217" t="s">
        <v>448</v>
      </c>
    </row>
    <row r="218" s="2" customFormat="1">
      <c r="A218" s="40"/>
      <c r="B218" s="41"/>
      <c r="C218" s="42"/>
      <c r="D218" s="219" t="s">
        <v>132</v>
      </c>
      <c r="E218" s="42"/>
      <c r="F218" s="220" t="s">
        <v>449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132</v>
      </c>
      <c r="AU218" s="19" t="s">
        <v>80</v>
      </c>
    </row>
    <row r="219" s="14" customFormat="1">
      <c r="A219" s="14"/>
      <c r="B219" s="246"/>
      <c r="C219" s="247"/>
      <c r="D219" s="237" t="s">
        <v>192</v>
      </c>
      <c r="E219" s="248" t="s">
        <v>19</v>
      </c>
      <c r="F219" s="249" t="s">
        <v>450</v>
      </c>
      <c r="G219" s="247"/>
      <c r="H219" s="248" t="s">
        <v>19</v>
      </c>
      <c r="I219" s="250"/>
      <c r="J219" s="247"/>
      <c r="K219" s="247"/>
      <c r="L219" s="251"/>
      <c r="M219" s="252"/>
      <c r="N219" s="253"/>
      <c r="O219" s="253"/>
      <c r="P219" s="253"/>
      <c r="Q219" s="253"/>
      <c r="R219" s="253"/>
      <c r="S219" s="253"/>
      <c r="T219" s="25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5" t="s">
        <v>192</v>
      </c>
      <c r="AU219" s="255" t="s">
        <v>80</v>
      </c>
      <c r="AV219" s="14" t="s">
        <v>76</v>
      </c>
      <c r="AW219" s="14" t="s">
        <v>33</v>
      </c>
      <c r="AX219" s="14" t="s">
        <v>72</v>
      </c>
      <c r="AY219" s="255" t="s">
        <v>124</v>
      </c>
    </row>
    <row r="220" s="13" customFormat="1">
      <c r="A220" s="13"/>
      <c r="B220" s="235"/>
      <c r="C220" s="236"/>
      <c r="D220" s="237" t="s">
        <v>192</v>
      </c>
      <c r="E220" s="256" t="s">
        <v>19</v>
      </c>
      <c r="F220" s="238" t="s">
        <v>451</v>
      </c>
      <c r="G220" s="236"/>
      <c r="H220" s="239">
        <v>74</v>
      </c>
      <c r="I220" s="240"/>
      <c r="J220" s="236"/>
      <c r="K220" s="236"/>
      <c r="L220" s="241"/>
      <c r="M220" s="242"/>
      <c r="N220" s="243"/>
      <c r="O220" s="243"/>
      <c r="P220" s="243"/>
      <c r="Q220" s="243"/>
      <c r="R220" s="243"/>
      <c r="S220" s="243"/>
      <c r="T220" s="24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5" t="s">
        <v>192</v>
      </c>
      <c r="AU220" s="245" t="s">
        <v>80</v>
      </c>
      <c r="AV220" s="13" t="s">
        <v>80</v>
      </c>
      <c r="AW220" s="13" t="s">
        <v>33</v>
      </c>
      <c r="AX220" s="13" t="s">
        <v>76</v>
      </c>
      <c r="AY220" s="245" t="s">
        <v>124</v>
      </c>
    </row>
    <row r="221" s="2" customFormat="1" ht="16.5" customHeight="1">
      <c r="A221" s="40"/>
      <c r="B221" s="41"/>
      <c r="C221" s="268" t="s">
        <v>452</v>
      </c>
      <c r="D221" s="268" t="s">
        <v>453</v>
      </c>
      <c r="E221" s="269" t="s">
        <v>454</v>
      </c>
      <c r="F221" s="270" t="s">
        <v>455</v>
      </c>
      <c r="G221" s="271" t="s">
        <v>189</v>
      </c>
      <c r="H221" s="272">
        <v>88.799999999999997</v>
      </c>
      <c r="I221" s="273"/>
      <c r="J221" s="272">
        <f>ROUND(I221*H221,1)</f>
        <v>0</v>
      </c>
      <c r="K221" s="270" t="s">
        <v>129</v>
      </c>
      <c r="L221" s="274"/>
      <c r="M221" s="275" t="s">
        <v>19</v>
      </c>
      <c r="N221" s="276" t="s">
        <v>43</v>
      </c>
      <c r="O221" s="86"/>
      <c r="P221" s="215">
        <f>O221*H221</f>
        <v>0</v>
      </c>
      <c r="Q221" s="215">
        <v>0.0016999999999999999</v>
      </c>
      <c r="R221" s="215">
        <f>Q221*H221</f>
        <v>0.15095999999999998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315</v>
      </c>
      <c r="AT221" s="217" t="s">
        <v>453</v>
      </c>
      <c r="AU221" s="217" t="s">
        <v>80</v>
      </c>
      <c r="AY221" s="19" t="s">
        <v>124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76</v>
      </c>
      <c r="BK221" s="218">
        <f>ROUND(I221*H221,1)</f>
        <v>0</v>
      </c>
      <c r="BL221" s="19" t="s">
        <v>251</v>
      </c>
      <c r="BM221" s="217" t="s">
        <v>456</v>
      </c>
    </row>
    <row r="222" s="13" customFormat="1">
      <c r="A222" s="13"/>
      <c r="B222" s="235"/>
      <c r="C222" s="236"/>
      <c r="D222" s="237" t="s">
        <v>192</v>
      </c>
      <c r="E222" s="236"/>
      <c r="F222" s="238" t="s">
        <v>457</v>
      </c>
      <c r="G222" s="236"/>
      <c r="H222" s="239">
        <v>88.799999999999997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5" t="s">
        <v>192</v>
      </c>
      <c r="AU222" s="245" t="s">
        <v>80</v>
      </c>
      <c r="AV222" s="13" t="s">
        <v>80</v>
      </c>
      <c r="AW222" s="13" t="s">
        <v>4</v>
      </c>
      <c r="AX222" s="13" t="s">
        <v>76</v>
      </c>
      <c r="AY222" s="245" t="s">
        <v>124</v>
      </c>
    </row>
    <row r="223" s="2" customFormat="1" ht="16.5" customHeight="1">
      <c r="A223" s="40"/>
      <c r="B223" s="41"/>
      <c r="C223" s="207" t="s">
        <v>458</v>
      </c>
      <c r="D223" s="207" t="s">
        <v>125</v>
      </c>
      <c r="E223" s="208" t="s">
        <v>459</v>
      </c>
      <c r="F223" s="209" t="s">
        <v>460</v>
      </c>
      <c r="G223" s="210" t="s">
        <v>189</v>
      </c>
      <c r="H223" s="211">
        <v>74</v>
      </c>
      <c r="I223" s="212"/>
      <c r="J223" s="211">
        <f>ROUND(I223*H223,1)</f>
        <v>0</v>
      </c>
      <c r="K223" s="209" t="s">
        <v>129</v>
      </c>
      <c r="L223" s="46"/>
      <c r="M223" s="213" t="s">
        <v>19</v>
      </c>
      <c r="N223" s="214" t="s">
        <v>43</v>
      </c>
      <c r="O223" s="86"/>
      <c r="P223" s="215">
        <f>O223*H223</f>
        <v>0</v>
      </c>
      <c r="Q223" s="215">
        <v>0</v>
      </c>
      <c r="R223" s="215">
        <f>Q223*H223</f>
        <v>0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251</v>
      </c>
      <c r="AT223" s="217" t="s">
        <v>125</v>
      </c>
      <c r="AU223" s="217" t="s">
        <v>80</v>
      </c>
      <c r="AY223" s="19" t="s">
        <v>124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76</v>
      </c>
      <c r="BK223" s="218">
        <f>ROUND(I223*H223,1)</f>
        <v>0</v>
      </c>
      <c r="BL223" s="19" t="s">
        <v>251</v>
      </c>
      <c r="BM223" s="217" t="s">
        <v>461</v>
      </c>
    </row>
    <row r="224" s="2" customFormat="1">
      <c r="A224" s="40"/>
      <c r="B224" s="41"/>
      <c r="C224" s="42"/>
      <c r="D224" s="219" t="s">
        <v>132</v>
      </c>
      <c r="E224" s="42"/>
      <c r="F224" s="220" t="s">
        <v>462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132</v>
      </c>
      <c r="AU224" s="19" t="s">
        <v>80</v>
      </c>
    </row>
    <row r="225" s="14" customFormat="1">
      <c r="A225" s="14"/>
      <c r="B225" s="246"/>
      <c r="C225" s="247"/>
      <c r="D225" s="237" t="s">
        <v>192</v>
      </c>
      <c r="E225" s="248" t="s">
        <v>19</v>
      </c>
      <c r="F225" s="249" t="s">
        <v>313</v>
      </c>
      <c r="G225" s="247"/>
      <c r="H225" s="248" t="s">
        <v>19</v>
      </c>
      <c r="I225" s="250"/>
      <c r="J225" s="247"/>
      <c r="K225" s="247"/>
      <c r="L225" s="251"/>
      <c r="M225" s="252"/>
      <c r="N225" s="253"/>
      <c r="O225" s="253"/>
      <c r="P225" s="253"/>
      <c r="Q225" s="253"/>
      <c r="R225" s="253"/>
      <c r="S225" s="253"/>
      <c r="T225" s="25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5" t="s">
        <v>192</v>
      </c>
      <c r="AU225" s="255" t="s">
        <v>80</v>
      </c>
      <c r="AV225" s="14" t="s">
        <v>76</v>
      </c>
      <c r="AW225" s="14" t="s">
        <v>33</v>
      </c>
      <c r="AX225" s="14" t="s">
        <v>72</v>
      </c>
      <c r="AY225" s="255" t="s">
        <v>124</v>
      </c>
    </row>
    <row r="226" s="13" customFormat="1">
      <c r="A226" s="13"/>
      <c r="B226" s="235"/>
      <c r="C226" s="236"/>
      <c r="D226" s="237" t="s">
        <v>192</v>
      </c>
      <c r="E226" s="256" t="s">
        <v>19</v>
      </c>
      <c r="F226" s="238" t="s">
        <v>451</v>
      </c>
      <c r="G226" s="236"/>
      <c r="H226" s="239">
        <v>74</v>
      </c>
      <c r="I226" s="240"/>
      <c r="J226" s="236"/>
      <c r="K226" s="236"/>
      <c r="L226" s="241"/>
      <c r="M226" s="242"/>
      <c r="N226" s="243"/>
      <c r="O226" s="243"/>
      <c r="P226" s="243"/>
      <c r="Q226" s="243"/>
      <c r="R226" s="243"/>
      <c r="S226" s="243"/>
      <c r="T226" s="24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5" t="s">
        <v>192</v>
      </c>
      <c r="AU226" s="245" t="s">
        <v>80</v>
      </c>
      <c r="AV226" s="13" t="s">
        <v>80</v>
      </c>
      <c r="AW226" s="13" t="s">
        <v>33</v>
      </c>
      <c r="AX226" s="13" t="s">
        <v>76</v>
      </c>
      <c r="AY226" s="245" t="s">
        <v>124</v>
      </c>
    </row>
    <row r="227" s="2" customFormat="1" ht="24.15" customHeight="1">
      <c r="A227" s="40"/>
      <c r="B227" s="41"/>
      <c r="C227" s="268" t="s">
        <v>463</v>
      </c>
      <c r="D227" s="268" t="s">
        <v>453</v>
      </c>
      <c r="E227" s="269" t="s">
        <v>464</v>
      </c>
      <c r="F227" s="270" t="s">
        <v>465</v>
      </c>
      <c r="G227" s="271" t="s">
        <v>189</v>
      </c>
      <c r="H227" s="272">
        <v>88.799999999999997</v>
      </c>
      <c r="I227" s="273"/>
      <c r="J227" s="272">
        <f>ROUND(I227*H227,1)</f>
        <v>0</v>
      </c>
      <c r="K227" s="270" t="s">
        <v>129</v>
      </c>
      <c r="L227" s="274"/>
      <c r="M227" s="275" t="s">
        <v>19</v>
      </c>
      <c r="N227" s="276" t="s">
        <v>43</v>
      </c>
      <c r="O227" s="86"/>
      <c r="P227" s="215">
        <f>O227*H227</f>
        <v>0</v>
      </c>
      <c r="Q227" s="215">
        <v>0.0040000000000000001</v>
      </c>
      <c r="R227" s="215">
        <f>Q227*H227</f>
        <v>0.35520000000000002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315</v>
      </c>
      <c r="AT227" s="217" t="s">
        <v>453</v>
      </c>
      <c r="AU227" s="217" t="s">
        <v>80</v>
      </c>
      <c r="AY227" s="19" t="s">
        <v>124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76</v>
      </c>
      <c r="BK227" s="218">
        <f>ROUND(I227*H227,1)</f>
        <v>0</v>
      </c>
      <c r="BL227" s="19" t="s">
        <v>251</v>
      </c>
      <c r="BM227" s="217" t="s">
        <v>466</v>
      </c>
    </row>
    <row r="228" s="13" customFormat="1">
      <c r="A228" s="13"/>
      <c r="B228" s="235"/>
      <c r="C228" s="236"/>
      <c r="D228" s="237" t="s">
        <v>192</v>
      </c>
      <c r="E228" s="236"/>
      <c r="F228" s="238" t="s">
        <v>457</v>
      </c>
      <c r="G228" s="236"/>
      <c r="H228" s="239">
        <v>88.799999999999997</v>
      </c>
      <c r="I228" s="240"/>
      <c r="J228" s="236"/>
      <c r="K228" s="236"/>
      <c r="L228" s="241"/>
      <c r="M228" s="242"/>
      <c r="N228" s="243"/>
      <c r="O228" s="243"/>
      <c r="P228" s="243"/>
      <c r="Q228" s="243"/>
      <c r="R228" s="243"/>
      <c r="S228" s="243"/>
      <c r="T228" s="24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5" t="s">
        <v>192</v>
      </c>
      <c r="AU228" s="245" t="s">
        <v>80</v>
      </c>
      <c r="AV228" s="13" t="s">
        <v>80</v>
      </c>
      <c r="AW228" s="13" t="s">
        <v>4</v>
      </c>
      <c r="AX228" s="13" t="s">
        <v>76</v>
      </c>
      <c r="AY228" s="245" t="s">
        <v>124</v>
      </c>
    </row>
    <row r="229" s="2" customFormat="1" ht="24.15" customHeight="1">
      <c r="A229" s="40"/>
      <c r="B229" s="41"/>
      <c r="C229" s="207" t="s">
        <v>467</v>
      </c>
      <c r="D229" s="207" t="s">
        <v>125</v>
      </c>
      <c r="E229" s="208" t="s">
        <v>468</v>
      </c>
      <c r="F229" s="209" t="s">
        <v>469</v>
      </c>
      <c r="G229" s="210" t="s">
        <v>189</v>
      </c>
      <c r="H229" s="211">
        <v>74</v>
      </c>
      <c r="I229" s="212"/>
      <c r="J229" s="211">
        <f>ROUND(I229*H229,1)</f>
        <v>0</v>
      </c>
      <c r="K229" s="209" t="s">
        <v>129</v>
      </c>
      <c r="L229" s="46"/>
      <c r="M229" s="213" t="s">
        <v>19</v>
      </c>
      <c r="N229" s="214" t="s">
        <v>43</v>
      </c>
      <c r="O229" s="86"/>
      <c r="P229" s="215">
        <f>O229*H229</f>
        <v>0</v>
      </c>
      <c r="Q229" s="215">
        <v>0</v>
      </c>
      <c r="R229" s="215">
        <f>Q229*H229</f>
        <v>0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251</v>
      </c>
      <c r="AT229" s="217" t="s">
        <v>125</v>
      </c>
      <c r="AU229" s="217" t="s">
        <v>80</v>
      </c>
      <c r="AY229" s="19" t="s">
        <v>124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76</v>
      </c>
      <c r="BK229" s="218">
        <f>ROUND(I229*H229,1)</f>
        <v>0</v>
      </c>
      <c r="BL229" s="19" t="s">
        <v>251</v>
      </c>
      <c r="BM229" s="217" t="s">
        <v>470</v>
      </c>
    </row>
    <row r="230" s="2" customFormat="1">
      <c r="A230" s="40"/>
      <c r="B230" s="41"/>
      <c r="C230" s="42"/>
      <c r="D230" s="219" t="s">
        <v>132</v>
      </c>
      <c r="E230" s="42"/>
      <c r="F230" s="220" t="s">
        <v>471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132</v>
      </c>
      <c r="AU230" s="19" t="s">
        <v>80</v>
      </c>
    </row>
    <row r="231" s="2" customFormat="1" ht="16.5" customHeight="1">
      <c r="A231" s="40"/>
      <c r="B231" s="41"/>
      <c r="C231" s="268" t="s">
        <v>472</v>
      </c>
      <c r="D231" s="268" t="s">
        <v>453</v>
      </c>
      <c r="E231" s="269" t="s">
        <v>473</v>
      </c>
      <c r="F231" s="270" t="s">
        <v>474</v>
      </c>
      <c r="G231" s="271" t="s">
        <v>475</v>
      </c>
      <c r="H231" s="272">
        <v>0.81000000000000005</v>
      </c>
      <c r="I231" s="273"/>
      <c r="J231" s="272">
        <f>ROUND(I231*H231,1)</f>
        <v>0</v>
      </c>
      <c r="K231" s="270" t="s">
        <v>129</v>
      </c>
      <c r="L231" s="274"/>
      <c r="M231" s="275" t="s">
        <v>19</v>
      </c>
      <c r="N231" s="276" t="s">
        <v>43</v>
      </c>
      <c r="O231" s="86"/>
      <c r="P231" s="215">
        <f>O231*H231</f>
        <v>0</v>
      </c>
      <c r="Q231" s="215">
        <v>0.001</v>
      </c>
      <c r="R231" s="215">
        <f>Q231*H231</f>
        <v>0.00081000000000000006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315</v>
      </c>
      <c r="AT231" s="217" t="s">
        <v>453</v>
      </c>
      <c r="AU231" s="217" t="s">
        <v>80</v>
      </c>
      <c r="AY231" s="19" t="s">
        <v>124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76</v>
      </c>
      <c r="BK231" s="218">
        <f>ROUND(I231*H231,1)</f>
        <v>0</v>
      </c>
      <c r="BL231" s="19" t="s">
        <v>251</v>
      </c>
      <c r="BM231" s="217" t="s">
        <v>476</v>
      </c>
    </row>
    <row r="232" s="13" customFormat="1">
      <c r="A232" s="13"/>
      <c r="B232" s="235"/>
      <c r="C232" s="236"/>
      <c r="D232" s="237" t="s">
        <v>192</v>
      </c>
      <c r="E232" s="236"/>
      <c r="F232" s="238" t="s">
        <v>477</v>
      </c>
      <c r="G232" s="236"/>
      <c r="H232" s="239">
        <v>0.81000000000000005</v>
      </c>
      <c r="I232" s="240"/>
      <c r="J232" s="236"/>
      <c r="K232" s="236"/>
      <c r="L232" s="241"/>
      <c r="M232" s="242"/>
      <c r="N232" s="243"/>
      <c r="O232" s="243"/>
      <c r="P232" s="243"/>
      <c r="Q232" s="243"/>
      <c r="R232" s="243"/>
      <c r="S232" s="243"/>
      <c r="T232" s="24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5" t="s">
        <v>192</v>
      </c>
      <c r="AU232" s="245" t="s">
        <v>80</v>
      </c>
      <c r="AV232" s="13" t="s">
        <v>80</v>
      </c>
      <c r="AW232" s="13" t="s">
        <v>4</v>
      </c>
      <c r="AX232" s="13" t="s">
        <v>76</v>
      </c>
      <c r="AY232" s="245" t="s">
        <v>124</v>
      </c>
    </row>
    <row r="233" s="2" customFormat="1" ht="16.5" customHeight="1">
      <c r="A233" s="40"/>
      <c r="B233" s="41"/>
      <c r="C233" s="207" t="s">
        <v>478</v>
      </c>
      <c r="D233" s="207" t="s">
        <v>125</v>
      </c>
      <c r="E233" s="208" t="s">
        <v>479</v>
      </c>
      <c r="F233" s="209" t="s">
        <v>480</v>
      </c>
      <c r="G233" s="210" t="s">
        <v>189</v>
      </c>
      <c r="H233" s="211">
        <v>74</v>
      </c>
      <c r="I233" s="212"/>
      <c r="J233" s="211">
        <f>ROUND(I233*H233,1)</f>
        <v>0</v>
      </c>
      <c r="K233" s="209" t="s">
        <v>129</v>
      </c>
      <c r="L233" s="46"/>
      <c r="M233" s="213" t="s">
        <v>19</v>
      </c>
      <c r="N233" s="214" t="s">
        <v>43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0.00066</v>
      </c>
      <c r="T233" s="216">
        <f>S233*H233</f>
        <v>0.048840000000000001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251</v>
      </c>
      <c r="AT233" s="217" t="s">
        <v>125</v>
      </c>
      <c r="AU233" s="217" t="s">
        <v>80</v>
      </c>
      <c r="AY233" s="19" t="s">
        <v>124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76</v>
      </c>
      <c r="BK233" s="218">
        <f>ROUND(I233*H233,1)</f>
        <v>0</v>
      </c>
      <c r="BL233" s="19" t="s">
        <v>251</v>
      </c>
      <c r="BM233" s="217" t="s">
        <v>481</v>
      </c>
    </row>
    <row r="234" s="2" customFormat="1">
      <c r="A234" s="40"/>
      <c r="B234" s="41"/>
      <c r="C234" s="42"/>
      <c r="D234" s="219" t="s">
        <v>132</v>
      </c>
      <c r="E234" s="42"/>
      <c r="F234" s="220" t="s">
        <v>482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132</v>
      </c>
      <c r="AU234" s="19" t="s">
        <v>80</v>
      </c>
    </row>
    <row r="235" s="2" customFormat="1" ht="24.15" customHeight="1">
      <c r="A235" s="40"/>
      <c r="B235" s="41"/>
      <c r="C235" s="207" t="s">
        <v>185</v>
      </c>
      <c r="D235" s="207" t="s">
        <v>125</v>
      </c>
      <c r="E235" s="208" t="s">
        <v>483</v>
      </c>
      <c r="F235" s="209" t="s">
        <v>484</v>
      </c>
      <c r="G235" s="210" t="s">
        <v>485</v>
      </c>
      <c r="H235" s="212"/>
      <c r="I235" s="212"/>
      <c r="J235" s="211">
        <f>ROUND(I235*H235,1)</f>
        <v>0</v>
      </c>
      <c r="K235" s="209" t="s">
        <v>129</v>
      </c>
      <c r="L235" s="46"/>
      <c r="M235" s="213" t="s">
        <v>19</v>
      </c>
      <c r="N235" s="214" t="s">
        <v>43</v>
      </c>
      <c r="O235" s="86"/>
      <c r="P235" s="215">
        <f>O235*H235</f>
        <v>0</v>
      </c>
      <c r="Q235" s="215">
        <v>0</v>
      </c>
      <c r="R235" s="215">
        <f>Q235*H235</f>
        <v>0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251</v>
      </c>
      <c r="AT235" s="217" t="s">
        <v>125</v>
      </c>
      <c r="AU235" s="217" t="s">
        <v>80</v>
      </c>
      <c r="AY235" s="19" t="s">
        <v>124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76</v>
      </c>
      <c r="BK235" s="218">
        <f>ROUND(I235*H235,1)</f>
        <v>0</v>
      </c>
      <c r="BL235" s="19" t="s">
        <v>251</v>
      </c>
      <c r="BM235" s="217" t="s">
        <v>486</v>
      </c>
    </row>
    <row r="236" s="2" customFormat="1">
      <c r="A236" s="40"/>
      <c r="B236" s="41"/>
      <c r="C236" s="42"/>
      <c r="D236" s="219" t="s">
        <v>132</v>
      </c>
      <c r="E236" s="42"/>
      <c r="F236" s="220" t="s">
        <v>487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132</v>
      </c>
      <c r="AU236" s="19" t="s">
        <v>80</v>
      </c>
    </row>
    <row r="237" s="11" customFormat="1" ht="22.8" customHeight="1">
      <c r="A237" s="11"/>
      <c r="B237" s="193"/>
      <c r="C237" s="194"/>
      <c r="D237" s="195" t="s">
        <v>71</v>
      </c>
      <c r="E237" s="233" t="s">
        <v>488</v>
      </c>
      <c r="F237" s="233" t="s">
        <v>489</v>
      </c>
      <c r="G237" s="194"/>
      <c r="H237" s="194"/>
      <c r="I237" s="197"/>
      <c r="J237" s="234">
        <f>BK237</f>
        <v>0</v>
      </c>
      <c r="K237" s="194"/>
      <c r="L237" s="199"/>
      <c r="M237" s="200"/>
      <c r="N237" s="201"/>
      <c r="O237" s="201"/>
      <c r="P237" s="202">
        <f>P238</f>
        <v>0</v>
      </c>
      <c r="Q237" s="201"/>
      <c r="R237" s="202">
        <f>R238</f>
        <v>0</v>
      </c>
      <c r="S237" s="201"/>
      <c r="T237" s="203">
        <f>T238</f>
        <v>0</v>
      </c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R237" s="204" t="s">
        <v>80</v>
      </c>
      <c r="AT237" s="205" t="s">
        <v>71</v>
      </c>
      <c r="AU237" s="205" t="s">
        <v>76</v>
      </c>
      <c r="AY237" s="204" t="s">
        <v>124</v>
      </c>
      <c r="BK237" s="206">
        <f>BK238</f>
        <v>0</v>
      </c>
    </row>
    <row r="238" s="2" customFormat="1" ht="16.5" customHeight="1">
      <c r="A238" s="40"/>
      <c r="B238" s="41"/>
      <c r="C238" s="207" t="s">
        <v>204</v>
      </c>
      <c r="D238" s="207" t="s">
        <v>125</v>
      </c>
      <c r="E238" s="208" t="s">
        <v>490</v>
      </c>
      <c r="F238" s="209" t="s">
        <v>491</v>
      </c>
      <c r="G238" s="210" t="s">
        <v>357</v>
      </c>
      <c r="H238" s="211">
        <v>40</v>
      </c>
      <c r="I238" s="212"/>
      <c r="J238" s="211">
        <f>ROUND(I238*H238,1)</f>
        <v>0</v>
      </c>
      <c r="K238" s="209" t="s">
        <v>19</v>
      </c>
      <c r="L238" s="46"/>
      <c r="M238" s="213" t="s">
        <v>19</v>
      </c>
      <c r="N238" s="214" t="s">
        <v>43</v>
      </c>
      <c r="O238" s="86"/>
      <c r="P238" s="215">
        <f>O238*H238</f>
        <v>0</v>
      </c>
      <c r="Q238" s="215">
        <v>0</v>
      </c>
      <c r="R238" s="215">
        <f>Q238*H238</f>
        <v>0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251</v>
      </c>
      <c r="AT238" s="217" t="s">
        <v>125</v>
      </c>
      <c r="AU238" s="217" t="s">
        <v>80</v>
      </c>
      <c r="AY238" s="19" t="s">
        <v>124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76</v>
      </c>
      <c r="BK238" s="218">
        <f>ROUND(I238*H238,1)</f>
        <v>0</v>
      </c>
      <c r="BL238" s="19" t="s">
        <v>251</v>
      </c>
      <c r="BM238" s="217" t="s">
        <v>492</v>
      </c>
    </row>
    <row r="239" s="11" customFormat="1" ht="22.8" customHeight="1">
      <c r="A239" s="11"/>
      <c r="B239" s="193"/>
      <c r="C239" s="194"/>
      <c r="D239" s="195" t="s">
        <v>71</v>
      </c>
      <c r="E239" s="233" t="s">
        <v>493</v>
      </c>
      <c r="F239" s="233" t="s">
        <v>494</v>
      </c>
      <c r="G239" s="194"/>
      <c r="H239" s="194"/>
      <c r="I239" s="197"/>
      <c r="J239" s="234">
        <f>BK239</f>
        <v>0</v>
      </c>
      <c r="K239" s="194"/>
      <c r="L239" s="199"/>
      <c r="M239" s="200"/>
      <c r="N239" s="201"/>
      <c r="O239" s="201"/>
      <c r="P239" s="202">
        <f>SUM(P240:P344)</f>
        <v>0</v>
      </c>
      <c r="Q239" s="201"/>
      <c r="R239" s="202">
        <f>SUM(R240:R344)</f>
        <v>4.0391796000000006</v>
      </c>
      <c r="S239" s="201"/>
      <c r="T239" s="203">
        <f>SUM(T240:T344)</f>
        <v>3.5185649999999997</v>
      </c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R239" s="204" t="s">
        <v>80</v>
      </c>
      <c r="AT239" s="205" t="s">
        <v>71</v>
      </c>
      <c r="AU239" s="205" t="s">
        <v>76</v>
      </c>
      <c r="AY239" s="204" t="s">
        <v>124</v>
      </c>
      <c r="BK239" s="206">
        <f>SUM(BK240:BK344)</f>
        <v>0</v>
      </c>
    </row>
    <row r="240" s="2" customFormat="1" ht="16.5" customHeight="1">
      <c r="A240" s="40"/>
      <c r="B240" s="41"/>
      <c r="C240" s="207" t="s">
        <v>495</v>
      </c>
      <c r="D240" s="207" t="s">
        <v>125</v>
      </c>
      <c r="E240" s="208" t="s">
        <v>496</v>
      </c>
      <c r="F240" s="209" t="s">
        <v>497</v>
      </c>
      <c r="G240" s="210" t="s">
        <v>357</v>
      </c>
      <c r="H240" s="211">
        <v>30</v>
      </c>
      <c r="I240" s="212"/>
      <c r="J240" s="211">
        <f>ROUND(I240*H240,1)</f>
        <v>0</v>
      </c>
      <c r="K240" s="209" t="s">
        <v>19</v>
      </c>
      <c r="L240" s="46"/>
      <c r="M240" s="213" t="s">
        <v>19</v>
      </c>
      <c r="N240" s="214" t="s">
        <v>43</v>
      </c>
      <c r="O240" s="86"/>
      <c r="P240" s="215">
        <f>O240*H240</f>
        <v>0</v>
      </c>
      <c r="Q240" s="215">
        <v>0</v>
      </c>
      <c r="R240" s="215">
        <f>Q240*H240</f>
        <v>0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251</v>
      </c>
      <c r="AT240" s="217" t="s">
        <v>125</v>
      </c>
      <c r="AU240" s="217" t="s">
        <v>80</v>
      </c>
      <c r="AY240" s="19" t="s">
        <v>124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76</v>
      </c>
      <c r="BK240" s="218">
        <f>ROUND(I240*H240,1)</f>
        <v>0</v>
      </c>
      <c r="BL240" s="19" t="s">
        <v>251</v>
      </c>
      <c r="BM240" s="217" t="s">
        <v>498</v>
      </c>
    </row>
    <row r="241" s="2" customFormat="1" ht="16.5" customHeight="1">
      <c r="A241" s="40"/>
      <c r="B241" s="41"/>
      <c r="C241" s="207" t="s">
        <v>499</v>
      </c>
      <c r="D241" s="207" t="s">
        <v>125</v>
      </c>
      <c r="E241" s="208" t="s">
        <v>500</v>
      </c>
      <c r="F241" s="209" t="s">
        <v>501</v>
      </c>
      <c r="G241" s="210" t="s">
        <v>357</v>
      </c>
      <c r="H241" s="211">
        <v>30</v>
      </c>
      <c r="I241" s="212"/>
      <c r="J241" s="211">
        <f>ROUND(I241*H241,1)</f>
        <v>0</v>
      </c>
      <c r="K241" s="209" t="s">
        <v>19</v>
      </c>
      <c r="L241" s="46"/>
      <c r="M241" s="213" t="s">
        <v>19</v>
      </c>
      <c r="N241" s="214" t="s">
        <v>43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251</v>
      </c>
      <c r="AT241" s="217" t="s">
        <v>125</v>
      </c>
      <c r="AU241" s="217" t="s">
        <v>80</v>
      </c>
      <c r="AY241" s="19" t="s">
        <v>124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76</v>
      </c>
      <c r="BK241" s="218">
        <f>ROUND(I241*H241,1)</f>
        <v>0</v>
      </c>
      <c r="BL241" s="19" t="s">
        <v>251</v>
      </c>
      <c r="BM241" s="217" t="s">
        <v>502</v>
      </c>
    </row>
    <row r="242" s="2" customFormat="1" ht="16.5" customHeight="1">
      <c r="A242" s="40"/>
      <c r="B242" s="41"/>
      <c r="C242" s="207" t="s">
        <v>503</v>
      </c>
      <c r="D242" s="207" t="s">
        <v>125</v>
      </c>
      <c r="E242" s="208" t="s">
        <v>504</v>
      </c>
      <c r="F242" s="209" t="s">
        <v>505</v>
      </c>
      <c r="G242" s="210" t="s">
        <v>180</v>
      </c>
      <c r="H242" s="211">
        <v>6.4199999999999999</v>
      </c>
      <c r="I242" s="212"/>
      <c r="J242" s="211">
        <f>ROUND(I242*H242,1)</f>
        <v>0</v>
      </c>
      <c r="K242" s="209" t="s">
        <v>129</v>
      </c>
      <c r="L242" s="46"/>
      <c r="M242" s="213" t="s">
        <v>19</v>
      </c>
      <c r="N242" s="214" t="s">
        <v>43</v>
      </c>
      <c r="O242" s="86"/>
      <c r="P242" s="215">
        <f>O242*H242</f>
        <v>0</v>
      </c>
      <c r="Q242" s="215">
        <v>0</v>
      </c>
      <c r="R242" s="215">
        <f>Q242*H242</f>
        <v>0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251</v>
      </c>
      <c r="AT242" s="217" t="s">
        <v>125</v>
      </c>
      <c r="AU242" s="217" t="s">
        <v>80</v>
      </c>
      <c r="AY242" s="19" t="s">
        <v>124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76</v>
      </c>
      <c r="BK242" s="218">
        <f>ROUND(I242*H242,1)</f>
        <v>0</v>
      </c>
      <c r="BL242" s="19" t="s">
        <v>251</v>
      </c>
      <c r="BM242" s="217" t="s">
        <v>506</v>
      </c>
    </row>
    <row r="243" s="2" customFormat="1">
      <c r="A243" s="40"/>
      <c r="B243" s="41"/>
      <c r="C243" s="42"/>
      <c r="D243" s="219" t="s">
        <v>132</v>
      </c>
      <c r="E243" s="42"/>
      <c r="F243" s="220" t="s">
        <v>507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132</v>
      </c>
      <c r="AU243" s="19" t="s">
        <v>80</v>
      </c>
    </row>
    <row r="244" s="2" customFormat="1" ht="24.15" customHeight="1">
      <c r="A244" s="40"/>
      <c r="B244" s="41"/>
      <c r="C244" s="207" t="s">
        <v>508</v>
      </c>
      <c r="D244" s="207" t="s">
        <v>125</v>
      </c>
      <c r="E244" s="208" t="s">
        <v>509</v>
      </c>
      <c r="F244" s="209" t="s">
        <v>510</v>
      </c>
      <c r="G244" s="210" t="s">
        <v>180</v>
      </c>
      <c r="H244" s="211">
        <v>6.4199999999999999</v>
      </c>
      <c r="I244" s="212"/>
      <c r="J244" s="211">
        <f>ROUND(I244*H244,1)</f>
        <v>0</v>
      </c>
      <c r="K244" s="209" t="s">
        <v>129</v>
      </c>
      <c r="L244" s="46"/>
      <c r="M244" s="213" t="s">
        <v>19</v>
      </c>
      <c r="N244" s="214" t="s">
        <v>43</v>
      </c>
      <c r="O244" s="86"/>
      <c r="P244" s="215">
        <f>O244*H244</f>
        <v>0</v>
      </c>
      <c r="Q244" s="215">
        <v>0.00108</v>
      </c>
      <c r="R244" s="215">
        <f>Q244*H244</f>
        <v>0.0069335999999999998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251</v>
      </c>
      <c r="AT244" s="217" t="s">
        <v>125</v>
      </c>
      <c r="AU244" s="217" t="s">
        <v>80</v>
      </c>
      <c r="AY244" s="19" t="s">
        <v>124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76</v>
      </c>
      <c r="BK244" s="218">
        <f>ROUND(I244*H244,1)</f>
        <v>0</v>
      </c>
      <c r="BL244" s="19" t="s">
        <v>251</v>
      </c>
      <c r="BM244" s="217" t="s">
        <v>511</v>
      </c>
    </row>
    <row r="245" s="2" customFormat="1">
      <c r="A245" s="40"/>
      <c r="B245" s="41"/>
      <c r="C245" s="42"/>
      <c r="D245" s="219" t="s">
        <v>132</v>
      </c>
      <c r="E245" s="42"/>
      <c r="F245" s="220" t="s">
        <v>512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132</v>
      </c>
      <c r="AU245" s="19" t="s">
        <v>80</v>
      </c>
    </row>
    <row r="246" s="2" customFormat="1" ht="24.15" customHeight="1">
      <c r="A246" s="40"/>
      <c r="B246" s="41"/>
      <c r="C246" s="207" t="s">
        <v>513</v>
      </c>
      <c r="D246" s="207" t="s">
        <v>125</v>
      </c>
      <c r="E246" s="208" t="s">
        <v>514</v>
      </c>
      <c r="F246" s="209" t="s">
        <v>515</v>
      </c>
      <c r="G246" s="210" t="s">
        <v>516</v>
      </c>
      <c r="H246" s="211">
        <v>57</v>
      </c>
      <c r="I246" s="212"/>
      <c r="J246" s="211">
        <f>ROUND(I246*H246,1)</f>
        <v>0</v>
      </c>
      <c r="K246" s="209" t="s">
        <v>129</v>
      </c>
      <c r="L246" s="46"/>
      <c r="M246" s="213" t="s">
        <v>19</v>
      </c>
      <c r="N246" s="214" t="s">
        <v>43</v>
      </c>
      <c r="O246" s="86"/>
      <c r="P246" s="215">
        <f>O246*H246</f>
        <v>0</v>
      </c>
      <c r="Q246" s="215">
        <v>0</v>
      </c>
      <c r="R246" s="215">
        <f>Q246*H246</f>
        <v>0</v>
      </c>
      <c r="S246" s="215">
        <v>0.012319999999999999</v>
      </c>
      <c r="T246" s="216">
        <f>S246*H246</f>
        <v>0.70223999999999998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251</v>
      </c>
      <c r="AT246" s="217" t="s">
        <v>125</v>
      </c>
      <c r="AU246" s="217" t="s">
        <v>80</v>
      </c>
      <c r="AY246" s="19" t="s">
        <v>124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76</v>
      </c>
      <c r="BK246" s="218">
        <f>ROUND(I246*H246,1)</f>
        <v>0</v>
      </c>
      <c r="BL246" s="19" t="s">
        <v>251</v>
      </c>
      <c r="BM246" s="217" t="s">
        <v>517</v>
      </c>
    </row>
    <row r="247" s="2" customFormat="1">
      <c r="A247" s="40"/>
      <c r="B247" s="41"/>
      <c r="C247" s="42"/>
      <c r="D247" s="219" t="s">
        <v>132</v>
      </c>
      <c r="E247" s="42"/>
      <c r="F247" s="220" t="s">
        <v>518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132</v>
      </c>
      <c r="AU247" s="19" t="s">
        <v>80</v>
      </c>
    </row>
    <row r="248" s="14" customFormat="1">
      <c r="A248" s="14"/>
      <c r="B248" s="246"/>
      <c r="C248" s="247"/>
      <c r="D248" s="237" t="s">
        <v>192</v>
      </c>
      <c r="E248" s="248" t="s">
        <v>19</v>
      </c>
      <c r="F248" s="249" t="s">
        <v>519</v>
      </c>
      <c r="G248" s="247"/>
      <c r="H248" s="248" t="s">
        <v>19</v>
      </c>
      <c r="I248" s="250"/>
      <c r="J248" s="247"/>
      <c r="K248" s="247"/>
      <c r="L248" s="251"/>
      <c r="M248" s="252"/>
      <c r="N248" s="253"/>
      <c r="O248" s="253"/>
      <c r="P248" s="253"/>
      <c r="Q248" s="253"/>
      <c r="R248" s="253"/>
      <c r="S248" s="253"/>
      <c r="T248" s="25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5" t="s">
        <v>192</v>
      </c>
      <c r="AU248" s="255" t="s">
        <v>80</v>
      </c>
      <c r="AV248" s="14" t="s">
        <v>76</v>
      </c>
      <c r="AW248" s="14" t="s">
        <v>33</v>
      </c>
      <c r="AX248" s="14" t="s">
        <v>72</v>
      </c>
      <c r="AY248" s="255" t="s">
        <v>124</v>
      </c>
    </row>
    <row r="249" s="13" customFormat="1">
      <c r="A249" s="13"/>
      <c r="B249" s="235"/>
      <c r="C249" s="236"/>
      <c r="D249" s="237" t="s">
        <v>192</v>
      </c>
      <c r="E249" s="256" t="s">
        <v>19</v>
      </c>
      <c r="F249" s="238" t="s">
        <v>520</v>
      </c>
      <c r="G249" s="236"/>
      <c r="H249" s="239">
        <v>29</v>
      </c>
      <c r="I249" s="240"/>
      <c r="J249" s="236"/>
      <c r="K249" s="236"/>
      <c r="L249" s="241"/>
      <c r="M249" s="242"/>
      <c r="N249" s="243"/>
      <c r="O249" s="243"/>
      <c r="P249" s="243"/>
      <c r="Q249" s="243"/>
      <c r="R249" s="243"/>
      <c r="S249" s="243"/>
      <c r="T249" s="24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5" t="s">
        <v>192</v>
      </c>
      <c r="AU249" s="245" t="s">
        <v>80</v>
      </c>
      <c r="AV249" s="13" t="s">
        <v>80</v>
      </c>
      <c r="AW249" s="13" t="s">
        <v>33</v>
      </c>
      <c r="AX249" s="13" t="s">
        <v>72</v>
      </c>
      <c r="AY249" s="245" t="s">
        <v>124</v>
      </c>
    </row>
    <row r="250" s="14" customFormat="1">
      <c r="A250" s="14"/>
      <c r="B250" s="246"/>
      <c r="C250" s="247"/>
      <c r="D250" s="237" t="s">
        <v>192</v>
      </c>
      <c r="E250" s="248" t="s">
        <v>19</v>
      </c>
      <c r="F250" s="249" t="s">
        <v>521</v>
      </c>
      <c r="G250" s="247"/>
      <c r="H250" s="248" t="s">
        <v>19</v>
      </c>
      <c r="I250" s="250"/>
      <c r="J250" s="247"/>
      <c r="K250" s="247"/>
      <c r="L250" s="251"/>
      <c r="M250" s="252"/>
      <c r="N250" s="253"/>
      <c r="O250" s="253"/>
      <c r="P250" s="253"/>
      <c r="Q250" s="253"/>
      <c r="R250" s="253"/>
      <c r="S250" s="253"/>
      <c r="T250" s="25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5" t="s">
        <v>192</v>
      </c>
      <c r="AU250" s="255" t="s">
        <v>80</v>
      </c>
      <c r="AV250" s="14" t="s">
        <v>76</v>
      </c>
      <c r="AW250" s="14" t="s">
        <v>33</v>
      </c>
      <c r="AX250" s="14" t="s">
        <v>72</v>
      </c>
      <c r="AY250" s="255" t="s">
        <v>124</v>
      </c>
    </row>
    <row r="251" s="13" customFormat="1">
      <c r="A251" s="13"/>
      <c r="B251" s="235"/>
      <c r="C251" s="236"/>
      <c r="D251" s="237" t="s">
        <v>192</v>
      </c>
      <c r="E251" s="256" t="s">
        <v>19</v>
      </c>
      <c r="F251" s="238" t="s">
        <v>522</v>
      </c>
      <c r="G251" s="236"/>
      <c r="H251" s="239">
        <v>18</v>
      </c>
      <c r="I251" s="240"/>
      <c r="J251" s="236"/>
      <c r="K251" s="236"/>
      <c r="L251" s="241"/>
      <c r="M251" s="242"/>
      <c r="N251" s="243"/>
      <c r="O251" s="243"/>
      <c r="P251" s="243"/>
      <c r="Q251" s="243"/>
      <c r="R251" s="243"/>
      <c r="S251" s="243"/>
      <c r="T251" s="24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5" t="s">
        <v>192</v>
      </c>
      <c r="AU251" s="245" t="s">
        <v>80</v>
      </c>
      <c r="AV251" s="13" t="s">
        <v>80</v>
      </c>
      <c r="AW251" s="13" t="s">
        <v>33</v>
      </c>
      <c r="AX251" s="13" t="s">
        <v>72</v>
      </c>
      <c r="AY251" s="245" t="s">
        <v>124</v>
      </c>
    </row>
    <row r="252" s="14" customFormat="1">
      <c r="A252" s="14"/>
      <c r="B252" s="246"/>
      <c r="C252" s="247"/>
      <c r="D252" s="237" t="s">
        <v>192</v>
      </c>
      <c r="E252" s="248" t="s">
        <v>19</v>
      </c>
      <c r="F252" s="249" t="s">
        <v>523</v>
      </c>
      <c r="G252" s="247"/>
      <c r="H252" s="248" t="s">
        <v>19</v>
      </c>
      <c r="I252" s="250"/>
      <c r="J252" s="247"/>
      <c r="K252" s="247"/>
      <c r="L252" s="251"/>
      <c r="M252" s="252"/>
      <c r="N252" s="253"/>
      <c r="O252" s="253"/>
      <c r="P252" s="253"/>
      <c r="Q252" s="253"/>
      <c r="R252" s="253"/>
      <c r="S252" s="253"/>
      <c r="T252" s="25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5" t="s">
        <v>192</v>
      </c>
      <c r="AU252" s="255" t="s">
        <v>80</v>
      </c>
      <c r="AV252" s="14" t="s">
        <v>76</v>
      </c>
      <c r="AW252" s="14" t="s">
        <v>33</v>
      </c>
      <c r="AX252" s="14" t="s">
        <v>72</v>
      </c>
      <c r="AY252" s="255" t="s">
        <v>124</v>
      </c>
    </row>
    <row r="253" s="13" customFormat="1">
      <c r="A253" s="13"/>
      <c r="B253" s="235"/>
      <c r="C253" s="236"/>
      <c r="D253" s="237" t="s">
        <v>192</v>
      </c>
      <c r="E253" s="256" t="s">
        <v>19</v>
      </c>
      <c r="F253" s="238" t="s">
        <v>524</v>
      </c>
      <c r="G253" s="236"/>
      <c r="H253" s="239">
        <v>10</v>
      </c>
      <c r="I253" s="240"/>
      <c r="J253" s="236"/>
      <c r="K253" s="236"/>
      <c r="L253" s="241"/>
      <c r="M253" s="242"/>
      <c r="N253" s="243"/>
      <c r="O253" s="243"/>
      <c r="P253" s="243"/>
      <c r="Q253" s="243"/>
      <c r="R253" s="243"/>
      <c r="S253" s="243"/>
      <c r="T253" s="24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5" t="s">
        <v>192</v>
      </c>
      <c r="AU253" s="245" t="s">
        <v>80</v>
      </c>
      <c r="AV253" s="13" t="s">
        <v>80</v>
      </c>
      <c r="AW253" s="13" t="s">
        <v>33</v>
      </c>
      <c r="AX253" s="13" t="s">
        <v>72</v>
      </c>
      <c r="AY253" s="245" t="s">
        <v>124</v>
      </c>
    </row>
    <row r="254" s="15" customFormat="1">
      <c r="A254" s="15"/>
      <c r="B254" s="257"/>
      <c r="C254" s="258"/>
      <c r="D254" s="237" t="s">
        <v>192</v>
      </c>
      <c r="E254" s="259" t="s">
        <v>19</v>
      </c>
      <c r="F254" s="260" t="s">
        <v>220</v>
      </c>
      <c r="G254" s="258"/>
      <c r="H254" s="261">
        <v>57</v>
      </c>
      <c r="I254" s="262"/>
      <c r="J254" s="258"/>
      <c r="K254" s="258"/>
      <c r="L254" s="263"/>
      <c r="M254" s="264"/>
      <c r="N254" s="265"/>
      <c r="O254" s="265"/>
      <c r="P254" s="265"/>
      <c r="Q254" s="265"/>
      <c r="R254" s="265"/>
      <c r="S254" s="265"/>
      <c r="T254" s="266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7" t="s">
        <v>192</v>
      </c>
      <c r="AU254" s="267" t="s">
        <v>80</v>
      </c>
      <c r="AV254" s="15" t="s">
        <v>143</v>
      </c>
      <c r="AW254" s="15" t="s">
        <v>33</v>
      </c>
      <c r="AX254" s="15" t="s">
        <v>76</v>
      </c>
      <c r="AY254" s="267" t="s">
        <v>124</v>
      </c>
    </row>
    <row r="255" s="2" customFormat="1" ht="24.15" customHeight="1">
      <c r="A255" s="40"/>
      <c r="B255" s="41"/>
      <c r="C255" s="207" t="s">
        <v>525</v>
      </c>
      <c r="D255" s="207" t="s">
        <v>125</v>
      </c>
      <c r="E255" s="208" t="s">
        <v>526</v>
      </c>
      <c r="F255" s="209" t="s">
        <v>527</v>
      </c>
      <c r="G255" s="210" t="s">
        <v>516</v>
      </c>
      <c r="H255" s="211">
        <v>30</v>
      </c>
      <c r="I255" s="212"/>
      <c r="J255" s="211">
        <f>ROUND(I255*H255,1)</f>
        <v>0</v>
      </c>
      <c r="K255" s="209" t="s">
        <v>129</v>
      </c>
      <c r="L255" s="46"/>
      <c r="M255" s="213" t="s">
        <v>19</v>
      </c>
      <c r="N255" s="214" t="s">
        <v>43</v>
      </c>
      <c r="O255" s="86"/>
      <c r="P255" s="215">
        <f>O255*H255</f>
        <v>0</v>
      </c>
      <c r="Q255" s="215">
        <v>0</v>
      </c>
      <c r="R255" s="215">
        <f>Q255*H255</f>
        <v>0</v>
      </c>
      <c r="S255" s="215">
        <v>0.01584</v>
      </c>
      <c r="T255" s="216">
        <f>S255*H255</f>
        <v>0.47520000000000001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251</v>
      </c>
      <c r="AT255" s="217" t="s">
        <v>125</v>
      </c>
      <c r="AU255" s="217" t="s">
        <v>80</v>
      </c>
      <c r="AY255" s="19" t="s">
        <v>124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76</v>
      </c>
      <c r="BK255" s="218">
        <f>ROUND(I255*H255,1)</f>
        <v>0</v>
      </c>
      <c r="BL255" s="19" t="s">
        <v>251</v>
      </c>
      <c r="BM255" s="217" t="s">
        <v>528</v>
      </c>
    </row>
    <row r="256" s="2" customFormat="1">
      <c r="A256" s="40"/>
      <c r="B256" s="41"/>
      <c r="C256" s="42"/>
      <c r="D256" s="219" t="s">
        <v>132</v>
      </c>
      <c r="E256" s="42"/>
      <c r="F256" s="220" t="s">
        <v>529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132</v>
      </c>
      <c r="AU256" s="19" t="s">
        <v>80</v>
      </c>
    </row>
    <row r="257" s="14" customFormat="1">
      <c r="A257" s="14"/>
      <c r="B257" s="246"/>
      <c r="C257" s="247"/>
      <c r="D257" s="237" t="s">
        <v>192</v>
      </c>
      <c r="E257" s="248" t="s">
        <v>19</v>
      </c>
      <c r="F257" s="249" t="s">
        <v>530</v>
      </c>
      <c r="G257" s="247"/>
      <c r="H257" s="248" t="s">
        <v>19</v>
      </c>
      <c r="I257" s="250"/>
      <c r="J257" s="247"/>
      <c r="K257" s="247"/>
      <c r="L257" s="251"/>
      <c r="M257" s="252"/>
      <c r="N257" s="253"/>
      <c r="O257" s="253"/>
      <c r="P257" s="253"/>
      <c r="Q257" s="253"/>
      <c r="R257" s="253"/>
      <c r="S257" s="253"/>
      <c r="T257" s="25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5" t="s">
        <v>192</v>
      </c>
      <c r="AU257" s="255" t="s">
        <v>80</v>
      </c>
      <c r="AV257" s="14" t="s">
        <v>76</v>
      </c>
      <c r="AW257" s="14" t="s">
        <v>33</v>
      </c>
      <c r="AX257" s="14" t="s">
        <v>72</v>
      </c>
      <c r="AY257" s="255" t="s">
        <v>124</v>
      </c>
    </row>
    <row r="258" s="13" customFormat="1">
      <c r="A258" s="13"/>
      <c r="B258" s="235"/>
      <c r="C258" s="236"/>
      <c r="D258" s="237" t="s">
        <v>192</v>
      </c>
      <c r="E258" s="256" t="s">
        <v>19</v>
      </c>
      <c r="F258" s="238" t="s">
        <v>531</v>
      </c>
      <c r="G258" s="236"/>
      <c r="H258" s="239">
        <v>30</v>
      </c>
      <c r="I258" s="240"/>
      <c r="J258" s="236"/>
      <c r="K258" s="236"/>
      <c r="L258" s="241"/>
      <c r="M258" s="242"/>
      <c r="N258" s="243"/>
      <c r="O258" s="243"/>
      <c r="P258" s="243"/>
      <c r="Q258" s="243"/>
      <c r="R258" s="243"/>
      <c r="S258" s="243"/>
      <c r="T258" s="24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5" t="s">
        <v>192</v>
      </c>
      <c r="AU258" s="245" t="s">
        <v>80</v>
      </c>
      <c r="AV258" s="13" t="s">
        <v>80</v>
      </c>
      <c r="AW258" s="13" t="s">
        <v>33</v>
      </c>
      <c r="AX258" s="13" t="s">
        <v>76</v>
      </c>
      <c r="AY258" s="245" t="s">
        <v>124</v>
      </c>
    </row>
    <row r="259" s="2" customFormat="1" ht="24.15" customHeight="1">
      <c r="A259" s="40"/>
      <c r="B259" s="41"/>
      <c r="C259" s="207" t="s">
        <v>532</v>
      </c>
      <c r="D259" s="207" t="s">
        <v>125</v>
      </c>
      <c r="E259" s="208" t="s">
        <v>533</v>
      </c>
      <c r="F259" s="209" t="s">
        <v>534</v>
      </c>
      <c r="G259" s="210" t="s">
        <v>516</v>
      </c>
      <c r="H259" s="211">
        <v>3.5</v>
      </c>
      <c r="I259" s="212"/>
      <c r="J259" s="211">
        <f>ROUND(I259*H259,1)</f>
        <v>0</v>
      </c>
      <c r="K259" s="209" t="s">
        <v>129</v>
      </c>
      <c r="L259" s="46"/>
      <c r="M259" s="213" t="s">
        <v>19</v>
      </c>
      <c r="N259" s="214" t="s">
        <v>43</v>
      </c>
      <c r="O259" s="86"/>
      <c r="P259" s="215">
        <f>O259*H259</f>
        <v>0</v>
      </c>
      <c r="Q259" s="215">
        <v>0</v>
      </c>
      <c r="R259" s="215">
        <f>Q259*H259</f>
        <v>0</v>
      </c>
      <c r="S259" s="215">
        <v>0.024750000000000001</v>
      </c>
      <c r="T259" s="216">
        <f>S259*H259</f>
        <v>0.086625000000000008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251</v>
      </c>
      <c r="AT259" s="217" t="s">
        <v>125</v>
      </c>
      <c r="AU259" s="217" t="s">
        <v>80</v>
      </c>
      <c r="AY259" s="19" t="s">
        <v>124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76</v>
      </c>
      <c r="BK259" s="218">
        <f>ROUND(I259*H259,1)</f>
        <v>0</v>
      </c>
      <c r="BL259" s="19" t="s">
        <v>251</v>
      </c>
      <c r="BM259" s="217" t="s">
        <v>535</v>
      </c>
    </row>
    <row r="260" s="2" customFormat="1">
      <c r="A260" s="40"/>
      <c r="B260" s="41"/>
      <c r="C260" s="42"/>
      <c r="D260" s="219" t="s">
        <v>132</v>
      </c>
      <c r="E260" s="42"/>
      <c r="F260" s="220" t="s">
        <v>536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132</v>
      </c>
      <c r="AU260" s="19" t="s">
        <v>80</v>
      </c>
    </row>
    <row r="261" s="14" customFormat="1">
      <c r="A261" s="14"/>
      <c r="B261" s="246"/>
      <c r="C261" s="247"/>
      <c r="D261" s="237" t="s">
        <v>192</v>
      </c>
      <c r="E261" s="248" t="s">
        <v>19</v>
      </c>
      <c r="F261" s="249" t="s">
        <v>537</v>
      </c>
      <c r="G261" s="247"/>
      <c r="H261" s="248" t="s">
        <v>19</v>
      </c>
      <c r="I261" s="250"/>
      <c r="J261" s="247"/>
      <c r="K261" s="247"/>
      <c r="L261" s="251"/>
      <c r="M261" s="252"/>
      <c r="N261" s="253"/>
      <c r="O261" s="253"/>
      <c r="P261" s="253"/>
      <c r="Q261" s="253"/>
      <c r="R261" s="253"/>
      <c r="S261" s="253"/>
      <c r="T261" s="25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5" t="s">
        <v>192</v>
      </c>
      <c r="AU261" s="255" t="s">
        <v>80</v>
      </c>
      <c r="AV261" s="14" t="s">
        <v>76</v>
      </c>
      <c r="AW261" s="14" t="s">
        <v>33</v>
      </c>
      <c r="AX261" s="14" t="s">
        <v>72</v>
      </c>
      <c r="AY261" s="255" t="s">
        <v>124</v>
      </c>
    </row>
    <row r="262" s="13" customFormat="1">
      <c r="A262" s="13"/>
      <c r="B262" s="235"/>
      <c r="C262" s="236"/>
      <c r="D262" s="237" t="s">
        <v>192</v>
      </c>
      <c r="E262" s="256" t="s">
        <v>19</v>
      </c>
      <c r="F262" s="238" t="s">
        <v>538</v>
      </c>
      <c r="G262" s="236"/>
      <c r="H262" s="239">
        <v>3.5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5" t="s">
        <v>192</v>
      </c>
      <c r="AU262" s="245" t="s">
        <v>80</v>
      </c>
      <c r="AV262" s="13" t="s">
        <v>80</v>
      </c>
      <c r="AW262" s="13" t="s">
        <v>33</v>
      </c>
      <c r="AX262" s="13" t="s">
        <v>76</v>
      </c>
      <c r="AY262" s="245" t="s">
        <v>124</v>
      </c>
    </row>
    <row r="263" s="2" customFormat="1" ht="24.15" customHeight="1">
      <c r="A263" s="40"/>
      <c r="B263" s="41"/>
      <c r="C263" s="207" t="s">
        <v>539</v>
      </c>
      <c r="D263" s="207" t="s">
        <v>125</v>
      </c>
      <c r="E263" s="208" t="s">
        <v>540</v>
      </c>
      <c r="F263" s="209" t="s">
        <v>541</v>
      </c>
      <c r="G263" s="210" t="s">
        <v>516</v>
      </c>
      <c r="H263" s="211">
        <v>30.5</v>
      </c>
      <c r="I263" s="212"/>
      <c r="J263" s="211">
        <f>ROUND(I263*H263,1)</f>
        <v>0</v>
      </c>
      <c r="K263" s="209" t="s">
        <v>129</v>
      </c>
      <c r="L263" s="46"/>
      <c r="M263" s="213" t="s">
        <v>19</v>
      </c>
      <c r="N263" s="214" t="s">
        <v>43</v>
      </c>
      <c r="O263" s="86"/>
      <c r="P263" s="215">
        <f>O263*H263</f>
        <v>0</v>
      </c>
      <c r="Q263" s="215">
        <v>0</v>
      </c>
      <c r="R263" s="215">
        <f>Q263*H263</f>
        <v>0</v>
      </c>
      <c r="S263" s="215">
        <v>0.033000000000000002</v>
      </c>
      <c r="T263" s="216">
        <f>S263*H263</f>
        <v>1.0065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251</v>
      </c>
      <c r="AT263" s="217" t="s">
        <v>125</v>
      </c>
      <c r="AU263" s="217" t="s">
        <v>80</v>
      </c>
      <c r="AY263" s="19" t="s">
        <v>124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76</v>
      </c>
      <c r="BK263" s="218">
        <f>ROUND(I263*H263,1)</f>
        <v>0</v>
      </c>
      <c r="BL263" s="19" t="s">
        <v>251</v>
      </c>
      <c r="BM263" s="217" t="s">
        <v>542</v>
      </c>
    </row>
    <row r="264" s="2" customFormat="1">
      <c r="A264" s="40"/>
      <c r="B264" s="41"/>
      <c r="C264" s="42"/>
      <c r="D264" s="219" t="s">
        <v>132</v>
      </c>
      <c r="E264" s="42"/>
      <c r="F264" s="220" t="s">
        <v>543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132</v>
      </c>
      <c r="AU264" s="19" t="s">
        <v>80</v>
      </c>
    </row>
    <row r="265" s="14" customFormat="1">
      <c r="A265" s="14"/>
      <c r="B265" s="246"/>
      <c r="C265" s="247"/>
      <c r="D265" s="237" t="s">
        <v>192</v>
      </c>
      <c r="E265" s="248" t="s">
        <v>19</v>
      </c>
      <c r="F265" s="249" t="s">
        <v>544</v>
      </c>
      <c r="G265" s="247"/>
      <c r="H265" s="248" t="s">
        <v>19</v>
      </c>
      <c r="I265" s="250"/>
      <c r="J265" s="247"/>
      <c r="K265" s="247"/>
      <c r="L265" s="251"/>
      <c r="M265" s="252"/>
      <c r="N265" s="253"/>
      <c r="O265" s="253"/>
      <c r="P265" s="253"/>
      <c r="Q265" s="253"/>
      <c r="R265" s="253"/>
      <c r="S265" s="253"/>
      <c r="T265" s="25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5" t="s">
        <v>192</v>
      </c>
      <c r="AU265" s="255" t="s">
        <v>80</v>
      </c>
      <c r="AV265" s="14" t="s">
        <v>76</v>
      </c>
      <c r="AW265" s="14" t="s">
        <v>33</v>
      </c>
      <c r="AX265" s="14" t="s">
        <v>72</v>
      </c>
      <c r="AY265" s="255" t="s">
        <v>124</v>
      </c>
    </row>
    <row r="266" s="13" customFormat="1">
      <c r="A266" s="13"/>
      <c r="B266" s="235"/>
      <c r="C266" s="236"/>
      <c r="D266" s="237" t="s">
        <v>192</v>
      </c>
      <c r="E266" s="256" t="s">
        <v>19</v>
      </c>
      <c r="F266" s="238" t="s">
        <v>545</v>
      </c>
      <c r="G266" s="236"/>
      <c r="H266" s="239">
        <v>10</v>
      </c>
      <c r="I266" s="240"/>
      <c r="J266" s="236"/>
      <c r="K266" s="236"/>
      <c r="L266" s="241"/>
      <c r="M266" s="242"/>
      <c r="N266" s="243"/>
      <c r="O266" s="243"/>
      <c r="P266" s="243"/>
      <c r="Q266" s="243"/>
      <c r="R266" s="243"/>
      <c r="S266" s="243"/>
      <c r="T266" s="24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5" t="s">
        <v>192</v>
      </c>
      <c r="AU266" s="245" t="s">
        <v>80</v>
      </c>
      <c r="AV266" s="13" t="s">
        <v>80</v>
      </c>
      <c r="AW266" s="13" t="s">
        <v>33</v>
      </c>
      <c r="AX266" s="13" t="s">
        <v>72</v>
      </c>
      <c r="AY266" s="245" t="s">
        <v>124</v>
      </c>
    </row>
    <row r="267" s="14" customFormat="1">
      <c r="A267" s="14"/>
      <c r="B267" s="246"/>
      <c r="C267" s="247"/>
      <c r="D267" s="237" t="s">
        <v>192</v>
      </c>
      <c r="E267" s="248" t="s">
        <v>19</v>
      </c>
      <c r="F267" s="249" t="s">
        <v>546</v>
      </c>
      <c r="G267" s="247"/>
      <c r="H267" s="248" t="s">
        <v>19</v>
      </c>
      <c r="I267" s="250"/>
      <c r="J267" s="247"/>
      <c r="K267" s="247"/>
      <c r="L267" s="251"/>
      <c r="M267" s="252"/>
      <c r="N267" s="253"/>
      <c r="O267" s="253"/>
      <c r="P267" s="253"/>
      <c r="Q267" s="253"/>
      <c r="R267" s="253"/>
      <c r="S267" s="253"/>
      <c r="T267" s="25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5" t="s">
        <v>192</v>
      </c>
      <c r="AU267" s="255" t="s">
        <v>80</v>
      </c>
      <c r="AV267" s="14" t="s">
        <v>76</v>
      </c>
      <c r="AW267" s="14" t="s">
        <v>33</v>
      </c>
      <c r="AX267" s="14" t="s">
        <v>72</v>
      </c>
      <c r="AY267" s="255" t="s">
        <v>124</v>
      </c>
    </row>
    <row r="268" s="13" customFormat="1">
      <c r="A268" s="13"/>
      <c r="B268" s="235"/>
      <c r="C268" s="236"/>
      <c r="D268" s="237" t="s">
        <v>192</v>
      </c>
      <c r="E268" s="256" t="s">
        <v>19</v>
      </c>
      <c r="F268" s="238" t="s">
        <v>547</v>
      </c>
      <c r="G268" s="236"/>
      <c r="H268" s="239">
        <v>7.5</v>
      </c>
      <c r="I268" s="240"/>
      <c r="J268" s="236"/>
      <c r="K268" s="236"/>
      <c r="L268" s="241"/>
      <c r="M268" s="242"/>
      <c r="N268" s="243"/>
      <c r="O268" s="243"/>
      <c r="P268" s="243"/>
      <c r="Q268" s="243"/>
      <c r="R268" s="243"/>
      <c r="S268" s="243"/>
      <c r="T268" s="24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5" t="s">
        <v>192</v>
      </c>
      <c r="AU268" s="245" t="s">
        <v>80</v>
      </c>
      <c r="AV268" s="13" t="s">
        <v>80</v>
      </c>
      <c r="AW268" s="13" t="s">
        <v>33</v>
      </c>
      <c r="AX268" s="13" t="s">
        <v>72</v>
      </c>
      <c r="AY268" s="245" t="s">
        <v>124</v>
      </c>
    </row>
    <row r="269" s="14" customFormat="1">
      <c r="A269" s="14"/>
      <c r="B269" s="246"/>
      <c r="C269" s="247"/>
      <c r="D269" s="237" t="s">
        <v>192</v>
      </c>
      <c r="E269" s="248" t="s">
        <v>19</v>
      </c>
      <c r="F269" s="249" t="s">
        <v>548</v>
      </c>
      <c r="G269" s="247"/>
      <c r="H269" s="248" t="s">
        <v>19</v>
      </c>
      <c r="I269" s="250"/>
      <c r="J269" s="247"/>
      <c r="K269" s="247"/>
      <c r="L269" s="251"/>
      <c r="M269" s="252"/>
      <c r="N269" s="253"/>
      <c r="O269" s="253"/>
      <c r="P269" s="253"/>
      <c r="Q269" s="253"/>
      <c r="R269" s="253"/>
      <c r="S269" s="253"/>
      <c r="T269" s="25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5" t="s">
        <v>192</v>
      </c>
      <c r="AU269" s="255" t="s">
        <v>80</v>
      </c>
      <c r="AV269" s="14" t="s">
        <v>76</v>
      </c>
      <c r="AW269" s="14" t="s">
        <v>33</v>
      </c>
      <c r="AX269" s="14" t="s">
        <v>72</v>
      </c>
      <c r="AY269" s="255" t="s">
        <v>124</v>
      </c>
    </row>
    <row r="270" s="13" customFormat="1">
      <c r="A270" s="13"/>
      <c r="B270" s="235"/>
      <c r="C270" s="236"/>
      <c r="D270" s="237" t="s">
        <v>192</v>
      </c>
      <c r="E270" s="256" t="s">
        <v>19</v>
      </c>
      <c r="F270" s="238" t="s">
        <v>549</v>
      </c>
      <c r="G270" s="236"/>
      <c r="H270" s="239">
        <v>13</v>
      </c>
      <c r="I270" s="240"/>
      <c r="J270" s="236"/>
      <c r="K270" s="236"/>
      <c r="L270" s="241"/>
      <c r="M270" s="242"/>
      <c r="N270" s="243"/>
      <c r="O270" s="243"/>
      <c r="P270" s="243"/>
      <c r="Q270" s="243"/>
      <c r="R270" s="243"/>
      <c r="S270" s="243"/>
      <c r="T270" s="24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5" t="s">
        <v>192</v>
      </c>
      <c r="AU270" s="245" t="s">
        <v>80</v>
      </c>
      <c r="AV270" s="13" t="s">
        <v>80</v>
      </c>
      <c r="AW270" s="13" t="s">
        <v>33</v>
      </c>
      <c r="AX270" s="13" t="s">
        <v>72</v>
      </c>
      <c r="AY270" s="245" t="s">
        <v>124</v>
      </c>
    </row>
    <row r="271" s="15" customFormat="1">
      <c r="A271" s="15"/>
      <c r="B271" s="257"/>
      <c r="C271" s="258"/>
      <c r="D271" s="237" t="s">
        <v>192</v>
      </c>
      <c r="E271" s="259" t="s">
        <v>19</v>
      </c>
      <c r="F271" s="260" t="s">
        <v>220</v>
      </c>
      <c r="G271" s="258"/>
      <c r="H271" s="261">
        <v>30.5</v>
      </c>
      <c r="I271" s="262"/>
      <c r="J271" s="258"/>
      <c r="K271" s="258"/>
      <c r="L271" s="263"/>
      <c r="M271" s="264"/>
      <c r="N271" s="265"/>
      <c r="O271" s="265"/>
      <c r="P271" s="265"/>
      <c r="Q271" s="265"/>
      <c r="R271" s="265"/>
      <c r="S271" s="265"/>
      <c r="T271" s="266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7" t="s">
        <v>192</v>
      </c>
      <c r="AU271" s="267" t="s">
        <v>80</v>
      </c>
      <c r="AV271" s="15" t="s">
        <v>143</v>
      </c>
      <c r="AW271" s="15" t="s">
        <v>33</v>
      </c>
      <c r="AX271" s="15" t="s">
        <v>76</v>
      </c>
      <c r="AY271" s="267" t="s">
        <v>124</v>
      </c>
    </row>
    <row r="272" s="2" customFormat="1" ht="24.15" customHeight="1">
      <c r="A272" s="40"/>
      <c r="B272" s="41"/>
      <c r="C272" s="207" t="s">
        <v>550</v>
      </c>
      <c r="D272" s="207" t="s">
        <v>125</v>
      </c>
      <c r="E272" s="208" t="s">
        <v>551</v>
      </c>
      <c r="F272" s="209" t="s">
        <v>552</v>
      </c>
      <c r="G272" s="210" t="s">
        <v>516</v>
      </c>
      <c r="H272" s="211">
        <v>57</v>
      </c>
      <c r="I272" s="212"/>
      <c r="J272" s="211">
        <f>ROUND(I272*H272,1)</f>
        <v>0</v>
      </c>
      <c r="K272" s="209" t="s">
        <v>129</v>
      </c>
      <c r="L272" s="46"/>
      <c r="M272" s="213" t="s">
        <v>19</v>
      </c>
      <c r="N272" s="214" t="s">
        <v>43</v>
      </c>
      <c r="O272" s="86"/>
      <c r="P272" s="215">
        <f>O272*H272</f>
        <v>0</v>
      </c>
      <c r="Q272" s="215">
        <v>8.0000000000000007E-05</v>
      </c>
      <c r="R272" s="215">
        <f>Q272*H272</f>
        <v>0.0045600000000000007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251</v>
      </c>
      <c r="AT272" s="217" t="s">
        <v>125</v>
      </c>
      <c r="AU272" s="217" t="s">
        <v>80</v>
      </c>
      <c r="AY272" s="19" t="s">
        <v>124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76</v>
      </c>
      <c r="BK272" s="218">
        <f>ROUND(I272*H272,1)</f>
        <v>0</v>
      </c>
      <c r="BL272" s="19" t="s">
        <v>251</v>
      </c>
      <c r="BM272" s="217" t="s">
        <v>553</v>
      </c>
    </row>
    <row r="273" s="2" customFormat="1">
      <c r="A273" s="40"/>
      <c r="B273" s="41"/>
      <c r="C273" s="42"/>
      <c r="D273" s="219" t="s">
        <v>132</v>
      </c>
      <c r="E273" s="42"/>
      <c r="F273" s="220" t="s">
        <v>554</v>
      </c>
      <c r="G273" s="42"/>
      <c r="H273" s="42"/>
      <c r="I273" s="221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132</v>
      </c>
      <c r="AU273" s="19" t="s">
        <v>80</v>
      </c>
    </row>
    <row r="274" s="14" customFormat="1">
      <c r="A274" s="14"/>
      <c r="B274" s="246"/>
      <c r="C274" s="247"/>
      <c r="D274" s="237" t="s">
        <v>192</v>
      </c>
      <c r="E274" s="248" t="s">
        <v>19</v>
      </c>
      <c r="F274" s="249" t="s">
        <v>519</v>
      </c>
      <c r="G274" s="247"/>
      <c r="H274" s="248" t="s">
        <v>19</v>
      </c>
      <c r="I274" s="250"/>
      <c r="J274" s="247"/>
      <c r="K274" s="247"/>
      <c r="L274" s="251"/>
      <c r="M274" s="252"/>
      <c r="N274" s="253"/>
      <c r="O274" s="253"/>
      <c r="P274" s="253"/>
      <c r="Q274" s="253"/>
      <c r="R274" s="253"/>
      <c r="S274" s="253"/>
      <c r="T274" s="25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5" t="s">
        <v>192</v>
      </c>
      <c r="AU274" s="255" t="s">
        <v>80</v>
      </c>
      <c r="AV274" s="14" t="s">
        <v>76</v>
      </c>
      <c r="AW274" s="14" t="s">
        <v>33</v>
      </c>
      <c r="AX274" s="14" t="s">
        <v>72</v>
      </c>
      <c r="AY274" s="255" t="s">
        <v>124</v>
      </c>
    </row>
    <row r="275" s="13" customFormat="1">
      <c r="A275" s="13"/>
      <c r="B275" s="235"/>
      <c r="C275" s="236"/>
      <c r="D275" s="237" t="s">
        <v>192</v>
      </c>
      <c r="E275" s="256" t="s">
        <v>19</v>
      </c>
      <c r="F275" s="238" t="s">
        <v>520</v>
      </c>
      <c r="G275" s="236"/>
      <c r="H275" s="239">
        <v>29</v>
      </c>
      <c r="I275" s="240"/>
      <c r="J275" s="236"/>
      <c r="K275" s="236"/>
      <c r="L275" s="241"/>
      <c r="M275" s="242"/>
      <c r="N275" s="243"/>
      <c r="O275" s="243"/>
      <c r="P275" s="243"/>
      <c r="Q275" s="243"/>
      <c r="R275" s="243"/>
      <c r="S275" s="243"/>
      <c r="T275" s="24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5" t="s">
        <v>192</v>
      </c>
      <c r="AU275" s="245" t="s">
        <v>80</v>
      </c>
      <c r="AV275" s="13" t="s">
        <v>80</v>
      </c>
      <c r="AW275" s="13" t="s">
        <v>33</v>
      </c>
      <c r="AX275" s="13" t="s">
        <v>72</v>
      </c>
      <c r="AY275" s="245" t="s">
        <v>124</v>
      </c>
    </row>
    <row r="276" s="14" customFormat="1">
      <c r="A276" s="14"/>
      <c r="B276" s="246"/>
      <c r="C276" s="247"/>
      <c r="D276" s="237" t="s">
        <v>192</v>
      </c>
      <c r="E276" s="248" t="s">
        <v>19</v>
      </c>
      <c r="F276" s="249" t="s">
        <v>521</v>
      </c>
      <c r="G276" s="247"/>
      <c r="H276" s="248" t="s">
        <v>19</v>
      </c>
      <c r="I276" s="250"/>
      <c r="J276" s="247"/>
      <c r="K276" s="247"/>
      <c r="L276" s="251"/>
      <c r="M276" s="252"/>
      <c r="N276" s="253"/>
      <c r="O276" s="253"/>
      <c r="P276" s="253"/>
      <c r="Q276" s="253"/>
      <c r="R276" s="253"/>
      <c r="S276" s="253"/>
      <c r="T276" s="25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5" t="s">
        <v>192</v>
      </c>
      <c r="AU276" s="255" t="s">
        <v>80</v>
      </c>
      <c r="AV276" s="14" t="s">
        <v>76</v>
      </c>
      <c r="AW276" s="14" t="s">
        <v>33</v>
      </c>
      <c r="AX276" s="14" t="s">
        <v>72</v>
      </c>
      <c r="AY276" s="255" t="s">
        <v>124</v>
      </c>
    </row>
    <row r="277" s="13" customFormat="1">
      <c r="A277" s="13"/>
      <c r="B277" s="235"/>
      <c r="C277" s="236"/>
      <c r="D277" s="237" t="s">
        <v>192</v>
      </c>
      <c r="E277" s="256" t="s">
        <v>19</v>
      </c>
      <c r="F277" s="238" t="s">
        <v>522</v>
      </c>
      <c r="G277" s="236"/>
      <c r="H277" s="239">
        <v>18</v>
      </c>
      <c r="I277" s="240"/>
      <c r="J277" s="236"/>
      <c r="K277" s="236"/>
      <c r="L277" s="241"/>
      <c r="M277" s="242"/>
      <c r="N277" s="243"/>
      <c r="O277" s="243"/>
      <c r="P277" s="243"/>
      <c r="Q277" s="243"/>
      <c r="R277" s="243"/>
      <c r="S277" s="243"/>
      <c r="T277" s="24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5" t="s">
        <v>192</v>
      </c>
      <c r="AU277" s="245" t="s">
        <v>80</v>
      </c>
      <c r="AV277" s="13" t="s">
        <v>80</v>
      </c>
      <c r="AW277" s="13" t="s">
        <v>33</v>
      </c>
      <c r="AX277" s="13" t="s">
        <v>72</v>
      </c>
      <c r="AY277" s="245" t="s">
        <v>124</v>
      </c>
    </row>
    <row r="278" s="14" customFormat="1">
      <c r="A278" s="14"/>
      <c r="B278" s="246"/>
      <c r="C278" s="247"/>
      <c r="D278" s="237" t="s">
        <v>192</v>
      </c>
      <c r="E278" s="248" t="s">
        <v>19</v>
      </c>
      <c r="F278" s="249" t="s">
        <v>523</v>
      </c>
      <c r="G278" s="247"/>
      <c r="H278" s="248" t="s">
        <v>19</v>
      </c>
      <c r="I278" s="250"/>
      <c r="J278" s="247"/>
      <c r="K278" s="247"/>
      <c r="L278" s="251"/>
      <c r="M278" s="252"/>
      <c r="N278" s="253"/>
      <c r="O278" s="253"/>
      <c r="P278" s="253"/>
      <c r="Q278" s="253"/>
      <c r="R278" s="253"/>
      <c r="S278" s="253"/>
      <c r="T278" s="25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5" t="s">
        <v>192</v>
      </c>
      <c r="AU278" s="255" t="s">
        <v>80</v>
      </c>
      <c r="AV278" s="14" t="s">
        <v>76</v>
      </c>
      <c r="AW278" s="14" t="s">
        <v>33</v>
      </c>
      <c r="AX278" s="14" t="s">
        <v>72</v>
      </c>
      <c r="AY278" s="255" t="s">
        <v>124</v>
      </c>
    </row>
    <row r="279" s="13" customFormat="1">
      <c r="A279" s="13"/>
      <c r="B279" s="235"/>
      <c r="C279" s="236"/>
      <c r="D279" s="237" t="s">
        <v>192</v>
      </c>
      <c r="E279" s="256" t="s">
        <v>19</v>
      </c>
      <c r="F279" s="238" t="s">
        <v>524</v>
      </c>
      <c r="G279" s="236"/>
      <c r="H279" s="239">
        <v>10</v>
      </c>
      <c r="I279" s="240"/>
      <c r="J279" s="236"/>
      <c r="K279" s="236"/>
      <c r="L279" s="241"/>
      <c r="M279" s="242"/>
      <c r="N279" s="243"/>
      <c r="O279" s="243"/>
      <c r="P279" s="243"/>
      <c r="Q279" s="243"/>
      <c r="R279" s="243"/>
      <c r="S279" s="243"/>
      <c r="T279" s="24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5" t="s">
        <v>192</v>
      </c>
      <c r="AU279" s="245" t="s">
        <v>80</v>
      </c>
      <c r="AV279" s="13" t="s">
        <v>80</v>
      </c>
      <c r="AW279" s="13" t="s">
        <v>33</v>
      </c>
      <c r="AX279" s="13" t="s">
        <v>72</v>
      </c>
      <c r="AY279" s="245" t="s">
        <v>124</v>
      </c>
    </row>
    <row r="280" s="15" customFormat="1">
      <c r="A280" s="15"/>
      <c r="B280" s="257"/>
      <c r="C280" s="258"/>
      <c r="D280" s="237" t="s">
        <v>192</v>
      </c>
      <c r="E280" s="259" t="s">
        <v>19</v>
      </c>
      <c r="F280" s="260" t="s">
        <v>220</v>
      </c>
      <c r="G280" s="258"/>
      <c r="H280" s="261">
        <v>57</v>
      </c>
      <c r="I280" s="262"/>
      <c r="J280" s="258"/>
      <c r="K280" s="258"/>
      <c r="L280" s="263"/>
      <c r="M280" s="264"/>
      <c r="N280" s="265"/>
      <c r="O280" s="265"/>
      <c r="P280" s="265"/>
      <c r="Q280" s="265"/>
      <c r="R280" s="265"/>
      <c r="S280" s="265"/>
      <c r="T280" s="266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7" t="s">
        <v>192</v>
      </c>
      <c r="AU280" s="267" t="s">
        <v>80</v>
      </c>
      <c r="AV280" s="15" t="s">
        <v>143</v>
      </c>
      <c r="AW280" s="15" t="s">
        <v>33</v>
      </c>
      <c r="AX280" s="15" t="s">
        <v>76</v>
      </c>
      <c r="AY280" s="267" t="s">
        <v>124</v>
      </c>
    </row>
    <row r="281" s="2" customFormat="1" ht="16.5" customHeight="1">
      <c r="A281" s="40"/>
      <c r="B281" s="41"/>
      <c r="C281" s="268" t="s">
        <v>555</v>
      </c>
      <c r="D281" s="268" t="s">
        <v>453</v>
      </c>
      <c r="E281" s="269" t="s">
        <v>556</v>
      </c>
      <c r="F281" s="270" t="s">
        <v>557</v>
      </c>
      <c r="G281" s="271" t="s">
        <v>180</v>
      </c>
      <c r="H281" s="272">
        <v>1.0800000000000001</v>
      </c>
      <c r="I281" s="273"/>
      <c r="J281" s="272">
        <f>ROUND(I281*H281,1)</f>
        <v>0</v>
      </c>
      <c r="K281" s="270" t="s">
        <v>129</v>
      </c>
      <c r="L281" s="274"/>
      <c r="M281" s="275" t="s">
        <v>19</v>
      </c>
      <c r="N281" s="276" t="s">
        <v>43</v>
      </c>
      <c r="O281" s="86"/>
      <c r="P281" s="215">
        <f>O281*H281</f>
        <v>0</v>
      </c>
      <c r="Q281" s="215">
        <v>0.55000000000000004</v>
      </c>
      <c r="R281" s="215">
        <f>Q281*H281</f>
        <v>0.59400000000000008</v>
      </c>
      <c r="S281" s="215">
        <v>0</v>
      </c>
      <c r="T281" s="21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315</v>
      </c>
      <c r="AT281" s="217" t="s">
        <v>453</v>
      </c>
      <c r="AU281" s="217" t="s">
        <v>80</v>
      </c>
      <c r="AY281" s="19" t="s">
        <v>124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9" t="s">
        <v>76</v>
      </c>
      <c r="BK281" s="218">
        <f>ROUND(I281*H281,1)</f>
        <v>0</v>
      </c>
      <c r="BL281" s="19" t="s">
        <v>251</v>
      </c>
      <c r="BM281" s="217" t="s">
        <v>558</v>
      </c>
    </row>
    <row r="282" s="14" customFormat="1">
      <c r="A282" s="14"/>
      <c r="B282" s="246"/>
      <c r="C282" s="247"/>
      <c r="D282" s="237" t="s">
        <v>192</v>
      </c>
      <c r="E282" s="248" t="s">
        <v>19</v>
      </c>
      <c r="F282" s="249" t="s">
        <v>519</v>
      </c>
      <c r="G282" s="247"/>
      <c r="H282" s="248" t="s">
        <v>19</v>
      </c>
      <c r="I282" s="250"/>
      <c r="J282" s="247"/>
      <c r="K282" s="247"/>
      <c r="L282" s="251"/>
      <c r="M282" s="252"/>
      <c r="N282" s="253"/>
      <c r="O282" s="253"/>
      <c r="P282" s="253"/>
      <c r="Q282" s="253"/>
      <c r="R282" s="253"/>
      <c r="S282" s="253"/>
      <c r="T282" s="25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5" t="s">
        <v>192</v>
      </c>
      <c r="AU282" s="255" t="s">
        <v>80</v>
      </c>
      <c r="AV282" s="14" t="s">
        <v>76</v>
      </c>
      <c r="AW282" s="14" t="s">
        <v>33</v>
      </c>
      <c r="AX282" s="14" t="s">
        <v>72</v>
      </c>
      <c r="AY282" s="255" t="s">
        <v>124</v>
      </c>
    </row>
    <row r="283" s="13" customFormat="1">
      <c r="A283" s="13"/>
      <c r="B283" s="235"/>
      <c r="C283" s="236"/>
      <c r="D283" s="237" t="s">
        <v>192</v>
      </c>
      <c r="E283" s="256" t="s">
        <v>19</v>
      </c>
      <c r="F283" s="238" t="s">
        <v>559</v>
      </c>
      <c r="G283" s="236"/>
      <c r="H283" s="239">
        <v>0.66000000000000003</v>
      </c>
      <c r="I283" s="240"/>
      <c r="J283" s="236"/>
      <c r="K283" s="236"/>
      <c r="L283" s="241"/>
      <c r="M283" s="242"/>
      <c r="N283" s="243"/>
      <c r="O283" s="243"/>
      <c r="P283" s="243"/>
      <c r="Q283" s="243"/>
      <c r="R283" s="243"/>
      <c r="S283" s="243"/>
      <c r="T283" s="24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5" t="s">
        <v>192</v>
      </c>
      <c r="AU283" s="245" t="s">
        <v>80</v>
      </c>
      <c r="AV283" s="13" t="s">
        <v>80</v>
      </c>
      <c r="AW283" s="13" t="s">
        <v>33</v>
      </c>
      <c r="AX283" s="13" t="s">
        <v>72</v>
      </c>
      <c r="AY283" s="245" t="s">
        <v>124</v>
      </c>
    </row>
    <row r="284" s="14" customFormat="1">
      <c r="A284" s="14"/>
      <c r="B284" s="246"/>
      <c r="C284" s="247"/>
      <c r="D284" s="237" t="s">
        <v>192</v>
      </c>
      <c r="E284" s="248" t="s">
        <v>19</v>
      </c>
      <c r="F284" s="249" t="s">
        <v>521</v>
      </c>
      <c r="G284" s="247"/>
      <c r="H284" s="248" t="s">
        <v>19</v>
      </c>
      <c r="I284" s="250"/>
      <c r="J284" s="247"/>
      <c r="K284" s="247"/>
      <c r="L284" s="251"/>
      <c r="M284" s="252"/>
      <c r="N284" s="253"/>
      <c r="O284" s="253"/>
      <c r="P284" s="253"/>
      <c r="Q284" s="253"/>
      <c r="R284" s="253"/>
      <c r="S284" s="253"/>
      <c r="T284" s="25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5" t="s">
        <v>192</v>
      </c>
      <c r="AU284" s="255" t="s">
        <v>80</v>
      </c>
      <c r="AV284" s="14" t="s">
        <v>76</v>
      </c>
      <c r="AW284" s="14" t="s">
        <v>33</v>
      </c>
      <c r="AX284" s="14" t="s">
        <v>72</v>
      </c>
      <c r="AY284" s="255" t="s">
        <v>124</v>
      </c>
    </row>
    <row r="285" s="13" customFormat="1">
      <c r="A285" s="13"/>
      <c r="B285" s="235"/>
      <c r="C285" s="236"/>
      <c r="D285" s="237" t="s">
        <v>192</v>
      </c>
      <c r="E285" s="256" t="s">
        <v>19</v>
      </c>
      <c r="F285" s="238" t="s">
        <v>560</v>
      </c>
      <c r="G285" s="236"/>
      <c r="H285" s="239">
        <v>0.28999999999999998</v>
      </c>
      <c r="I285" s="240"/>
      <c r="J285" s="236"/>
      <c r="K285" s="236"/>
      <c r="L285" s="241"/>
      <c r="M285" s="242"/>
      <c r="N285" s="243"/>
      <c r="O285" s="243"/>
      <c r="P285" s="243"/>
      <c r="Q285" s="243"/>
      <c r="R285" s="243"/>
      <c r="S285" s="243"/>
      <c r="T285" s="24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5" t="s">
        <v>192</v>
      </c>
      <c r="AU285" s="245" t="s">
        <v>80</v>
      </c>
      <c r="AV285" s="13" t="s">
        <v>80</v>
      </c>
      <c r="AW285" s="13" t="s">
        <v>33</v>
      </c>
      <c r="AX285" s="13" t="s">
        <v>72</v>
      </c>
      <c r="AY285" s="245" t="s">
        <v>124</v>
      </c>
    </row>
    <row r="286" s="14" customFormat="1">
      <c r="A286" s="14"/>
      <c r="B286" s="246"/>
      <c r="C286" s="247"/>
      <c r="D286" s="237" t="s">
        <v>192</v>
      </c>
      <c r="E286" s="248" t="s">
        <v>19</v>
      </c>
      <c r="F286" s="249" t="s">
        <v>523</v>
      </c>
      <c r="G286" s="247"/>
      <c r="H286" s="248" t="s">
        <v>19</v>
      </c>
      <c r="I286" s="250"/>
      <c r="J286" s="247"/>
      <c r="K286" s="247"/>
      <c r="L286" s="251"/>
      <c r="M286" s="252"/>
      <c r="N286" s="253"/>
      <c r="O286" s="253"/>
      <c r="P286" s="253"/>
      <c r="Q286" s="253"/>
      <c r="R286" s="253"/>
      <c r="S286" s="253"/>
      <c r="T286" s="25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5" t="s">
        <v>192</v>
      </c>
      <c r="AU286" s="255" t="s">
        <v>80</v>
      </c>
      <c r="AV286" s="14" t="s">
        <v>76</v>
      </c>
      <c r="AW286" s="14" t="s">
        <v>33</v>
      </c>
      <c r="AX286" s="14" t="s">
        <v>72</v>
      </c>
      <c r="AY286" s="255" t="s">
        <v>124</v>
      </c>
    </row>
    <row r="287" s="13" customFormat="1">
      <c r="A287" s="13"/>
      <c r="B287" s="235"/>
      <c r="C287" s="236"/>
      <c r="D287" s="237" t="s">
        <v>192</v>
      </c>
      <c r="E287" s="256" t="s">
        <v>19</v>
      </c>
      <c r="F287" s="238" t="s">
        <v>561</v>
      </c>
      <c r="G287" s="236"/>
      <c r="H287" s="239">
        <v>0.13</v>
      </c>
      <c r="I287" s="240"/>
      <c r="J287" s="236"/>
      <c r="K287" s="236"/>
      <c r="L287" s="241"/>
      <c r="M287" s="242"/>
      <c r="N287" s="243"/>
      <c r="O287" s="243"/>
      <c r="P287" s="243"/>
      <c r="Q287" s="243"/>
      <c r="R287" s="243"/>
      <c r="S287" s="243"/>
      <c r="T287" s="24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5" t="s">
        <v>192</v>
      </c>
      <c r="AU287" s="245" t="s">
        <v>80</v>
      </c>
      <c r="AV287" s="13" t="s">
        <v>80</v>
      </c>
      <c r="AW287" s="13" t="s">
        <v>33</v>
      </c>
      <c r="AX287" s="13" t="s">
        <v>72</v>
      </c>
      <c r="AY287" s="245" t="s">
        <v>124</v>
      </c>
    </row>
    <row r="288" s="15" customFormat="1">
      <c r="A288" s="15"/>
      <c r="B288" s="257"/>
      <c r="C288" s="258"/>
      <c r="D288" s="237" t="s">
        <v>192</v>
      </c>
      <c r="E288" s="259" t="s">
        <v>19</v>
      </c>
      <c r="F288" s="260" t="s">
        <v>220</v>
      </c>
      <c r="G288" s="258"/>
      <c r="H288" s="261">
        <v>1.0800000000000001</v>
      </c>
      <c r="I288" s="262"/>
      <c r="J288" s="258"/>
      <c r="K288" s="258"/>
      <c r="L288" s="263"/>
      <c r="M288" s="264"/>
      <c r="N288" s="265"/>
      <c r="O288" s="265"/>
      <c r="P288" s="265"/>
      <c r="Q288" s="265"/>
      <c r="R288" s="265"/>
      <c r="S288" s="265"/>
      <c r="T288" s="266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7" t="s">
        <v>192</v>
      </c>
      <c r="AU288" s="267" t="s">
        <v>80</v>
      </c>
      <c r="AV288" s="15" t="s">
        <v>143</v>
      </c>
      <c r="AW288" s="15" t="s">
        <v>33</v>
      </c>
      <c r="AX288" s="15" t="s">
        <v>76</v>
      </c>
      <c r="AY288" s="267" t="s">
        <v>124</v>
      </c>
    </row>
    <row r="289" s="2" customFormat="1" ht="24.15" customHeight="1">
      <c r="A289" s="40"/>
      <c r="B289" s="41"/>
      <c r="C289" s="207" t="s">
        <v>562</v>
      </c>
      <c r="D289" s="207" t="s">
        <v>125</v>
      </c>
      <c r="E289" s="208" t="s">
        <v>563</v>
      </c>
      <c r="F289" s="209" t="s">
        <v>564</v>
      </c>
      <c r="G289" s="210" t="s">
        <v>516</v>
      </c>
      <c r="H289" s="211">
        <v>30</v>
      </c>
      <c r="I289" s="212"/>
      <c r="J289" s="211">
        <f>ROUND(I289*H289,1)</f>
        <v>0</v>
      </c>
      <c r="K289" s="209" t="s">
        <v>129</v>
      </c>
      <c r="L289" s="46"/>
      <c r="M289" s="213" t="s">
        <v>19</v>
      </c>
      <c r="N289" s="214" t="s">
        <v>43</v>
      </c>
      <c r="O289" s="86"/>
      <c r="P289" s="215">
        <f>O289*H289</f>
        <v>0</v>
      </c>
      <c r="Q289" s="215">
        <v>9.0000000000000006E-05</v>
      </c>
      <c r="R289" s="215">
        <f>Q289*H289</f>
        <v>0.0027000000000000001</v>
      </c>
      <c r="S289" s="215">
        <v>0</v>
      </c>
      <c r="T289" s="216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7" t="s">
        <v>251</v>
      </c>
      <c r="AT289" s="217" t="s">
        <v>125</v>
      </c>
      <c r="AU289" s="217" t="s">
        <v>80</v>
      </c>
      <c r="AY289" s="19" t="s">
        <v>124</v>
      </c>
      <c r="BE289" s="218">
        <f>IF(N289="základní",J289,0)</f>
        <v>0</v>
      </c>
      <c r="BF289" s="218">
        <f>IF(N289="snížená",J289,0)</f>
        <v>0</v>
      </c>
      <c r="BG289" s="218">
        <f>IF(N289="zákl. přenesená",J289,0)</f>
        <v>0</v>
      </c>
      <c r="BH289" s="218">
        <f>IF(N289="sníž. přenesená",J289,0)</f>
        <v>0</v>
      </c>
      <c r="BI289" s="218">
        <f>IF(N289="nulová",J289,0)</f>
        <v>0</v>
      </c>
      <c r="BJ289" s="19" t="s">
        <v>76</v>
      </c>
      <c r="BK289" s="218">
        <f>ROUND(I289*H289,1)</f>
        <v>0</v>
      </c>
      <c r="BL289" s="19" t="s">
        <v>251</v>
      </c>
      <c r="BM289" s="217" t="s">
        <v>565</v>
      </c>
    </row>
    <row r="290" s="2" customFormat="1">
      <c r="A290" s="40"/>
      <c r="B290" s="41"/>
      <c r="C290" s="42"/>
      <c r="D290" s="219" t="s">
        <v>132</v>
      </c>
      <c r="E290" s="42"/>
      <c r="F290" s="220" t="s">
        <v>566</v>
      </c>
      <c r="G290" s="42"/>
      <c r="H290" s="42"/>
      <c r="I290" s="221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132</v>
      </c>
      <c r="AU290" s="19" t="s">
        <v>80</v>
      </c>
    </row>
    <row r="291" s="14" customFormat="1">
      <c r="A291" s="14"/>
      <c r="B291" s="246"/>
      <c r="C291" s="247"/>
      <c r="D291" s="237" t="s">
        <v>192</v>
      </c>
      <c r="E291" s="248" t="s">
        <v>19</v>
      </c>
      <c r="F291" s="249" t="s">
        <v>530</v>
      </c>
      <c r="G291" s="247"/>
      <c r="H291" s="248" t="s">
        <v>19</v>
      </c>
      <c r="I291" s="250"/>
      <c r="J291" s="247"/>
      <c r="K291" s="247"/>
      <c r="L291" s="251"/>
      <c r="M291" s="252"/>
      <c r="N291" s="253"/>
      <c r="O291" s="253"/>
      <c r="P291" s="253"/>
      <c r="Q291" s="253"/>
      <c r="R291" s="253"/>
      <c r="S291" s="253"/>
      <c r="T291" s="25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5" t="s">
        <v>192</v>
      </c>
      <c r="AU291" s="255" t="s">
        <v>80</v>
      </c>
      <c r="AV291" s="14" t="s">
        <v>76</v>
      </c>
      <c r="AW291" s="14" t="s">
        <v>33</v>
      </c>
      <c r="AX291" s="14" t="s">
        <v>72</v>
      </c>
      <c r="AY291" s="255" t="s">
        <v>124</v>
      </c>
    </row>
    <row r="292" s="13" customFormat="1">
      <c r="A292" s="13"/>
      <c r="B292" s="235"/>
      <c r="C292" s="236"/>
      <c r="D292" s="237" t="s">
        <v>192</v>
      </c>
      <c r="E292" s="256" t="s">
        <v>19</v>
      </c>
      <c r="F292" s="238" t="s">
        <v>531</v>
      </c>
      <c r="G292" s="236"/>
      <c r="H292" s="239">
        <v>30</v>
      </c>
      <c r="I292" s="240"/>
      <c r="J292" s="236"/>
      <c r="K292" s="236"/>
      <c r="L292" s="241"/>
      <c r="M292" s="242"/>
      <c r="N292" s="243"/>
      <c r="O292" s="243"/>
      <c r="P292" s="243"/>
      <c r="Q292" s="243"/>
      <c r="R292" s="243"/>
      <c r="S292" s="243"/>
      <c r="T292" s="24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5" t="s">
        <v>192</v>
      </c>
      <c r="AU292" s="245" t="s">
        <v>80</v>
      </c>
      <c r="AV292" s="13" t="s">
        <v>80</v>
      </c>
      <c r="AW292" s="13" t="s">
        <v>33</v>
      </c>
      <c r="AX292" s="13" t="s">
        <v>76</v>
      </c>
      <c r="AY292" s="245" t="s">
        <v>124</v>
      </c>
    </row>
    <row r="293" s="2" customFormat="1" ht="16.5" customHeight="1">
      <c r="A293" s="40"/>
      <c r="B293" s="41"/>
      <c r="C293" s="268" t="s">
        <v>451</v>
      </c>
      <c r="D293" s="268" t="s">
        <v>453</v>
      </c>
      <c r="E293" s="269" t="s">
        <v>567</v>
      </c>
      <c r="F293" s="270" t="s">
        <v>568</v>
      </c>
      <c r="G293" s="271" t="s">
        <v>180</v>
      </c>
      <c r="H293" s="272">
        <v>0.81000000000000005</v>
      </c>
      <c r="I293" s="273"/>
      <c r="J293" s="272">
        <f>ROUND(I293*H293,1)</f>
        <v>0</v>
      </c>
      <c r="K293" s="270" t="s">
        <v>129</v>
      </c>
      <c r="L293" s="274"/>
      <c r="M293" s="275" t="s">
        <v>19</v>
      </c>
      <c r="N293" s="276" t="s">
        <v>43</v>
      </c>
      <c r="O293" s="86"/>
      <c r="P293" s="215">
        <f>O293*H293</f>
        <v>0</v>
      </c>
      <c r="Q293" s="215">
        <v>0.55000000000000004</v>
      </c>
      <c r="R293" s="215">
        <f>Q293*H293</f>
        <v>0.44550000000000006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315</v>
      </c>
      <c r="AT293" s="217" t="s">
        <v>453</v>
      </c>
      <c r="AU293" s="217" t="s">
        <v>80</v>
      </c>
      <c r="AY293" s="19" t="s">
        <v>124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76</v>
      </c>
      <c r="BK293" s="218">
        <f>ROUND(I293*H293,1)</f>
        <v>0</v>
      </c>
      <c r="BL293" s="19" t="s">
        <v>251</v>
      </c>
      <c r="BM293" s="217" t="s">
        <v>569</v>
      </c>
    </row>
    <row r="294" s="14" customFormat="1">
      <c r="A294" s="14"/>
      <c r="B294" s="246"/>
      <c r="C294" s="247"/>
      <c r="D294" s="237" t="s">
        <v>192</v>
      </c>
      <c r="E294" s="248" t="s">
        <v>19</v>
      </c>
      <c r="F294" s="249" t="s">
        <v>530</v>
      </c>
      <c r="G294" s="247"/>
      <c r="H294" s="248" t="s">
        <v>19</v>
      </c>
      <c r="I294" s="250"/>
      <c r="J294" s="247"/>
      <c r="K294" s="247"/>
      <c r="L294" s="251"/>
      <c r="M294" s="252"/>
      <c r="N294" s="253"/>
      <c r="O294" s="253"/>
      <c r="P294" s="253"/>
      <c r="Q294" s="253"/>
      <c r="R294" s="253"/>
      <c r="S294" s="253"/>
      <c r="T294" s="25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5" t="s">
        <v>192</v>
      </c>
      <c r="AU294" s="255" t="s">
        <v>80</v>
      </c>
      <c r="AV294" s="14" t="s">
        <v>76</v>
      </c>
      <c r="AW294" s="14" t="s">
        <v>33</v>
      </c>
      <c r="AX294" s="14" t="s">
        <v>72</v>
      </c>
      <c r="AY294" s="255" t="s">
        <v>124</v>
      </c>
    </row>
    <row r="295" s="13" customFormat="1">
      <c r="A295" s="13"/>
      <c r="B295" s="235"/>
      <c r="C295" s="236"/>
      <c r="D295" s="237" t="s">
        <v>192</v>
      </c>
      <c r="E295" s="256" t="s">
        <v>19</v>
      </c>
      <c r="F295" s="238" t="s">
        <v>570</v>
      </c>
      <c r="G295" s="236"/>
      <c r="H295" s="239">
        <v>0.81000000000000005</v>
      </c>
      <c r="I295" s="240"/>
      <c r="J295" s="236"/>
      <c r="K295" s="236"/>
      <c r="L295" s="241"/>
      <c r="M295" s="242"/>
      <c r="N295" s="243"/>
      <c r="O295" s="243"/>
      <c r="P295" s="243"/>
      <c r="Q295" s="243"/>
      <c r="R295" s="243"/>
      <c r="S295" s="243"/>
      <c r="T295" s="24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5" t="s">
        <v>192</v>
      </c>
      <c r="AU295" s="245" t="s">
        <v>80</v>
      </c>
      <c r="AV295" s="13" t="s">
        <v>80</v>
      </c>
      <c r="AW295" s="13" t="s">
        <v>33</v>
      </c>
      <c r="AX295" s="13" t="s">
        <v>76</v>
      </c>
      <c r="AY295" s="245" t="s">
        <v>124</v>
      </c>
    </row>
    <row r="296" s="2" customFormat="1" ht="24.15" customHeight="1">
      <c r="A296" s="40"/>
      <c r="B296" s="41"/>
      <c r="C296" s="207" t="s">
        <v>571</v>
      </c>
      <c r="D296" s="207" t="s">
        <v>125</v>
      </c>
      <c r="E296" s="208" t="s">
        <v>572</v>
      </c>
      <c r="F296" s="209" t="s">
        <v>573</v>
      </c>
      <c r="G296" s="210" t="s">
        <v>516</v>
      </c>
      <c r="H296" s="211">
        <v>3.5</v>
      </c>
      <c r="I296" s="212"/>
      <c r="J296" s="211">
        <f>ROUND(I296*H296,1)</f>
        <v>0</v>
      </c>
      <c r="K296" s="209" t="s">
        <v>129</v>
      </c>
      <c r="L296" s="46"/>
      <c r="M296" s="213" t="s">
        <v>19</v>
      </c>
      <c r="N296" s="214" t="s">
        <v>43</v>
      </c>
      <c r="O296" s="86"/>
      <c r="P296" s="215">
        <f>O296*H296</f>
        <v>0</v>
      </c>
      <c r="Q296" s="215">
        <v>0.00010000000000000001</v>
      </c>
      <c r="R296" s="215">
        <f>Q296*H296</f>
        <v>0.00035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251</v>
      </c>
      <c r="AT296" s="217" t="s">
        <v>125</v>
      </c>
      <c r="AU296" s="217" t="s">
        <v>80</v>
      </c>
      <c r="AY296" s="19" t="s">
        <v>124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76</v>
      </c>
      <c r="BK296" s="218">
        <f>ROUND(I296*H296,1)</f>
        <v>0</v>
      </c>
      <c r="BL296" s="19" t="s">
        <v>251</v>
      </c>
      <c r="BM296" s="217" t="s">
        <v>574</v>
      </c>
    </row>
    <row r="297" s="2" customFormat="1">
      <c r="A297" s="40"/>
      <c r="B297" s="41"/>
      <c r="C297" s="42"/>
      <c r="D297" s="219" t="s">
        <v>132</v>
      </c>
      <c r="E297" s="42"/>
      <c r="F297" s="220" t="s">
        <v>575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132</v>
      </c>
      <c r="AU297" s="19" t="s">
        <v>80</v>
      </c>
    </row>
    <row r="298" s="14" customFormat="1">
      <c r="A298" s="14"/>
      <c r="B298" s="246"/>
      <c r="C298" s="247"/>
      <c r="D298" s="237" t="s">
        <v>192</v>
      </c>
      <c r="E298" s="248" t="s">
        <v>19</v>
      </c>
      <c r="F298" s="249" t="s">
        <v>537</v>
      </c>
      <c r="G298" s="247"/>
      <c r="H298" s="248" t="s">
        <v>19</v>
      </c>
      <c r="I298" s="250"/>
      <c r="J298" s="247"/>
      <c r="K298" s="247"/>
      <c r="L298" s="251"/>
      <c r="M298" s="252"/>
      <c r="N298" s="253"/>
      <c r="O298" s="253"/>
      <c r="P298" s="253"/>
      <c r="Q298" s="253"/>
      <c r="R298" s="253"/>
      <c r="S298" s="253"/>
      <c r="T298" s="25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5" t="s">
        <v>192</v>
      </c>
      <c r="AU298" s="255" t="s">
        <v>80</v>
      </c>
      <c r="AV298" s="14" t="s">
        <v>76</v>
      </c>
      <c r="AW298" s="14" t="s">
        <v>33</v>
      </c>
      <c r="AX298" s="14" t="s">
        <v>72</v>
      </c>
      <c r="AY298" s="255" t="s">
        <v>124</v>
      </c>
    </row>
    <row r="299" s="13" customFormat="1">
      <c r="A299" s="13"/>
      <c r="B299" s="235"/>
      <c r="C299" s="236"/>
      <c r="D299" s="237" t="s">
        <v>192</v>
      </c>
      <c r="E299" s="256" t="s">
        <v>19</v>
      </c>
      <c r="F299" s="238" t="s">
        <v>538</v>
      </c>
      <c r="G299" s="236"/>
      <c r="H299" s="239">
        <v>3.5</v>
      </c>
      <c r="I299" s="240"/>
      <c r="J299" s="236"/>
      <c r="K299" s="236"/>
      <c r="L299" s="241"/>
      <c r="M299" s="242"/>
      <c r="N299" s="243"/>
      <c r="O299" s="243"/>
      <c r="P299" s="243"/>
      <c r="Q299" s="243"/>
      <c r="R299" s="243"/>
      <c r="S299" s="243"/>
      <c r="T299" s="24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5" t="s">
        <v>192</v>
      </c>
      <c r="AU299" s="245" t="s">
        <v>80</v>
      </c>
      <c r="AV299" s="13" t="s">
        <v>80</v>
      </c>
      <c r="AW299" s="13" t="s">
        <v>33</v>
      </c>
      <c r="AX299" s="13" t="s">
        <v>76</v>
      </c>
      <c r="AY299" s="245" t="s">
        <v>124</v>
      </c>
    </row>
    <row r="300" s="2" customFormat="1" ht="16.5" customHeight="1">
      <c r="A300" s="40"/>
      <c r="B300" s="41"/>
      <c r="C300" s="268" t="s">
        <v>576</v>
      </c>
      <c r="D300" s="268" t="s">
        <v>453</v>
      </c>
      <c r="E300" s="269" t="s">
        <v>577</v>
      </c>
      <c r="F300" s="270" t="s">
        <v>578</v>
      </c>
      <c r="G300" s="271" t="s">
        <v>180</v>
      </c>
      <c r="H300" s="272">
        <v>0.14999999999999999</v>
      </c>
      <c r="I300" s="273"/>
      <c r="J300" s="272">
        <f>ROUND(I300*H300,1)</f>
        <v>0</v>
      </c>
      <c r="K300" s="270" t="s">
        <v>129</v>
      </c>
      <c r="L300" s="274"/>
      <c r="M300" s="275" t="s">
        <v>19</v>
      </c>
      <c r="N300" s="276" t="s">
        <v>43</v>
      </c>
      <c r="O300" s="86"/>
      <c r="P300" s="215">
        <f>O300*H300</f>
        <v>0</v>
      </c>
      <c r="Q300" s="215">
        <v>0.55000000000000004</v>
      </c>
      <c r="R300" s="215">
        <f>Q300*H300</f>
        <v>0.082500000000000004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315</v>
      </c>
      <c r="AT300" s="217" t="s">
        <v>453</v>
      </c>
      <c r="AU300" s="217" t="s">
        <v>80</v>
      </c>
      <c r="AY300" s="19" t="s">
        <v>124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76</v>
      </c>
      <c r="BK300" s="218">
        <f>ROUND(I300*H300,1)</f>
        <v>0</v>
      </c>
      <c r="BL300" s="19" t="s">
        <v>251</v>
      </c>
      <c r="BM300" s="217" t="s">
        <v>579</v>
      </c>
    </row>
    <row r="301" s="14" customFormat="1">
      <c r="A301" s="14"/>
      <c r="B301" s="246"/>
      <c r="C301" s="247"/>
      <c r="D301" s="237" t="s">
        <v>192</v>
      </c>
      <c r="E301" s="248" t="s">
        <v>19</v>
      </c>
      <c r="F301" s="249" t="s">
        <v>537</v>
      </c>
      <c r="G301" s="247"/>
      <c r="H301" s="248" t="s">
        <v>19</v>
      </c>
      <c r="I301" s="250"/>
      <c r="J301" s="247"/>
      <c r="K301" s="247"/>
      <c r="L301" s="251"/>
      <c r="M301" s="252"/>
      <c r="N301" s="253"/>
      <c r="O301" s="253"/>
      <c r="P301" s="253"/>
      <c r="Q301" s="253"/>
      <c r="R301" s="253"/>
      <c r="S301" s="253"/>
      <c r="T301" s="25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5" t="s">
        <v>192</v>
      </c>
      <c r="AU301" s="255" t="s">
        <v>80</v>
      </c>
      <c r="AV301" s="14" t="s">
        <v>76</v>
      </c>
      <c r="AW301" s="14" t="s">
        <v>33</v>
      </c>
      <c r="AX301" s="14" t="s">
        <v>72</v>
      </c>
      <c r="AY301" s="255" t="s">
        <v>124</v>
      </c>
    </row>
    <row r="302" s="13" customFormat="1">
      <c r="A302" s="13"/>
      <c r="B302" s="235"/>
      <c r="C302" s="236"/>
      <c r="D302" s="237" t="s">
        <v>192</v>
      </c>
      <c r="E302" s="256" t="s">
        <v>19</v>
      </c>
      <c r="F302" s="238" t="s">
        <v>580</v>
      </c>
      <c r="G302" s="236"/>
      <c r="H302" s="239">
        <v>0.14999999999999999</v>
      </c>
      <c r="I302" s="240"/>
      <c r="J302" s="236"/>
      <c r="K302" s="236"/>
      <c r="L302" s="241"/>
      <c r="M302" s="242"/>
      <c r="N302" s="243"/>
      <c r="O302" s="243"/>
      <c r="P302" s="243"/>
      <c r="Q302" s="243"/>
      <c r="R302" s="243"/>
      <c r="S302" s="243"/>
      <c r="T302" s="24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5" t="s">
        <v>192</v>
      </c>
      <c r="AU302" s="245" t="s">
        <v>80</v>
      </c>
      <c r="AV302" s="13" t="s">
        <v>80</v>
      </c>
      <c r="AW302" s="13" t="s">
        <v>33</v>
      </c>
      <c r="AX302" s="13" t="s">
        <v>76</v>
      </c>
      <c r="AY302" s="245" t="s">
        <v>124</v>
      </c>
    </row>
    <row r="303" s="2" customFormat="1" ht="24.15" customHeight="1">
      <c r="A303" s="40"/>
      <c r="B303" s="41"/>
      <c r="C303" s="207" t="s">
        <v>581</v>
      </c>
      <c r="D303" s="207" t="s">
        <v>125</v>
      </c>
      <c r="E303" s="208" t="s">
        <v>582</v>
      </c>
      <c r="F303" s="209" t="s">
        <v>583</v>
      </c>
      <c r="G303" s="210" t="s">
        <v>516</v>
      </c>
      <c r="H303" s="211">
        <v>10</v>
      </c>
      <c r="I303" s="212"/>
      <c r="J303" s="211">
        <f>ROUND(I303*H303,1)</f>
        <v>0</v>
      </c>
      <c r="K303" s="209" t="s">
        <v>129</v>
      </c>
      <c r="L303" s="46"/>
      <c r="M303" s="213" t="s">
        <v>19</v>
      </c>
      <c r="N303" s="214" t="s">
        <v>43</v>
      </c>
      <c r="O303" s="86"/>
      <c r="P303" s="215">
        <f>O303*H303</f>
        <v>0</v>
      </c>
      <c r="Q303" s="215">
        <v>0.00010000000000000001</v>
      </c>
      <c r="R303" s="215">
        <f>Q303*H303</f>
        <v>0.001</v>
      </c>
      <c r="S303" s="215">
        <v>0</v>
      </c>
      <c r="T303" s="21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251</v>
      </c>
      <c r="AT303" s="217" t="s">
        <v>125</v>
      </c>
      <c r="AU303" s="217" t="s">
        <v>80</v>
      </c>
      <c r="AY303" s="19" t="s">
        <v>124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9" t="s">
        <v>76</v>
      </c>
      <c r="BK303" s="218">
        <f>ROUND(I303*H303,1)</f>
        <v>0</v>
      </c>
      <c r="BL303" s="19" t="s">
        <v>251</v>
      </c>
      <c r="BM303" s="217" t="s">
        <v>584</v>
      </c>
    </row>
    <row r="304" s="2" customFormat="1">
      <c r="A304" s="40"/>
      <c r="B304" s="41"/>
      <c r="C304" s="42"/>
      <c r="D304" s="219" t="s">
        <v>132</v>
      </c>
      <c r="E304" s="42"/>
      <c r="F304" s="220" t="s">
        <v>585</v>
      </c>
      <c r="G304" s="42"/>
      <c r="H304" s="42"/>
      <c r="I304" s="221"/>
      <c r="J304" s="42"/>
      <c r="K304" s="42"/>
      <c r="L304" s="46"/>
      <c r="M304" s="222"/>
      <c r="N304" s="223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132</v>
      </c>
      <c r="AU304" s="19" t="s">
        <v>80</v>
      </c>
    </row>
    <row r="305" s="14" customFormat="1">
      <c r="A305" s="14"/>
      <c r="B305" s="246"/>
      <c r="C305" s="247"/>
      <c r="D305" s="237" t="s">
        <v>192</v>
      </c>
      <c r="E305" s="248" t="s">
        <v>19</v>
      </c>
      <c r="F305" s="249" t="s">
        <v>586</v>
      </c>
      <c r="G305" s="247"/>
      <c r="H305" s="248" t="s">
        <v>19</v>
      </c>
      <c r="I305" s="250"/>
      <c r="J305" s="247"/>
      <c r="K305" s="247"/>
      <c r="L305" s="251"/>
      <c r="M305" s="252"/>
      <c r="N305" s="253"/>
      <c r="O305" s="253"/>
      <c r="P305" s="253"/>
      <c r="Q305" s="253"/>
      <c r="R305" s="253"/>
      <c r="S305" s="253"/>
      <c r="T305" s="25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5" t="s">
        <v>192</v>
      </c>
      <c r="AU305" s="255" t="s">
        <v>80</v>
      </c>
      <c r="AV305" s="14" t="s">
        <v>76</v>
      </c>
      <c r="AW305" s="14" t="s">
        <v>33</v>
      </c>
      <c r="AX305" s="14" t="s">
        <v>72</v>
      </c>
      <c r="AY305" s="255" t="s">
        <v>124</v>
      </c>
    </row>
    <row r="306" s="13" customFormat="1">
      <c r="A306" s="13"/>
      <c r="B306" s="235"/>
      <c r="C306" s="236"/>
      <c r="D306" s="237" t="s">
        <v>192</v>
      </c>
      <c r="E306" s="256" t="s">
        <v>19</v>
      </c>
      <c r="F306" s="238" t="s">
        <v>587</v>
      </c>
      <c r="G306" s="236"/>
      <c r="H306" s="239">
        <v>10</v>
      </c>
      <c r="I306" s="240"/>
      <c r="J306" s="236"/>
      <c r="K306" s="236"/>
      <c r="L306" s="241"/>
      <c r="M306" s="242"/>
      <c r="N306" s="243"/>
      <c r="O306" s="243"/>
      <c r="P306" s="243"/>
      <c r="Q306" s="243"/>
      <c r="R306" s="243"/>
      <c r="S306" s="243"/>
      <c r="T306" s="244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5" t="s">
        <v>192</v>
      </c>
      <c r="AU306" s="245" t="s">
        <v>80</v>
      </c>
      <c r="AV306" s="13" t="s">
        <v>80</v>
      </c>
      <c r="AW306" s="13" t="s">
        <v>33</v>
      </c>
      <c r="AX306" s="13" t="s">
        <v>76</v>
      </c>
      <c r="AY306" s="245" t="s">
        <v>124</v>
      </c>
    </row>
    <row r="307" s="2" customFormat="1" ht="16.5" customHeight="1">
      <c r="A307" s="40"/>
      <c r="B307" s="41"/>
      <c r="C307" s="268" t="s">
        <v>588</v>
      </c>
      <c r="D307" s="268" t="s">
        <v>453</v>
      </c>
      <c r="E307" s="269" t="s">
        <v>589</v>
      </c>
      <c r="F307" s="270" t="s">
        <v>590</v>
      </c>
      <c r="G307" s="271" t="s">
        <v>180</v>
      </c>
      <c r="H307" s="272">
        <v>0.56000000000000005</v>
      </c>
      <c r="I307" s="273"/>
      <c r="J307" s="272">
        <f>ROUND(I307*H307,1)</f>
        <v>0</v>
      </c>
      <c r="K307" s="270" t="s">
        <v>129</v>
      </c>
      <c r="L307" s="274"/>
      <c r="M307" s="275" t="s">
        <v>19</v>
      </c>
      <c r="N307" s="276" t="s">
        <v>43</v>
      </c>
      <c r="O307" s="86"/>
      <c r="P307" s="215">
        <f>O307*H307</f>
        <v>0</v>
      </c>
      <c r="Q307" s="215">
        <v>0.55000000000000004</v>
      </c>
      <c r="R307" s="215">
        <f>Q307*H307</f>
        <v>0.30800000000000005</v>
      </c>
      <c r="S307" s="215">
        <v>0</v>
      </c>
      <c r="T307" s="216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7" t="s">
        <v>315</v>
      </c>
      <c r="AT307" s="217" t="s">
        <v>453</v>
      </c>
      <c r="AU307" s="217" t="s">
        <v>80</v>
      </c>
      <c r="AY307" s="19" t="s">
        <v>124</v>
      </c>
      <c r="BE307" s="218">
        <f>IF(N307="základní",J307,0)</f>
        <v>0</v>
      </c>
      <c r="BF307" s="218">
        <f>IF(N307="snížená",J307,0)</f>
        <v>0</v>
      </c>
      <c r="BG307" s="218">
        <f>IF(N307="zákl. přenesená",J307,0)</f>
        <v>0</v>
      </c>
      <c r="BH307" s="218">
        <f>IF(N307="sníž. přenesená",J307,0)</f>
        <v>0</v>
      </c>
      <c r="BI307" s="218">
        <f>IF(N307="nulová",J307,0)</f>
        <v>0</v>
      </c>
      <c r="BJ307" s="19" t="s">
        <v>76</v>
      </c>
      <c r="BK307" s="218">
        <f>ROUND(I307*H307,1)</f>
        <v>0</v>
      </c>
      <c r="BL307" s="19" t="s">
        <v>251</v>
      </c>
      <c r="BM307" s="217" t="s">
        <v>591</v>
      </c>
    </row>
    <row r="308" s="14" customFormat="1">
      <c r="A308" s="14"/>
      <c r="B308" s="246"/>
      <c r="C308" s="247"/>
      <c r="D308" s="237" t="s">
        <v>192</v>
      </c>
      <c r="E308" s="248" t="s">
        <v>19</v>
      </c>
      <c r="F308" s="249" t="s">
        <v>586</v>
      </c>
      <c r="G308" s="247"/>
      <c r="H308" s="248" t="s">
        <v>19</v>
      </c>
      <c r="I308" s="250"/>
      <c r="J308" s="247"/>
      <c r="K308" s="247"/>
      <c r="L308" s="251"/>
      <c r="M308" s="252"/>
      <c r="N308" s="253"/>
      <c r="O308" s="253"/>
      <c r="P308" s="253"/>
      <c r="Q308" s="253"/>
      <c r="R308" s="253"/>
      <c r="S308" s="253"/>
      <c r="T308" s="25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5" t="s">
        <v>192</v>
      </c>
      <c r="AU308" s="255" t="s">
        <v>80</v>
      </c>
      <c r="AV308" s="14" t="s">
        <v>76</v>
      </c>
      <c r="AW308" s="14" t="s">
        <v>33</v>
      </c>
      <c r="AX308" s="14" t="s">
        <v>72</v>
      </c>
      <c r="AY308" s="255" t="s">
        <v>124</v>
      </c>
    </row>
    <row r="309" s="13" customFormat="1">
      <c r="A309" s="13"/>
      <c r="B309" s="235"/>
      <c r="C309" s="236"/>
      <c r="D309" s="237" t="s">
        <v>192</v>
      </c>
      <c r="E309" s="256" t="s">
        <v>19</v>
      </c>
      <c r="F309" s="238" t="s">
        <v>592</v>
      </c>
      <c r="G309" s="236"/>
      <c r="H309" s="239">
        <v>0.56000000000000005</v>
      </c>
      <c r="I309" s="240"/>
      <c r="J309" s="236"/>
      <c r="K309" s="236"/>
      <c r="L309" s="241"/>
      <c r="M309" s="242"/>
      <c r="N309" s="243"/>
      <c r="O309" s="243"/>
      <c r="P309" s="243"/>
      <c r="Q309" s="243"/>
      <c r="R309" s="243"/>
      <c r="S309" s="243"/>
      <c r="T309" s="24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5" t="s">
        <v>192</v>
      </c>
      <c r="AU309" s="245" t="s">
        <v>80</v>
      </c>
      <c r="AV309" s="13" t="s">
        <v>80</v>
      </c>
      <c r="AW309" s="13" t="s">
        <v>33</v>
      </c>
      <c r="AX309" s="13" t="s">
        <v>76</v>
      </c>
      <c r="AY309" s="245" t="s">
        <v>124</v>
      </c>
    </row>
    <row r="310" s="2" customFormat="1" ht="21.75" customHeight="1">
      <c r="A310" s="40"/>
      <c r="B310" s="41"/>
      <c r="C310" s="207" t="s">
        <v>593</v>
      </c>
      <c r="D310" s="207" t="s">
        <v>125</v>
      </c>
      <c r="E310" s="208" t="s">
        <v>594</v>
      </c>
      <c r="F310" s="209" t="s">
        <v>595</v>
      </c>
      <c r="G310" s="210" t="s">
        <v>516</v>
      </c>
      <c r="H310" s="211">
        <v>20.5</v>
      </c>
      <c r="I310" s="212"/>
      <c r="J310" s="211">
        <f>ROUND(I310*H310,1)</f>
        <v>0</v>
      </c>
      <c r="K310" s="209" t="s">
        <v>19</v>
      </c>
      <c r="L310" s="46"/>
      <c r="M310" s="213" t="s">
        <v>19</v>
      </c>
      <c r="N310" s="214" t="s">
        <v>43</v>
      </c>
      <c r="O310" s="86"/>
      <c r="P310" s="215">
        <f>O310*H310</f>
        <v>0</v>
      </c>
      <c r="Q310" s="215">
        <v>0.00010000000000000001</v>
      </c>
      <c r="R310" s="215">
        <f>Q310*H310</f>
        <v>0.0020500000000000002</v>
      </c>
      <c r="S310" s="215">
        <v>0</v>
      </c>
      <c r="T310" s="21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251</v>
      </c>
      <c r="AT310" s="217" t="s">
        <v>125</v>
      </c>
      <c r="AU310" s="217" t="s">
        <v>80</v>
      </c>
      <c r="AY310" s="19" t="s">
        <v>124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9" t="s">
        <v>76</v>
      </c>
      <c r="BK310" s="218">
        <f>ROUND(I310*H310,1)</f>
        <v>0</v>
      </c>
      <c r="BL310" s="19" t="s">
        <v>251</v>
      </c>
      <c r="BM310" s="217" t="s">
        <v>596</v>
      </c>
    </row>
    <row r="311" s="14" customFormat="1">
      <c r="A311" s="14"/>
      <c r="B311" s="246"/>
      <c r="C311" s="247"/>
      <c r="D311" s="237" t="s">
        <v>192</v>
      </c>
      <c r="E311" s="248" t="s">
        <v>19</v>
      </c>
      <c r="F311" s="249" t="s">
        <v>544</v>
      </c>
      <c r="G311" s="247"/>
      <c r="H311" s="248" t="s">
        <v>19</v>
      </c>
      <c r="I311" s="250"/>
      <c r="J311" s="247"/>
      <c r="K311" s="247"/>
      <c r="L311" s="251"/>
      <c r="M311" s="252"/>
      <c r="N311" s="253"/>
      <c r="O311" s="253"/>
      <c r="P311" s="253"/>
      <c r="Q311" s="253"/>
      <c r="R311" s="253"/>
      <c r="S311" s="253"/>
      <c r="T311" s="25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5" t="s">
        <v>192</v>
      </c>
      <c r="AU311" s="255" t="s">
        <v>80</v>
      </c>
      <c r="AV311" s="14" t="s">
        <v>76</v>
      </c>
      <c r="AW311" s="14" t="s">
        <v>33</v>
      </c>
      <c r="AX311" s="14" t="s">
        <v>72</v>
      </c>
      <c r="AY311" s="255" t="s">
        <v>124</v>
      </c>
    </row>
    <row r="312" s="13" customFormat="1">
      <c r="A312" s="13"/>
      <c r="B312" s="235"/>
      <c r="C312" s="236"/>
      <c r="D312" s="237" t="s">
        <v>192</v>
      </c>
      <c r="E312" s="256" t="s">
        <v>19</v>
      </c>
      <c r="F312" s="238" t="s">
        <v>545</v>
      </c>
      <c r="G312" s="236"/>
      <c r="H312" s="239">
        <v>10</v>
      </c>
      <c r="I312" s="240"/>
      <c r="J312" s="236"/>
      <c r="K312" s="236"/>
      <c r="L312" s="241"/>
      <c r="M312" s="242"/>
      <c r="N312" s="243"/>
      <c r="O312" s="243"/>
      <c r="P312" s="243"/>
      <c r="Q312" s="243"/>
      <c r="R312" s="243"/>
      <c r="S312" s="243"/>
      <c r="T312" s="24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5" t="s">
        <v>192</v>
      </c>
      <c r="AU312" s="245" t="s">
        <v>80</v>
      </c>
      <c r="AV312" s="13" t="s">
        <v>80</v>
      </c>
      <c r="AW312" s="13" t="s">
        <v>33</v>
      </c>
      <c r="AX312" s="13" t="s">
        <v>72</v>
      </c>
      <c r="AY312" s="245" t="s">
        <v>124</v>
      </c>
    </row>
    <row r="313" s="14" customFormat="1">
      <c r="A313" s="14"/>
      <c r="B313" s="246"/>
      <c r="C313" s="247"/>
      <c r="D313" s="237" t="s">
        <v>192</v>
      </c>
      <c r="E313" s="248" t="s">
        <v>19</v>
      </c>
      <c r="F313" s="249" t="s">
        <v>546</v>
      </c>
      <c r="G313" s="247"/>
      <c r="H313" s="248" t="s">
        <v>19</v>
      </c>
      <c r="I313" s="250"/>
      <c r="J313" s="247"/>
      <c r="K313" s="247"/>
      <c r="L313" s="251"/>
      <c r="M313" s="252"/>
      <c r="N313" s="253"/>
      <c r="O313" s="253"/>
      <c r="P313" s="253"/>
      <c r="Q313" s="253"/>
      <c r="R313" s="253"/>
      <c r="S313" s="253"/>
      <c r="T313" s="25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5" t="s">
        <v>192</v>
      </c>
      <c r="AU313" s="255" t="s">
        <v>80</v>
      </c>
      <c r="AV313" s="14" t="s">
        <v>76</v>
      </c>
      <c r="AW313" s="14" t="s">
        <v>33</v>
      </c>
      <c r="AX313" s="14" t="s">
        <v>72</v>
      </c>
      <c r="AY313" s="255" t="s">
        <v>124</v>
      </c>
    </row>
    <row r="314" s="13" customFormat="1">
      <c r="A314" s="13"/>
      <c r="B314" s="235"/>
      <c r="C314" s="236"/>
      <c r="D314" s="237" t="s">
        <v>192</v>
      </c>
      <c r="E314" s="256" t="s">
        <v>19</v>
      </c>
      <c r="F314" s="238" t="s">
        <v>547</v>
      </c>
      <c r="G314" s="236"/>
      <c r="H314" s="239">
        <v>7.5</v>
      </c>
      <c r="I314" s="240"/>
      <c r="J314" s="236"/>
      <c r="K314" s="236"/>
      <c r="L314" s="241"/>
      <c r="M314" s="242"/>
      <c r="N314" s="243"/>
      <c r="O314" s="243"/>
      <c r="P314" s="243"/>
      <c r="Q314" s="243"/>
      <c r="R314" s="243"/>
      <c r="S314" s="243"/>
      <c r="T314" s="24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5" t="s">
        <v>192</v>
      </c>
      <c r="AU314" s="245" t="s">
        <v>80</v>
      </c>
      <c r="AV314" s="13" t="s">
        <v>80</v>
      </c>
      <c r="AW314" s="13" t="s">
        <v>33</v>
      </c>
      <c r="AX314" s="13" t="s">
        <v>72</v>
      </c>
      <c r="AY314" s="245" t="s">
        <v>124</v>
      </c>
    </row>
    <row r="315" s="14" customFormat="1">
      <c r="A315" s="14"/>
      <c r="B315" s="246"/>
      <c r="C315" s="247"/>
      <c r="D315" s="237" t="s">
        <v>192</v>
      </c>
      <c r="E315" s="248" t="s">
        <v>19</v>
      </c>
      <c r="F315" s="249" t="s">
        <v>597</v>
      </c>
      <c r="G315" s="247"/>
      <c r="H315" s="248" t="s">
        <v>19</v>
      </c>
      <c r="I315" s="250"/>
      <c r="J315" s="247"/>
      <c r="K315" s="247"/>
      <c r="L315" s="251"/>
      <c r="M315" s="252"/>
      <c r="N315" s="253"/>
      <c r="O315" s="253"/>
      <c r="P315" s="253"/>
      <c r="Q315" s="253"/>
      <c r="R315" s="253"/>
      <c r="S315" s="253"/>
      <c r="T315" s="25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5" t="s">
        <v>192</v>
      </c>
      <c r="AU315" s="255" t="s">
        <v>80</v>
      </c>
      <c r="AV315" s="14" t="s">
        <v>76</v>
      </c>
      <c r="AW315" s="14" t="s">
        <v>33</v>
      </c>
      <c r="AX315" s="14" t="s">
        <v>72</v>
      </c>
      <c r="AY315" s="255" t="s">
        <v>124</v>
      </c>
    </row>
    <row r="316" s="13" customFormat="1">
      <c r="A316" s="13"/>
      <c r="B316" s="235"/>
      <c r="C316" s="236"/>
      <c r="D316" s="237" t="s">
        <v>192</v>
      </c>
      <c r="E316" s="256" t="s">
        <v>19</v>
      </c>
      <c r="F316" s="238" t="s">
        <v>598</v>
      </c>
      <c r="G316" s="236"/>
      <c r="H316" s="239">
        <v>3</v>
      </c>
      <c r="I316" s="240"/>
      <c r="J316" s="236"/>
      <c r="K316" s="236"/>
      <c r="L316" s="241"/>
      <c r="M316" s="242"/>
      <c r="N316" s="243"/>
      <c r="O316" s="243"/>
      <c r="P316" s="243"/>
      <c r="Q316" s="243"/>
      <c r="R316" s="243"/>
      <c r="S316" s="243"/>
      <c r="T316" s="24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5" t="s">
        <v>192</v>
      </c>
      <c r="AU316" s="245" t="s">
        <v>80</v>
      </c>
      <c r="AV316" s="13" t="s">
        <v>80</v>
      </c>
      <c r="AW316" s="13" t="s">
        <v>33</v>
      </c>
      <c r="AX316" s="13" t="s">
        <v>72</v>
      </c>
      <c r="AY316" s="245" t="s">
        <v>124</v>
      </c>
    </row>
    <row r="317" s="15" customFormat="1">
      <c r="A317" s="15"/>
      <c r="B317" s="257"/>
      <c r="C317" s="258"/>
      <c r="D317" s="237" t="s">
        <v>192</v>
      </c>
      <c r="E317" s="259" t="s">
        <v>19</v>
      </c>
      <c r="F317" s="260" t="s">
        <v>220</v>
      </c>
      <c r="G317" s="258"/>
      <c r="H317" s="261">
        <v>20.5</v>
      </c>
      <c r="I317" s="262"/>
      <c r="J317" s="258"/>
      <c r="K317" s="258"/>
      <c r="L317" s="263"/>
      <c r="M317" s="264"/>
      <c r="N317" s="265"/>
      <c r="O317" s="265"/>
      <c r="P317" s="265"/>
      <c r="Q317" s="265"/>
      <c r="R317" s="265"/>
      <c r="S317" s="265"/>
      <c r="T317" s="266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67" t="s">
        <v>192</v>
      </c>
      <c r="AU317" s="267" t="s">
        <v>80</v>
      </c>
      <c r="AV317" s="15" t="s">
        <v>143</v>
      </c>
      <c r="AW317" s="15" t="s">
        <v>33</v>
      </c>
      <c r="AX317" s="15" t="s">
        <v>76</v>
      </c>
      <c r="AY317" s="267" t="s">
        <v>124</v>
      </c>
    </row>
    <row r="318" s="2" customFormat="1" ht="16.5" customHeight="1">
      <c r="A318" s="40"/>
      <c r="B318" s="41"/>
      <c r="C318" s="268" t="s">
        <v>599</v>
      </c>
      <c r="D318" s="268" t="s">
        <v>453</v>
      </c>
      <c r="E318" s="269" t="s">
        <v>589</v>
      </c>
      <c r="F318" s="270" t="s">
        <v>590</v>
      </c>
      <c r="G318" s="271" t="s">
        <v>180</v>
      </c>
      <c r="H318" s="272">
        <v>1.8300000000000001</v>
      </c>
      <c r="I318" s="273"/>
      <c r="J318" s="272">
        <f>ROUND(I318*H318,1)</f>
        <v>0</v>
      </c>
      <c r="K318" s="270" t="s">
        <v>129</v>
      </c>
      <c r="L318" s="274"/>
      <c r="M318" s="275" t="s">
        <v>19</v>
      </c>
      <c r="N318" s="276" t="s">
        <v>43</v>
      </c>
      <c r="O318" s="86"/>
      <c r="P318" s="215">
        <f>O318*H318</f>
        <v>0</v>
      </c>
      <c r="Q318" s="215">
        <v>0.55000000000000004</v>
      </c>
      <c r="R318" s="215">
        <f>Q318*H318</f>
        <v>1.0065000000000002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315</v>
      </c>
      <c r="AT318" s="217" t="s">
        <v>453</v>
      </c>
      <c r="AU318" s="217" t="s">
        <v>80</v>
      </c>
      <c r="AY318" s="19" t="s">
        <v>124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76</v>
      </c>
      <c r="BK318" s="218">
        <f>ROUND(I318*H318,1)</f>
        <v>0</v>
      </c>
      <c r="BL318" s="19" t="s">
        <v>251</v>
      </c>
      <c r="BM318" s="217" t="s">
        <v>600</v>
      </c>
    </row>
    <row r="319" s="14" customFormat="1">
      <c r="A319" s="14"/>
      <c r="B319" s="246"/>
      <c r="C319" s="247"/>
      <c r="D319" s="237" t="s">
        <v>192</v>
      </c>
      <c r="E319" s="248" t="s">
        <v>19</v>
      </c>
      <c r="F319" s="249" t="s">
        <v>544</v>
      </c>
      <c r="G319" s="247"/>
      <c r="H319" s="248" t="s">
        <v>19</v>
      </c>
      <c r="I319" s="250"/>
      <c r="J319" s="247"/>
      <c r="K319" s="247"/>
      <c r="L319" s="251"/>
      <c r="M319" s="252"/>
      <c r="N319" s="253"/>
      <c r="O319" s="253"/>
      <c r="P319" s="253"/>
      <c r="Q319" s="253"/>
      <c r="R319" s="253"/>
      <c r="S319" s="253"/>
      <c r="T319" s="25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5" t="s">
        <v>192</v>
      </c>
      <c r="AU319" s="255" t="s">
        <v>80</v>
      </c>
      <c r="AV319" s="14" t="s">
        <v>76</v>
      </c>
      <c r="AW319" s="14" t="s">
        <v>33</v>
      </c>
      <c r="AX319" s="14" t="s">
        <v>72</v>
      </c>
      <c r="AY319" s="255" t="s">
        <v>124</v>
      </c>
    </row>
    <row r="320" s="13" customFormat="1">
      <c r="A320" s="13"/>
      <c r="B320" s="235"/>
      <c r="C320" s="236"/>
      <c r="D320" s="237" t="s">
        <v>192</v>
      </c>
      <c r="E320" s="256" t="s">
        <v>19</v>
      </c>
      <c r="F320" s="238" t="s">
        <v>601</v>
      </c>
      <c r="G320" s="236"/>
      <c r="H320" s="239">
        <v>0.98999999999999999</v>
      </c>
      <c r="I320" s="240"/>
      <c r="J320" s="236"/>
      <c r="K320" s="236"/>
      <c r="L320" s="241"/>
      <c r="M320" s="242"/>
      <c r="N320" s="243"/>
      <c r="O320" s="243"/>
      <c r="P320" s="243"/>
      <c r="Q320" s="243"/>
      <c r="R320" s="243"/>
      <c r="S320" s="243"/>
      <c r="T320" s="24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5" t="s">
        <v>192</v>
      </c>
      <c r="AU320" s="245" t="s">
        <v>80</v>
      </c>
      <c r="AV320" s="13" t="s">
        <v>80</v>
      </c>
      <c r="AW320" s="13" t="s">
        <v>33</v>
      </c>
      <c r="AX320" s="13" t="s">
        <v>72</v>
      </c>
      <c r="AY320" s="245" t="s">
        <v>124</v>
      </c>
    </row>
    <row r="321" s="14" customFormat="1">
      <c r="A321" s="14"/>
      <c r="B321" s="246"/>
      <c r="C321" s="247"/>
      <c r="D321" s="237" t="s">
        <v>192</v>
      </c>
      <c r="E321" s="248" t="s">
        <v>19</v>
      </c>
      <c r="F321" s="249" t="s">
        <v>546</v>
      </c>
      <c r="G321" s="247"/>
      <c r="H321" s="248" t="s">
        <v>19</v>
      </c>
      <c r="I321" s="250"/>
      <c r="J321" s="247"/>
      <c r="K321" s="247"/>
      <c r="L321" s="251"/>
      <c r="M321" s="252"/>
      <c r="N321" s="253"/>
      <c r="O321" s="253"/>
      <c r="P321" s="253"/>
      <c r="Q321" s="253"/>
      <c r="R321" s="253"/>
      <c r="S321" s="253"/>
      <c r="T321" s="25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5" t="s">
        <v>192</v>
      </c>
      <c r="AU321" s="255" t="s">
        <v>80</v>
      </c>
      <c r="AV321" s="14" t="s">
        <v>76</v>
      </c>
      <c r="AW321" s="14" t="s">
        <v>33</v>
      </c>
      <c r="AX321" s="14" t="s">
        <v>72</v>
      </c>
      <c r="AY321" s="255" t="s">
        <v>124</v>
      </c>
    </row>
    <row r="322" s="13" customFormat="1">
      <c r="A322" s="13"/>
      <c r="B322" s="235"/>
      <c r="C322" s="236"/>
      <c r="D322" s="237" t="s">
        <v>192</v>
      </c>
      <c r="E322" s="256" t="s">
        <v>19</v>
      </c>
      <c r="F322" s="238" t="s">
        <v>602</v>
      </c>
      <c r="G322" s="236"/>
      <c r="H322" s="239">
        <v>0.54000000000000004</v>
      </c>
      <c r="I322" s="240"/>
      <c r="J322" s="236"/>
      <c r="K322" s="236"/>
      <c r="L322" s="241"/>
      <c r="M322" s="242"/>
      <c r="N322" s="243"/>
      <c r="O322" s="243"/>
      <c r="P322" s="243"/>
      <c r="Q322" s="243"/>
      <c r="R322" s="243"/>
      <c r="S322" s="243"/>
      <c r="T322" s="24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5" t="s">
        <v>192</v>
      </c>
      <c r="AU322" s="245" t="s">
        <v>80</v>
      </c>
      <c r="AV322" s="13" t="s">
        <v>80</v>
      </c>
      <c r="AW322" s="13" t="s">
        <v>33</v>
      </c>
      <c r="AX322" s="13" t="s">
        <v>72</v>
      </c>
      <c r="AY322" s="245" t="s">
        <v>124</v>
      </c>
    </row>
    <row r="323" s="14" customFormat="1">
      <c r="A323" s="14"/>
      <c r="B323" s="246"/>
      <c r="C323" s="247"/>
      <c r="D323" s="237" t="s">
        <v>192</v>
      </c>
      <c r="E323" s="248" t="s">
        <v>19</v>
      </c>
      <c r="F323" s="249" t="s">
        <v>597</v>
      </c>
      <c r="G323" s="247"/>
      <c r="H323" s="248" t="s">
        <v>19</v>
      </c>
      <c r="I323" s="250"/>
      <c r="J323" s="247"/>
      <c r="K323" s="247"/>
      <c r="L323" s="251"/>
      <c r="M323" s="252"/>
      <c r="N323" s="253"/>
      <c r="O323" s="253"/>
      <c r="P323" s="253"/>
      <c r="Q323" s="253"/>
      <c r="R323" s="253"/>
      <c r="S323" s="253"/>
      <c r="T323" s="25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5" t="s">
        <v>192</v>
      </c>
      <c r="AU323" s="255" t="s">
        <v>80</v>
      </c>
      <c r="AV323" s="14" t="s">
        <v>76</v>
      </c>
      <c r="AW323" s="14" t="s">
        <v>33</v>
      </c>
      <c r="AX323" s="14" t="s">
        <v>72</v>
      </c>
      <c r="AY323" s="255" t="s">
        <v>124</v>
      </c>
    </row>
    <row r="324" s="13" customFormat="1">
      <c r="A324" s="13"/>
      <c r="B324" s="235"/>
      <c r="C324" s="236"/>
      <c r="D324" s="237" t="s">
        <v>192</v>
      </c>
      <c r="E324" s="256" t="s">
        <v>19</v>
      </c>
      <c r="F324" s="238" t="s">
        <v>603</v>
      </c>
      <c r="G324" s="236"/>
      <c r="H324" s="239">
        <v>0.29999999999999999</v>
      </c>
      <c r="I324" s="240"/>
      <c r="J324" s="236"/>
      <c r="K324" s="236"/>
      <c r="L324" s="241"/>
      <c r="M324" s="242"/>
      <c r="N324" s="243"/>
      <c r="O324" s="243"/>
      <c r="P324" s="243"/>
      <c r="Q324" s="243"/>
      <c r="R324" s="243"/>
      <c r="S324" s="243"/>
      <c r="T324" s="24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5" t="s">
        <v>192</v>
      </c>
      <c r="AU324" s="245" t="s">
        <v>80</v>
      </c>
      <c r="AV324" s="13" t="s">
        <v>80</v>
      </c>
      <c r="AW324" s="13" t="s">
        <v>33</v>
      </c>
      <c r="AX324" s="13" t="s">
        <v>72</v>
      </c>
      <c r="AY324" s="245" t="s">
        <v>124</v>
      </c>
    </row>
    <row r="325" s="15" customFormat="1">
      <c r="A325" s="15"/>
      <c r="B325" s="257"/>
      <c r="C325" s="258"/>
      <c r="D325" s="237" t="s">
        <v>192</v>
      </c>
      <c r="E325" s="259" t="s">
        <v>19</v>
      </c>
      <c r="F325" s="260" t="s">
        <v>220</v>
      </c>
      <c r="G325" s="258"/>
      <c r="H325" s="261">
        <v>1.8300000000000001</v>
      </c>
      <c r="I325" s="262"/>
      <c r="J325" s="258"/>
      <c r="K325" s="258"/>
      <c r="L325" s="263"/>
      <c r="M325" s="264"/>
      <c r="N325" s="265"/>
      <c r="O325" s="265"/>
      <c r="P325" s="265"/>
      <c r="Q325" s="265"/>
      <c r="R325" s="265"/>
      <c r="S325" s="265"/>
      <c r="T325" s="266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67" t="s">
        <v>192</v>
      </c>
      <c r="AU325" s="267" t="s">
        <v>80</v>
      </c>
      <c r="AV325" s="15" t="s">
        <v>143</v>
      </c>
      <c r="AW325" s="15" t="s">
        <v>33</v>
      </c>
      <c r="AX325" s="15" t="s">
        <v>76</v>
      </c>
      <c r="AY325" s="267" t="s">
        <v>124</v>
      </c>
    </row>
    <row r="326" s="2" customFormat="1" ht="24.15" customHeight="1">
      <c r="A326" s="40"/>
      <c r="B326" s="41"/>
      <c r="C326" s="207" t="s">
        <v>604</v>
      </c>
      <c r="D326" s="207" t="s">
        <v>125</v>
      </c>
      <c r="E326" s="208" t="s">
        <v>605</v>
      </c>
      <c r="F326" s="209" t="s">
        <v>606</v>
      </c>
      <c r="G326" s="210" t="s">
        <v>189</v>
      </c>
      <c r="H326" s="211">
        <v>80</v>
      </c>
      <c r="I326" s="212"/>
      <c r="J326" s="211">
        <f>ROUND(I326*H326,1)</f>
        <v>0</v>
      </c>
      <c r="K326" s="209" t="s">
        <v>129</v>
      </c>
      <c r="L326" s="46"/>
      <c r="M326" s="213" t="s">
        <v>19</v>
      </c>
      <c r="N326" s="214" t="s">
        <v>43</v>
      </c>
      <c r="O326" s="86"/>
      <c r="P326" s="215">
        <f>O326*H326</f>
        <v>0</v>
      </c>
      <c r="Q326" s="215">
        <v>0</v>
      </c>
      <c r="R326" s="215">
        <f>Q326*H326</f>
        <v>0</v>
      </c>
      <c r="S326" s="215">
        <v>0</v>
      </c>
      <c r="T326" s="216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7" t="s">
        <v>251</v>
      </c>
      <c r="AT326" s="217" t="s">
        <v>125</v>
      </c>
      <c r="AU326" s="217" t="s">
        <v>80</v>
      </c>
      <c r="AY326" s="19" t="s">
        <v>124</v>
      </c>
      <c r="BE326" s="218">
        <f>IF(N326="základní",J326,0)</f>
        <v>0</v>
      </c>
      <c r="BF326" s="218">
        <f>IF(N326="snížená",J326,0)</f>
        <v>0</v>
      </c>
      <c r="BG326" s="218">
        <f>IF(N326="zákl. přenesená",J326,0)</f>
        <v>0</v>
      </c>
      <c r="BH326" s="218">
        <f>IF(N326="sníž. přenesená",J326,0)</f>
        <v>0</v>
      </c>
      <c r="BI326" s="218">
        <f>IF(N326="nulová",J326,0)</f>
        <v>0</v>
      </c>
      <c r="BJ326" s="19" t="s">
        <v>76</v>
      </c>
      <c r="BK326" s="218">
        <f>ROUND(I326*H326,1)</f>
        <v>0</v>
      </c>
      <c r="BL326" s="19" t="s">
        <v>251</v>
      </c>
      <c r="BM326" s="217" t="s">
        <v>607</v>
      </c>
    </row>
    <row r="327" s="2" customFormat="1">
      <c r="A327" s="40"/>
      <c r="B327" s="41"/>
      <c r="C327" s="42"/>
      <c r="D327" s="219" t="s">
        <v>132</v>
      </c>
      <c r="E327" s="42"/>
      <c r="F327" s="220" t="s">
        <v>608</v>
      </c>
      <c r="G327" s="42"/>
      <c r="H327" s="42"/>
      <c r="I327" s="221"/>
      <c r="J327" s="42"/>
      <c r="K327" s="42"/>
      <c r="L327" s="46"/>
      <c r="M327" s="222"/>
      <c r="N327" s="223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132</v>
      </c>
      <c r="AU327" s="19" t="s">
        <v>80</v>
      </c>
    </row>
    <row r="328" s="2" customFormat="1" ht="16.5" customHeight="1">
      <c r="A328" s="40"/>
      <c r="B328" s="41"/>
      <c r="C328" s="268" t="s">
        <v>609</v>
      </c>
      <c r="D328" s="268" t="s">
        <v>453</v>
      </c>
      <c r="E328" s="269" t="s">
        <v>610</v>
      </c>
      <c r="F328" s="270" t="s">
        <v>611</v>
      </c>
      <c r="G328" s="271" t="s">
        <v>180</v>
      </c>
      <c r="H328" s="272">
        <v>2.6099999999999999</v>
      </c>
      <c r="I328" s="273"/>
      <c r="J328" s="272">
        <f>ROUND(I328*H328,1)</f>
        <v>0</v>
      </c>
      <c r="K328" s="270" t="s">
        <v>129</v>
      </c>
      <c r="L328" s="274"/>
      <c r="M328" s="275" t="s">
        <v>19</v>
      </c>
      <c r="N328" s="276" t="s">
        <v>43</v>
      </c>
      <c r="O328" s="86"/>
      <c r="P328" s="215">
        <f>O328*H328</f>
        <v>0</v>
      </c>
      <c r="Q328" s="215">
        <v>0.55000000000000004</v>
      </c>
      <c r="R328" s="215">
        <f>Q328*H328</f>
        <v>1.4355</v>
      </c>
      <c r="S328" s="215">
        <v>0</v>
      </c>
      <c r="T328" s="216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17" t="s">
        <v>315</v>
      </c>
      <c r="AT328" s="217" t="s">
        <v>453</v>
      </c>
      <c r="AU328" s="217" t="s">
        <v>80</v>
      </c>
      <c r="AY328" s="19" t="s">
        <v>124</v>
      </c>
      <c r="BE328" s="218">
        <f>IF(N328="základní",J328,0)</f>
        <v>0</v>
      </c>
      <c r="BF328" s="218">
        <f>IF(N328="snížená",J328,0)</f>
        <v>0</v>
      </c>
      <c r="BG328" s="218">
        <f>IF(N328="zákl. přenesená",J328,0)</f>
        <v>0</v>
      </c>
      <c r="BH328" s="218">
        <f>IF(N328="sníž. přenesená",J328,0)</f>
        <v>0</v>
      </c>
      <c r="BI328" s="218">
        <f>IF(N328="nulová",J328,0)</f>
        <v>0</v>
      </c>
      <c r="BJ328" s="19" t="s">
        <v>76</v>
      </c>
      <c r="BK328" s="218">
        <f>ROUND(I328*H328,1)</f>
        <v>0</v>
      </c>
      <c r="BL328" s="19" t="s">
        <v>251</v>
      </c>
      <c r="BM328" s="217" t="s">
        <v>612</v>
      </c>
    </row>
    <row r="329" s="2" customFormat="1" ht="24.15" customHeight="1">
      <c r="A329" s="40"/>
      <c r="B329" s="41"/>
      <c r="C329" s="207" t="s">
        <v>613</v>
      </c>
      <c r="D329" s="207" t="s">
        <v>125</v>
      </c>
      <c r="E329" s="208" t="s">
        <v>614</v>
      </c>
      <c r="F329" s="209" t="s">
        <v>615</v>
      </c>
      <c r="G329" s="210" t="s">
        <v>189</v>
      </c>
      <c r="H329" s="211">
        <v>80</v>
      </c>
      <c r="I329" s="212"/>
      <c r="J329" s="211">
        <f>ROUND(I329*H329,1)</f>
        <v>0</v>
      </c>
      <c r="K329" s="209" t="s">
        <v>129</v>
      </c>
      <c r="L329" s="46"/>
      <c r="M329" s="213" t="s">
        <v>19</v>
      </c>
      <c r="N329" s="214" t="s">
        <v>43</v>
      </c>
      <c r="O329" s="86"/>
      <c r="P329" s="215">
        <f>O329*H329</f>
        <v>0</v>
      </c>
      <c r="Q329" s="215">
        <v>0</v>
      </c>
      <c r="R329" s="215">
        <f>Q329*H329</f>
        <v>0</v>
      </c>
      <c r="S329" s="215">
        <v>0.014999999999999999</v>
      </c>
      <c r="T329" s="216">
        <f>S329*H329</f>
        <v>1.2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7" t="s">
        <v>251</v>
      </c>
      <c r="AT329" s="217" t="s">
        <v>125</v>
      </c>
      <c r="AU329" s="217" t="s">
        <v>80</v>
      </c>
      <c r="AY329" s="19" t="s">
        <v>124</v>
      </c>
      <c r="BE329" s="218">
        <f>IF(N329="základní",J329,0)</f>
        <v>0</v>
      </c>
      <c r="BF329" s="218">
        <f>IF(N329="snížená",J329,0)</f>
        <v>0</v>
      </c>
      <c r="BG329" s="218">
        <f>IF(N329="zákl. přenesená",J329,0)</f>
        <v>0</v>
      </c>
      <c r="BH329" s="218">
        <f>IF(N329="sníž. přenesená",J329,0)</f>
        <v>0</v>
      </c>
      <c r="BI329" s="218">
        <f>IF(N329="nulová",J329,0)</f>
        <v>0</v>
      </c>
      <c r="BJ329" s="19" t="s">
        <v>76</v>
      </c>
      <c r="BK329" s="218">
        <f>ROUND(I329*H329,1)</f>
        <v>0</v>
      </c>
      <c r="BL329" s="19" t="s">
        <v>251</v>
      </c>
      <c r="BM329" s="217" t="s">
        <v>616</v>
      </c>
    </row>
    <row r="330" s="2" customFormat="1">
      <c r="A330" s="40"/>
      <c r="B330" s="41"/>
      <c r="C330" s="42"/>
      <c r="D330" s="219" t="s">
        <v>132</v>
      </c>
      <c r="E330" s="42"/>
      <c r="F330" s="220" t="s">
        <v>617</v>
      </c>
      <c r="G330" s="42"/>
      <c r="H330" s="42"/>
      <c r="I330" s="221"/>
      <c r="J330" s="42"/>
      <c r="K330" s="42"/>
      <c r="L330" s="46"/>
      <c r="M330" s="222"/>
      <c r="N330" s="223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132</v>
      </c>
      <c r="AU330" s="19" t="s">
        <v>80</v>
      </c>
    </row>
    <row r="331" s="14" customFormat="1">
      <c r="A331" s="14"/>
      <c r="B331" s="246"/>
      <c r="C331" s="247"/>
      <c r="D331" s="237" t="s">
        <v>192</v>
      </c>
      <c r="E331" s="248" t="s">
        <v>19</v>
      </c>
      <c r="F331" s="249" t="s">
        <v>618</v>
      </c>
      <c r="G331" s="247"/>
      <c r="H331" s="248" t="s">
        <v>19</v>
      </c>
      <c r="I331" s="250"/>
      <c r="J331" s="247"/>
      <c r="K331" s="247"/>
      <c r="L331" s="251"/>
      <c r="M331" s="252"/>
      <c r="N331" s="253"/>
      <c r="O331" s="253"/>
      <c r="P331" s="253"/>
      <c r="Q331" s="253"/>
      <c r="R331" s="253"/>
      <c r="S331" s="253"/>
      <c r="T331" s="25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5" t="s">
        <v>192</v>
      </c>
      <c r="AU331" s="255" t="s">
        <v>80</v>
      </c>
      <c r="AV331" s="14" t="s">
        <v>76</v>
      </c>
      <c r="AW331" s="14" t="s">
        <v>33</v>
      </c>
      <c r="AX331" s="14" t="s">
        <v>72</v>
      </c>
      <c r="AY331" s="255" t="s">
        <v>124</v>
      </c>
    </row>
    <row r="332" s="13" customFormat="1">
      <c r="A332" s="13"/>
      <c r="B332" s="235"/>
      <c r="C332" s="236"/>
      <c r="D332" s="237" t="s">
        <v>192</v>
      </c>
      <c r="E332" s="256" t="s">
        <v>19</v>
      </c>
      <c r="F332" s="238" t="s">
        <v>619</v>
      </c>
      <c r="G332" s="236"/>
      <c r="H332" s="239">
        <v>80</v>
      </c>
      <c r="I332" s="240"/>
      <c r="J332" s="236"/>
      <c r="K332" s="236"/>
      <c r="L332" s="241"/>
      <c r="M332" s="242"/>
      <c r="N332" s="243"/>
      <c r="O332" s="243"/>
      <c r="P332" s="243"/>
      <c r="Q332" s="243"/>
      <c r="R332" s="243"/>
      <c r="S332" s="243"/>
      <c r="T332" s="24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5" t="s">
        <v>192</v>
      </c>
      <c r="AU332" s="245" t="s">
        <v>80</v>
      </c>
      <c r="AV332" s="13" t="s">
        <v>80</v>
      </c>
      <c r="AW332" s="13" t="s">
        <v>33</v>
      </c>
      <c r="AX332" s="13" t="s">
        <v>76</v>
      </c>
      <c r="AY332" s="245" t="s">
        <v>124</v>
      </c>
    </row>
    <row r="333" s="2" customFormat="1" ht="24.15" customHeight="1">
      <c r="A333" s="40"/>
      <c r="B333" s="41"/>
      <c r="C333" s="207" t="s">
        <v>620</v>
      </c>
      <c r="D333" s="207" t="s">
        <v>125</v>
      </c>
      <c r="E333" s="208" t="s">
        <v>621</v>
      </c>
      <c r="F333" s="209" t="s">
        <v>622</v>
      </c>
      <c r="G333" s="210" t="s">
        <v>180</v>
      </c>
      <c r="H333" s="211">
        <v>6.4199999999999999</v>
      </c>
      <c r="I333" s="212"/>
      <c r="J333" s="211">
        <f>ROUND(I333*H333,1)</f>
        <v>0</v>
      </c>
      <c r="K333" s="209" t="s">
        <v>129</v>
      </c>
      <c r="L333" s="46"/>
      <c r="M333" s="213" t="s">
        <v>19</v>
      </c>
      <c r="N333" s="214" t="s">
        <v>43</v>
      </c>
      <c r="O333" s="86"/>
      <c r="P333" s="215">
        <f>O333*H333</f>
        <v>0</v>
      </c>
      <c r="Q333" s="215">
        <v>0.023300000000000001</v>
      </c>
      <c r="R333" s="215">
        <f>Q333*H333</f>
        <v>0.149586</v>
      </c>
      <c r="S333" s="215">
        <v>0</v>
      </c>
      <c r="T333" s="216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7" t="s">
        <v>251</v>
      </c>
      <c r="AT333" s="217" t="s">
        <v>125</v>
      </c>
      <c r="AU333" s="217" t="s">
        <v>80</v>
      </c>
      <c r="AY333" s="19" t="s">
        <v>124</v>
      </c>
      <c r="BE333" s="218">
        <f>IF(N333="základní",J333,0)</f>
        <v>0</v>
      </c>
      <c r="BF333" s="218">
        <f>IF(N333="snížená",J333,0)</f>
        <v>0</v>
      </c>
      <c r="BG333" s="218">
        <f>IF(N333="zákl. přenesená",J333,0)</f>
        <v>0</v>
      </c>
      <c r="BH333" s="218">
        <f>IF(N333="sníž. přenesená",J333,0)</f>
        <v>0</v>
      </c>
      <c r="BI333" s="218">
        <f>IF(N333="nulová",J333,0)</f>
        <v>0</v>
      </c>
      <c r="BJ333" s="19" t="s">
        <v>76</v>
      </c>
      <c r="BK333" s="218">
        <f>ROUND(I333*H333,1)</f>
        <v>0</v>
      </c>
      <c r="BL333" s="19" t="s">
        <v>251</v>
      </c>
      <c r="BM333" s="217" t="s">
        <v>623</v>
      </c>
    </row>
    <row r="334" s="2" customFormat="1">
      <c r="A334" s="40"/>
      <c r="B334" s="41"/>
      <c r="C334" s="42"/>
      <c r="D334" s="219" t="s">
        <v>132</v>
      </c>
      <c r="E334" s="42"/>
      <c r="F334" s="220" t="s">
        <v>624</v>
      </c>
      <c r="G334" s="42"/>
      <c r="H334" s="42"/>
      <c r="I334" s="221"/>
      <c r="J334" s="42"/>
      <c r="K334" s="42"/>
      <c r="L334" s="46"/>
      <c r="M334" s="222"/>
      <c r="N334" s="223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132</v>
      </c>
      <c r="AU334" s="19" t="s">
        <v>80</v>
      </c>
    </row>
    <row r="335" s="2" customFormat="1" ht="16.5" customHeight="1">
      <c r="A335" s="40"/>
      <c r="B335" s="41"/>
      <c r="C335" s="207" t="s">
        <v>625</v>
      </c>
      <c r="D335" s="207" t="s">
        <v>125</v>
      </c>
      <c r="E335" s="208" t="s">
        <v>626</v>
      </c>
      <c r="F335" s="209" t="s">
        <v>627</v>
      </c>
      <c r="G335" s="210" t="s">
        <v>189</v>
      </c>
      <c r="H335" s="211">
        <v>3</v>
      </c>
      <c r="I335" s="212"/>
      <c r="J335" s="211">
        <f>ROUND(I335*H335,1)</f>
        <v>0</v>
      </c>
      <c r="K335" s="209" t="s">
        <v>129</v>
      </c>
      <c r="L335" s="46"/>
      <c r="M335" s="213" t="s">
        <v>19</v>
      </c>
      <c r="N335" s="214" t="s">
        <v>43</v>
      </c>
      <c r="O335" s="86"/>
      <c r="P335" s="215">
        <f>O335*H335</f>
        <v>0</v>
      </c>
      <c r="Q335" s="215">
        <v>0</v>
      </c>
      <c r="R335" s="215">
        <f>Q335*H335</f>
        <v>0</v>
      </c>
      <c r="S335" s="215">
        <v>0.016</v>
      </c>
      <c r="T335" s="216">
        <f>S335*H335</f>
        <v>0.048000000000000001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7" t="s">
        <v>251</v>
      </c>
      <c r="AT335" s="217" t="s">
        <v>125</v>
      </c>
      <c r="AU335" s="217" t="s">
        <v>80</v>
      </c>
      <c r="AY335" s="19" t="s">
        <v>124</v>
      </c>
      <c r="BE335" s="218">
        <f>IF(N335="základní",J335,0)</f>
        <v>0</v>
      </c>
      <c r="BF335" s="218">
        <f>IF(N335="snížená",J335,0)</f>
        <v>0</v>
      </c>
      <c r="BG335" s="218">
        <f>IF(N335="zákl. přenesená",J335,0)</f>
        <v>0</v>
      </c>
      <c r="BH335" s="218">
        <f>IF(N335="sníž. přenesená",J335,0)</f>
        <v>0</v>
      </c>
      <c r="BI335" s="218">
        <f>IF(N335="nulová",J335,0)</f>
        <v>0</v>
      </c>
      <c r="BJ335" s="19" t="s">
        <v>76</v>
      </c>
      <c r="BK335" s="218">
        <f>ROUND(I335*H335,1)</f>
        <v>0</v>
      </c>
      <c r="BL335" s="19" t="s">
        <v>251</v>
      </c>
      <c r="BM335" s="217" t="s">
        <v>628</v>
      </c>
    </row>
    <row r="336" s="2" customFormat="1">
      <c r="A336" s="40"/>
      <c r="B336" s="41"/>
      <c r="C336" s="42"/>
      <c r="D336" s="219" t="s">
        <v>132</v>
      </c>
      <c r="E336" s="42"/>
      <c r="F336" s="220" t="s">
        <v>629</v>
      </c>
      <c r="G336" s="42"/>
      <c r="H336" s="42"/>
      <c r="I336" s="221"/>
      <c r="J336" s="42"/>
      <c r="K336" s="42"/>
      <c r="L336" s="46"/>
      <c r="M336" s="222"/>
      <c r="N336" s="223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132</v>
      </c>
      <c r="AU336" s="19" t="s">
        <v>80</v>
      </c>
    </row>
    <row r="337" s="14" customFormat="1">
      <c r="A337" s="14"/>
      <c r="B337" s="246"/>
      <c r="C337" s="247"/>
      <c r="D337" s="237" t="s">
        <v>192</v>
      </c>
      <c r="E337" s="248" t="s">
        <v>19</v>
      </c>
      <c r="F337" s="249" t="s">
        <v>630</v>
      </c>
      <c r="G337" s="247"/>
      <c r="H337" s="248" t="s">
        <v>19</v>
      </c>
      <c r="I337" s="250"/>
      <c r="J337" s="247"/>
      <c r="K337" s="247"/>
      <c r="L337" s="251"/>
      <c r="M337" s="252"/>
      <c r="N337" s="253"/>
      <c r="O337" s="253"/>
      <c r="P337" s="253"/>
      <c r="Q337" s="253"/>
      <c r="R337" s="253"/>
      <c r="S337" s="253"/>
      <c r="T337" s="25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5" t="s">
        <v>192</v>
      </c>
      <c r="AU337" s="255" t="s">
        <v>80</v>
      </c>
      <c r="AV337" s="14" t="s">
        <v>76</v>
      </c>
      <c r="AW337" s="14" t="s">
        <v>33</v>
      </c>
      <c r="AX337" s="14" t="s">
        <v>72</v>
      </c>
      <c r="AY337" s="255" t="s">
        <v>124</v>
      </c>
    </row>
    <row r="338" s="13" customFormat="1">
      <c r="A338" s="13"/>
      <c r="B338" s="235"/>
      <c r="C338" s="236"/>
      <c r="D338" s="237" t="s">
        <v>192</v>
      </c>
      <c r="E338" s="256" t="s">
        <v>19</v>
      </c>
      <c r="F338" s="238" t="s">
        <v>138</v>
      </c>
      <c r="G338" s="236"/>
      <c r="H338" s="239">
        <v>3</v>
      </c>
      <c r="I338" s="240"/>
      <c r="J338" s="236"/>
      <c r="K338" s="236"/>
      <c r="L338" s="241"/>
      <c r="M338" s="242"/>
      <c r="N338" s="243"/>
      <c r="O338" s="243"/>
      <c r="P338" s="243"/>
      <c r="Q338" s="243"/>
      <c r="R338" s="243"/>
      <c r="S338" s="243"/>
      <c r="T338" s="24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5" t="s">
        <v>192</v>
      </c>
      <c r="AU338" s="245" t="s">
        <v>80</v>
      </c>
      <c r="AV338" s="13" t="s">
        <v>80</v>
      </c>
      <c r="AW338" s="13" t="s">
        <v>33</v>
      </c>
      <c r="AX338" s="13" t="s">
        <v>76</v>
      </c>
      <c r="AY338" s="245" t="s">
        <v>124</v>
      </c>
    </row>
    <row r="339" s="2" customFormat="1" ht="16.5" customHeight="1">
      <c r="A339" s="40"/>
      <c r="B339" s="41"/>
      <c r="C339" s="207" t="s">
        <v>631</v>
      </c>
      <c r="D339" s="207" t="s">
        <v>125</v>
      </c>
      <c r="E339" s="208" t="s">
        <v>632</v>
      </c>
      <c r="F339" s="209" t="s">
        <v>633</v>
      </c>
      <c r="G339" s="210" t="s">
        <v>189</v>
      </c>
      <c r="H339" s="211">
        <v>3</v>
      </c>
      <c r="I339" s="212"/>
      <c r="J339" s="211">
        <f>ROUND(I339*H339,1)</f>
        <v>0</v>
      </c>
      <c r="K339" s="209" t="s">
        <v>129</v>
      </c>
      <c r="L339" s="46"/>
      <c r="M339" s="213" t="s">
        <v>19</v>
      </c>
      <c r="N339" s="214" t="s">
        <v>43</v>
      </c>
      <c r="O339" s="86"/>
      <c r="P339" s="215">
        <f>O339*H339</f>
        <v>0</v>
      </c>
      <c r="Q339" s="215">
        <v>0</v>
      </c>
      <c r="R339" s="215">
        <f>Q339*H339</f>
        <v>0</v>
      </c>
      <c r="S339" s="215">
        <v>0</v>
      </c>
      <c r="T339" s="216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17" t="s">
        <v>251</v>
      </c>
      <c r="AT339" s="217" t="s">
        <v>125</v>
      </c>
      <c r="AU339" s="217" t="s">
        <v>80</v>
      </c>
      <c r="AY339" s="19" t="s">
        <v>124</v>
      </c>
      <c r="BE339" s="218">
        <f>IF(N339="základní",J339,0)</f>
        <v>0</v>
      </c>
      <c r="BF339" s="218">
        <f>IF(N339="snížená",J339,0)</f>
        <v>0</v>
      </c>
      <c r="BG339" s="218">
        <f>IF(N339="zákl. přenesená",J339,0)</f>
        <v>0</v>
      </c>
      <c r="BH339" s="218">
        <f>IF(N339="sníž. přenesená",J339,0)</f>
        <v>0</v>
      </c>
      <c r="BI339" s="218">
        <f>IF(N339="nulová",J339,0)</f>
        <v>0</v>
      </c>
      <c r="BJ339" s="19" t="s">
        <v>76</v>
      </c>
      <c r="BK339" s="218">
        <f>ROUND(I339*H339,1)</f>
        <v>0</v>
      </c>
      <c r="BL339" s="19" t="s">
        <v>251</v>
      </c>
      <c r="BM339" s="217" t="s">
        <v>634</v>
      </c>
    </row>
    <row r="340" s="2" customFormat="1">
      <c r="A340" s="40"/>
      <c r="B340" s="41"/>
      <c r="C340" s="42"/>
      <c r="D340" s="219" t="s">
        <v>132</v>
      </c>
      <c r="E340" s="42"/>
      <c r="F340" s="220" t="s">
        <v>635</v>
      </c>
      <c r="G340" s="42"/>
      <c r="H340" s="42"/>
      <c r="I340" s="221"/>
      <c r="J340" s="42"/>
      <c r="K340" s="42"/>
      <c r="L340" s="46"/>
      <c r="M340" s="222"/>
      <c r="N340" s="223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132</v>
      </c>
      <c r="AU340" s="19" t="s">
        <v>80</v>
      </c>
    </row>
    <row r="341" s="14" customFormat="1">
      <c r="A341" s="14"/>
      <c r="B341" s="246"/>
      <c r="C341" s="247"/>
      <c r="D341" s="237" t="s">
        <v>192</v>
      </c>
      <c r="E341" s="248" t="s">
        <v>19</v>
      </c>
      <c r="F341" s="249" t="s">
        <v>636</v>
      </c>
      <c r="G341" s="247"/>
      <c r="H341" s="248" t="s">
        <v>19</v>
      </c>
      <c r="I341" s="250"/>
      <c r="J341" s="247"/>
      <c r="K341" s="247"/>
      <c r="L341" s="251"/>
      <c r="M341" s="252"/>
      <c r="N341" s="253"/>
      <c r="O341" s="253"/>
      <c r="P341" s="253"/>
      <c r="Q341" s="253"/>
      <c r="R341" s="253"/>
      <c r="S341" s="253"/>
      <c r="T341" s="25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5" t="s">
        <v>192</v>
      </c>
      <c r="AU341" s="255" t="s">
        <v>80</v>
      </c>
      <c r="AV341" s="14" t="s">
        <v>76</v>
      </c>
      <c r="AW341" s="14" t="s">
        <v>33</v>
      </c>
      <c r="AX341" s="14" t="s">
        <v>72</v>
      </c>
      <c r="AY341" s="255" t="s">
        <v>124</v>
      </c>
    </row>
    <row r="342" s="13" customFormat="1">
      <c r="A342" s="13"/>
      <c r="B342" s="235"/>
      <c r="C342" s="236"/>
      <c r="D342" s="237" t="s">
        <v>192</v>
      </c>
      <c r="E342" s="256" t="s">
        <v>19</v>
      </c>
      <c r="F342" s="238" t="s">
        <v>138</v>
      </c>
      <c r="G342" s="236"/>
      <c r="H342" s="239">
        <v>3</v>
      </c>
      <c r="I342" s="240"/>
      <c r="J342" s="236"/>
      <c r="K342" s="236"/>
      <c r="L342" s="241"/>
      <c r="M342" s="242"/>
      <c r="N342" s="243"/>
      <c r="O342" s="243"/>
      <c r="P342" s="243"/>
      <c r="Q342" s="243"/>
      <c r="R342" s="243"/>
      <c r="S342" s="243"/>
      <c r="T342" s="24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5" t="s">
        <v>192</v>
      </c>
      <c r="AU342" s="245" t="s">
        <v>80</v>
      </c>
      <c r="AV342" s="13" t="s">
        <v>80</v>
      </c>
      <c r="AW342" s="13" t="s">
        <v>33</v>
      </c>
      <c r="AX342" s="13" t="s">
        <v>76</v>
      </c>
      <c r="AY342" s="245" t="s">
        <v>124</v>
      </c>
    </row>
    <row r="343" s="2" customFormat="1" ht="24.15" customHeight="1">
      <c r="A343" s="40"/>
      <c r="B343" s="41"/>
      <c r="C343" s="207" t="s">
        <v>637</v>
      </c>
      <c r="D343" s="207" t="s">
        <v>125</v>
      </c>
      <c r="E343" s="208" t="s">
        <v>638</v>
      </c>
      <c r="F343" s="209" t="s">
        <v>639</v>
      </c>
      <c r="G343" s="210" t="s">
        <v>485</v>
      </c>
      <c r="H343" s="212"/>
      <c r="I343" s="212"/>
      <c r="J343" s="211">
        <f>ROUND(I343*H343,1)</f>
        <v>0</v>
      </c>
      <c r="K343" s="209" t="s">
        <v>129</v>
      </c>
      <c r="L343" s="46"/>
      <c r="M343" s="213" t="s">
        <v>19</v>
      </c>
      <c r="N343" s="214" t="s">
        <v>43</v>
      </c>
      <c r="O343" s="86"/>
      <c r="P343" s="215">
        <f>O343*H343</f>
        <v>0</v>
      </c>
      <c r="Q343" s="215">
        <v>0</v>
      </c>
      <c r="R343" s="215">
        <f>Q343*H343</f>
        <v>0</v>
      </c>
      <c r="S343" s="215">
        <v>0</v>
      </c>
      <c r="T343" s="216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7" t="s">
        <v>251</v>
      </c>
      <c r="AT343" s="217" t="s">
        <v>125</v>
      </c>
      <c r="AU343" s="217" t="s">
        <v>80</v>
      </c>
      <c r="AY343" s="19" t="s">
        <v>124</v>
      </c>
      <c r="BE343" s="218">
        <f>IF(N343="základní",J343,0)</f>
        <v>0</v>
      </c>
      <c r="BF343" s="218">
        <f>IF(N343="snížená",J343,0)</f>
        <v>0</v>
      </c>
      <c r="BG343" s="218">
        <f>IF(N343="zákl. přenesená",J343,0)</f>
        <v>0</v>
      </c>
      <c r="BH343" s="218">
        <f>IF(N343="sníž. přenesená",J343,0)</f>
        <v>0</v>
      </c>
      <c r="BI343" s="218">
        <f>IF(N343="nulová",J343,0)</f>
        <v>0</v>
      </c>
      <c r="BJ343" s="19" t="s">
        <v>76</v>
      </c>
      <c r="BK343" s="218">
        <f>ROUND(I343*H343,1)</f>
        <v>0</v>
      </c>
      <c r="BL343" s="19" t="s">
        <v>251</v>
      </c>
      <c r="BM343" s="217" t="s">
        <v>640</v>
      </c>
    </row>
    <row r="344" s="2" customFormat="1">
      <c r="A344" s="40"/>
      <c r="B344" s="41"/>
      <c r="C344" s="42"/>
      <c r="D344" s="219" t="s">
        <v>132</v>
      </c>
      <c r="E344" s="42"/>
      <c r="F344" s="220" t="s">
        <v>641</v>
      </c>
      <c r="G344" s="42"/>
      <c r="H344" s="42"/>
      <c r="I344" s="221"/>
      <c r="J344" s="42"/>
      <c r="K344" s="42"/>
      <c r="L344" s="46"/>
      <c r="M344" s="222"/>
      <c r="N344" s="223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132</v>
      </c>
      <c r="AU344" s="19" t="s">
        <v>80</v>
      </c>
    </row>
    <row r="345" s="11" customFormat="1" ht="22.8" customHeight="1">
      <c r="A345" s="11"/>
      <c r="B345" s="193"/>
      <c r="C345" s="194"/>
      <c r="D345" s="195" t="s">
        <v>71</v>
      </c>
      <c r="E345" s="233" t="s">
        <v>642</v>
      </c>
      <c r="F345" s="233" t="s">
        <v>643</v>
      </c>
      <c r="G345" s="194"/>
      <c r="H345" s="194"/>
      <c r="I345" s="197"/>
      <c r="J345" s="234">
        <f>BK345</f>
        <v>0</v>
      </c>
      <c r="K345" s="194"/>
      <c r="L345" s="199"/>
      <c r="M345" s="200"/>
      <c r="N345" s="201"/>
      <c r="O345" s="201"/>
      <c r="P345" s="202">
        <f>SUM(P346:P380)</f>
        <v>0</v>
      </c>
      <c r="Q345" s="201"/>
      <c r="R345" s="202">
        <f>SUM(R346:R380)</f>
        <v>0.72846</v>
      </c>
      <c r="S345" s="201"/>
      <c r="T345" s="203">
        <f>SUM(T346:T380)</f>
        <v>0.92332000000000014</v>
      </c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R345" s="204" t="s">
        <v>80</v>
      </c>
      <c r="AT345" s="205" t="s">
        <v>71</v>
      </c>
      <c r="AU345" s="205" t="s">
        <v>76</v>
      </c>
      <c r="AY345" s="204" t="s">
        <v>124</v>
      </c>
      <c r="BK345" s="206">
        <f>SUM(BK346:BK380)</f>
        <v>0</v>
      </c>
    </row>
    <row r="346" s="2" customFormat="1" ht="16.5" customHeight="1">
      <c r="A346" s="40"/>
      <c r="B346" s="41"/>
      <c r="C346" s="207" t="s">
        <v>644</v>
      </c>
      <c r="D346" s="207" t="s">
        <v>125</v>
      </c>
      <c r="E346" s="208" t="s">
        <v>645</v>
      </c>
      <c r="F346" s="209" t="s">
        <v>646</v>
      </c>
      <c r="G346" s="210" t="s">
        <v>189</v>
      </c>
      <c r="H346" s="211">
        <v>80</v>
      </c>
      <c r="I346" s="212"/>
      <c r="J346" s="211">
        <f>ROUND(I346*H346,1)</f>
        <v>0</v>
      </c>
      <c r="K346" s="209" t="s">
        <v>129</v>
      </c>
      <c r="L346" s="46"/>
      <c r="M346" s="213" t="s">
        <v>19</v>
      </c>
      <c r="N346" s="214" t="s">
        <v>43</v>
      </c>
      <c r="O346" s="86"/>
      <c r="P346" s="215">
        <f>O346*H346</f>
        <v>0</v>
      </c>
      <c r="Q346" s="215">
        <v>0</v>
      </c>
      <c r="R346" s="215">
        <f>Q346*H346</f>
        <v>0</v>
      </c>
      <c r="S346" s="215">
        <v>0.00594</v>
      </c>
      <c r="T346" s="216">
        <f>S346*H346</f>
        <v>0.47520000000000001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17" t="s">
        <v>251</v>
      </c>
      <c r="AT346" s="217" t="s">
        <v>125</v>
      </c>
      <c r="AU346" s="217" t="s">
        <v>80</v>
      </c>
      <c r="AY346" s="19" t="s">
        <v>124</v>
      </c>
      <c r="BE346" s="218">
        <f>IF(N346="základní",J346,0)</f>
        <v>0</v>
      </c>
      <c r="BF346" s="218">
        <f>IF(N346="snížená",J346,0)</f>
        <v>0</v>
      </c>
      <c r="BG346" s="218">
        <f>IF(N346="zákl. přenesená",J346,0)</f>
        <v>0</v>
      </c>
      <c r="BH346" s="218">
        <f>IF(N346="sníž. přenesená",J346,0)</f>
        <v>0</v>
      </c>
      <c r="BI346" s="218">
        <f>IF(N346="nulová",J346,0)</f>
        <v>0</v>
      </c>
      <c r="BJ346" s="19" t="s">
        <v>76</v>
      </c>
      <c r="BK346" s="218">
        <f>ROUND(I346*H346,1)</f>
        <v>0</v>
      </c>
      <c r="BL346" s="19" t="s">
        <v>251</v>
      </c>
      <c r="BM346" s="217" t="s">
        <v>647</v>
      </c>
    </row>
    <row r="347" s="2" customFormat="1">
      <c r="A347" s="40"/>
      <c r="B347" s="41"/>
      <c r="C347" s="42"/>
      <c r="D347" s="219" t="s">
        <v>132</v>
      </c>
      <c r="E347" s="42"/>
      <c r="F347" s="220" t="s">
        <v>648</v>
      </c>
      <c r="G347" s="42"/>
      <c r="H347" s="42"/>
      <c r="I347" s="221"/>
      <c r="J347" s="42"/>
      <c r="K347" s="42"/>
      <c r="L347" s="46"/>
      <c r="M347" s="222"/>
      <c r="N347" s="223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132</v>
      </c>
      <c r="AU347" s="19" t="s">
        <v>80</v>
      </c>
    </row>
    <row r="348" s="2" customFormat="1" ht="16.5" customHeight="1">
      <c r="A348" s="40"/>
      <c r="B348" s="41"/>
      <c r="C348" s="207" t="s">
        <v>649</v>
      </c>
      <c r="D348" s="207" t="s">
        <v>125</v>
      </c>
      <c r="E348" s="208" t="s">
        <v>650</v>
      </c>
      <c r="F348" s="209" t="s">
        <v>651</v>
      </c>
      <c r="G348" s="210" t="s">
        <v>234</v>
      </c>
      <c r="H348" s="211">
        <v>1</v>
      </c>
      <c r="I348" s="212"/>
      <c r="J348" s="211">
        <f>ROUND(I348*H348,1)</f>
        <v>0</v>
      </c>
      <c r="K348" s="209" t="s">
        <v>129</v>
      </c>
      <c r="L348" s="46"/>
      <c r="M348" s="213" t="s">
        <v>19</v>
      </c>
      <c r="N348" s="214" t="s">
        <v>43</v>
      </c>
      <c r="O348" s="86"/>
      <c r="P348" s="215">
        <f>O348*H348</f>
        <v>0</v>
      </c>
      <c r="Q348" s="215">
        <v>0</v>
      </c>
      <c r="R348" s="215">
        <f>Q348*H348</f>
        <v>0</v>
      </c>
      <c r="S348" s="215">
        <v>0.014999999999999999</v>
      </c>
      <c r="T348" s="216">
        <f>S348*H348</f>
        <v>0.014999999999999999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7" t="s">
        <v>251</v>
      </c>
      <c r="AT348" s="217" t="s">
        <v>125</v>
      </c>
      <c r="AU348" s="217" t="s">
        <v>80</v>
      </c>
      <c r="AY348" s="19" t="s">
        <v>124</v>
      </c>
      <c r="BE348" s="218">
        <f>IF(N348="základní",J348,0)</f>
        <v>0</v>
      </c>
      <c r="BF348" s="218">
        <f>IF(N348="snížená",J348,0)</f>
        <v>0</v>
      </c>
      <c r="BG348" s="218">
        <f>IF(N348="zákl. přenesená",J348,0)</f>
        <v>0</v>
      </c>
      <c r="BH348" s="218">
        <f>IF(N348="sníž. přenesená",J348,0)</f>
        <v>0</v>
      </c>
      <c r="BI348" s="218">
        <f>IF(N348="nulová",J348,0)</f>
        <v>0</v>
      </c>
      <c r="BJ348" s="19" t="s">
        <v>76</v>
      </c>
      <c r="BK348" s="218">
        <f>ROUND(I348*H348,1)</f>
        <v>0</v>
      </c>
      <c r="BL348" s="19" t="s">
        <v>251</v>
      </c>
      <c r="BM348" s="217" t="s">
        <v>652</v>
      </c>
    </row>
    <row r="349" s="2" customFormat="1">
      <c r="A349" s="40"/>
      <c r="B349" s="41"/>
      <c r="C349" s="42"/>
      <c r="D349" s="219" t="s">
        <v>132</v>
      </c>
      <c r="E349" s="42"/>
      <c r="F349" s="220" t="s">
        <v>653</v>
      </c>
      <c r="G349" s="42"/>
      <c r="H349" s="42"/>
      <c r="I349" s="221"/>
      <c r="J349" s="42"/>
      <c r="K349" s="42"/>
      <c r="L349" s="46"/>
      <c r="M349" s="222"/>
      <c r="N349" s="223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132</v>
      </c>
      <c r="AU349" s="19" t="s">
        <v>80</v>
      </c>
    </row>
    <row r="350" s="2" customFormat="1" ht="16.5" customHeight="1">
      <c r="A350" s="40"/>
      <c r="B350" s="41"/>
      <c r="C350" s="207" t="s">
        <v>654</v>
      </c>
      <c r="D350" s="207" t="s">
        <v>125</v>
      </c>
      <c r="E350" s="208" t="s">
        <v>655</v>
      </c>
      <c r="F350" s="209" t="s">
        <v>656</v>
      </c>
      <c r="G350" s="210" t="s">
        <v>516</v>
      </c>
      <c r="H350" s="211">
        <v>144</v>
      </c>
      <c r="I350" s="212"/>
      <c r="J350" s="211">
        <f>ROUND(I350*H350,1)</f>
        <v>0</v>
      </c>
      <c r="K350" s="209" t="s">
        <v>129</v>
      </c>
      <c r="L350" s="46"/>
      <c r="M350" s="213" t="s">
        <v>19</v>
      </c>
      <c r="N350" s="214" t="s">
        <v>43</v>
      </c>
      <c r="O350" s="86"/>
      <c r="P350" s="215">
        <f>O350*H350</f>
        <v>0</v>
      </c>
      <c r="Q350" s="215">
        <v>0</v>
      </c>
      <c r="R350" s="215">
        <f>Q350*H350</f>
        <v>0</v>
      </c>
      <c r="S350" s="215">
        <v>0.0022300000000000002</v>
      </c>
      <c r="T350" s="216">
        <f>S350*H350</f>
        <v>0.32112000000000002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17" t="s">
        <v>251</v>
      </c>
      <c r="AT350" s="217" t="s">
        <v>125</v>
      </c>
      <c r="AU350" s="217" t="s">
        <v>80</v>
      </c>
      <c r="AY350" s="19" t="s">
        <v>124</v>
      </c>
      <c r="BE350" s="218">
        <f>IF(N350="základní",J350,0)</f>
        <v>0</v>
      </c>
      <c r="BF350" s="218">
        <f>IF(N350="snížená",J350,0)</f>
        <v>0</v>
      </c>
      <c r="BG350" s="218">
        <f>IF(N350="zákl. přenesená",J350,0)</f>
        <v>0</v>
      </c>
      <c r="BH350" s="218">
        <f>IF(N350="sníž. přenesená",J350,0)</f>
        <v>0</v>
      </c>
      <c r="BI350" s="218">
        <f>IF(N350="nulová",J350,0)</f>
        <v>0</v>
      </c>
      <c r="BJ350" s="19" t="s">
        <v>76</v>
      </c>
      <c r="BK350" s="218">
        <f>ROUND(I350*H350,1)</f>
        <v>0</v>
      </c>
      <c r="BL350" s="19" t="s">
        <v>251</v>
      </c>
      <c r="BM350" s="217" t="s">
        <v>657</v>
      </c>
    </row>
    <row r="351" s="2" customFormat="1">
      <c r="A351" s="40"/>
      <c r="B351" s="41"/>
      <c r="C351" s="42"/>
      <c r="D351" s="219" t="s">
        <v>132</v>
      </c>
      <c r="E351" s="42"/>
      <c r="F351" s="220" t="s">
        <v>658</v>
      </c>
      <c r="G351" s="42"/>
      <c r="H351" s="42"/>
      <c r="I351" s="221"/>
      <c r="J351" s="42"/>
      <c r="K351" s="42"/>
      <c r="L351" s="46"/>
      <c r="M351" s="222"/>
      <c r="N351" s="223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132</v>
      </c>
      <c r="AU351" s="19" t="s">
        <v>80</v>
      </c>
    </row>
    <row r="352" s="2" customFormat="1" ht="16.5" customHeight="1">
      <c r="A352" s="40"/>
      <c r="B352" s="41"/>
      <c r="C352" s="207" t="s">
        <v>659</v>
      </c>
      <c r="D352" s="207" t="s">
        <v>125</v>
      </c>
      <c r="E352" s="208" t="s">
        <v>660</v>
      </c>
      <c r="F352" s="209" t="s">
        <v>661</v>
      </c>
      <c r="G352" s="210" t="s">
        <v>516</v>
      </c>
      <c r="H352" s="211">
        <v>12</v>
      </c>
      <c r="I352" s="212"/>
      <c r="J352" s="211">
        <f>ROUND(I352*H352,1)</f>
        <v>0</v>
      </c>
      <c r="K352" s="209" t="s">
        <v>129</v>
      </c>
      <c r="L352" s="46"/>
      <c r="M352" s="213" t="s">
        <v>19</v>
      </c>
      <c r="N352" s="214" t="s">
        <v>43</v>
      </c>
      <c r="O352" s="86"/>
      <c r="P352" s="215">
        <f>O352*H352</f>
        <v>0</v>
      </c>
      <c r="Q352" s="215">
        <v>0</v>
      </c>
      <c r="R352" s="215">
        <f>Q352*H352</f>
        <v>0</v>
      </c>
      <c r="S352" s="215">
        <v>0.0060499999999999998</v>
      </c>
      <c r="T352" s="216">
        <f>S352*H352</f>
        <v>0.072599999999999998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7" t="s">
        <v>251</v>
      </c>
      <c r="AT352" s="217" t="s">
        <v>125</v>
      </c>
      <c r="AU352" s="217" t="s">
        <v>80</v>
      </c>
      <c r="AY352" s="19" t="s">
        <v>124</v>
      </c>
      <c r="BE352" s="218">
        <f>IF(N352="základní",J352,0)</f>
        <v>0</v>
      </c>
      <c r="BF352" s="218">
        <f>IF(N352="snížená",J352,0)</f>
        <v>0</v>
      </c>
      <c r="BG352" s="218">
        <f>IF(N352="zákl. přenesená",J352,0)</f>
        <v>0</v>
      </c>
      <c r="BH352" s="218">
        <f>IF(N352="sníž. přenesená",J352,0)</f>
        <v>0</v>
      </c>
      <c r="BI352" s="218">
        <f>IF(N352="nulová",J352,0)</f>
        <v>0</v>
      </c>
      <c r="BJ352" s="19" t="s">
        <v>76</v>
      </c>
      <c r="BK352" s="218">
        <f>ROUND(I352*H352,1)</f>
        <v>0</v>
      </c>
      <c r="BL352" s="19" t="s">
        <v>251</v>
      </c>
      <c r="BM352" s="217" t="s">
        <v>662</v>
      </c>
    </row>
    <row r="353" s="2" customFormat="1">
      <c r="A353" s="40"/>
      <c r="B353" s="41"/>
      <c r="C353" s="42"/>
      <c r="D353" s="219" t="s">
        <v>132</v>
      </c>
      <c r="E353" s="42"/>
      <c r="F353" s="220" t="s">
        <v>663</v>
      </c>
      <c r="G353" s="42"/>
      <c r="H353" s="42"/>
      <c r="I353" s="221"/>
      <c r="J353" s="42"/>
      <c r="K353" s="42"/>
      <c r="L353" s="46"/>
      <c r="M353" s="222"/>
      <c r="N353" s="223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132</v>
      </c>
      <c r="AU353" s="19" t="s">
        <v>80</v>
      </c>
    </row>
    <row r="354" s="2" customFormat="1" ht="16.5" customHeight="1">
      <c r="A354" s="40"/>
      <c r="B354" s="41"/>
      <c r="C354" s="207" t="s">
        <v>664</v>
      </c>
      <c r="D354" s="207" t="s">
        <v>125</v>
      </c>
      <c r="E354" s="208" t="s">
        <v>665</v>
      </c>
      <c r="F354" s="209" t="s">
        <v>666</v>
      </c>
      <c r="G354" s="210" t="s">
        <v>516</v>
      </c>
      <c r="H354" s="211">
        <v>10</v>
      </c>
      <c r="I354" s="212"/>
      <c r="J354" s="211">
        <f>ROUND(I354*H354,1)</f>
        <v>0</v>
      </c>
      <c r="K354" s="209" t="s">
        <v>129</v>
      </c>
      <c r="L354" s="46"/>
      <c r="M354" s="213" t="s">
        <v>19</v>
      </c>
      <c r="N354" s="214" t="s">
        <v>43</v>
      </c>
      <c r="O354" s="86"/>
      <c r="P354" s="215">
        <f>O354*H354</f>
        <v>0</v>
      </c>
      <c r="Q354" s="215">
        <v>0</v>
      </c>
      <c r="R354" s="215">
        <f>Q354*H354</f>
        <v>0</v>
      </c>
      <c r="S354" s="215">
        <v>0.0039399999999999999</v>
      </c>
      <c r="T354" s="216">
        <f>S354*H354</f>
        <v>0.039399999999999998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17" t="s">
        <v>251</v>
      </c>
      <c r="AT354" s="217" t="s">
        <v>125</v>
      </c>
      <c r="AU354" s="217" t="s">
        <v>80</v>
      </c>
      <c r="AY354" s="19" t="s">
        <v>124</v>
      </c>
      <c r="BE354" s="218">
        <f>IF(N354="základní",J354,0)</f>
        <v>0</v>
      </c>
      <c r="BF354" s="218">
        <f>IF(N354="snížená",J354,0)</f>
        <v>0</v>
      </c>
      <c r="BG354" s="218">
        <f>IF(N354="zákl. přenesená",J354,0)</f>
        <v>0</v>
      </c>
      <c r="BH354" s="218">
        <f>IF(N354="sníž. přenesená",J354,0)</f>
        <v>0</v>
      </c>
      <c r="BI354" s="218">
        <f>IF(N354="nulová",J354,0)</f>
        <v>0</v>
      </c>
      <c r="BJ354" s="19" t="s">
        <v>76</v>
      </c>
      <c r="BK354" s="218">
        <f>ROUND(I354*H354,1)</f>
        <v>0</v>
      </c>
      <c r="BL354" s="19" t="s">
        <v>251</v>
      </c>
      <c r="BM354" s="217" t="s">
        <v>667</v>
      </c>
    </row>
    <row r="355" s="2" customFormat="1">
      <c r="A355" s="40"/>
      <c r="B355" s="41"/>
      <c r="C355" s="42"/>
      <c r="D355" s="219" t="s">
        <v>132</v>
      </c>
      <c r="E355" s="42"/>
      <c r="F355" s="220" t="s">
        <v>668</v>
      </c>
      <c r="G355" s="42"/>
      <c r="H355" s="42"/>
      <c r="I355" s="221"/>
      <c r="J355" s="42"/>
      <c r="K355" s="42"/>
      <c r="L355" s="46"/>
      <c r="M355" s="222"/>
      <c r="N355" s="223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132</v>
      </c>
      <c r="AU355" s="19" t="s">
        <v>80</v>
      </c>
    </row>
    <row r="356" s="2" customFormat="1" ht="16.5" customHeight="1">
      <c r="A356" s="40"/>
      <c r="B356" s="41"/>
      <c r="C356" s="207" t="s">
        <v>669</v>
      </c>
      <c r="D356" s="207" t="s">
        <v>125</v>
      </c>
      <c r="E356" s="208" t="s">
        <v>670</v>
      </c>
      <c r="F356" s="209" t="s">
        <v>671</v>
      </c>
      <c r="G356" s="210" t="s">
        <v>516</v>
      </c>
      <c r="H356" s="211">
        <v>4</v>
      </c>
      <c r="I356" s="212"/>
      <c r="J356" s="211">
        <f>ROUND(I356*H356,1)</f>
        <v>0</v>
      </c>
      <c r="K356" s="209" t="s">
        <v>129</v>
      </c>
      <c r="L356" s="46"/>
      <c r="M356" s="213" t="s">
        <v>19</v>
      </c>
      <c r="N356" s="214" t="s">
        <v>43</v>
      </c>
      <c r="O356" s="86"/>
      <c r="P356" s="215">
        <f>O356*H356</f>
        <v>0</v>
      </c>
      <c r="Q356" s="215">
        <v>0.00147</v>
      </c>
      <c r="R356" s="215">
        <f>Q356*H356</f>
        <v>0.0058799999999999998</v>
      </c>
      <c r="S356" s="215">
        <v>0</v>
      </c>
      <c r="T356" s="216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17" t="s">
        <v>251</v>
      </c>
      <c r="AT356" s="217" t="s">
        <v>125</v>
      </c>
      <c r="AU356" s="217" t="s">
        <v>80</v>
      </c>
      <c r="AY356" s="19" t="s">
        <v>124</v>
      </c>
      <c r="BE356" s="218">
        <f>IF(N356="základní",J356,0)</f>
        <v>0</v>
      </c>
      <c r="BF356" s="218">
        <f>IF(N356="snížená",J356,0)</f>
        <v>0</v>
      </c>
      <c r="BG356" s="218">
        <f>IF(N356="zákl. přenesená",J356,0)</f>
        <v>0</v>
      </c>
      <c r="BH356" s="218">
        <f>IF(N356="sníž. přenesená",J356,0)</f>
        <v>0</v>
      </c>
      <c r="BI356" s="218">
        <f>IF(N356="nulová",J356,0)</f>
        <v>0</v>
      </c>
      <c r="BJ356" s="19" t="s">
        <v>76</v>
      </c>
      <c r="BK356" s="218">
        <f>ROUND(I356*H356,1)</f>
        <v>0</v>
      </c>
      <c r="BL356" s="19" t="s">
        <v>251</v>
      </c>
      <c r="BM356" s="217" t="s">
        <v>672</v>
      </c>
    </row>
    <row r="357" s="2" customFormat="1">
      <c r="A357" s="40"/>
      <c r="B357" s="41"/>
      <c r="C357" s="42"/>
      <c r="D357" s="219" t="s">
        <v>132</v>
      </c>
      <c r="E357" s="42"/>
      <c r="F357" s="220" t="s">
        <v>673</v>
      </c>
      <c r="G357" s="42"/>
      <c r="H357" s="42"/>
      <c r="I357" s="221"/>
      <c r="J357" s="42"/>
      <c r="K357" s="42"/>
      <c r="L357" s="46"/>
      <c r="M357" s="222"/>
      <c r="N357" s="223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132</v>
      </c>
      <c r="AU357" s="19" t="s">
        <v>80</v>
      </c>
    </row>
    <row r="358" s="2" customFormat="1" ht="24.15" customHeight="1">
      <c r="A358" s="40"/>
      <c r="B358" s="41"/>
      <c r="C358" s="207" t="s">
        <v>674</v>
      </c>
      <c r="D358" s="207" t="s">
        <v>125</v>
      </c>
      <c r="E358" s="208" t="s">
        <v>675</v>
      </c>
      <c r="F358" s="209" t="s">
        <v>676</v>
      </c>
      <c r="G358" s="210" t="s">
        <v>189</v>
      </c>
      <c r="H358" s="211">
        <v>6</v>
      </c>
      <c r="I358" s="212"/>
      <c r="J358" s="211">
        <f>ROUND(I358*H358,1)</f>
        <v>0</v>
      </c>
      <c r="K358" s="209" t="s">
        <v>129</v>
      </c>
      <c r="L358" s="46"/>
      <c r="M358" s="213" t="s">
        <v>19</v>
      </c>
      <c r="N358" s="214" t="s">
        <v>43</v>
      </c>
      <c r="O358" s="86"/>
      <c r="P358" s="215">
        <f>O358*H358</f>
        <v>0</v>
      </c>
      <c r="Q358" s="215">
        <v>0.00662</v>
      </c>
      <c r="R358" s="215">
        <f>Q358*H358</f>
        <v>0.039719999999999998</v>
      </c>
      <c r="S358" s="215">
        <v>0</v>
      </c>
      <c r="T358" s="216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7" t="s">
        <v>251</v>
      </c>
      <c r="AT358" s="217" t="s">
        <v>125</v>
      </c>
      <c r="AU358" s="217" t="s">
        <v>80</v>
      </c>
      <c r="AY358" s="19" t="s">
        <v>124</v>
      </c>
      <c r="BE358" s="218">
        <f>IF(N358="základní",J358,0)</f>
        <v>0</v>
      </c>
      <c r="BF358" s="218">
        <f>IF(N358="snížená",J358,0)</f>
        <v>0</v>
      </c>
      <c r="BG358" s="218">
        <f>IF(N358="zákl. přenesená",J358,0)</f>
        <v>0</v>
      </c>
      <c r="BH358" s="218">
        <f>IF(N358="sníž. přenesená",J358,0)</f>
        <v>0</v>
      </c>
      <c r="BI358" s="218">
        <f>IF(N358="nulová",J358,0)</f>
        <v>0</v>
      </c>
      <c r="BJ358" s="19" t="s">
        <v>76</v>
      </c>
      <c r="BK358" s="218">
        <f>ROUND(I358*H358,1)</f>
        <v>0</v>
      </c>
      <c r="BL358" s="19" t="s">
        <v>251</v>
      </c>
      <c r="BM358" s="217" t="s">
        <v>677</v>
      </c>
    </row>
    <row r="359" s="2" customFormat="1">
      <c r="A359" s="40"/>
      <c r="B359" s="41"/>
      <c r="C359" s="42"/>
      <c r="D359" s="219" t="s">
        <v>132</v>
      </c>
      <c r="E359" s="42"/>
      <c r="F359" s="220" t="s">
        <v>678</v>
      </c>
      <c r="G359" s="42"/>
      <c r="H359" s="42"/>
      <c r="I359" s="221"/>
      <c r="J359" s="42"/>
      <c r="K359" s="42"/>
      <c r="L359" s="46"/>
      <c r="M359" s="222"/>
      <c r="N359" s="223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132</v>
      </c>
      <c r="AU359" s="19" t="s">
        <v>80</v>
      </c>
    </row>
    <row r="360" s="2" customFormat="1" ht="24.15" customHeight="1">
      <c r="A360" s="40"/>
      <c r="B360" s="41"/>
      <c r="C360" s="207" t="s">
        <v>679</v>
      </c>
      <c r="D360" s="207" t="s">
        <v>125</v>
      </c>
      <c r="E360" s="208" t="s">
        <v>680</v>
      </c>
      <c r="F360" s="209" t="s">
        <v>681</v>
      </c>
      <c r="G360" s="210" t="s">
        <v>234</v>
      </c>
      <c r="H360" s="211">
        <v>1</v>
      </c>
      <c r="I360" s="212"/>
      <c r="J360" s="211">
        <f>ROUND(I360*H360,1)</f>
        <v>0</v>
      </c>
      <c r="K360" s="209" t="s">
        <v>129</v>
      </c>
      <c r="L360" s="46"/>
      <c r="M360" s="213" t="s">
        <v>19</v>
      </c>
      <c r="N360" s="214" t="s">
        <v>43</v>
      </c>
      <c r="O360" s="86"/>
      <c r="P360" s="215">
        <f>O360*H360</f>
        <v>0</v>
      </c>
      <c r="Q360" s="215">
        <v>0.0090600000000000003</v>
      </c>
      <c r="R360" s="215">
        <f>Q360*H360</f>
        <v>0.0090600000000000003</v>
      </c>
      <c r="S360" s="215">
        <v>0</v>
      </c>
      <c r="T360" s="216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17" t="s">
        <v>251</v>
      </c>
      <c r="AT360" s="217" t="s">
        <v>125</v>
      </c>
      <c r="AU360" s="217" t="s">
        <v>80</v>
      </c>
      <c r="AY360" s="19" t="s">
        <v>124</v>
      </c>
      <c r="BE360" s="218">
        <f>IF(N360="základní",J360,0)</f>
        <v>0</v>
      </c>
      <c r="BF360" s="218">
        <f>IF(N360="snížená",J360,0)</f>
        <v>0</v>
      </c>
      <c r="BG360" s="218">
        <f>IF(N360="zákl. přenesená",J360,0)</f>
        <v>0</v>
      </c>
      <c r="BH360" s="218">
        <f>IF(N360="sníž. přenesená",J360,0)</f>
        <v>0</v>
      </c>
      <c r="BI360" s="218">
        <f>IF(N360="nulová",J360,0)</f>
        <v>0</v>
      </c>
      <c r="BJ360" s="19" t="s">
        <v>76</v>
      </c>
      <c r="BK360" s="218">
        <f>ROUND(I360*H360,1)</f>
        <v>0</v>
      </c>
      <c r="BL360" s="19" t="s">
        <v>251</v>
      </c>
      <c r="BM360" s="217" t="s">
        <v>682</v>
      </c>
    </row>
    <row r="361" s="2" customFormat="1">
      <c r="A361" s="40"/>
      <c r="B361" s="41"/>
      <c r="C361" s="42"/>
      <c r="D361" s="219" t="s">
        <v>132</v>
      </c>
      <c r="E361" s="42"/>
      <c r="F361" s="220" t="s">
        <v>683</v>
      </c>
      <c r="G361" s="42"/>
      <c r="H361" s="42"/>
      <c r="I361" s="221"/>
      <c r="J361" s="42"/>
      <c r="K361" s="42"/>
      <c r="L361" s="46"/>
      <c r="M361" s="222"/>
      <c r="N361" s="223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132</v>
      </c>
      <c r="AU361" s="19" t="s">
        <v>80</v>
      </c>
    </row>
    <row r="362" s="2" customFormat="1" ht="21.75" customHeight="1">
      <c r="A362" s="40"/>
      <c r="B362" s="41"/>
      <c r="C362" s="207" t="s">
        <v>367</v>
      </c>
      <c r="D362" s="207" t="s">
        <v>125</v>
      </c>
      <c r="E362" s="208" t="s">
        <v>684</v>
      </c>
      <c r="F362" s="209" t="s">
        <v>685</v>
      </c>
      <c r="G362" s="210" t="s">
        <v>189</v>
      </c>
      <c r="H362" s="211">
        <v>12</v>
      </c>
      <c r="I362" s="212"/>
      <c r="J362" s="211">
        <f>ROUND(I362*H362,1)</f>
        <v>0</v>
      </c>
      <c r="K362" s="209" t="s">
        <v>129</v>
      </c>
      <c r="L362" s="46"/>
      <c r="M362" s="213" t="s">
        <v>19</v>
      </c>
      <c r="N362" s="214" t="s">
        <v>43</v>
      </c>
      <c r="O362" s="86"/>
      <c r="P362" s="215">
        <f>O362*H362</f>
        <v>0</v>
      </c>
      <c r="Q362" s="215">
        <v>0.0073499999999999998</v>
      </c>
      <c r="R362" s="215">
        <f>Q362*H362</f>
        <v>0.088200000000000001</v>
      </c>
      <c r="S362" s="215">
        <v>0</v>
      </c>
      <c r="T362" s="216">
        <f>S362*H362</f>
        <v>0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17" t="s">
        <v>251</v>
      </c>
      <c r="AT362" s="217" t="s">
        <v>125</v>
      </c>
      <c r="AU362" s="217" t="s">
        <v>80</v>
      </c>
      <c r="AY362" s="19" t="s">
        <v>124</v>
      </c>
      <c r="BE362" s="218">
        <f>IF(N362="základní",J362,0)</f>
        <v>0</v>
      </c>
      <c r="BF362" s="218">
        <f>IF(N362="snížená",J362,0)</f>
        <v>0</v>
      </c>
      <c r="BG362" s="218">
        <f>IF(N362="zákl. přenesená",J362,0)</f>
        <v>0</v>
      </c>
      <c r="BH362" s="218">
        <f>IF(N362="sníž. přenesená",J362,0)</f>
        <v>0</v>
      </c>
      <c r="BI362" s="218">
        <f>IF(N362="nulová",J362,0)</f>
        <v>0</v>
      </c>
      <c r="BJ362" s="19" t="s">
        <v>76</v>
      </c>
      <c r="BK362" s="218">
        <f>ROUND(I362*H362,1)</f>
        <v>0</v>
      </c>
      <c r="BL362" s="19" t="s">
        <v>251</v>
      </c>
      <c r="BM362" s="217" t="s">
        <v>686</v>
      </c>
    </row>
    <row r="363" s="2" customFormat="1">
      <c r="A363" s="40"/>
      <c r="B363" s="41"/>
      <c r="C363" s="42"/>
      <c r="D363" s="219" t="s">
        <v>132</v>
      </c>
      <c r="E363" s="42"/>
      <c r="F363" s="220" t="s">
        <v>687</v>
      </c>
      <c r="G363" s="42"/>
      <c r="H363" s="42"/>
      <c r="I363" s="221"/>
      <c r="J363" s="42"/>
      <c r="K363" s="42"/>
      <c r="L363" s="46"/>
      <c r="M363" s="222"/>
      <c r="N363" s="223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132</v>
      </c>
      <c r="AU363" s="19" t="s">
        <v>80</v>
      </c>
    </row>
    <row r="364" s="2" customFormat="1" ht="16.5" customHeight="1">
      <c r="A364" s="40"/>
      <c r="B364" s="41"/>
      <c r="C364" s="207" t="s">
        <v>688</v>
      </c>
      <c r="D364" s="207" t="s">
        <v>125</v>
      </c>
      <c r="E364" s="208" t="s">
        <v>689</v>
      </c>
      <c r="F364" s="209" t="s">
        <v>690</v>
      </c>
      <c r="G364" s="210" t="s">
        <v>516</v>
      </c>
      <c r="H364" s="211">
        <v>11</v>
      </c>
      <c r="I364" s="212"/>
      <c r="J364" s="211">
        <f>ROUND(I364*H364,1)</f>
        <v>0</v>
      </c>
      <c r="K364" s="209" t="s">
        <v>129</v>
      </c>
      <c r="L364" s="46"/>
      <c r="M364" s="213" t="s">
        <v>19</v>
      </c>
      <c r="N364" s="214" t="s">
        <v>43</v>
      </c>
      <c r="O364" s="86"/>
      <c r="P364" s="215">
        <f>O364*H364</f>
        <v>0</v>
      </c>
      <c r="Q364" s="215">
        <v>0.0038600000000000001</v>
      </c>
      <c r="R364" s="215">
        <f>Q364*H364</f>
        <v>0.042460000000000005</v>
      </c>
      <c r="S364" s="215">
        <v>0</v>
      </c>
      <c r="T364" s="216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17" t="s">
        <v>251</v>
      </c>
      <c r="AT364" s="217" t="s">
        <v>125</v>
      </c>
      <c r="AU364" s="217" t="s">
        <v>80</v>
      </c>
      <c r="AY364" s="19" t="s">
        <v>124</v>
      </c>
      <c r="BE364" s="218">
        <f>IF(N364="základní",J364,0)</f>
        <v>0</v>
      </c>
      <c r="BF364" s="218">
        <f>IF(N364="snížená",J364,0)</f>
        <v>0</v>
      </c>
      <c r="BG364" s="218">
        <f>IF(N364="zákl. přenesená",J364,0)</f>
        <v>0</v>
      </c>
      <c r="BH364" s="218">
        <f>IF(N364="sníž. přenesená",J364,0)</f>
        <v>0</v>
      </c>
      <c r="BI364" s="218">
        <f>IF(N364="nulová",J364,0)</f>
        <v>0</v>
      </c>
      <c r="BJ364" s="19" t="s">
        <v>76</v>
      </c>
      <c r="BK364" s="218">
        <f>ROUND(I364*H364,1)</f>
        <v>0</v>
      </c>
      <c r="BL364" s="19" t="s">
        <v>251</v>
      </c>
      <c r="BM364" s="217" t="s">
        <v>691</v>
      </c>
    </row>
    <row r="365" s="2" customFormat="1">
      <c r="A365" s="40"/>
      <c r="B365" s="41"/>
      <c r="C365" s="42"/>
      <c r="D365" s="219" t="s">
        <v>132</v>
      </c>
      <c r="E365" s="42"/>
      <c r="F365" s="220" t="s">
        <v>692</v>
      </c>
      <c r="G365" s="42"/>
      <c r="H365" s="42"/>
      <c r="I365" s="221"/>
      <c r="J365" s="42"/>
      <c r="K365" s="42"/>
      <c r="L365" s="46"/>
      <c r="M365" s="222"/>
      <c r="N365" s="223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132</v>
      </c>
      <c r="AU365" s="19" t="s">
        <v>80</v>
      </c>
    </row>
    <row r="366" s="2" customFormat="1" ht="24.15" customHeight="1">
      <c r="A366" s="40"/>
      <c r="B366" s="41"/>
      <c r="C366" s="207" t="s">
        <v>693</v>
      </c>
      <c r="D366" s="207" t="s">
        <v>125</v>
      </c>
      <c r="E366" s="208" t="s">
        <v>694</v>
      </c>
      <c r="F366" s="209" t="s">
        <v>695</v>
      </c>
      <c r="G366" s="210" t="s">
        <v>234</v>
      </c>
      <c r="H366" s="211">
        <v>8</v>
      </c>
      <c r="I366" s="212"/>
      <c r="J366" s="211">
        <f>ROUND(I366*H366,1)</f>
        <v>0</v>
      </c>
      <c r="K366" s="209" t="s">
        <v>129</v>
      </c>
      <c r="L366" s="46"/>
      <c r="M366" s="213" t="s">
        <v>19</v>
      </c>
      <c r="N366" s="214" t="s">
        <v>43</v>
      </c>
      <c r="O366" s="86"/>
      <c r="P366" s="215">
        <f>O366*H366</f>
        <v>0</v>
      </c>
      <c r="Q366" s="215">
        <v>0</v>
      </c>
      <c r="R366" s="215">
        <f>Q366*H366</f>
        <v>0</v>
      </c>
      <c r="S366" s="215">
        <v>0</v>
      </c>
      <c r="T366" s="216">
        <f>S366*H366</f>
        <v>0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17" t="s">
        <v>251</v>
      </c>
      <c r="AT366" s="217" t="s">
        <v>125</v>
      </c>
      <c r="AU366" s="217" t="s">
        <v>80</v>
      </c>
      <c r="AY366" s="19" t="s">
        <v>124</v>
      </c>
      <c r="BE366" s="218">
        <f>IF(N366="základní",J366,0)</f>
        <v>0</v>
      </c>
      <c r="BF366" s="218">
        <f>IF(N366="snížená",J366,0)</f>
        <v>0</v>
      </c>
      <c r="BG366" s="218">
        <f>IF(N366="zákl. přenesená",J366,0)</f>
        <v>0</v>
      </c>
      <c r="BH366" s="218">
        <f>IF(N366="sníž. přenesená",J366,0)</f>
        <v>0</v>
      </c>
      <c r="BI366" s="218">
        <f>IF(N366="nulová",J366,0)</f>
        <v>0</v>
      </c>
      <c r="BJ366" s="19" t="s">
        <v>76</v>
      </c>
      <c r="BK366" s="218">
        <f>ROUND(I366*H366,1)</f>
        <v>0</v>
      </c>
      <c r="BL366" s="19" t="s">
        <v>251</v>
      </c>
      <c r="BM366" s="217" t="s">
        <v>696</v>
      </c>
    </row>
    <row r="367" s="2" customFormat="1">
      <c r="A367" s="40"/>
      <c r="B367" s="41"/>
      <c r="C367" s="42"/>
      <c r="D367" s="219" t="s">
        <v>132</v>
      </c>
      <c r="E367" s="42"/>
      <c r="F367" s="220" t="s">
        <v>697</v>
      </c>
      <c r="G367" s="42"/>
      <c r="H367" s="42"/>
      <c r="I367" s="221"/>
      <c r="J367" s="42"/>
      <c r="K367" s="42"/>
      <c r="L367" s="46"/>
      <c r="M367" s="222"/>
      <c r="N367" s="223"/>
      <c r="O367" s="86"/>
      <c r="P367" s="86"/>
      <c r="Q367" s="86"/>
      <c r="R367" s="86"/>
      <c r="S367" s="86"/>
      <c r="T367" s="87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19" t="s">
        <v>132</v>
      </c>
      <c r="AU367" s="19" t="s">
        <v>80</v>
      </c>
    </row>
    <row r="368" s="2" customFormat="1" ht="21.75" customHeight="1">
      <c r="A368" s="40"/>
      <c r="B368" s="41"/>
      <c r="C368" s="207" t="s">
        <v>698</v>
      </c>
      <c r="D368" s="207" t="s">
        <v>125</v>
      </c>
      <c r="E368" s="208" t="s">
        <v>699</v>
      </c>
      <c r="F368" s="209" t="s">
        <v>700</v>
      </c>
      <c r="G368" s="210" t="s">
        <v>189</v>
      </c>
      <c r="H368" s="211">
        <v>56</v>
      </c>
      <c r="I368" s="212"/>
      <c r="J368" s="211">
        <f>ROUND(I368*H368,1)</f>
        <v>0</v>
      </c>
      <c r="K368" s="209" t="s">
        <v>129</v>
      </c>
      <c r="L368" s="46"/>
      <c r="M368" s="213" t="s">
        <v>19</v>
      </c>
      <c r="N368" s="214" t="s">
        <v>43</v>
      </c>
      <c r="O368" s="86"/>
      <c r="P368" s="215">
        <f>O368*H368</f>
        <v>0</v>
      </c>
      <c r="Q368" s="215">
        <v>0.0077299999999999999</v>
      </c>
      <c r="R368" s="215">
        <f>Q368*H368</f>
        <v>0.43287999999999999</v>
      </c>
      <c r="S368" s="215">
        <v>0</v>
      </c>
      <c r="T368" s="216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7" t="s">
        <v>251</v>
      </c>
      <c r="AT368" s="217" t="s">
        <v>125</v>
      </c>
      <c r="AU368" s="217" t="s">
        <v>80</v>
      </c>
      <c r="AY368" s="19" t="s">
        <v>124</v>
      </c>
      <c r="BE368" s="218">
        <f>IF(N368="základní",J368,0)</f>
        <v>0</v>
      </c>
      <c r="BF368" s="218">
        <f>IF(N368="snížená",J368,0)</f>
        <v>0</v>
      </c>
      <c r="BG368" s="218">
        <f>IF(N368="zákl. přenesená",J368,0)</f>
        <v>0</v>
      </c>
      <c r="BH368" s="218">
        <f>IF(N368="sníž. přenesená",J368,0)</f>
        <v>0</v>
      </c>
      <c r="BI368" s="218">
        <f>IF(N368="nulová",J368,0)</f>
        <v>0</v>
      </c>
      <c r="BJ368" s="19" t="s">
        <v>76</v>
      </c>
      <c r="BK368" s="218">
        <f>ROUND(I368*H368,1)</f>
        <v>0</v>
      </c>
      <c r="BL368" s="19" t="s">
        <v>251</v>
      </c>
      <c r="BM368" s="217" t="s">
        <v>701</v>
      </c>
    </row>
    <row r="369" s="2" customFormat="1">
      <c r="A369" s="40"/>
      <c r="B369" s="41"/>
      <c r="C369" s="42"/>
      <c r="D369" s="219" t="s">
        <v>132</v>
      </c>
      <c r="E369" s="42"/>
      <c r="F369" s="220" t="s">
        <v>702</v>
      </c>
      <c r="G369" s="42"/>
      <c r="H369" s="42"/>
      <c r="I369" s="221"/>
      <c r="J369" s="42"/>
      <c r="K369" s="42"/>
      <c r="L369" s="46"/>
      <c r="M369" s="222"/>
      <c r="N369" s="223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132</v>
      </c>
      <c r="AU369" s="19" t="s">
        <v>80</v>
      </c>
    </row>
    <row r="370" s="2" customFormat="1" ht="21.75" customHeight="1">
      <c r="A370" s="40"/>
      <c r="B370" s="41"/>
      <c r="C370" s="207" t="s">
        <v>703</v>
      </c>
      <c r="D370" s="207" t="s">
        <v>125</v>
      </c>
      <c r="E370" s="208" t="s">
        <v>704</v>
      </c>
      <c r="F370" s="209" t="s">
        <v>705</v>
      </c>
      <c r="G370" s="210" t="s">
        <v>516</v>
      </c>
      <c r="H370" s="211">
        <v>12</v>
      </c>
      <c r="I370" s="212"/>
      <c r="J370" s="211">
        <f>ROUND(I370*H370,1)</f>
        <v>0</v>
      </c>
      <c r="K370" s="209" t="s">
        <v>129</v>
      </c>
      <c r="L370" s="46"/>
      <c r="M370" s="213" t="s">
        <v>19</v>
      </c>
      <c r="N370" s="214" t="s">
        <v>43</v>
      </c>
      <c r="O370" s="86"/>
      <c r="P370" s="215">
        <f>O370*H370</f>
        <v>0</v>
      </c>
      <c r="Q370" s="215">
        <v>0.0070800000000000004</v>
      </c>
      <c r="R370" s="215">
        <f>Q370*H370</f>
        <v>0.084960000000000008</v>
      </c>
      <c r="S370" s="215">
        <v>0</v>
      </c>
      <c r="T370" s="216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17" t="s">
        <v>251</v>
      </c>
      <c r="AT370" s="217" t="s">
        <v>125</v>
      </c>
      <c r="AU370" s="217" t="s">
        <v>80</v>
      </c>
      <c r="AY370" s="19" t="s">
        <v>124</v>
      </c>
      <c r="BE370" s="218">
        <f>IF(N370="základní",J370,0)</f>
        <v>0</v>
      </c>
      <c r="BF370" s="218">
        <f>IF(N370="snížená",J370,0)</f>
        <v>0</v>
      </c>
      <c r="BG370" s="218">
        <f>IF(N370="zákl. přenesená",J370,0)</f>
        <v>0</v>
      </c>
      <c r="BH370" s="218">
        <f>IF(N370="sníž. přenesená",J370,0)</f>
        <v>0</v>
      </c>
      <c r="BI370" s="218">
        <f>IF(N370="nulová",J370,0)</f>
        <v>0</v>
      </c>
      <c r="BJ370" s="19" t="s">
        <v>76</v>
      </c>
      <c r="BK370" s="218">
        <f>ROUND(I370*H370,1)</f>
        <v>0</v>
      </c>
      <c r="BL370" s="19" t="s">
        <v>251</v>
      </c>
      <c r="BM370" s="217" t="s">
        <v>706</v>
      </c>
    </row>
    <row r="371" s="2" customFormat="1">
      <c r="A371" s="40"/>
      <c r="B371" s="41"/>
      <c r="C371" s="42"/>
      <c r="D371" s="219" t="s">
        <v>132</v>
      </c>
      <c r="E371" s="42"/>
      <c r="F371" s="220" t="s">
        <v>707</v>
      </c>
      <c r="G371" s="42"/>
      <c r="H371" s="42"/>
      <c r="I371" s="221"/>
      <c r="J371" s="42"/>
      <c r="K371" s="42"/>
      <c r="L371" s="46"/>
      <c r="M371" s="222"/>
      <c r="N371" s="223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132</v>
      </c>
      <c r="AU371" s="19" t="s">
        <v>80</v>
      </c>
    </row>
    <row r="372" s="2" customFormat="1" ht="16.5" customHeight="1">
      <c r="A372" s="40"/>
      <c r="B372" s="41"/>
      <c r="C372" s="207" t="s">
        <v>708</v>
      </c>
      <c r="D372" s="207" t="s">
        <v>125</v>
      </c>
      <c r="E372" s="208" t="s">
        <v>709</v>
      </c>
      <c r="F372" s="209" t="s">
        <v>710</v>
      </c>
      <c r="G372" s="210" t="s">
        <v>516</v>
      </c>
      <c r="H372" s="211">
        <v>10</v>
      </c>
      <c r="I372" s="212"/>
      <c r="J372" s="211">
        <f>ROUND(I372*H372,1)</f>
        <v>0</v>
      </c>
      <c r="K372" s="209" t="s">
        <v>129</v>
      </c>
      <c r="L372" s="46"/>
      <c r="M372" s="213" t="s">
        <v>19</v>
      </c>
      <c r="N372" s="214" t="s">
        <v>43</v>
      </c>
      <c r="O372" s="86"/>
      <c r="P372" s="215">
        <f>O372*H372</f>
        <v>0</v>
      </c>
      <c r="Q372" s="215">
        <v>0.0025300000000000001</v>
      </c>
      <c r="R372" s="215">
        <f>Q372*H372</f>
        <v>0.025300000000000003</v>
      </c>
      <c r="S372" s="215">
        <v>0</v>
      </c>
      <c r="T372" s="216">
        <f>S372*H372</f>
        <v>0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17" t="s">
        <v>251</v>
      </c>
      <c r="AT372" s="217" t="s">
        <v>125</v>
      </c>
      <c r="AU372" s="217" t="s">
        <v>80</v>
      </c>
      <c r="AY372" s="19" t="s">
        <v>124</v>
      </c>
      <c r="BE372" s="218">
        <f>IF(N372="základní",J372,0)</f>
        <v>0</v>
      </c>
      <c r="BF372" s="218">
        <f>IF(N372="snížená",J372,0)</f>
        <v>0</v>
      </c>
      <c r="BG372" s="218">
        <f>IF(N372="zákl. přenesená",J372,0)</f>
        <v>0</v>
      </c>
      <c r="BH372" s="218">
        <f>IF(N372="sníž. přenesená",J372,0)</f>
        <v>0</v>
      </c>
      <c r="BI372" s="218">
        <f>IF(N372="nulová",J372,0)</f>
        <v>0</v>
      </c>
      <c r="BJ372" s="19" t="s">
        <v>76</v>
      </c>
      <c r="BK372" s="218">
        <f>ROUND(I372*H372,1)</f>
        <v>0</v>
      </c>
      <c r="BL372" s="19" t="s">
        <v>251</v>
      </c>
      <c r="BM372" s="217" t="s">
        <v>711</v>
      </c>
    </row>
    <row r="373" s="2" customFormat="1">
      <c r="A373" s="40"/>
      <c r="B373" s="41"/>
      <c r="C373" s="42"/>
      <c r="D373" s="219" t="s">
        <v>132</v>
      </c>
      <c r="E373" s="42"/>
      <c r="F373" s="220" t="s">
        <v>712</v>
      </c>
      <c r="G373" s="42"/>
      <c r="H373" s="42"/>
      <c r="I373" s="221"/>
      <c r="J373" s="42"/>
      <c r="K373" s="42"/>
      <c r="L373" s="46"/>
      <c r="M373" s="222"/>
      <c r="N373" s="223"/>
      <c r="O373" s="86"/>
      <c r="P373" s="86"/>
      <c r="Q373" s="86"/>
      <c r="R373" s="86"/>
      <c r="S373" s="86"/>
      <c r="T373" s="87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19" t="s">
        <v>132</v>
      </c>
      <c r="AU373" s="19" t="s">
        <v>80</v>
      </c>
    </row>
    <row r="374" s="2" customFormat="1" ht="16.5" customHeight="1">
      <c r="A374" s="40"/>
      <c r="B374" s="41"/>
      <c r="C374" s="207" t="s">
        <v>713</v>
      </c>
      <c r="D374" s="207" t="s">
        <v>125</v>
      </c>
      <c r="E374" s="208" t="s">
        <v>714</v>
      </c>
      <c r="F374" s="209" t="s">
        <v>715</v>
      </c>
      <c r="G374" s="210" t="s">
        <v>234</v>
      </c>
      <c r="H374" s="211">
        <v>1</v>
      </c>
      <c r="I374" s="212"/>
      <c r="J374" s="211">
        <f>ROUND(I374*H374,1)</f>
        <v>0</v>
      </c>
      <c r="K374" s="209" t="s">
        <v>19</v>
      </c>
      <c r="L374" s="46"/>
      <c r="M374" s="213" t="s">
        <v>19</v>
      </c>
      <c r="N374" s="214" t="s">
        <v>43</v>
      </c>
      <c r="O374" s="86"/>
      <c r="P374" s="215">
        <f>O374*H374</f>
        <v>0</v>
      </c>
      <c r="Q374" s="215">
        <v>0</v>
      </c>
      <c r="R374" s="215">
        <f>Q374*H374</f>
        <v>0</v>
      </c>
      <c r="S374" s="215">
        <v>0</v>
      </c>
      <c r="T374" s="216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17" t="s">
        <v>251</v>
      </c>
      <c r="AT374" s="217" t="s">
        <v>125</v>
      </c>
      <c r="AU374" s="217" t="s">
        <v>80</v>
      </c>
      <c r="AY374" s="19" t="s">
        <v>124</v>
      </c>
      <c r="BE374" s="218">
        <f>IF(N374="základní",J374,0)</f>
        <v>0</v>
      </c>
      <c r="BF374" s="218">
        <f>IF(N374="snížená",J374,0)</f>
        <v>0</v>
      </c>
      <c r="BG374" s="218">
        <f>IF(N374="zákl. přenesená",J374,0)</f>
        <v>0</v>
      </c>
      <c r="BH374" s="218">
        <f>IF(N374="sníž. přenesená",J374,0)</f>
        <v>0</v>
      </c>
      <c r="BI374" s="218">
        <f>IF(N374="nulová",J374,0)</f>
        <v>0</v>
      </c>
      <c r="BJ374" s="19" t="s">
        <v>76</v>
      </c>
      <c r="BK374" s="218">
        <f>ROUND(I374*H374,1)</f>
        <v>0</v>
      </c>
      <c r="BL374" s="19" t="s">
        <v>251</v>
      </c>
      <c r="BM374" s="217" t="s">
        <v>716</v>
      </c>
    </row>
    <row r="375" s="2" customFormat="1" ht="16.5" customHeight="1">
      <c r="A375" s="40"/>
      <c r="B375" s="41"/>
      <c r="C375" s="207" t="s">
        <v>717</v>
      </c>
      <c r="D375" s="207" t="s">
        <v>125</v>
      </c>
      <c r="E375" s="208" t="s">
        <v>718</v>
      </c>
      <c r="F375" s="209" t="s">
        <v>719</v>
      </c>
      <c r="G375" s="210" t="s">
        <v>234</v>
      </c>
      <c r="H375" s="211">
        <v>1</v>
      </c>
      <c r="I375" s="212"/>
      <c r="J375" s="211">
        <f>ROUND(I375*H375,1)</f>
        <v>0</v>
      </c>
      <c r="K375" s="209" t="s">
        <v>19</v>
      </c>
      <c r="L375" s="46"/>
      <c r="M375" s="213" t="s">
        <v>19</v>
      </c>
      <c r="N375" s="214" t="s">
        <v>43</v>
      </c>
      <c r="O375" s="86"/>
      <c r="P375" s="215">
        <f>O375*H375</f>
        <v>0</v>
      </c>
      <c r="Q375" s="215">
        <v>0</v>
      </c>
      <c r="R375" s="215">
        <f>Q375*H375</f>
        <v>0</v>
      </c>
      <c r="S375" s="215">
        <v>0</v>
      </c>
      <c r="T375" s="216">
        <f>S375*H375</f>
        <v>0</v>
      </c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R375" s="217" t="s">
        <v>251</v>
      </c>
      <c r="AT375" s="217" t="s">
        <v>125</v>
      </c>
      <c r="AU375" s="217" t="s">
        <v>80</v>
      </c>
      <c r="AY375" s="19" t="s">
        <v>124</v>
      </c>
      <c r="BE375" s="218">
        <f>IF(N375="základní",J375,0)</f>
        <v>0</v>
      </c>
      <c r="BF375" s="218">
        <f>IF(N375="snížená",J375,0)</f>
        <v>0</v>
      </c>
      <c r="BG375" s="218">
        <f>IF(N375="zákl. přenesená",J375,0)</f>
        <v>0</v>
      </c>
      <c r="BH375" s="218">
        <f>IF(N375="sníž. přenesená",J375,0)</f>
        <v>0</v>
      </c>
      <c r="BI375" s="218">
        <f>IF(N375="nulová",J375,0)</f>
        <v>0</v>
      </c>
      <c r="BJ375" s="19" t="s">
        <v>76</v>
      </c>
      <c r="BK375" s="218">
        <f>ROUND(I375*H375,1)</f>
        <v>0</v>
      </c>
      <c r="BL375" s="19" t="s">
        <v>251</v>
      </c>
      <c r="BM375" s="217" t="s">
        <v>720</v>
      </c>
    </row>
    <row r="376" s="2" customFormat="1" ht="24.15" customHeight="1">
      <c r="A376" s="40"/>
      <c r="B376" s="41"/>
      <c r="C376" s="207" t="s">
        <v>721</v>
      </c>
      <c r="D376" s="207" t="s">
        <v>125</v>
      </c>
      <c r="E376" s="208" t="s">
        <v>722</v>
      </c>
      <c r="F376" s="209" t="s">
        <v>723</v>
      </c>
      <c r="G376" s="210" t="s">
        <v>234</v>
      </c>
      <c r="H376" s="211">
        <v>1</v>
      </c>
      <c r="I376" s="212"/>
      <c r="J376" s="211">
        <f>ROUND(I376*H376,1)</f>
        <v>0</v>
      </c>
      <c r="K376" s="209" t="s">
        <v>19</v>
      </c>
      <c r="L376" s="46"/>
      <c r="M376" s="213" t="s">
        <v>19</v>
      </c>
      <c r="N376" s="214" t="s">
        <v>43</v>
      </c>
      <c r="O376" s="86"/>
      <c r="P376" s="215">
        <f>O376*H376</f>
        <v>0</v>
      </c>
      <c r="Q376" s="215">
        <v>0</v>
      </c>
      <c r="R376" s="215">
        <f>Q376*H376</f>
        <v>0</v>
      </c>
      <c r="S376" s="215">
        <v>0</v>
      </c>
      <c r="T376" s="216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17" t="s">
        <v>251</v>
      </c>
      <c r="AT376" s="217" t="s">
        <v>125</v>
      </c>
      <c r="AU376" s="217" t="s">
        <v>80</v>
      </c>
      <c r="AY376" s="19" t="s">
        <v>124</v>
      </c>
      <c r="BE376" s="218">
        <f>IF(N376="základní",J376,0)</f>
        <v>0</v>
      </c>
      <c r="BF376" s="218">
        <f>IF(N376="snížená",J376,0)</f>
        <v>0</v>
      </c>
      <c r="BG376" s="218">
        <f>IF(N376="zákl. přenesená",J376,0)</f>
        <v>0</v>
      </c>
      <c r="BH376" s="218">
        <f>IF(N376="sníž. přenesená",J376,0)</f>
        <v>0</v>
      </c>
      <c r="BI376" s="218">
        <f>IF(N376="nulová",J376,0)</f>
        <v>0</v>
      </c>
      <c r="BJ376" s="19" t="s">
        <v>76</v>
      </c>
      <c r="BK376" s="218">
        <f>ROUND(I376*H376,1)</f>
        <v>0</v>
      </c>
      <c r="BL376" s="19" t="s">
        <v>251</v>
      </c>
      <c r="BM376" s="217" t="s">
        <v>724</v>
      </c>
    </row>
    <row r="377" s="2" customFormat="1" ht="16.5" customHeight="1">
      <c r="A377" s="40"/>
      <c r="B377" s="41"/>
      <c r="C377" s="207" t="s">
        <v>725</v>
      </c>
      <c r="D377" s="207" t="s">
        <v>125</v>
      </c>
      <c r="E377" s="208" t="s">
        <v>726</v>
      </c>
      <c r="F377" s="209" t="s">
        <v>727</v>
      </c>
      <c r="G377" s="210" t="s">
        <v>234</v>
      </c>
      <c r="H377" s="211">
        <v>1</v>
      </c>
      <c r="I377" s="212"/>
      <c r="J377" s="211">
        <f>ROUND(I377*H377,1)</f>
        <v>0</v>
      </c>
      <c r="K377" s="209" t="s">
        <v>19</v>
      </c>
      <c r="L377" s="46"/>
      <c r="M377" s="213" t="s">
        <v>19</v>
      </c>
      <c r="N377" s="214" t="s">
        <v>43</v>
      </c>
      <c r="O377" s="86"/>
      <c r="P377" s="215">
        <f>O377*H377</f>
        <v>0</v>
      </c>
      <c r="Q377" s="215">
        <v>0</v>
      </c>
      <c r="R377" s="215">
        <f>Q377*H377</f>
        <v>0</v>
      </c>
      <c r="S377" s="215">
        <v>0</v>
      </c>
      <c r="T377" s="216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17" t="s">
        <v>251</v>
      </c>
      <c r="AT377" s="217" t="s">
        <v>125</v>
      </c>
      <c r="AU377" s="217" t="s">
        <v>80</v>
      </c>
      <c r="AY377" s="19" t="s">
        <v>124</v>
      </c>
      <c r="BE377" s="218">
        <f>IF(N377="základní",J377,0)</f>
        <v>0</v>
      </c>
      <c r="BF377" s="218">
        <f>IF(N377="snížená",J377,0)</f>
        <v>0</v>
      </c>
      <c r="BG377" s="218">
        <f>IF(N377="zákl. přenesená",J377,0)</f>
        <v>0</v>
      </c>
      <c r="BH377" s="218">
        <f>IF(N377="sníž. přenesená",J377,0)</f>
        <v>0</v>
      </c>
      <c r="BI377" s="218">
        <f>IF(N377="nulová",J377,0)</f>
        <v>0</v>
      </c>
      <c r="BJ377" s="19" t="s">
        <v>76</v>
      </c>
      <c r="BK377" s="218">
        <f>ROUND(I377*H377,1)</f>
        <v>0</v>
      </c>
      <c r="BL377" s="19" t="s">
        <v>251</v>
      </c>
      <c r="BM377" s="217" t="s">
        <v>728</v>
      </c>
    </row>
    <row r="378" s="2" customFormat="1" ht="16.5" customHeight="1">
      <c r="A378" s="40"/>
      <c r="B378" s="41"/>
      <c r="C378" s="207" t="s">
        <v>729</v>
      </c>
      <c r="D378" s="207" t="s">
        <v>125</v>
      </c>
      <c r="E378" s="208" t="s">
        <v>730</v>
      </c>
      <c r="F378" s="209" t="s">
        <v>731</v>
      </c>
      <c r="G378" s="210" t="s">
        <v>516</v>
      </c>
      <c r="H378" s="211">
        <v>28</v>
      </c>
      <c r="I378" s="212"/>
      <c r="J378" s="211">
        <f>ROUND(I378*H378,1)</f>
        <v>0</v>
      </c>
      <c r="K378" s="209" t="s">
        <v>19</v>
      </c>
      <c r="L378" s="46"/>
      <c r="M378" s="213" t="s">
        <v>19</v>
      </c>
      <c r="N378" s="214" t="s">
        <v>43</v>
      </c>
      <c r="O378" s="86"/>
      <c r="P378" s="215">
        <f>O378*H378</f>
        <v>0</v>
      </c>
      <c r="Q378" s="215">
        <v>0</v>
      </c>
      <c r="R378" s="215">
        <f>Q378*H378</f>
        <v>0</v>
      </c>
      <c r="S378" s="215">
        <v>0</v>
      </c>
      <c r="T378" s="216">
        <f>S378*H378</f>
        <v>0</v>
      </c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R378" s="217" t="s">
        <v>251</v>
      </c>
      <c r="AT378" s="217" t="s">
        <v>125</v>
      </c>
      <c r="AU378" s="217" t="s">
        <v>80</v>
      </c>
      <c r="AY378" s="19" t="s">
        <v>124</v>
      </c>
      <c r="BE378" s="218">
        <f>IF(N378="základní",J378,0)</f>
        <v>0</v>
      </c>
      <c r="BF378" s="218">
        <f>IF(N378="snížená",J378,0)</f>
        <v>0</v>
      </c>
      <c r="BG378" s="218">
        <f>IF(N378="zákl. přenesená",J378,0)</f>
        <v>0</v>
      </c>
      <c r="BH378" s="218">
        <f>IF(N378="sníž. přenesená",J378,0)</f>
        <v>0</v>
      </c>
      <c r="BI378" s="218">
        <f>IF(N378="nulová",J378,0)</f>
        <v>0</v>
      </c>
      <c r="BJ378" s="19" t="s">
        <v>76</v>
      </c>
      <c r="BK378" s="218">
        <f>ROUND(I378*H378,1)</f>
        <v>0</v>
      </c>
      <c r="BL378" s="19" t="s">
        <v>251</v>
      </c>
      <c r="BM378" s="217" t="s">
        <v>732</v>
      </c>
    </row>
    <row r="379" s="2" customFormat="1" ht="24.15" customHeight="1">
      <c r="A379" s="40"/>
      <c r="B379" s="41"/>
      <c r="C379" s="207" t="s">
        <v>733</v>
      </c>
      <c r="D379" s="207" t="s">
        <v>125</v>
      </c>
      <c r="E379" s="208" t="s">
        <v>734</v>
      </c>
      <c r="F379" s="209" t="s">
        <v>735</v>
      </c>
      <c r="G379" s="210" t="s">
        <v>485</v>
      </c>
      <c r="H379" s="212"/>
      <c r="I379" s="212"/>
      <c r="J379" s="211">
        <f>ROUND(I379*H379,1)</f>
        <v>0</v>
      </c>
      <c r="K379" s="209" t="s">
        <v>129</v>
      </c>
      <c r="L379" s="46"/>
      <c r="M379" s="213" t="s">
        <v>19</v>
      </c>
      <c r="N379" s="214" t="s">
        <v>43</v>
      </c>
      <c r="O379" s="86"/>
      <c r="P379" s="215">
        <f>O379*H379</f>
        <v>0</v>
      </c>
      <c r="Q379" s="215">
        <v>0</v>
      </c>
      <c r="R379" s="215">
        <f>Q379*H379</f>
        <v>0</v>
      </c>
      <c r="S379" s="215">
        <v>0</v>
      </c>
      <c r="T379" s="216">
        <f>S379*H379</f>
        <v>0</v>
      </c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R379" s="217" t="s">
        <v>251</v>
      </c>
      <c r="AT379" s="217" t="s">
        <v>125</v>
      </c>
      <c r="AU379" s="217" t="s">
        <v>80</v>
      </c>
      <c r="AY379" s="19" t="s">
        <v>124</v>
      </c>
      <c r="BE379" s="218">
        <f>IF(N379="základní",J379,0)</f>
        <v>0</v>
      </c>
      <c r="BF379" s="218">
        <f>IF(N379="snížená",J379,0)</f>
        <v>0</v>
      </c>
      <c r="BG379" s="218">
        <f>IF(N379="zákl. přenesená",J379,0)</f>
        <v>0</v>
      </c>
      <c r="BH379" s="218">
        <f>IF(N379="sníž. přenesená",J379,0)</f>
        <v>0</v>
      </c>
      <c r="BI379" s="218">
        <f>IF(N379="nulová",J379,0)</f>
        <v>0</v>
      </c>
      <c r="BJ379" s="19" t="s">
        <v>76</v>
      </c>
      <c r="BK379" s="218">
        <f>ROUND(I379*H379,1)</f>
        <v>0</v>
      </c>
      <c r="BL379" s="19" t="s">
        <v>251</v>
      </c>
      <c r="BM379" s="217" t="s">
        <v>736</v>
      </c>
    </row>
    <row r="380" s="2" customFormat="1">
      <c r="A380" s="40"/>
      <c r="B380" s="41"/>
      <c r="C380" s="42"/>
      <c r="D380" s="219" t="s">
        <v>132</v>
      </c>
      <c r="E380" s="42"/>
      <c r="F380" s="220" t="s">
        <v>737</v>
      </c>
      <c r="G380" s="42"/>
      <c r="H380" s="42"/>
      <c r="I380" s="221"/>
      <c r="J380" s="42"/>
      <c r="K380" s="42"/>
      <c r="L380" s="46"/>
      <c r="M380" s="222"/>
      <c r="N380" s="223"/>
      <c r="O380" s="86"/>
      <c r="P380" s="86"/>
      <c r="Q380" s="86"/>
      <c r="R380" s="86"/>
      <c r="S380" s="86"/>
      <c r="T380" s="87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T380" s="19" t="s">
        <v>132</v>
      </c>
      <c r="AU380" s="19" t="s">
        <v>80</v>
      </c>
    </row>
    <row r="381" s="11" customFormat="1" ht="22.8" customHeight="1">
      <c r="A381" s="11"/>
      <c r="B381" s="193"/>
      <c r="C381" s="194"/>
      <c r="D381" s="195" t="s">
        <v>71</v>
      </c>
      <c r="E381" s="233" t="s">
        <v>738</v>
      </c>
      <c r="F381" s="233" t="s">
        <v>739</v>
      </c>
      <c r="G381" s="194"/>
      <c r="H381" s="194"/>
      <c r="I381" s="197"/>
      <c r="J381" s="234">
        <f>BK381</f>
        <v>0</v>
      </c>
      <c r="K381" s="194"/>
      <c r="L381" s="199"/>
      <c r="M381" s="200"/>
      <c r="N381" s="201"/>
      <c r="O381" s="201"/>
      <c r="P381" s="202">
        <f>SUM(P382:P389)</f>
        <v>0</v>
      </c>
      <c r="Q381" s="201"/>
      <c r="R381" s="202">
        <f>SUM(R382:R389)</f>
        <v>3.8420799999999997</v>
      </c>
      <c r="S381" s="201"/>
      <c r="T381" s="203">
        <f>SUM(T382:T389)</f>
        <v>0</v>
      </c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R381" s="204" t="s">
        <v>80</v>
      </c>
      <c r="AT381" s="205" t="s">
        <v>71</v>
      </c>
      <c r="AU381" s="205" t="s">
        <v>76</v>
      </c>
      <c r="AY381" s="204" t="s">
        <v>124</v>
      </c>
      <c r="BK381" s="206">
        <f>SUM(BK382:BK389)</f>
        <v>0</v>
      </c>
    </row>
    <row r="382" s="2" customFormat="1" ht="24.15" customHeight="1">
      <c r="A382" s="40"/>
      <c r="B382" s="41"/>
      <c r="C382" s="207" t="s">
        <v>740</v>
      </c>
      <c r="D382" s="207" t="s">
        <v>125</v>
      </c>
      <c r="E382" s="208" t="s">
        <v>741</v>
      </c>
      <c r="F382" s="209" t="s">
        <v>742</v>
      </c>
      <c r="G382" s="210" t="s">
        <v>189</v>
      </c>
      <c r="H382" s="211">
        <v>74</v>
      </c>
      <c r="I382" s="212"/>
      <c r="J382" s="211">
        <f>ROUND(I382*H382,1)</f>
        <v>0</v>
      </c>
      <c r="K382" s="209" t="s">
        <v>129</v>
      </c>
      <c r="L382" s="46"/>
      <c r="M382" s="213" t="s">
        <v>19</v>
      </c>
      <c r="N382" s="214" t="s">
        <v>43</v>
      </c>
      <c r="O382" s="86"/>
      <c r="P382" s="215">
        <f>O382*H382</f>
        <v>0</v>
      </c>
      <c r="Q382" s="215">
        <v>0.00024000000000000001</v>
      </c>
      <c r="R382" s="215">
        <f>Q382*H382</f>
        <v>0.017760000000000001</v>
      </c>
      <c r="S382" s="215">
        <v>0</v>
      </c>
      <c r="T382" s="216">
        <f>S382*H382</f>
        <v>0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17" t="s">
        <v>251</v>
      </c>
      <c r="AT382" s="217" t="s">
        <v>125</v>
      </c>
      <c r="AU382" s="217" t="s">
        <v>80</v>
      </c>
      <c r="AY382" s="19" t="s">
        <v>124</v>
      </c>
      <c r="BE382" s="218">
        <f>IF(N382="základní",J382,0)</f>
        <v>0</v>
      </c>
      <c r="BF382" s="218">
        <f>IF(N382="snížená",J382,0)</f>
        <v>0</v>
      </c>
      <c r="BG382" s="218">
        <f>IF(N382="zákl. přenesená",J382,0)</f>
        <v>0</v>
      </c>
      <c r="BH382" s="218">
        <f>IF(N382="sníž. přenesená",J382,0)</f>
        <v>0</v>
      </c>
      <c r="BI382" s="218">
        <f>IF(N382="nulová",J382,0)</f>
        <v>0</v>
      </c>
      <c r="BJ382" s="19" t="s">
        <v>76</v>
      </c>
      <c r="BK382" s="218">
        <f>ROUND(I382*H382,1)</f>
        <v>0</v>
      </c>
      <c r="BL382" s="19" t="s">
        <v>251</v>
      </c>
      <c r="BM382" s="217" t="s">
        <v>743</v>
      </c>
    </row>
    <row r="383" s="2" customFormat="1">
      <c r="A383" s="40"/>
      <c r="B383" s="41"/>
      <c r="C383" s="42"/>
      <c r="D383" s="219" t="s">
        <v>132</v>
      </c>
      <c r="E383" s="42"/>
      <c r="F383" s="220" t="s">
        <v>744</v>
      </c>
      <c r="G383" s="42"/>
      <c r="H383" s="42"/>
      <c r="I383" s="221"/>
      <c r="J383" s="42"/>
      <c r="K383" s="42"/>
      <c r="L383" s="46"/>
      <c r="M383" s="222"/>
      <c r="N383" s="223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132</v>
      </c>
      <c r="AU383" s="19" t="s">
        <v>80</v>
      </c>
    </row>
    <row r="384" s="2" customFormat="1" ht="16.5" customHeight="1">
      <c r="A384" s="40"/>
      <c r="B384" s="41"/>
      <c r="C384" s="268" t="s">
        <v>745</v>
      </c>
      <c r="D384" s="268" t="s">
        <v>453</v>
      </c>
      <c r="E384" s="269" t="s">
        <v>746</v>
      </c>
      <c r="F384" s="270" t="s">
        <v>747</v>
      </c>
      <c r="G384" s="271" t="s">
        <v>234</v>
      </c>
      <c r="H384" s="272">
        <v>2249.5999999999999</v>
      </c>
      <c r="I384" s="273"/>
      <c r="J384" s="272">
        <f>ROUND(I384*H384,1)</f>
        <v>0</v>
      </c>
      <c r="K384" s="270" t="s">
        <v>19</v>
      </c>
      <c r="L384" s="274"/>
      <c r="M384" s="275" t="s">
        <v>19</v>
      </c>
      <c r="N384" s="276" t="s">
        <v>43</v>
      </c>
      <c r="O384" s="86"/>
      <c r="P384" s="215">
        <f>O384*H384</f>
        <v>0</v>
      </c>
      <c r="Q384" s="215">
        <v>0.0016999999999999999</v>
      </c>
      <c r="R384" s="215">
        <f>Q384*H384</f>
        <v>3.8243199999999997</v>
      </c>
      <c r="S384" s="215">
        <v>0</v>
      </c>
      <c r="T384" s="216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17" t="s">
        <v>315</v>
      </c>
      <c r="AT384" s="217" t="s">
        <v>453</v>
      </c>
      <c r="AU384" s="217" t="s">
        <v>80</v>
      </c>
      <c r="AY384" s="19" t="s">
        <v>124</v>
      </c>
      <c r="BE384" s="218">
        <f>IF(N384="základní",J384,0)</f>
        <v>0</v>
      </c>
      <c r="BF384" s="218">
        <f>IF(N384="snížená",J384,0)</f>
        <v>0</v>
      </c>
      <c r="BG384" s="218">
        <f>IF(N384="zákl. přenesená",J384,0)</f>
        <v>0</v>
      </c>
      <c r="BH384" s="218">
        <f>IF(N384="sníž. přenesená",J384,0)</f>
        <v>0</v>
      </c>
      <c r="BI384" s="218">
        <f>IF(N384="nulová",J384,0)</f>
        <v>0</v>
      </c>
      <c r="BJ384" s="19" t="s">
        <v>76</v>
      </c>
      <c r="BK384" s="218">
        <f>ROUND(I384*H384,1)</f>
        <v>0</v>
      </c>
      <c r="BL384" s="19" t="s">
        <v>251</v>
      </c>
      <c r="BM384" s="217" t="s">
        <v>748</v>
      </c>
    </row>
    <row r="385" s="13" customFormat="1">
      <c r="A385" s="13"/>
      <c r="B385" s="235"/>
      <c r="C385" s="236"/>
      <c r="D385" s="237" t="s">
        <v>192</v>
      </c>
      <c r="E385" s="236"/>
      <c r="F385" s="238" t="s">
        <v>749</v>
      </c>
      <c r="G385" s="236"/>
      <c r="H385" s="239">
        <v>2249.5999999999999</v>
      </c>
      <c r="I385" s="240"/>
      <c r="J385" s="236"/>
      <c r="K385" s="236"/>
      <c r="L385" s="241"/>
      <c r="M385" s="242"/>
      <c r="N385" s="243"/>
      <c r="O385" s="243"/>
      <c r="P385" s="243"/>
      <c r="Q385" s="243"/>
      <c r="R385" s="243"/>
      <c r="S385" s="243"/>
      <c r="T385" s="244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5" t="s">
        <v>192</v>
      </c>
      <c r="AU385" s="245" t="s">
        <v>80</v>
      </c>
      <c r="AV385" s="13" t="s">
        <v>80</v>
      </c>
      <c r="AW385" s="13" t="s">
        <v>4</v>
      </c>
      <c r="AX385" s="13" t="s">
        <v>76</v>
      </c>
      <c r="AY385" s="245" t="s">
        <v>124</v>
      </c>
    </row>
    <row r="386" s="2" customFormat="1" ht="16.5" customHeight="1">
      <c r="A386" s="40"/>
      <c r="B386" s="41"/>
      <c r="C386" s="207" t="s">
        <v>750</v>
      </c>
      <c r="D386" s="207" t="s">
        <v>125</v>
      </c>
      <c r="E386" s="208" t="s">
        <v>751</v>
      </c>
      <c r="F386" s="209" t="s">
        <v>752</v>
      </c>
      <c r="G386" s="210" t="s">
        <v>189</v>
      </c>
      <c r="H386" s="211">
        <v>74</v>
      </c>
      <c r="I386" s="212"/>
      <c r="J386" s="211">
        <f>ROUND(I386*H386,1)</f>
        <v>0</v>
      </c>
      <c r="K386" s="209" t="s">
        <v>129</v>
      </c>
      <c r="L386" s="46"/>
      <c r="M386" s="213" t="s">
        <v>19</v>
      </c>
      <c r="N386" s="214" t="s">
        <v>43</v>
      </c>
      <c r="O386" s="86"/>
      <c r="P386" s="215">
        <f>O386*H386</f>
        <v>0</v>
      </c>
      <c r="Q386" s="215">
        <v>0</v>
      </c>
      <c r="R386" s="215">
        <f>Q386*H386</f>
        <v>0</v>
      </c>
      <c r="S386" s="215">
        <v>0</v>
      </c>
      <c r="T386" s="216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17" t="s">
        <v>251</v>
      </c>
      <c r="AT386" s="217" t="s">
        <v>125</v>
      </c>
      <c r="AU386" s="217" t="s">
        <v>80</v>
      </c>
      <c r="AY386" s="19" t="s">
        <v>124</v>
      </c>
      <c r="BE386" s="218">
        <f>IF(N386="základní",J386,0)</f>
        <v>0</v>
      </c>
      <c r="BF386" s="218">
        <f>IF(N386="snížená",J386,0)</f>
        <v>0</v>
      </c>
      <c r="BG386" s="218">
        <f>IF(N386="zákl. přenesená",J386,0)</f>
        <v>0</v>
      </c>
      <c r="BH386" s="218">
        <f>IF(N386="sníž. přenesená",J386,0)</f>
        <v>0</v>
      </c>
      <c r="BI386" s="218">
        <f>IF(N386="nulová",J386,0)</f>
        <v>0</v>
      </c>
      <c r="BJ386" s="19" t="s">
        <v>76</v>
      </c>
      <c r="BK386" s="218">
        <f>ROUND(I386*H386,1)</f>
        <v>0</v>
      </c>
      <c r="BL386" s="19" t="s">
        <v>251</v>
      </c>
      <c r="BM386" s="217" t="s">
        <v>753</v>
      </c>
    </row>
    <row r="387" s="2" customFormat="1">
      <c r="A387" s="40"/>
      <c r="B387" s="41"/>
      <c r="C387" s="42"/>
      <c r="D387" s="219" t="s">
        <v>132</v>
      </c>
      <c r="E387" s="42"/>
      <c r="F387" s="220" t="s">
        <v>754</v>
      </c>
      <c r="G387" s="42"/>
      <c r="H387" s="42"/>
      <c r="I387" s="221"/>
      <c r="J387" s="42"/>
      <c r="K387" s="42"/>
      <c r="L387" s="46"/>
      <c r="M387" s="222"/>
      <c r="N387" s="223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132</v>
      </c>
      <c r="AU387" s="19" t="s">
        <v>80</v>
      </c>
    </row>
    <row r="388" s="2" customFormat="1" ht="24.15" customHeight="1">
      <c r="A388" s="40"/>
      <c r="B388" s="41"/>
      <c r="C388" s="207" t="s">
        <v>755</v>
      </c>
      <c r="D388" s="207" t="s">
        <v>125</v>
      </c>
      <c r="E388" s="208" t="s">
        <v>756</v>
      </c>
      <c r="F388" s="209" t="s">
        <v>757</v>
      </c>
      <c r="G388" s="210" t="s">
        <v>485</v>
      </c>
      <c r="H388" s="212"/>
      <c r="I388" s="212"/>
      <c r="J388" s="211">
        <f>ROUND(I388*H388,1)</f>
        <v>0</v>
      </c>
      <c r="K388" s="209" t="s">
        <v>129</v>
      </c>
      <c r="L388" s="46"/>
      <c r="M388" s="213" t="s">
        <v>19</v>
      </c>
      <c r="N388" s="214" t="s">
        <v>43</v>
      </c>
      <c r="O388" s="86"/>
      <c r="P388" s="215">
        <f>O388*H388</f>
        <v>0</v>
      </c>
      <c r="Q388" s="215">
        <v>0</v>
      </c>
      <c r="R388" s="215">
        <f>Q388*H388</f>
        <v>0</v>
      </c>
      <c r="S388" s="215">
        <v>0</v>
      </c>
      <c r="T388" s="216">
        <f>S388*H388</f>
        <v>0</v>
      </c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R388" s="217" t="s">
        <v>251</v>
      </c>
      <c r="AT388" s="217" t="s">
        <v>125</v>
      </c>
      <c r="AU388" s="217" t="s">
        <v>80</v>
      </c>
      <c r="AY388" s="19" t="s">
        <v>124</v>
      </c>
      <c r="BE388" s="218">
        <f>IF(N388="základní",J388,0)</f>
        <v>0</v>
      </c>
      <c r="BF388" s="218">
        <f>IF(N388="snížená",J388,0)</f>
        <v>0</v>
      </c>
      <c r="BG388" s="218">
        <f>IF(N388="zákl. přenesená",J388,0)</f>
        <v>0</v>
      </c>
      <c r="BH388" s="218">
        <f>IF(N388="sníž. přenesená",J388,0)</f>
        <v>0</v>
      </c>
      <c r="BI388" s="218">
        <f>IF(N388="nulová",J388,0)</f>
        <v>0</v>
      </c>
      <c r="BJ388" s="19" t="s">
        <v>76</v>
      </c>
      <c r="BK388" s="218">
        <f>ROUND(I388*H388,1)</f>
        <v>0</v>
      </c>
      <c r="BL388" s="19" t="s">
        <v>251</v>
      </c>
      <c r="BM388" s="217" t="s">
        <v>758</v>
      </c>
    </row>
    <row r="389" s="2" customFormat="1">
      <c r="A389" s="40"/>
      <c r="B389" s="41"/>
      <c r="C389" s="42"/>
      <c r="D389" s="219" t="s">
        <v>132</v>
      </c>
      <c r="E389" s="42"/>
      <c r="F389" s="220" t="s">
        <v>759</v>
      </c>
      <c r="G389" s="42"/>
      <c r="H389" s="42"/>
      <c r="I389" s="221"/>
      <c r="J389" s="42"/>
      <c r="K389" s="42"/>
      <c r="L389" s="46"/>
      <c r="M389" s="222"/>
      <c r="N389" s="223"/>
      <c r="O389" s="86"/>
      <c r="P389" s="86"/>
      <c r="Q389" s="86"/>
      <c r="R389" s="86"/>
      <c r="S389" s="86"/>
      <c r="T389" s="87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19" t="s">
        <v>132</v>
      </c>
      <c r="AU389" s="19" t="s">
        <v>80</v>
      </c>
    </row>
    <row r="390" s="11" customFormat="1" ht="22.8" customHeight="1">
      <c r="A390" s="11"/>
      <c r="B390" s="193"/>
      <c r="C390" s="194"/>
      <c r="D390" s="195" t="s">
        <v>71</v>
      </c>
      <c r="E390" s="233" t="s">
        <v>760</v>
      </c>
      <c r="F390" s="233" t="s">
        <v>761</v>
      </c>
      <c r="G390" s="194"/>
      <c r="H390" s="194"/>
      <c r="I390" s="197"/>
      <c r="J390" s="234">
        <f>BK390</f>
        <v>0</v>
      </c>
      <c r="K390" s="194"/>
      <c r="L390" s="199"/>
      <c r="M390" s="200"/>
      <c r="N390" s="201"/>
      <c r="O390" s="201"/>
      <c r="P390" s="202">
        <f>SUM(P391:P400)</f>
        <v>0</v>
      </c>
      <c r="Q390" s="201"/>
      <c r="R390" s="202">
        <f>SUM(R391:R400)</f>
        <v>0</v>
      </c>
      <c r="S390" s="201"/>
      <c r="T390" s="203">
        <f>SUM(T391:T400)</f>
        <v>0</v>
      </c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R390" s="204" t="s">
        <v>80</v>
      </c>
      <c r="AT390" s="205" t="s">
        <v>71</v>
      </c>
      <c r="AU390" s="205" t="s">
        <v>76</v>
      </c>
      <c r="AY390" s="204" t="s">
        <v>124</v>
      </c>
      <c r="BK390" s="206">
        <f>SUM(BK391:BK400)</f>
        <v>0</v>
      </c>
    </row>
    <row r="391" s="2" customFormat="1" ht="16.5" customHeight="1">
      <c r="A391" s="40"/>
      <c r="B391" s="41"/>
      <c r="C391" s="207" t="s">
        <v>762</v>
      </c>
      <c r="D391" s="207" t="s">
        <v>125</v>
      </c>
      <c r="E391" s="208" t="s">
        <v>763</v>
      </c>
      <c r="F391" s="209" t="s">
        <v>764</v>
      </c>
      <c r="G391" s="210" t="s">
        <v>234</v>
      </c>
      <c r="H391" s="211">
        <v>2</v>
      </c>
      <c r="I391" s="212"/>
      <c r="J391" s="211">
        <f>ROUND(I391*H391,1)</f>
        <v>0</v>
      </c>
      <c r="K391" s="209" t="s">
        <v>19</v>
      </c>
      <c r="L391" s="46"/>
      <c r="M391" s="213" t="s">
        <v>19</v>
      </c>
      <c r="N391" s="214" t="s">
        <v>43</v>
      </c>
      <c r="O391" s="86"/>
      <c r="P391" s="215">
        <f>O391*H391</f>
        <v>0</v>
      </c>
      <c r="Q391" s="215">
        <v>0</v>
      </c>
      <c r="R391" s="215">
        <f>Q391*H391</f>
        <v>0</v>
      </c>
      <c r="S391" s="215">
        <v>0</v>
      </c>
      <c r="T391" s="216">
        <f>S391*H391</f>
        <v>0</v>
      </c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R391" s="217" t="s">
        <v>251</v>
      </c>
      <c r="AT391" s="217" t="s">
        <v>125</v>
      </c>
      <c r="AU391" s="217" t="s">
        <v>80</v>
      </c>
      <c r="AY391" s="19" t="s">
        <v>124</v>
      </c>
      <c r="BE391" s="218">
        <f>IF(N391="základní",J391,0)</f>
        <v>0</v>
      </c>
      <c r="BF391" s="218">
        <f>IF(N391="snížená",J391,0)</f>
        <v>0</v>
      </c>
      <c r="BG391" s="218">
        <f>IF(N391="zákl. přenesená",J391,0)</f>
        <v>0</v>
      </c>
      <c r="BH391" s="218">
        <f>IF(N391="sníž. přenesená",J391,0)</f>
        <v>0</v>
      </c>
      <c r="BI391" s="218">
        <f>IF(N391="nulová",J391,0)</f>
        <v>0</v>
      </c>
      <c r="BJ391" s="19" t="s">
        <v>76</v>
      </c>
      <c r="BK391" s="218">
        <f>ROUND(I391*H391,1)</f>
        <v>0</v>
      </c>
      <c r="BL391" s="19" t="s">
        <v>251</v>
      </c>
      <c r="BM391" s="217" t="s">
        <v>765</v>
      </c>
    </row>
    <row r="392" s="2" customFormat="1" ht="16.5" customHeight="1">
      <c r="A392" s="40"/>
      <c r="B392" s="41"/>
      <c r="C392" s="207" t="s">
        <v>766</v>
      </c>
      <c r="D392" s="207" t="s">
        <v>125</v>
      </c>
      <c r="E392" s="208" t="s">
        <v>767</v>
      </c>
      <c r="F392" s="209" t="s">
        <v>768</v>
      </c>
      <c r="G392" s="210" t="s">
        <v>234</v>
      </c>
      <c r="H392" s="211">
        <v>4</v>
      </c>
      <c r="I392" s="212"/>
      <c r="J392" s="211">
        <f>ROUND(I392*H392,1)</f>
        <v>0</v>
      </c>
      <c r="K392" s="209" t="s">
        <v>19</v>
      </c>
      <c r="L392" s="46"/>
      <c r="M392" s="213" t="s">
        <v>19</v>
      </c>
      <c r="N392" s="214" t="s">
        <v>43</v>
      </c>
      <c r="O392" s="86"/>
      <c r="P392" s="215">
        <f>O392*H392</f>
        <v>0</v>
      </c>
      <c r="Q392" s="215">
        <v>0</v>
      </c>
      <c r="R392" s="215">
        <f>Q392*H392</f>
        <v>0</v>
      </c>
      <c r="S392" s="215">
        <v>0</v>
      </c>
      <c r="T392" s="216">
        <f>S392*H392</f>
        <v>0</v>
      </c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R392" s="217" t="s">
        <v>251</v>
      </c>
      <c r="AT392" s="217" t="s">
        <v>125</v>
      </c>
      <c r="AU392" s="217" t="s">
        <v>80</v>
      </c>
      <c r="AY392" s="19" t="s">
        <v>124</v>
      </c>
      <c r="BE392" s="218">
        <f>IF(N392="základní",J392,0)</f>
        <v>0</v>
      </c>
      <c r="BF392" s="218">
        <f>IF(N392="snížená",J392,0)</f>
        <v>0</v>
      </c>
      <c r="BG392" s="218">
        <f>IF(N392="zákl. přenesená",J392,0)</f>
        <v>0</v>
      </c>
      <c r="BH392" s="218">
        <f>IF(N392="sníž. přenesená",J392,0)</f>
        <v>0</v>
      </c>
      <c r="BI392" s="218">
        <f>IF(N392="nulová",J392,0)</f>
        <v>0</v>
      </c>
      <c r="BJ392" s="19" t="s">
        <v>76</v>
      </c>
      <c r="BK392" s="218">
        <f>ROUND(I392*H392,1)</f>
        <v>0</v>
      </c>
      <c r="BL392" s="19" t="s">
        <v>251</v>
      </c>
      <c r="BM392" s="217" t="s">
        <v>769</v>
      </c>
    </row>
    <row r="393" s="2" customFormat="1" ht="21.75" customHeight="1">
      <c r="A393" s="40"/>
      <c r="B393" s="41"/>
      <c r="C393" s="207" t="s">
        <v>770</v>
      </c>
      <c r="D393" s="207" t="s">
        <v>125</v>
      </c>
      <c r="E393" s="208" t="s">
        <v>771</v>
      </c>
      <c r="F393" s="209" t="s">
        <v>772</v>
      </c>
      <c r="G393" s="210" t="s">
        <v>234</v>
      </c>
      <c r="H393" s="211">
        <v>1</v>
      </c>
      <c r="I393" s="212"/>
      <c r="J393" s="211">
        <f>ROUND(I393*H393,1)</f>
        <v>0</v>
      </c>
      <c r="K393" s="209" t="s">
        <v>19</v>
      </c>
      <c r="L393" s="46"/>
      <c r="M393" s="213" t="s">
        <v>19</v>
      </c>
      <c r="N393" s="214" t="s">
        <v>43</v>
      </c>
      <c r="O393" s="86"/>
      <c r="P393" s="215">
        <f>O393*H393</f>
        <v>0</v>
      </c>
      <c r="Q393" s="215">
        <v>0</v>
      </c>
      <c r="R393" s="215">
        <f>Q393*H393</f>
        <v>0</v>
      </c>
      <c r="S393" s="215">
        <v>0</v>
      </c>
      <c r="T393" s="216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17" t="s">
        <v>251</v>
      </c>
      <c r="AT393" s="217" t="s">
        <v>125</v>
      </c>
      <c r="AU393" s="217" t="s">
        <v>80</v>
      </c>
      <c r="AY393" s="19" t="s">
        <v>124</v>
      </c>
      <c r="BE393" s="218">
        <f>IF(N393="základní",J393,0)</f>
        <v>0</v>
      </c>
      <c r="BF393" s="218">
        <f>IF(N393="snížená",J393,0)</f>
        <v>0</v>
      </c>
      <c r="BG393" s="218">
        <f>IF(N393="zákl. přenesená",J393,0)</f>
        <v>0</v>
      </c>
      <c r="BH393" s="218">
        <f>IF(N393="sníž. přenesená",J393,0)</f>
        <v>0</v>
      </c>
      <c r="BI393" s="218">
        <f>IF(N393="nulová",J393,0)</f>
        <v>0</v>
      </c>
      <c r="BJ393" s="19" t="s">
        <v>76</v>
      </c>
      <c r="BK393" s="218">
        <f>ROUND(I393*H393,1)</f>
        <v>0</v>
      </c>
      <c r="BL393" s="19" t="s">
        <v>251</v>
      </c>
      <c r="BM393" s="217" t="s">
        <v>773</v>
      </c>
    </row>
    <row r="394" s="2" customFormat="1" ht="16.5" customHeight="1">
      <c r="A394" s="40"/>
      <c r="B394" s="41"/>
      <c r="C394" s="207" t="s">
        <v>774</v>
      </c>
      <c r="D394" s="207" t="s">
        <v>125</v>
      </c>
      <c r="E394" s="208" t="s">
        <v>775</v>
      </c>
      <c r="F394" s="209" t="s">
        <v>776</v>
      </c>
      <c r="G394" s="210" t="s">
        <v>234</v>
      </c>
      <c r="H394" s="211">
        <v>1</v>
      </c>
      <c r="I394" s="212"/>
      <c r="J394" s="211">
        <f>ROUND(I394*H394,1)</f>
        <v>0</v>
      </c>
      <c r="K394" s="209" t="s">
        <v>19</v>
      </c>
      <c r="L394" s="46"/>
      <c r="M394" s="213" t="s">
        <v>19</v>
      </c>
      <c r="N394" s="214" t="s">
        <v>43</v>
      </c>
      <c r="O394" s="86"/>
      <c r="P394" s="215">
        <f>O394*H394</f>
        <v>0</v>
      </c>
      <c r="Q394" s="215">
        <v>0</v>
      </c>
      <c r="R394" s="215">
        <f>Q394*H394</f>
        <v>0</v>
      </c>
      <c r="S394" s="215">
        <v>0</v>
      </c>
      <c r="T394" s="216">
        <f>S394*H394</f>
        <v>0</v>
      </c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R394" s="217" t="s">
        <v>251</v>
      </c>
      <c r="AT394" s="217" t="s">
        <v>125</v>
      </c>
      <c r="AU394" s="217" t="s">
        <v>80</v>
      </c>
      <c r="AY394" s="19" t="s">
        <v>124</v>
      </c>
      <c r="BE394" s="218">
        <f>IF(N394="základní",J394,0)</f>
        <v>0</v>
      </c>
      <c r="BF394" s="218">
        <f>IF(N394="snížená",J394,0)</f>
        <v>0</v>
      </c>
      <c r="BG394" s="218">
        <f>IF(N394="zákl. přenesená",J394,0)</f>
        <v>0</v>
      </c>
      <c r="BH394" s="218">
        <f>IF(N394="sníž. přenesená",J394,0)</f>
        <v>0</v>
      </c>
      <c r="BI394" s="218">
        <f>IF(N394="nulová",J394,0)</f>
        <v>0</v>
      </c>
      <c r="BJ394" s="19" t="s">
        <v>76</v>
      </c>
      <c r="BK394" s="218">
        <f>ROUND(I394*H394,1)</f>
        <v>0</v>
      </c>
      <c r="BL394" s="19" t="s">
        <v>251</v>
      </c>
      <c r="BM394" s="217" t="s">
        <v>777</v>
      </c>
    </row>
    <row r="395" s="2" customFormat="1" ht="16.5" customHeight="1">
      <c r="A395" s="40"/>
      <c r="B395" s="41"/>
      <c r="C395" s="207" t="s">
        <v>778</v>
      </c>
      <c r="D395" s="207" t="s">
        <v>125</v>
      </c>
      <c r="E395" s="208" t="s">
        <v>779</v>
      </c>
      <c r="F395" s="209" t="s">
        <v>780</v>
      </c>
      <c r="G395" s="210" t="s">
        <v>234</v>
      </c>
      <c r="H395" s="211">
        <v>1</v>
      </c>
      <c r="I395" s="212"/>
      <c r="J395" s="211">
        <f>ROUND(I395*H395,1)</f>
        <v>0</v>
      </c>
      <c r="K395" s="209" t="s">
        <v>19</v>
      </c>
      <c r="L395" s="46"/>
      <c r="M395" s="213" t="s">
        <v>19</v>
      </c>
      <c r="N395" s="214" t="s">
        <v>43</v>
      </c>
      <c r="O395" s="86"/>
      <c r="P395" s="215">
        <f>O395*H395</f>
        <v>0</v>
      </c>
      <c r="Q395" s="215">
        <v>0</v>
      </c>
      <c r="R395" s="215">
        <f>Q395*H395</f>
        <v>0</v>
      </c>
      <c r="S395" s="215">
        <v>0</v>
      </c>
      <c r="T395" s="216">
        <f>S395*H395</f>
        <v>0</v>
      </c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R395" s="217" t="s">
        <v>251</v>
      </c>
      <c r="AT395" s="217" t="s">
        <v>125</v>
      </c>
      <c r="AU395" s="217" t="s">
        <v>80</v>
      </c>
      <c r="AY395" s="19" t="s">
        <v>124</v>
      </c>
      <c r="BE395" s="218">
        <f>IF(N395="základní",J395,0)</f>
        <v>0</v>
      </c>
      <c r="BF395" s="218">
        <f>IF(N395="snížená",J395,0)</f>
        <v>0</v>
      </c>
      <c r="BG395" s="218">
        <f>IF(N395="zákl. přenesená",J395,0)</f>
        <v>0</v>
      </c>
      <c r="BH395" s="218">
        <f>IF(N395="sníž. přenesená",J395,0)</f>
        <v>0</v>
      </c>
      <c r="BI395" s="218">
        <f>IF(N395="nulová",J395,0)</f>
        <v>0</v>
      </c>
      <c r="BJ395" s="19" t="s">
        <v>76</v>
      </c>
      <c r="BK395" s="218">
        <f>ROUND(I395*H395,1)</f>
        <v>0</v>
      </c>
      <c r="BL395" s="19" t="s">
        <v>251</v>
      </c>
      <c r="BM395" s="217" t="s">
        <v>781</v>
      </c>
    </row>
    <row r="396" s="2" customFormat="1" ht="16.5" customHeight="1">
      <c r="A396" s="40"/>
      <c r="B396" s="41"/>
      <c r="C396" s="207" t="s">
        <v>782</v>
      </c>
      <c r="D396" s="207" t="s">
        <v>125</v>
      </c>
      <c r="E396" s="208" t="s">
        <v>783</v>
      </c>
      <c r="F396" s="209" t="s">
        <v>784</v>
      </c>
      <c r="G396" s="210" t="s">
        <v>234</v>
      </c>
      <c r="H396" s="211">
        <v>1</v>
      </c>
      <c r="I396" s="212"/>
      <c r="J396" s="211">
        <f>ROUND(I396*H396,1)</f>
        <v>0</v>
      </c>
      <c r="K396" s="209" t="s">
        <v>19</v>
      </c>
      <c r="L396" s="46"/>
      <c r="M396" s="213" t="s">
        <v>19</v>
      </c>
      <c r="N396" s="214" t="s">
        <v>43</v>
      </c>
      <c r="O396" s="86"/>
      <c r="P396" s="215">
        <f>O396*H396</f>
        <v>0</v>
      </c>
      <c r="Q396" s="215">
        <v>0</v>
      </c>
      <c r="R396" s="215">
        <f>Q396*H396</f>
        <v>0</v>
      </c>
      <c r="S396" s="215">
        <v>0</v>
      </c>
      <c r="T396" s="216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17" t="s">
        <v>251</v>
      </c>
      <c r="AT396" s="217" t="s">
        <v>125</v>
      </c>
      <c r="AU396" s="217" t="s">
        <v>80</v>
      </c>
      <c r="AY396" s="19" t="s">
        <v>124</v>
      </c>
      <c r="BE396" s="218">
        <f>IF(N396="základní",J396,0)</f>
        <v>0</v>
      </c>
      <c r="BF396" s="218">
        <f>IF(N396="snížená",J396,0)</f>
        <v>0</v>
      </c>
      <c r="BG396" s="218">
        <f>IF(N396="zákl. přenesená",J396,0)</f>
        <v>0</v>
      </c>
      <c r="BH396" s="218">
        <f>IF(N396="sníž. přenesená",J396,0)</f>
        <v>0</v>
      </c>
      <c r="BI396" s="218">
        <f>IF(N396="nulová",J396,0)</f>
        <v>0</v>
      </c>
      <c r="BJ396" s="19" t="s">
        <v>76</v>
      </c>
      <c r="BK396" s="218">
        <f>ROUND(I396*H396,1)</f>
        <v>0</v>
      </c>
      <c r="BL396" s="19" t="s">
        <v>251</v>
      </c>
      <c r="BM396" s="217" t="s">
        <v>785</v>
      </c>
    </row>
    <row r="397" s="2" customFormat="1" ht="16.5" customHeight="1">
      <c r="A397" s="40"/>
      <c r="B397" s="41"/>
      <c r="C397" s="207" t="s">
        <v>786</v>
      </c>
      <c r="D397" s="207" t="s">
        <v>125</v>
      </c>
      <c r="E397" s="208" t="s">
        <v>787</v>
      </c>
      <c r="F397" s="209" t="s">
        <v>788</v>
      </c>
      <c r="G397" s="210" t="s">
        <v>234</v>
      </c>
      <c r="H397" s="211">
        <v>1</v>
      </c>
      <c r="I397" s="212"/>
      <c r="J397" s="211">
        <f>ROUND(I397*H397,1)</f>
        <v>0</v>
      </c>
      <c r="K397" s="209" t="s">
        <v>19</v>
      </c>
      <c r="L397" s="46"/>
      <c r="M397" s="213" t="s">
        <v>19</v>
      </c>
      <c r="N397" s="214" t="s">
        <v>43</v>
      </c>
      <c r="O397" s="86"/>
      <c r="P397" s="215">
        <f>O397*H397</f>
        <v>0</v>
      </c>
      <c r="Q397" s="215">
        <v>0</v>
      </c>
      <c r="R397" s="215">
        <f>Q397*H397</f>
        <v>0</v>
      </c>
      <c r="S397" s="215">
        <v>0</v>
      </c>
      <c r="T397" s="216">
        <f>S397*H397</f>
        <v>0</v>
      </c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R397" s="217" t="s">
        <v>251</v>
      </c>
      <c r="AT397" s="217" t="s">
        <v>125</v>
      </c>
      <c r="AU397" s="217" t="s">
        <v>80</v>
      </c>
      <c r="AY397" s="19" t="s">
        <v>124</v>
      </c>
      <c r="BE397" s="218">
        <f>IF(N397="základní",J397,0)</f>
        <v>0</v>
      </c>
      <c r="BF397" s="218">
        <f>IF(N397="snížená",J397,0)</f>
        <v>0</v>
      </c>
      <c r="BG397" s="218">
        <f>IF(N397="zákl. přenesená",J397,0)</f>
        <v>0</v>
      </c>
      <c r="BH397" s="218">
        <f>IF(N397="sníž. přenesená",J397,0)</f>
        <v>0</v>
      </c>
      <c r="BI397" s="218">
        <f>IF(N397="nulová",J397,0)</f>
        <v>0</v>
      </c>
      <c r="BJ397" s="19" t="s">
        <v>76</v>
      </c>
      <c r="BK397" s="218">
        <f>ROUND(I397*H397,1)</f>
        <v>0</v>
      </c>
      <c r="BL397" s="19" t="s">
        <v>251</v>
      </c>
      <c r="BM397" s="217" t="s">
        <v>789</v>
      </c>
    </row>
    <row r="398" s="2" customFormat="1" ht="16.5" customHeight="1">
      <c r="A398" s="40"/>
      <c r="B398" s="41"/>
      <c r="C398" s="207" t="s">
        <v>790</v>
      </c>
      <c r="D398" s="207" t="s">
        <v>125</v>
      </c>
      <c r="E398" s="208" t="s">
        <v>791</v>
      </c>
      <c r="F398" s="209" t="s">
        <v>792</v>
      </c>
      <c r="G398" s="210" t="s">
        <v>234</v>
      </c>
      <c r="H398" s="211">
        <v>1</v>
      </c>
      <c r="I398" s="212"/>
      <c r="J398" s="211">
        <f>ROUND(I398*H398,1)</f>
        <v>0</v>
      </c>
      <c r="K398" s="209" t="s">
        <v>19</v>
      </c>
      <c r="L398" s="46"/>
      <c r="M398" s="213" t="s">
        <v>19</v>
      </c>
      <c r="N398" s="214" t="s">
        <v>43</v>
      </c>
      <c r="O398" s="86"/>
      <c r="P398" s="215">
        <f>O398*H398</f>
        <v>0</v>
      </c>
      <c r="Q398" s="215">
        <v>0</v>
      </c>
      <c r="R398" s="215">
        <f>Q398*H398</f>
        <v>0</v>
      </c>
      <c r="S398" s="215">
        <v>0</v>
      </c>
      <c r="T398" s="216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17" t="s">
        <v>251</v>
      </c>
      <c r="AT398" s="217" t="s">
        <v>125</v>
      </c>
      <c r="AU398" s="217" t="s">
        <v>80</v>
      </c>
      <c r="AY398" s="19" t="s">
        <v>124</v>
      </c>
      <c r="BE398" s="218">
        <f>IF(N398="základní",J398,0)</f>
        <v>0</v>
      </c>
      <c r="BF398" s="218">
        <f>IF(N398="snížená",J398,0)</f>
        <v>0</v>
      </c>
      <c r="BG398" s="218">
        <f>IF(N398="zákl. přenesená",J398,0)</f>
        <v>0</v>
      </c>
      <c r="BH398" s="218">
        <f>IF(N398="sníž. přenesená",J398,0)</f>
        <v>0</v>
      </c>
      <c r="BI398" s="218">
        <f>IF(N398="nulová",J398,0)</f>
        <v>0</v>
      </c>
      <c r="BJ398" s="19" t="s">
        <v>76</v>
      </c>
      <c r="BK398" s="218">
        <f>ROUND(I398*H398,1)</f>
        <v>0</v>
      </c>
      <c r="BL398" s="19" t="s">
        <v>251</v>
      </c>
      <c r="BM398" s="217" t="s">
        <v>793</v>
      </c>
    </row>
    <row r="399" s="2" customFormat="1" ht="24.15" customHeight="1">
      <c r="A399" s="40"/>
      <c r="B399" s="41"/>
      <c r="C399" s="207" t="s">
        <v>794</v>
      </c>
      <c r="D399" s="207" t="s">
        <v>125</v>
      </c>
      <c r="E399" s="208" t="s">
        <v>795</v>
      </c>
      <c r="F399" s="209" t="s">
        <v>796</v>
      </c>
      <c r="G399" s="210" t="s">
        <v>485</v>
      </c>
      <c r="H399" s="212"/>
      <c r="I399" s="212"/>
      <c r="J399" s="211">
        <f>ROUND(I399*H399,1)</f>
        <v>0</v>
      </c>
      <c r="K399" s="209" t="s">
        <v>129</v>
      </c>
      <c r="L399" s="46"/>
      <c r="M399" s="213" t="s">
        <v>19</v>
      </c>
      <c r="N399" s="214" t="s">
        <v>43</v>
      </c>
      <c r="O399" s="86"/>
      <c r="P399" s="215">
        <f>O399*H399</f>
        <v>0</v>
      </c>
      <c r="Q399" s="215">
        <v>0</v>
      </c>
      <c r="R399" s="215">
        <f>Q399*H399</f>
        <v>0</v>
      </c>
      <c r="S399" s="215">
        <v>0</v>
      </c>
      <c r="T399" s="216">
        <f>S399*H399</f>
        <v>0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217" t="s">
        <v>251</v>
      </c>
      <c r="AT399" s="217" t="s">
        <v>125</v>
      </c>
      <c r="AU399" s="217" t="s">
        <v>80</v>
      </c>
      <c r="AY399" s="19" t="s">
        <v>124</v>
      </c>
      <c r="BE399" s="218">
        <f>IF(N399="základní",J399,0)</f>
        <v>0</v>
      </c>
      <c r="BF399" s="218">
        <f>IF(N399="snížená",J399,0)</f>
        <v>0</v>
      </c>
      <c r="BG399" s="218">
        <f>IF(N399="zákl. přenesená",J399,0)</f>
        <v>0</v>
      </c>
      <c r="BH399" s="218">
        <f>IF(N399="sníž. přenesená",J399,0)</f>
        <v>0</v>
      </c>
      <c r="BI399" s="218">
        <f>IF(N399="nulová",J399,0)</f>
        <v>0</v>
      </c>
      <c r="BJ399" s="19" t="s">
        <v>76</v>
      </c>
      <c r="BK399" s="218">
        <f>ROUND(I399*H399,1)</f>
        <v>0</v>
      </c>
      <c r="BL399" s="19" t="s">
        <v>251</v>
      </c>
      <c r="BM399" s="217" t="s">
        <v>797</v>
      </c>
    </row>
    <row r="400" s="2" customFormat="1">
      <c r="A400" s="40"/>
      <c r="B400" s="41"/>
      <c r="C400" s="42"/>
      <c r="D400" s="219" t="s">
        <v>132</v>
      </c>
      <c r="E400" s="42"/>
      <c r="F400" s="220" t="s">
        <v>798</v>
      </c>
      <c r="G400" s="42"/>
      <c r="H400" s="42"/>
      <c r="I400" s="221"/>
      <c r="J400" s="42"/>
      <c r="K400" s="42"/>
      <c r="L400" s="46"/>
      <c r="M400" s="222"/>
      <c r="N400" s="223"/>
      <c r="O400" s="86"/>
      <c r="P400" s="86"/>
      <c r="Q400" s="86"/>
      <c r="R400" s="86"/>
      <c r="S400" s="86"/>
      <c r="T400" s="87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19" t="s">
        <v>132</v>
      </c>
      <c r="AU400" s="19" t="s">
        <v>80</v>
      </c>
    </row>
    <row r="401" s="11" customFormat="1" ht="22.8" customHeight="1">
      <c r="A401" s="11"/>
      <c r="B401" s="193"/>
      <c r="C401" s="194"/>
      <c r="D401" s="195" t="s">
        <v>71</v>
      </c>
      <c r="E401" s="233" t="s">
        <v>799</v>
      </c>
      <c r="F401" s="233" t="s">
        <v>800</v>
      </c>
      <c r="G401" s="194"/>
      <c r="H401" s="194"/>
      <c r="I401" s="197"/>
      <c r="J401" s="234">
        <f>BK401</f>
        <v>0</v>
      </c>
      <c r="K401" s="194"/>
      <c r="L401" s="199"/>
      <c r="M401" s="200"/>
      <c r="N401" s="201"/>
      <c r="O401" s="201"/>
      <c r="P401" s="202">
        <f>SUM(P402:P422)</f>
        <v>0</v>
      </c>
      <c r="Q401" s="201"/>
      <c r="R401" s="202">
        <f>SUM(R402:R422)</f>
        <v>0</v>
      </c>
      <c r="S401" s="201"/>
      <c r="T401" s="203">
        <f>SUM(T402:T422)</f>
        <v>0</v>
      </c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R401" s="204" t="s">
        <v>80</v>
      </c>
      <c r="AT401" s="205" t="s">
        <v>71</v>
      </c>
      <c r="AU401" s="205" t="s">
        <v>76</v>
      </c>
      <c r="AY401" s="204" t="s">
        <v>124</v>
      </c>
      <c r="BK401" s="206">
        <f>SUM(BK402:BK422)</f>
        <v>0</v>
      </c>
    </row>
    <row r="402" s="2" customFormat="1" ht="16.5" customHeight="1">
      <c r="A402" s="40"/>
      <c r="B402" s="41"/>
      <c r="C402" s="207" t="s">
        <v>801</v>
      </c>
      <c r="D402" s="207" t="s">
        <v>125</v>
      </c>
      <c r="E402" s="208" t="s">
        <v>802</v>
      </c>
      <c r="F402" s="209" t="s">
        <v>803</v>
      </c>
      <c r="G402" s="210" t="s">
        <v>234</v>
      </c>
      <c r="H402" s="211">
        <v>4</v>
      </c>
      <c r="I402" s="212"/>
      <c r="J402" s="211">
        <f>ROUND(I402*H402,1)</f>
        <v>0</v>
      </c>
      <c r="K402" s="209" t="s">
        <v>19</v>
      </c>
      <c r="L402" s="46"/>
      <c r="M402" s="213" t="s">
        <v>19</v>
      </c>
      <c r="N402" s="214" t="s">
        <v>43</v>
      </c>
      <c r="O402" s="86"/>
      <c r="P402" s="215">
        <f>O402*H402</f>
        <v>0</v>
      </c>
      <c r="Q402" s="215">
        <v>0</v>
      </c>
      <c r="R402" s="215">
        <f>Q402*H402</f>
        <v>0</v>
      </c>
      <c r="S402" s="215">
        <v>0</v>
      </c>
      <c r="T402" s="216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17" t="s">
        <v>251</v>
      </c>
      <c r="AT402" s="217" t="s">
        <v>125</v>
      </c>
      <c r="AU402" s="217" t="s">
        <v>80</v>
      </c>
      <c r="AY402" s="19" t="s">
        <v>124</v>
      </c>
      <c r="BE402" s="218">
        <f>IF(N402="základní",J402,0)</f>
        <v>0</v>
      </c>
      <c r="BF402" s="218">
        <f>IF(N402="snížená",J402,0)</f>
        <v>0</v>
      </c>
      <c r="BG402" s="218">
        <f>IF(N402="zákl. přenesená",J402,0)</f>
        <v>0</v>
      </c>
      <c r="BH402" s="218">
        <f>IF(N402="sníž. přenesená",J402,0)</f>
        <v>0</v>
      </c>
      <c r="BI402" s="218">
        <f>IF(N402="nulová",J402,0)</f>
        <v>0</v>
      </c>
      <c r="BJ402" s="19" t="s">
        <v>76</v>
      </c>
      <c r="BK402" s="218">
        <f>ROUND(I402*H402,1)</f>
        <v>0</v>
      </c>
      <c r="BL402" s="19" t="s">
        <v>251</v>
      </c>
      <c r="BM402" s="217" t="s">
        <v>804</v>
      </c>
    </row>
    <row r="403" s="2" customFormat="1" ht="16.5" customHeight="1">
      <c r="A403" s="40"/>
      <c r="B403" s="41"/>
      <c r="C403" s="207" t="s">
        <v>805</v>
      </c>
      <c r="D403" s="207" t="s">
        <v>125</v>
      </c>
      <c r="E403" s="208" t="s">
        <v>806</v>
      </c>
      <c r="F403" s="209" t="s">
        <v>807</v>
      </c>
      <c r="G403" s="210" t="s">
        <v>234</v>
      </c>
      <c r="H403" s="211">
        <v>1</v>
      </c>
      <c r="I403" s="212"/>
      <c r="J403" s="211">
        <f>ROUND(I403*H403,1)</f>
        <v>0</v>
      </c>
      <c r="K403" s="209" t="s">
        <v>19</v>
      </c>
      <c r="L403" s="46"/>
      <c r="M403" s="213" t="s">
        <v>19</v>
      </c>
      <c r="N403" s="214" t="s">
        <v>43</v>
      </c>
      <c r="O403" s="86"/>
      <c r="P403" s="215">
        <f>O403*H403</f>
        <v>0</v>
      </c>
      <c r="Q403" s="215">
        <v>0</v>
      </c>
      <c r="R403" s="215">
        <f>Q403*H403</f>
        <v>0</v>
      </c>
      <c r="S403" s="215">
        <v>0</v>
      </c>
      <c r="T403" s="216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17" t="s">
        <v>251</v>
      </c>
      <c r="AT403" s="217" t="s">
        <v>125</v>
      </c>
      <c r="AU403" s="217" t="s">
        <v>80</v>
      </c>
      <c r="AY403" s="19" t="s">
        <v>124</v>
      </c>
      <c r="BE403" s="218">
        <f>IF(N403="základní",J403,0)</f>
        <v>0</v>
      </c>
      <c r="BF403" s="218">
        <f>IF(N403="snížená",J403,0)</f>
        <v>0</v>
      </c>
      <c r="BG403" s="218">
        <f>IF(N403="zákl. přenesená",J403,0)</f>
        <v>0</v>
      </c>
      <c r="BH403" s="218">
        <f>IF(N403="sníž. přenesená",J403,0)</f>
        <v>0</v>
      </c>
      <c r="BI403" s="218">
        <f>IF(N403="nulová",J403,0)</f>
        <v>0</v>
      </c>
      <c r="BJ403" s="19" t="s">
        <v>76</v>
      </c>
      <c r="BK403" s="218">
        <f>ROUND(I403*H403,1)</f>
        <v>0</v>
      </c>
      <c r="BL403" s="19" t="s">
        <v>251</v>
      </c>
      <c r="BM403" s="217" t="s">
        <v>808</v>
      </c>
    </row>
    <row r="404" s="2" customFormat="1" ht="16.5" customHeight="1">
      <c r="A404" s="40"/>
      <c r="B404" s="41"/>
      <c r="C404" s="207" t="s">
        <v>809</v>
      </c>
      <c r="D404" s="207" t="s">
        <v>125</v>
      </c>
      <c r="E404" s="208" t="s">
        <v>810</v>
      </c>
      <c r="F404" s="209" t="s">
        <v>811</v>
      </c>
      <c r="G404" s="210" t="s">
        <v>234</v>
      </c>
      <c r="H404" s="211">
        <v>2</v>
      </c>
      <c r="I404" s="212"/>
      <c r="J404" s="211">
        <f>ROUND(I404*H404,1)</f>
        <v>0</v>
      </c>
      <c r="K404" s="209" t="s">
        <v>19</v>
      </c>
      <c r="L404" s="46"/>
      <c r="M404" s="213" t="s">
        <v>19</v>
      </c>
      <c r="N404" s="214" t="s">
        <v>43</v>
      </c>
      <c r="O404" s="86"/>
      <c r="P404" s="215">
        <f>O404*H404</f>
        <v>0</v>
      </c>
      <c r="Q404" s="215">
        <v>0</v>
      </c>
      <c r="R404" s="215">
        <f>Q404*H404</f>
        <v>0</v>
      </c>
      <c r="S404" s="215">
        <v>0</v>
      </c>
      <c r="T404" s="216">
        <f>S404*H404</f>
        <v>0</v>
      </c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R404" s="217" t="s">
        <v>251</v>
      </c>
      <c r="AT404" s="217" t="s">
        <v>125</v>
      </c>
      <c r="AU404" s="217" t="s">
        <v>80</v>
      </c>
      <c r="AY404" s="19" t="s">
        <v>124</v>
      </c>
      <c r="BE404" s="218">
        <f>IF(N404="základní",J404,0)</f>
        <v>0</v>
      </c>
      <c r="BF404" s="218">
        <f>IF(N404="snížená",J404,0)</f>
        <v>0</v>
      </c>
      <c r="BG404" s="218">
        <f>IF(N404="zákl. přenesená",J404,0)</f>
        <v>0</v>
      </c>
      <c r="BH404" s="218">
        <f>IF(N404="sníž. přenesená",J404,0)</f>
        <v>0</v>
      </c>
      <c r="BI404" s="218">
        <f>IF(N404="nulová",J404,0)</f>
        <v>0</v>
      </c>
      <c r="BJ404" s="19" t="s">
        <v>76</v>
      </c>
      <c r="BK404" s="218">
        <f>ROUND(I404*H404,1)</f>
        <v>0</v>
      </c>
      <c r="BL404" s="19" t="s">
        <v>251</v>
      </c>
      <c r="BM404" s="217" t="s">
        <v>812</v>
      </c>
    </row>
    <row r="405" s="2" customFormat="1" ht="16.5" customHeight="1">
      <c r="A405" s="40"/>
      <c r="B405" s="41"/>
      <c r="C405" s="207" t="s">
        <v>813</v>
      </c>
      <c r="D405" s="207" t="s">
        <v>125</v>
      </c>
      <c r="E405" s="208" t="s">
        <v>814</v>
      </c>
      <c r="F405" s="209" t="s">
        <v>815</v>
      </c>
      <c r="G405" s="210" t="s">
        <v>234</v>
      </c>
      <c r="H405" s="211">
        <v>1</v>
      </c>
      <c r="I405" s="212"/>
      <c r="J405" s="211">
        <f>ROUND(I405*H405,1)</f>
        <v>0</v>
      </c>
      <c r="K405" s="209" t="s">
        <v>19</v>
      </c>
      <c r="L405" s="46"/>
      <c r="M405" s="213" t="s">
        <v>19</v>
      </c>
      <c r="N405" s="214" t="s">
        <v>43</v>
      </c>
      <c r="O405" s="86"/>
      <c r="P405" s="215">
        <f>O405*H405</f>
        <v>0</v>
      </c>
      <c r="Q405" s="215">
        <v>0</v>
      </c>
      <c r="R405" s="215">
        <f>Q405*H405</f>
        <v>0</v>
      </c>
      <c r="S405" s="215">
        <v>0</v>
      </c>
      <c r="T405" s="216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17" t="s">
        <v>251</v>
      </c>
      <c r="AT405" s="217" t="s">
        <v>125</v>
      </c>
      <c r="AU405" s="217" t="s">
        <v>80</v>
      </c>
      <c r="AY405" s="19" t="s">
        <v>124</v>
      </c>
      <c r="BE405" s="218">
        <f>IF(N405="základní",J405,0)</f>
        <v>0</v>
      </c>
      <c r="BF405" s="218">
        <f>IF(N405="snížená",J405,0)</f>
        <v>0</v>
      </c>
      <c r="BG405" s="218">
        <f>IF(N405="zákl. přenesená",J405,0)</f>
        <v>0</v>
      </c>
      <c r="BH405" s="218">
        <f>IF(N405="sníž. přenesená",J405,0)</f>
        <v>0</v>
      </c>
      <c r="BI405" s="218">
        <f>IF(N405="nulová",J405,0)</f>
        <v>0</v>
      </c>
      <c r="BJ405" s="19" t="s">
        <v>76</v>
      </c>
      <c r="BK405" s="218">
        <f>ROUND(I405*H405,1)</f>
        <v>0</v>
      </c>
      <c r="BL405" s="19" t="s">
        <v>251</v>
      </c>
      <c r="BM405" s="217" t="s">
        <v>816</v>
      </c>
    </row>
    <row r="406" s="2" customFormat="1" ht="16.5" customHeight="1">
      <c r="A406" s="40"/>
      <c r="B406" s="41"/>
      <c r="C406" s="207" t="s">
        <v>817</v>
      </c>
      <c r="D406" s="207" t="s">
        <v>125</v>
      </c>
      <c r="E406" s="208" t="s">
        <v>818</v>
      </c>
      <c r="F406" s="209" t="s">
        <v>819</v>
      </c>
      <c r="G406" s="210" t="s">
        <v>234</v>
      </c>
      <c r="H406" s="211">
        <v>1</v>
      </c>
      <c r="I406" s="212"/>
      <c r="J406" s="211">
        <f>ROUND(I406*H406,1)</f>
        <v>0</v>
      </c>
      <c r="K406" s="209" t="s">
        <v>19</v>
      </c>
      <c r="L406" s="46"/>
      <c r="M406" s="213" t="s">
        <v>19</v>
      </c>
      <c r="N406" s="214" t="s">
        <v>43</v>
      </c>
      <c r="O406" s="86"/>
      <c r="P406" s="215">
        <f>O406*H406</f>
        <v>0</v>
      </c>
      <c r="Q406" s="215">
        <v>0</v>
      </c>
      <c r="R406" s="215">
        <f>Q406*H406</f>
        <v>0</v>
      </c>
      <c r="S406" s="215">
        <v>0</v>
      </c>
      <c r="T406" s="216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17" t="s">
        <v>251</v>
      </c>
      <c r="AT406" s="217" t="s">
        <v>125</v>
      </c>
      <c r="AU406" s="217" t="s">
        <v>80</v>
      </c>
      <c r="AY406" s="19" t="s">
        <v>124</v>
      </c>
      <c r="BE406" s="218">
        <f>IF(N406="základní",J406,0)</f>
        <v>0</v>
      </c>
      <c r="BF406" s="218">
        <f>IF(N406="snížená",J406,0)</f>
        <v>0</v>
      </c>
      <c r="BG406" s="218">
        <f>IF(N406="zákl. přenesená",J406,0)</f>
        <v>0</v>
      </c>
      <c r="BH406" s="218">
        <f>IF(N406="sníž. přenesená",J406,0)</f>
        <v>0</v>
      </c>
      <c r="BI406" s="218">
        <f>IF(N406="nulová",J406,0)</f>
        <v>0</v>
      </c>
      <c r="BJ406" s="19" t="s">
        <v>76</v>
      </c>
      <c r="BK406" s="218">
        <f>ROUND(I406*H406,1)</f>
        <v>0</v>
      </c>
      <c r="BL406" s="19" t="s">
        <v>251</v>
      </c>
      <c r="BM406" s="217" t="s">
        <v>820</v>
      </c>
    </row>
    <row r="407" s="2" customFormat="1" ht="16.5" customHeight="1">
      <c r="A407" s="40"/>
      <c r="B407" s="41"/>
      <c r="C407" s="207" t="s">
        <v>821</v>
      </c>
      <c r="D407" s="207" t="s">
        <v>125</v>
      </c>
      <c r="E407" s="208" t="s">
        <v>822</v>
      </c>
      <c r="F407" s="209" t="s">
        <v>823</v>
      </c>
      <c r="G407" s="210" t="s">
        <v>234</v>
      </c>
      <c r="H407" s="211">
        <v>1</v>
      </c>
      <c r="I407" s="212"/>
      <c r="J407" s="211">
        <f>ROUND(I407*H407,1)</f>
        <v>0</v>
      </c>
      <c r="K407" s="209" t="s">
        <v>19</v>
      </c>
      <c r="L407" s="46"/>
      <c r="M407" s="213" t="s">
        <v>19</v>
      </c>
      <c r="N407" s="214" t="s">
        <v>43</v>
      </c>
      <c r="O407" s="86"/>
      <c r="P407" s="215">
        <f>O407*H407</f>
        <v>0</v>
      </c>
      <c r="Q407" s="215">
        <v>0</v>
      </c>
      <c r="R407" s="215">
        <f>Q407*H407</f>
        <v>0</v>
      </c>
      <c r="S407" s="215">
        <v>0</v>
      </c>
      <c r="T407" s="216">
        <f>S407*H407</f>
        <v>0</v>
      </c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217" t="s">
        <v>251</v>
      </c>
      <c r="AT407" s="217" t="s">
        <v>125</v>
      </c>
      <c r="AU407" s="217" t="s">
        <v>80</v>
      </c>
      <c r="AY407" s="19" t="s">
        <v>124</v>
      </c>
      <c r="BE407" s="218">
        <f>IF(N407="základní",J407,0)</f>
        <v>0</v>
      </c>
      <c r="BF407" s="218">
        <f>IF(N407="snížená",J407,0)</f>
        <v>0</v>
      </c>
      <c r="BG407" s="218">
        <f>IF(N407="zákl. přenesená",J407,0)</f>
        <v>0</v>
      </c>
      <c r="BH407" s="218">
        <f>IF(N407="sníž. přenesená",J407,0)</f>
        <v>0</v>
      </c>
      <c r="BI407" s="218">
        <f>IF(N407="nulová",J407,0)</f>
        <v>0</v>
      </c>
      <c r="BJ407" s="19" t="s">
        <v>76</v>
      </c>
      <c r="BK407" s="218">
        <f>ROUND(I407*H407,1)</f>
        <v>0</v>
      </c>
      <c r="BL407" s="19" t="s">
        <v>251</v>
      </c>
      <c r="BM407" s="217" t="s">
        <v>824</v>
      </c>
    </row>
    <row r="408" s="2" customFormat="1" ht="16.5" customHeight="1">
      <c r="A408" s="40"/>
      <c r="B408" s="41"/>
      <c r="C408" s="207" t="s">
        <v>825</v>
      </c>
      <c r="D408" s="207" t="s">
        <v>125</v>
      </c>
      <c r="E408" s="208" t="s">
        <v>826</v>
      </c>
      <c r="F408" s="209" t="s">
        <v>827</v>
      </c>
      <c r="G408" s="210" t="s">
        <v>234</v>
      </c>
      <c r="H408" s="211">
        <v>1</v>
      </c>
      <c r="I408" s="212"/>
      <c r="J408" s="211">
        <f>ROUND(I408*H408,1)</f>
        <v>0</v>
      </c>
      <c r="K408" s="209" t="s">
        <v>19</v>
      </c>
      <c r="L408" s="46"/>
      <c r="M408" s="213" t="s">
        <v>19</v>
      </c>
      <c r="N408" s="214" t="s">
        <v>43</v>
      </c>
      <c r="O408" s="86"/>
      <c r="P408" s="215">
        <f>O408*H408</f>
        <v>0</v>
      </c>
      <c r="Q408" s="215">
        <v>0</v>
      </c>
      <c r="R408" s="215">
        <f>Q408*H408</f>
        <v>0</v>
      </c>
      <c r="S408" s="215">
        <v>0</v>
      </c>
      <c r="T408" s="216">
        <f>S408*H408</f>
        <v>0</v>
      </c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217" t="s">
        <v>251</v>
      </c>
      <c r="AT408" s="217" t="s">
        <v>125</v>
      </c>
      <c r="AU408" s="217" t="s">
        <v>80</v>
      </c>
      <c r="AY408" s="19" t="s">
        <v>124</v>
      </c>
      <c r="BE408" s="218">
        <f>IF(N408="základní",J408,0)</f>
        <v>0</v>
      </c>
      <c r="BF408" s="218">
        <f>IF(N408="snížená",J408,0)</f>
        <v>0</v>
      </c>
      <c r="BG408" s="218">
        <f>IF(N408="zákl. přenesená",J408,0)</f>
        <v>0</v>
      </c>
      <c r="BH408" s="218">
        <f>IF(N408="sníž. přenesená",J408,0)</f>
        <v>0</v>
      </c>
      <c r="BI408" s="218">
        <f>IF(N408="nulová",J408,0)</f>
        <v>0</v>
      </c>
      <c r="BJ408" s="19" t="s">
        <v>76</v>
      </c>
      <c r="BK408" s="218">
        <f>ROUND(I408*H408,1)</f>
        <v>0</v>
      </c>
      <c r="BL408" s="19" t="s">
        <v>251</v>
      </c>
      <c r="BM408" s="217" t="s">
        <v>828</v>
      </c>
    </row>
    <row r="409" s="2" customFormat="1" ht="16.5" customHeight="1">
      <c r="A409" s="40"/>
      <c r="B409" s="41"/>
      <c r="C409" s="207" t="s">
        <v>829</v>
      </c>
      <c r="D409" s="207" t="s">
        <v>125</v>
      </c>
      <c r="E409" s="208" t="s">
        <v>830</v>
      </c>
      <c r="F409" s="209" t="s">
        <v>831</v>
      </c>
      <c r="G409" s="210" t="s">
        <v>234</v>
      </c>
      <c r="H409" s="211">
        <v>28</v>
      </c>
      <c r="I409" s="212"/>
      <c r="J409" s="211">
        <f>ROUND(I409*H409,1)</f>
        <v>0</v>
      </c>
      <c r="K409" s="209" t="s">
        <v>19</v>
      </c>
      <c r="L409" s="46"/>
      <c r="M409" s="213" t="s">
        <v>19</v>
      </c>
      <c r="N409" s="214" t="s">
        <v>43</v>
      </c>
      <c r="O409" s="86"/>
      <c r="P409" s="215">
        <f>O409*H409</f>
        <v>0</v>
      </c>
      <c r="Q409" s="215">
        <v>0</v>
      </c>
      <c r="R409" s="215">
        <f>Q409*H409</f>
        <v>0</v>
      </c>
      <c r="S409" s="215">
        <v>0</v>
      </c>
      <c r="T409" s="216">
        <f>S409*H409</f>
        <v>0</v>
      </c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R409" s="217" t="s">
        <v>251</v>
      </c>
      <c r="AT409" s="217" t="s">
        <v>125</v>
      </c>
      <c r="AU409" s="217" t="s">
        <v>80</v>
      </c>
      <c r="AY409" s="19" t="s">
        <v>124</v>
      </c>
      <c r="BE409" s="218">
        <f>IF(N409="základní",J409,0)</f>
        <v>0</v>
      </c>
      <c r="BF409" s="218">
        <f>IF(N409="snížená",J409,0)</f>
        <v>0</v>
      </c>
      <c r="BG409" s="218">
        <f>IF(N409="zákl. přenesená",J409,0)</f>
        <v>0</v>
      </c>
      <c r="BH409" s="218">
        <f>IF(N409="sníž. přenesená",J409,0)</f>
        <v>0</v>
      </c>
      <c r="BI409" s="218">
        <f>IF(N409="nulová",J409,0)</f>
        <v>0</v>
      </c>
      <c r="BJ409" s="19" t="s">
        <v>76</v>
      </c>
      <c r="BK409" s="218">
        <f>ROUND(I409*H409,1)</f>
        <v>0</v>
      </c>
      <c r="BL409" s="19" t="s">
        <v>251</v>
      </c>
      <c r="BM409" s="217" t="s">
        <v>832</v>
      </c>
    </row>
    <row r="410" s="2" customFormat="1" ht="16.5" customHeight="1">
      <c r="A410" s="40"/>
      <c r="B410" s="41"/>
      <c r="C410" s="207" t="s">
        <v>833</v>
      </c>
      <c r="D410" s="207" t="s">
        <v>125</v>
      </c>
      <c r="E410" s="208" t="s">
        <v>834</v>
      </c>
      <c r="F410" s="209" t="s">
        <v>835</v>
      </c>
      <c r="G410" s="210" t="s">
        <v>234</v>
      </c>
      <c r="H410" s="211">
        <v>16</v>
      </c>
      <c r="I410" s="212"/>
      <c r="J410" s="211">
        <f>ROUND(I410*H410,1)</f>
        <v>0</v>
      </c>
      <c r="K410" s="209" t="s">
        <v>19</v>
      </c>
      <c r="L410" s="46"/>
      <c r="M410" s="213" t="s">
        <v>19</v>
      </c>
      <c r="N410" s="214" t="s">
        <v>43</v>
      </c>
      <c r="O410" s="86"/>
      <c r="P410" s="215">
        <f>O410*H410</f>
        <v>0</v>
      </c>
      <c r="Q410" s="215">
        <v>0</v>
      </c>
      <c r="R410" s="215">
        <f>Q410*H410</f>
        <v>0</v>
      </c>
      <c r="S410" s="215">
        <v>0</v>
      </c>
      <c r="T410" s="216">
        <f>S410*H410</f>
        <v>0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217" t="s">
        <v>251</v>
      </c>
      <c r="AT410" s="217" t="s">
        <v>125</v>
      </c>
      <c r="AU410" s="217" t="s">
        <v>80</v>
      </c>
      <c r="AY410" s="19" t="s">
        <v>124</v>
      </c>
      <c r="BE410" s="218">
        <f>IF(N410="základní",J410,0)</f>
        <v>0</v>
      </c>
      <c r="BF410" s="218">
        <f>IF(N410="snížená",J410,0)</f>
        <v>0</v>
      </c>
      <c r="BG410" s="218">
        <f>IF(N410="zákl. přenesená",J410,0)</f>
        <v>0</v>
      </c>
      <c r="BH410" s="218">
        <f>IF(N410="sníž. přenesená",J410,0)</f>
        <v>0</v>
      </c>
      <c r="BI410" s="218">
        <f>IF(N410="nulová",J410,0)</f>
        <v>0</v>
      </c>
      <c r="BJ410" s="19" t="s">
        <v>76</v>
      </c>
      <c r="BK410" s="218">
        <f>ROUND(I410*H410,1)</f>
        <v>0</v>
      </c>
      <c r="BL410" s="19" t="s">
        <v>251</v>
      </c>
      <c r="BM410" s="217" t="s">
        <v>836</v>
      </c>
    </row>
    <row r="411" s="2" customFormat="1" ht="16.5" customHeight="1">
      <c r="A411" s="40"/>
      <c r="B411" s="41"/>
      <c r="C411" s="207" t="s">
        <v>837</v>
      </c>
      <c r="D411" s="207" t="s">
        <v>125</v>
      </c>
      <c r="E411" s="208" t="s">
        <v>838</v>
      </c>
      <c r="F411" s="209" t="s">
        <v>839</v>
      </c>
      <c r="G411" s="210" t="s">
        <v>234</v>
      </c>
      <c r="H411" s="211">
        <v>1</v>
      </c>
      <c r="I411" s="212"/>
      <c r="J411" s="211">
        <f>ROUND(I411*H411,1)</f>
        <v>0</v>
      </c>
      <c r="K411" s="209" t="s">
        <v>19</v>
      </c>
      <c r="L411" s="46"/>
      <c r="M411" s="213" t="s">
        <v>19</v>
      </c>
      <c r="N411" s="214" t="s">
        <v>43</v>
      </c>
      <c r="O411" s="86"/>
      <c r="P411" s="215">
        <f>O411*H411</f>
        <v>0</v>
      </c>
      <c r="Q411" s="215">
        <v>0</v>
      </c>
      <c r="R411" s="215">
        <f>Q411*H411</f>
        <v>0</v>
      </c>
      <c r="S411" s="215">
        <v>0</v>
      </c>
      <c r="T411" s="216">
        <f>S411*H411</f>
        <v>0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217" t="s">
        <v>251</v>
      </c>
      <c r="AT411" s="217" t="s">
        <v>125</v>
      </c>
      <c r="AU411" s="217" t="s">
        <v>80</v>
      </c>
      <c r="AY411" s="19" t="s">
        <v>124</v>
      </c>
      <c r="BE411" s="218">
        <f>IF(N411="základní",J411,0)</f>
        <v>0</v>
      </c>
      <c r="BF411" s="218">
        <f>IF(N411="snížená",J411,0)</f>
        <v>0</v>
      </c>
      <c r="BG411" s="218">
        <f>IF(N411="zákl. přenesená",J411,0)</f>
        <v>0</v>
      </c>
      <c r="BH411" s="218">
        <f>IF(N411="sníž. přenesená",J411,0)</f>
        <v>0</v>
      </c>
      <c r="BI411" s="218">
        <f>IF(N411="nulová",J411,0)</f>
        <v>0</v>
      </c>
      <c r="BJ411" s="19" t="s">
        <v>76</v>
      </c>
      <c r="BK411" s="218">
        <f>ROUND(I411*H411,1)</f>
        <v>0</v>
      </c>
      <c r="BL411" s="19" t="s">
        <v>251</v>
      </c>
      <c r="BM411" s="217" t="s">
        <v>840</v>
      </c>
    </row>
    <row r="412" s="2" customFormat="1" ht="16.5" customHeight="1">
      <c r="A412" s="40"/>
      <c r="B412" s="41"/>
      <c r="C412" s="207" t="s">
        <v>841</v>
      </c>
      <c r="D412" s="207" t="s">
        <v>125</v>
      </c>
      <c r="E412" s="208" t="s">
        <v>842</v>
      </c>
      <c r="F412" s="209" t="s">
        <v>843</v>
      </c>
      <c r="G412" s="210" t="s">
        <v>234</v>
      </c>
      <c r="H412" s="211">
        <v>80</v>
      </c>
      <c r="I412" s="212"/>
      <c r="J412" s="211">
        <f>ROUND(I412*H412,1)</f>
        <v>0</v>
      </c>
      <c r="K412" s="209" t="s">
        <v>19</v>
      </c>
      <c r="L412" s="46"/>
      <c r="M412" s="213" t="s">
        <v>19</v>
      </c>
      <c r="N412" s="214" t="s">
        <v>43</v>
      </c>
      <c r="O412" s="86"/>
      <c r="P412" s="215">
        <f>O412*H412</f>
        <v>0</v>
      </c>
      <c r="Q412" s="215">
        <v>0</v>
      </c>
      <c r="R412" s="215">
        <f>Q412*H412</f>
        <v>0</v>
      </c>
      <c r="S412" s="215">
        <v>0</v>
      </c>
      <c r="T412" s="216">
        <f>S412*H412</f>
        <v>0</v>
      </c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R412" s="217" t="s">
        <v>251</v>
      </c>
      <c r="AT412" s="217" t="s">
        <v>125</v>
      </c>
      <c r="AU412" s="217" t="s">
        <v>80</v>
      </c>
      <c r="AY412" s="19" t="s">
        <v>124</v>
      </c>
      <c r="BE412" s="218">
        <f>IF(N412="základní",J412,0)</f>
        <v>0</v>
      </c>
      <c r="BF412" s="218">
        <f>IF(N412="snížená",J412,0)</f>
        <v>0</v>
      </c>
      <c r="BG412" s="218">
        <f>IF(N412="zákl. přenesená",J412,0)</f>
        <v>0</v>
      </c>
      <c r="BH412" s="218">
        <f>IF(N412="sníž. přenesená",J412,0)</f>
        <v>0</v>
      </c>
      <c r="BI412" s="218">
        <f>IF(N412="nulová",J412,0)</f>
        <v>0</v>
      </c>
      <c r="BJ412" s="19" t="s">
        <v>76</v>
      </c>
      <c r="BK412" s="218">
        <f>ROUND(I412*H412,1)</f>
        <v>0</v>
      </c>
      <c r="BL412" s="19" t="s">
        <v>251</v>
      </c>
      <c r="BM412" s="217" t="s">
        <v>844</v>
      </c>
    </row>
    <row r="413" s="2" customFormat="1" ht="16.5" customHeight="1">
      <c r="A413" s="40"/>
      <c r="B413" s="41"/>
      <c r="C413" s="207" t="s">
        <v>845</v>
      </c>
      <c r="D413" s="207" t="s">
        <v>125</v>
      </c>
      <c r="E413" s="208" t="s">
        <v>846</v>
      </c>
      <c r="F413" s="209" t="s">
        <v>847</v>
      </c>
      <c r="G413" s="210" t="s">
        <v>234</v>
      </c>
      <c r="H413" s="211">
        <v>10</v>
      </c>
      <c r="I413" s="212"/>
      <c r="J413" s="211">
        <f>ROUND(I413*H413,1)</f>
        <v>0</v>
      </c>
      <c r="K413" s="209" t="s">
        <v>19</v>
      </c>
      <c r="L413" s="46"/>
      <c r="M413" s="213" t="s">
        <v>19</v>
      </c>
      <c r="N413" s="214" t="s">
        <v>43</v>
      </c>
      <c r="O413" s="86"/>
      <c r="P413" s="215">
        <f>O413*H413</f>
        <v>0</v>
      </c>
      <c r="Q413" s="215">
        <v>0</v>
      </c>
      <c r="R413" s="215">
        <f>Q413*H413</f>
        <v>0</v>
      </c>
      <c r="S413" s="215">
        <v>0</v>
      </c>
      <c r="T413" s="216">
        <f>S413*H413</f>
        <v>0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217" t="s">
        <v>251</v>
      </c>
      <c r="AT413" s="217" t="s">
        <v>125</v>
      </c>
      <c r="AU413" s="217" t="s">
        <v>80</v>
      </c>
      <c r="AY413" s="19" t="s">
        <v>124</v>
      </c>
      <c r="BE413" s="218">
        <f>IF(N413="základní",J413,0)</f>
        <v>0</v>
      </c>
      <c r="BF413" s="218">
        <f>IF(N413="snížená",J413,0)</f>
        <v>0</v>
      </c>
      <c r="BG413" s="218">
        <f>IF(N413="zákl. přenesená",J413,0)</f>
        <v>0</v>
      </c>
      <c r="BH413" s="218">
        <f>IF(N413="sníž. přenesená",J413,0)</f>
        <v>0</v>
      </c>
      <c r="BI413" s="218">
        <f>IF(N413="nulová",J413,0)</f>
        <v>0</v>
      </c>
      <c r="BJ413" s="19" t="s">
        <v>76</v>
      </c>
      <c r="BK413" s="218">
        <f>ROUND(I413*H413,1)</f>
        <v>0</v>
      </c>
      <c r="BL413" s="19" t="s">
        <v>251</v>
      </c>
      <c r="BM413" s="217" t="s">
        <v>848</v>
      </c>
    </row>
    <row r="414" s="2" customFormat="1" ht="16.5" customHeight="1">
      <c r="A414" s="40"/>
      <c r="B414" s="41"/>
      <c r="C414" s="207" t="s">
        <v>849</v>
      </c>
      <c r="D414" s="207" t="s">
        <v>125</v>
      </c>
      <c r="E414" s="208" t="s">
        <v>850</v>
      </c>
      <c r="F414" s="209" t="s">
        <v>851</v>
      </c>
      <c r="G414" s="210" t="s">
        <v>234</v>
      </c>
      <c r="H414" s="211">
        <v>8</v>
      </c>
      <c r="I414" s="212"/>
      <c r="J414" s="211">
        <f>ROUND(I414*H414,1)</f>
        <v>0</v>
      </c>
      <c r="K414" s="209" t="s">
        <v>19</v>
      </c>
      <c r="L414" s="46"/>
      <c r="M414" s="213" t="s">
        <v>19</v>
      </c>
      <c r="N414" s="214" t="s">
        <v>43</v>
      </c>
      <c r="O414" s="86"/>
      <c r="P414" s="215">
        <f>O414*H414</f>
        <v>0</v>
      </c>
      <c r="Q414" s="215">
        <v>0</v>
      </c>
      <c r="R414" s="215">
        <f>Q414*H414</f>
        <v>0</v>
      </c>
      <c r="S414" s="215">
        <v>0</v>
      </c>
      <c r="T414" s="216">
        <f>S414*H414</f>
        <v>0</v>
      </c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R414" s="217" t="s">
        <v>251</v>
      </c>
      <c r="AT414" s="217" t="s">
        <v>125</v>
      </c>
      <c r="AU414" s="217" t="s">
        <v>80</v>
      </c>
      <c r="AY414" s="19" t="s">
        <v>124</v>
      </c>
      <c r="BE414" s="218">
        <f>IF(N414="základní",J414,0)</f>
        <v>0</v>
      </c>
      <c r="BF414" s="218">
        <f>IF(N414="snížená",J414,0)</f>
        <v>0</v>
      </c>
      <c r="BG414" s="218">
        <f>IF(N414="zákl. přenesená",J414,0)</f>
        <v>0</v>
      </c>
      <c r="BH414" s="218">
        <f>IF(N414="sníž. přenesená",J414,0)</f>
        <v>0</v>
      </c>
      <c r="BI414" s="218">
        <f>IF(N414="nulová",J414,0)</f>
        <v>0</v>
      </c>
      <c r="BJ414" s="19" t="s">
        <v>76</v>
      </c>
      <c r="BK414" s="218">
        <f>ROUND(I414*H414,1)</f>
        <v>0</v>
      </c>
      <c r="BL414" s="19" t="s">
        <v>251</v>
      </c>
      <c r="BM414" s="217" t="s">
        <v>852</v>
      </c>
    </row>
    <row r="415" s="2" customFormat="1" ht="16.5" customHeight="1">
      <c r="A415" s="40"/>
      <c r="B415" s="41"/>
      <c r="C415" s="207" t="s">
        <v>853</v>
      </c>
      <c r="D415" s="207" t="s">
        <v>125</v>
      </c>
      <c r="E415" s="208" t="s">
        <v>854</v>
      </c>
      <c r="F415" s="209" t="s">
        <v>855</v>
      </c>
      <c r="G415" s="210" t="s">
        <v>234</v>
      </c>
      <c r="H415" s="211">
        <v>48</v>
      </c>
      <c r="I415" s="212"/>
      <c r="J415" s="211">
        <f>ROUND(I415*H415,1)</f>
        <v>0</v>
      </c>
      <c r="K415" s="209" t="s">
        <v>19</v>
      </c>
      <c r="L415" s="46"/>
      <c r="M415" s="213" t="s">
        <v>19</v>
      </c>
      <c r="N415" s="214" t="s">
        <v>43</v>
      </c>
      <c r="O415" s="86"/>
      <c r="P415" s="215">
        <f>O415*H415</f>
        <v>0</v>
      </c>
      <c r="Q415" s="215">
        <v>0</v>
      </c>
      <c r="R415" s="215">
        <f>Q415*H415</f>
        <v>0</v>
      </c>
      <c r="S415" s="215">
        <v>0</v>
      </c>
      <c r="T415" s="216">
        <f>S415*H415</f>
        <v>0</v>
      </c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R415" s="217" t="s">
        <v>251</v>
      </c>
      <c r="AT415" s="217" t="s">
        <v>125</v>
      </c>
      <c r="AU415" s="217" t="s">
        <v>80</v>
      </c>
      <c r="AY415" s="19" t="s">
        <v>124</v>
      </c>
      <c r="BE415" s="218">
        <f>IF(N415="základní",J415,0)</f>
        <v>0</v>
      </c>
      <c r="BF415" s="218">
        <f>IF(N415="snížená",J415,0)</f>
        <v>0</v>
      </c>
      <c r="BG415" s="218">
        <f>IF(N415="zákl. přenesená",J415,0)</f>
        <v>0</v>
      </c>
      <c r="BH415" s="218">
        <f>IF(N415="sníž. přenesená",J415,0)</f>
        <v>0</v>
      </c>
      <c r="BI415" s="218">
        <f>IF(N415="nulová",J415,0)</f>
        <v>0</v>
      </c>
      <c r="BJ415" s="19" t="s">
        <v>76</v>
      </c>
      <c r="BK415" s="218">
        <f>ROUND(I415*H415,1)</f>
        <v>0</v>
      </c>
      <c r="BL415" s="19" t="s">
        <v>251</v>
      </c>
      <c r="BM415" s="217" t="s">
        <v>856</v>
      </c>
    </row>
    <row r="416" s="2" customFormat="1" ht="16.5" customHeight="1">
      <c r="A416" s="40"/>
      <c r="B416" s="41"/>
      <c r="C416" s="207" t="s">
        <v>857</v>
      </c>
      <c r="D416" s="207" t="s">
        <v>125</v>
      </c>
      <c r="E416" s="208" t="s">
        <v>858</v>
      </c>
      <c r="F416" s="209" t="s">
        <v>859</v>
      </c>
      <c r="G416" s="210" t="s">
        <v>234</v>
      </c>
      <c r="H416" s="211">
        <v>42</v>
      </c>
      <c r="I416" s="212"/>
      <c r="J416" s="211">
        <f>ROUND(I416*H416,1)</f>
        <v>0</v>
      </c>
      <c r="K416" s="209" t="s">
        <v>19</v>
      </c>
      <c r="L416" s="46"/>
      <c r="M416" s="213" t="s">
        <v>19</v>
      </c>
      <c r="N416" s="214" t="s">
        <v>43</v>
      </c>
      <c r="O416" s="86"/>
      <c r="P416" s="215">
        <f>O416*H416</f>
        <v>0</v>
      </c>
      <c r="Q416" s="215">
        <v>0</v>
      </c>
      <c r="R416" s="215">
        <f>Q416*H416</f>
        <v>0</v>
      </c>
      <c r="S416" s="215">
        <v>0</v>
      </c>
      <c r="T416" s="216">
        <f>S416*H416</f>
        <v>0</v>
      </c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R416" s="217" t="s">
        <v>251</v>
      </c>
      <c r="AT416" s="217" t="s">
        <v>125</v>
      </c>
      <c r="AU416" s="217" t="s">
        <v>80</v>
      </c>
      <c r="AY416" s="19" t="s">
        <v>124</v>
      </c>
      <c r="BE416" s="218">
        <f>IF(N416="základní",J416,0)</f>
        <v>0</v>
      </c>
      <c r="BF416" s="218">
        <f>IF(N416="snížená",J416,0)</f>
        <v>0</v>
      </c>
      <c r="BG416" s="218">
        <f>IF(N416="zákl. přenesená",J416,0)</f>
        <v>0</v>
      </c>
      <c r="BH416" s="218">
        <f>IF(N416="sníž. přenesená",J416,0)</f>
        <v>0</v>
      </c>
      <c r="BI416" s="218">
        <f>IF(N416="nulová",J416,0)</f>
        <v>0</v>
      </c>
      <c r="BJ416" s="19" t="s">
        <v>76</v>
      </c>
      <c r="BK416" s="218">
        <f>ROUND(I416*H416,1)</f>
        <v>0</v>
      </c>
      <c r="BL416" s="19" t="s">
        <v>251</v>
      </c>
      <c r="BM416" s="217" t="s">
        <v>860</v>
      </c>
    </row>
    <row r="417" s="2" customFormat="1" ht="16.5" customHeight="1">
      <c r="A417" s="40"/>
      <c r="B417" s="41"/>
      <c r="C417" s="207" t="s">
        <v>861</v>
      </c>
      <c r="D417" s="207" t="s">
        <v>125</v>
      </c>
      <c r="E417" s="208" t="s">
        <v>862</v>
      </c>
      <c r="F417" s="209" t="s">
        <v>863</v>
      </c>
      <c r="G417" s="210" t="s">
        <v>234</v>
      </c>
      <c r="H417" s="211">
        <v>1</v>
      </c>
      <c r="I417" s="212"/>
      <c r="J417" s="211">
        <f>ROUND(I417*H417,1)</f>
        <v>0</v>
      </c>
      <c r="K417" s="209" t="s">
        <v>19</v>
      </c>
      <c r="L417" s="46"/>
      <c r="M417" s="213" t="s">
        <v>19</v>
      </c>
      <c r="N417" s="214" t="s">
        <v>43</v>
      </c>
      <c r="O417" s="86"/>
      <c r="P417" s="215">
        <f>O417*H417</f>
        <v>0</v>
      </c>
      <c r="Q417" s="215">
        <v>0</v>
      </c>
      <c r="R417" s="215">
        <f>Q417*H417</f>
        <v>0</v>
      </c>
      <c r="S417" s="215">
        <v>0</v>
      </c>
      <c r="T417" s="216">
        <f>S417*H417</f>
        <v>0</v>
      </c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R417" s="217" t="s">
        <v>251</v>
      </c>
      <c r="AT417" s="217" t="s">
        <v>125</v>
      </c>
      <c r="AU417" s="217" t="s">
        <v>80</v>
      </c>
      <c r="AY417" s="19" t="s">
        <v>124</v>
      </c>
      <c r="BE417" s="218">
        <f>IF(N417="základní",J417,0)</f>
        <v>0</v>
      </c>
      <c r="BF417" s="218">
        <f>IF(N417="snížená",J417,0)</f>
        <v>0</v>
      </c>
      <c r="BG417" s="218">
        <f>IF(N417="zákl. přenesená",J417,0)</f>
        <v>0</v>
      </c>
      <c r="BH417" s="218">
        <f>IF(N417="sníž. přenesená",J417,0)</f>
        <v>0</v>
      </c>
      <c r="BI417" s="218">
        <f>IF(N417="nulová",J417,0)</f>
        <v>0</v>
      </c>
      <c r="BJ417" s="19" t="s">
        <v>76</v>
      </c>
      <c r="BK417" s="218">
        <f>ROUND(I417*H417,1)</f>
        <v>0</v>
      </c>
      <c r="BL417" s="19" t="s">
        <v>251</v>
      </c>
      <c r="BM417" s="217" t="s">
        <v>864</v>
      </c>
    </row>
    <row r="418" s="2" customFormat="1" ht="16.5" customHeight="1">
      <c r="A418" s="40"/>
      <c r="B418" s="41"/>
      <c r="C418" s="207" t="s">
        <v>865</v>
      </c>
      <c r="D418" s="207" t="s">
        <v>125</v>
      </c>
      <c r="E418" s="208" t="s">
        <v>866</v>
      </c>
      <c r="F418" s="209" t="s">
        <v>867</v>
      </c>
      <c r="G418" s="210" t="s">
        <v>516</v>
      </c>
      <c r="H418" s="211">
        <v>10</v>
      </c>
      <c r="I418" s="212"/>
      <c r="J418" s="211">
        <f>ROUND(I418*H418,1)</f>
        <v>0</v>
      </c>
      <c r="K418" s="209" t="s">
        <v>19</v>
      </c>
      <c r="L418" s="46"/>
      <c r="M418" s="213" t="s">
        <v>19</v>
      </c>
      <c r="N418" s="214" t="s">
        <v>43</v>
      </c>
      <c r="O418" s="86"/>
      <c r="P418" s="215">
        <f>O418*H418</f>
        <v>0</v>
      </c>
      <c r="Q418" s="215">
        <v>0</v>
      </c>
      <c r="R418" s="215">
        <f>Q418*H418</f>
        <v>0</v>
      </c>
      <c r="S418" s="215">
        <v>0</v>
      </c>
      <c r="T418" s="216">
        <f>S418*H418</f>
        <v>0</v>
      </c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R418" s="217" t="s">
        <v>251</v>
      </c>
      <c r="AT418" s="217" t="s">
        <v>125</v>
      </c>
      <c r="AU418" s="217" t="s">
        <v>80</v>
      </c>
      <c r="AY418" s="19" t="s">
        <v>124</v>
      </c>
      <c r="BE418" s="218">
        <f>IF(N418="základní",J418,0)</f>
        <v>0</v>
      </c>
      <c r="BF418" s="218">
        <f>IF(N418="snížená",J418,0)</f>
        <v>0</v>
      </c>
      <c r="BG418" s="218">
        <f>IF(N418="zákl. přenesená",J418,0)</f>
        <v>0</v>
      </c>
      <c r="BH418" s="218">
        <f>IF(N418="sníž. přenesená",J418,0)</f>
        <v>0</v>
      </c>
      <c r="BI418" s="218">
        <f>IF(N418="nulová",J418,0)</f>
        <v>0</v>
      </c>
      <c r="BJ418" s="19" t="s">
        <v>76</v>
      </c>
      <c r="BK418" s="218">
        <f>ROUND(I418*H418,1)</f>
        <v>0</v>
      </c>
      <c r="BL418" s="19" t="s">
        <v>251</v>
      </c>
      <c r="BM418" s="217" t="s">
        <v>868</v>
      </c>
    </row>
    <row r="419" s="2" customFormat="1" ht="16.5" customHeight="1">
      <c r="A419" s="40"/>
      <c r="B419" s="41"/>
      <c r="C419" s="207" t="s">
        <v>869</v>
      </c>
      <c r="D419" s="207" t="s">
        <v>125</v>
      </c>
      <c r="E419" s="208" t="s">
        <v>870</v>
      </c>
      <c r="F419" s="209" t="s">
        <v>871</v>
      </c>
      <c r="G419" s="210" t="s">
        <v>516</v>
      </c>
      <c r="H419" s="211">
        <v>20</v>
      </c>
      <c r="I419" s="212"/>
      <c r="J419" s="211">
        <f>ROUND(I419*H419,1)</f>
        <v>0</v>
      </c>
      <c r="K419" s="209" t="s">
        <v>19</v>
      </c>
      <c r="L419" s="46"/>
      <c r="M419" s="213" t="s">
        <v>19</v>
      </c>
      <c r="N419" s="214" t="s">
        <v>43</v>
      </c>
      <c r="O419" s="86"/>
      <c r="P419" s="215">
        <f>O419*H419</f>
        <v>0</v>
      </c>
      <c r="Q419" s="215">
        <v>0</v>
      </c>
      <c r="R419" s="215">
        <f>Q419*H419</f>
        <v>0</v>
      </c>
      <c r="S419" s="215">
        <v>0</v>
      </c>
      <c r="T419" s="216">
        <f>S419*H419</f>
        <v>0</v>
      </c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R419" s="217" t="s">
        <v>251</v>
      </c>
      <c r="AT419" s="217" t="s">
        <v>125</v>
      </c>
      <c r="AU419" s="217" t="s">
        <v>80</v>
      </c>
      <c r="AY419" s="19" t="s">
        <v>124</v>
      </c>
      <c r="BE419" s="218">
        <f>IF(N419="základní",J419,0)</f>
        <v>0</v>
      </c>
      <c r="BF419" s="218">
        <f>IF(N419="snížená",J419,0)</f>
        <v>0</v>
      </c>
      <c r="BG419" s="218">
        <f>IF(N419="zákl. přenesená",J419,0)</f>
        <v>0</v>
      </c>
      <c r="BH419" s="218">
        <f>IF(N419="sníž. přenesená",J419,0)</f>
        <v>0</v>
      </c>
      <c r="BI419" s="218">
        <f>IF(N419="nulová",J419,0)</f>
        <v>0</v>
      </c>
      <c r="BJ419" s="19" t="s">
        <v>76</v>
      </c>
      <c r="BK419" s="218">
        <f>ROUND(I419*H419,1)</f>
        <v>0</v>
      </c>
      <c r="BL419" s="19" t="s">
        <v>251</v>
      </c>
      <c r="BM419" s="217" t="s">
        <v>872</v>
      </c>
    </row>
    <row r="420" s="2" customFormat="1" ht="16.5" customHeight="1">
      <c r="A420" s="40"/>
      <c r="B420" s="41"/>
      <c r="C420" s="207" t="s">
        <v>873</v>
      </c>
      <c r="D420" s="207" t="s">
        <v>125</v>
      </c>
      <c r="E420" s="208" t="s">
        <v>874</v>
      </c>
      <c r="F420" s="209" t="s">
        <v>875</v>
      </c>
      <c r="G420" s="210" t="s">
        <v>516</v>
      </c>
      <c r="H420" s="211">
        <v>132</v>
      </c>
      <c r="I420" s="212"/>
      <c r="J420" s="211">
        <f>ROUND(I420*H420,1)</f>
        <v>0</v>
      </c>
      <c r="K420" s="209" t="s">
        <v>19</v>
      </c>
      <c r="L420" s="46"/>
      <c r="M420" s="213" t="s">
        <v>19</v>
      </c>
      <c r="N420" s="214" t="s">
        <v>43</v>
      </c>
      <c r="O420" s="86"/>
      <c r="P420" s="215">
        <f>O420*H420</f>
        <v>0</v>
      </c>
      <c r="Q420" s="215">
        <v>0</v>
      </c>
      <c r="R420" s="215">
        <f>Q420*H420</f>
        <v>0</v>
      </c>
      <c r="S420" s="215">
        <v>0</v>
      </c>
      <c r="T420" s="216">
        <f>S420*H420</f>
        <v>0</v>
      </c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R420" s="217" t="s">
        <v>251</v>
      </c>
      <c r="AT420" s="217" t="s">
        <v>125</v>
      </c>
      <c r="AU420" s="217" t="s">
        <v>80</v>
      </c>
      <c r="AY420" s="19" t="s">
        <v>124</v>
      </c>
      <c r="BE420" s="218">
        <f>IF(N420="základní",J420,0)</f>
        <v>0</v>
      </c>
      <c r="BF420" s="218">
        <f>IF(N420="snížená",J420,0)</f>
        <v>0</v>
      </c>
      <c r="BG420" s="218">
        <f>IF(N420="zákl. přenesená",J420,0)</f>
        <v>0</v>
      </c>
      <c r="BH420" s="218">
        <f>IF(N420="sníž. přenesená",J420,0)</f>
        <v>0</v>
      </c>
      <c r="BI420" s="218">
        <f>IF(N420="nulová",J420,0)</f>
        <v>0</v>
      </c>
      <c r="BJ420" s="19" t="s">
        <v>76</v>
      </c>
      <c r="BK420" s="218">
        <f>ROUND(I420*H420,1)</f>
        <v>0</v>
      </c>
      <c r="BL420" s="19" t="s">
        <v>251</v>
      </c>
      <c r="BM420" s="217" t="s">
        <v>876</v>
      </c>
    </row>
    <row r="421" s="2" customFormat="1" ht="24.15" customHeight="1">
      <c r="A421" s="40"/>
      <c r="B421" s="41"/>
      <c r="C421" s="207" t="s">
        <v>877</v>
      </c>
      <c r="D421" s="207" t="s">
        <v>125</v>
      </c>
      <c r="E421" s="208" t="s">
        <v>878</v>
      </c>
      <c r="F421" s="209" t="s">
        <v>879</v>
      </c>
      <c r="G421" s="210" t="s">
        <v>485</v>
      </c>
      <c r="H421" s="212"/>
      <c r="I421" s="212"/>
      <c r="J421" s="211">
        <f>ROUND(I421*H421,1)</f>
        <v>0</v>
      </c>
      <c r="K421" s="209" t="s">
        <v>129</v>
      </c>
      <c r="L421" s="46"/>
      <c r="M421" s="213" t="s">
        <v>19</v>
      </c>
      <c r="N421" s="214" t="s">
        <v>43</v>
      </c>
      <c r="O421" s="86"/>
      <c r="P421" s="215">
        <f>O421*H421</f>
        <v>0</v>
      </c>
      <c r="Q421" s="215">
        <v>0</v>
      </c>
      <c r="R421" s="215">
        <f>Q421*H421</f>
        <v>0</v>
      </c>
      <c r="S421" s="215">
        <v>0</v>
      </c>
      <c r="T421" s="216">
        <f>S421*H421</f>
        <v>0</v>
      </c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R421" s="217" t="s">
        <v>251</v>
      </c>
      <c r="AT421" s="217" t="s">
        <v>125</v>
      </c>
      <c r="AU421" s="217" t="s">
        <v>80</v>
      </c>
      <c r="AY421" s="19" t="s">
        <v>124</v>
      </c>
      <c r="BE421" s="218">
        <f>IF(N421="základní",J421,0)</f>
        <v>0</v>
      </c>
      <c r="BF421" s="218">
        <f>IF(N421="snížená",J421,0)</f>
        <v>0</v>
      </c>
      <c r="BG421" s="218">
        <f>IF(N421="zákl. přenesená",J421,0)</f>
        <v>0</v>
      </c>
      <c r="BH421" s="218">
        <f>IF(N421="sníž. přenesená",J421,0)</f>
        <v>0</v>
      </c>
      <c r="BI421" s="218">
        <f>IF(N421="nulová",J421,0)</f>
        <v>0</v>
      </c>
      <c r="BJ421" s="19" t="s">
        <v>76</v>
      </c>
      <c r="BK421" s="218">
        <f>ROUND(I421*H421,1)</f>
        <v>0</v>
      </c>
      <c r="BL421" s="19" t="s">
        <v>251</v>
      </c>
      <c r="BM421" s="217" t="s">
        <v>880</v>
      </c>
    </row>
    <row r="422" s="2" customFormat="1">
      <c r="A422" s="40"/>
      <c r="B422" s="41"/>
      <c r="C422" s="42"/>
      <c r="D422" s="219" t="s">
        <v>132</v>
      </c>
      <c r="E422" s="42"/>
      <c r="F422" s="220" t="s">
        <v>881</v>
      </c>
      <c r="G422" s="42"/>
      <c r="H422" s="42"/>
      <c r="I422" s="221"/>
      <c r="J422" s="42"/>
      <c r="K422" s="42"/>
      <c r="L422" s="46"/>
      <c r="M422" s="222"/>
      <c r="N422" s="223"/>
      <c r="O422" s="86"/>
      <c r="P422" s="86"/>
      <c r="Q422" s="86"/>
      <c r="R422" s="86"/>
      <c r="S422" s="86"/>
      <c r="T422" s="87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T422" s="19" t="s">
        <v>132</v>
      </c>
      <c r="AU422" s="19" t="s">
        <v>80</v>
      </c>
    </row>
    <row r="423" s="11" customFormat="1" ht="22.8" customHeight="1">
      <c r="A423" s="11"/>
      <c r="B423" s="193"/>
      <c r="C423" s="194"/>
      <c r="D423" s="195" t="s">
        <v>71</v>
      </c>
      <c r="E423" s="233" t="s">
        <v>882</v>
      </c>
      <c r="F423" s="233" t="s">
        <v>883</v>
      </c>
      <c r="G423" s="194"/>
      <c r="H423" s="194"/>
      <c r="I423" s="197"/>
      <c r="J423" s="234">
        <f>BK423</f>
        <v>0</v>
      </c>
      <c r="K423" s="194"/>
      <c r="L423" s="199"/>
      <c r="M423" s="200"/>
      <c r="N423" s="201"/>
      <c r="O423" s="201"/>
      <c r="P423" s="202">
        <f>SUM(P424:P431)</f>
        <v>0</v>
      </c>
      <c r="Q423" s="201"/>
      <c r="R423" s="202">
        <f>SUM(R424:R431)</f>
        <v>0</v>
      </c>
      <c r="S423" s="201"/>
      <c r="T423" s="203">
        <f>SUM(T424:T431)</f>
        <v>0</v>
      </c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R423" s="204" t="s">
        <v>80</v>
      </c>
      <c r="AT423" s="205" t="s">
        <v>71</v>
      </c>
      <c r="AU423" s="205" t="s">
        <v>76</v>
      </c>
      <c r="AY423" s="204" t="s">
        <v>124</v>
      </c>
      <c r="BK423" s="206">
        <f>SUM(BK424:BK431)</f>
        <v>0</v>
      </c>
    </row>
    <row r="424" s="2" customFormat="1" ht="16.5" customHeight="1">
      <c r="A424" s="40"/>
      <c r="B424" s="41"/>
      <c r="C424" s="207" t="s">
        <v>884</v>
      </c>
      <c r="D424" s="207" t="s">
        <v>125</v>
      </c>
      <c r="E424" s="208" t="s">
        <v>885</v>
      </c>
      <c r="F424" s="209" t="s">
        <v>886</v>
      </c>
      <c r="G424" s="210" t="s">
        <v>234</v>
      </c>
      <c r="H424" s="211">
        <v>4</v>
      </c>
      <c r="I424" s="212"/>
      <c r="J424" s="211">
        <f>ROUND(I424*H424,1)</f>
        <v>0</v>
      </c>
      <c r="K424" s="209" t="s">
        <v>19</v>
      </c>
      <c r="L424" s="46"/>
      <c r="M424" s="213" t="s">
        <v>19</v>
      </c>
      <c r="N424" s="214" t="s">
        <v>43</v>
      </c>
      <c r="O424" s="86"/>
      <c r="P424" s="215">
        <f>O424*H424</f>
        <v>0</v>
      </c>
      <c r="Q424" s="215">
        <v>0</v>
      </c>
      <c r="R424" s="215">
        <f>Q424*H424</f>
        <v>0</v>
      </c>
      <c r="S424" s="215">
        <v>0</v>
      </c>
      <c r="T424" s="216">
        <f>S424*H424</f>
        <v>0</v>
      </c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R424" s="217" t="s">
        <v>251</v>
      </c>
      <c r="AT424" s="217" t="s">
        <v>125</v>
      </c>
      <c r="AU424" s="217" t="s">
        <v>80</v>
      </c>
      <c r="AY424" s="19" t="s">
        <v>124</v>
      </c>
      <c r="BE424" s="218">
        <f>IF(N424="základní",J424,0)</f>
        <v>0</v>
      </c>
      <c r="BF424" s="218">
        <f>IF(N424="snížená",J424,0)</f>
        <v>0</v>
      </c>
      <c r="BG424" s="218">
        <f>IF(N424="zákl. přenesená",J424,0)</f>
        <v>0</v>
      </c>
      <c r="BH424" s="218">
        <f>IF(N424="sníž. přenesená",J424,0)</f>
        <v>0</v>
      </c>
      <c r="BI424" s="218">
        <f>IF(N424="nulová",J424,0)</f>
        <v>0</v>
      </c>
      <c r="BJ424" s="19" t="s">
        <v>76</v>
      </c>
      <c r="BK424" s="218">
        <f>ROUND(I424*H424,1)</f>
        <v>0</v>
      </c>
      <c r="BL424" s="19" t="s">
        <v>251</v>
      </c>
      <c r="BM424" s="217" t="s">
        <v>887</v>
      </c>
    </row>
    <row r="425" s="2" customFormat="1" ht="16.5" customHeight="1">
      <c r="A425" s="40"/>
      <c r="B425" s="41"/>
      <c r="C425" s="207" t="s">
        <v>888</v>
      </c>
      <c r="D425" s="207" t="s">
        <v>125</v>
      </c>
      <c r="E425" s="208" t="s">
        <v>889</v>
      </c>
      <c r="F425" s="209" t="s">
        <v>890</v>
      </c>
      <c r="G425" s="210" t="s">
        <v>234</v>
      </c>
      <c r="H425" s="211">
        <v>8</v>
      </c>
      <c r="I425" s="212"/>
      <c r="J425" s="211">
        <f>ROUND(I425*H425,1)</f>
        <v>0</v>
      </c>
      <c r="K425" s="209" t="s">
        <v>19</v>
      </c>
      <c r="L425" s="46"/>
      <c r="M425" s="213" t="s">
        <v>19</v>
      </c>
      <c r="N425" s="214" t="s">
        <v>43</v>
      </c>
      <c r="O425" s="86"/>
      <c r="P425" s="215">
        <f>O425*H425</f>
        <v>0</v>
      </c>
      <c r="Q425" s="215">
        <v>0</v>
      </c>
      <c r="R425" s="215">
        <f>Q425*H425</f>
        <v>0</v>
      </c>
      <c r="S425" s="215">
        <v>0</v>
      </c>
      <c r="T425" s="216">
        <f>S425*H425</f>
        <v>0</v>
      </c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R425" s="217" t="s">
        <v>251</v>
      </c>
      <c r="AT425" s="217" t="s">
        <v>125</v>
      </c>
      <c r="AU425" s="217" t="s">
        <v>80</v>
      </c>
      <c r="AY425" s="19" t="s">
        <v>124</v>
      </c>
      <c r="BE425" s="218">
        <f>IF(N425="základní",J425,0)</f>
        <v>0</v>
      </c>
      <c r="BF425" s="218">
        <f>IF(N425="snížená",J425,0)</f>
        <v>0</v>
      </c>
      <c r="BG425" s="218">
        <f>IF(N425="zákl. přenesená",J425,0)</f>
        <v>0</v>
      </c>
      <c r="BH425" s="218">
        <f>IF(N425="sníž. přenesená",J425,0)</f>
        <v>0</v>
      </c>
      <c r="BI425" s="218">
        <f>IF(N425="nulová",J425,0)</f>
        <v>0</v>
      </c>
      <c r="BJ425" s="19" t="s">
        <v>76</v>
      </c>
      <c r="BK425" s="218">
        <f>ROUND(I425*H425,1)</f>
        <v>0</v>
      </c>
      <c r="BL425" s="19" t="s">
        <v>251</v>
      </c>
      <c r="BM425" s="217" t="s">
        <v>891</v>
      </c>
    </row>
    <row r="426" s="2" customFormat="1" ht="16.5" customHeight="1">
      <c r="A426" s="40"/>
      <c r="B426" s="41"/>
      <c r="C426" s="207" t="s">
        <v>892</v>
      </c>
      <c r="D426" s="207" t="s">
        <v>125</v>
      </c>
      <c r="E426" s="208" t="s">
        <v>893</v>
      </c>
      <c r="F426" s="209" t="s">
        <v>894</v>
      </c>
      <c r="G426" s="210" t="s">
        <v>234</v>
      </c>
      <c r="H426" s="211">
        <v>4</v>
      </c>
      <c r="I426" s="212"/>
      <c r="J426" s="211">
        <f>ROUND(I426*H426,1)</f>
        <v>0</v>
      </c>
      <c r="K426" s="209" t="s">
        <v>19</v>
      </c>
      <c r="L426" s="46"/>
      <c r="M426" s="213" t="s">
        <v>19</v>
      </c>
      <c r="N426" s="214" t="s">
        <v>43</v>
      </c>
      <c r="O426" s="86"/>
      <c r="P426" s="215">
        <f>O426*H426</f>
        <v>0</v>
      </c>
      <c r="Q426" s="215">
        <v>0</v>
      </c>
      <c r="R426" s="215">
        <f>Q426*H426</f>
        <v>0</v>
      </c>
      <c r="S426" s="215">
        <v>0</v>
      </c>
      <c r="T426" s="216">
        <f>S426*H426</f>
        <v>0</v>
      </c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R426" s="217" t="s">
        <v>251</v>
      </c>
      <c r="AT426" s="217" t="s">
        <v>125</v>
      </c>
      <c r="AU426" s="217" t="s">
        <v>80</v>
      </c>
      <c r="AY426" s="19" t="s">
        <v>124</v>
      </c>
      <c r="BE426" s="218">
        <f>IF(N426="základní",J426,0)</f>
        <v>0</v>
      </c>
      <c r="BF426" s="218">
        <f>IF(N426="snížená",J426,0)</f>
        <v>0</v>
      </c>
      <c r="BG426" s="218">
        <f>IF(N426="zákl. přenesená",J426,0)</f>
        <v>0</v>
      </c>
      <c r="BH426" s="218">
        <f>IF(N426="sníž. přenesená",J426,0)</f>
        <v>0</v>
      </c>
      <c r="BI426" s="218">
        <f>IF(N426="nulová",J426,0)</f>
        <v>0</v>
      </c>
      <c r="BJ426" s="19" t="s">
        <v>76</v>
      </c>
      <c r="BK426" s="218">
        <f>ROUND(I426*H426,1)</f>
        <v>0</v>
      </c>
      <c r="BL426" s="19" t="s">
        <v>251</v>
      </c>
      <c r="BM426" s="217" t="s">
        <v>895</v>
      </c>
    </row>
    <row r="427" s="2" customFormat="1" ht="16.5" customHeight="1">
      <c r="A427" s="40"/>
      <c r="B427" s="41"/>
      <c r="C427" s="207" t="s">
        <v>896</v>
      </c>
      <c r="D427" s="207" t="s">
        <v>125</v>
      </c>
      <c r="E427" s="208" t="s">
        <v>897</v>
      </c>
      <c r="F427" s="209" t="s">
        <v>898</v>
      </c>
      <c r="G427" s="210" t="s">
        <v>234</v>
      </c>
      <c r="H427" s="211">
        <v>4</v>
      </c>
      <c r="I427" s="212"/>
      <c r="J427" s="211">
        <f>ROUND(I427*H427,1)</f>
        <v>0</v>
      </c>
      <c r="K427" s="209" t="s">
        <v>19</v>
      </c>
      <c r="L427" s="46"/>
      <c r="M427" s="213" t="s">
        <v>19</v>
      </c>
      <c r="N427" s="214" t="s">
        <v>43</v>
      </c>
      <c r="O427" s="86"/>
      <c r="P427" s="215">
        <f>O427*H427</f>
        <v>0</v>
      </c>
      <c r="Q427" s="215">
        <v>0</v>
      </c>
      <c r="R427" s="215">
        <f>Q427*H427</f>
        <v>0</v>
      </c>
      <c r="S427" s="215">
        <v>0</v>
      </c>
      <c r="T427" s="216">
        <f>S427*H427</f>
        <v>0</v>
      </c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R427" s="217" t="s">
        <v>251</v>
      </c>
      <c r="AT427" s="217" t="s">
        <v>125</v>
      </c>
      <c r="AU427" s="217" t="s">
        <v>80</v>
      </c>
      <c r="AY427" s="19" t="s">
        <v>124</v>
      </c>
      <c r="BE427" s="218">
        <f>IF(N427="základní",J427,0)</f>
        <v>0</v>
      </c>
      <c r="BF427" s="218">
        <f>IF(N427="snížená",J427,0)</f>
        <v>0</v>
      </c>
      <c r="BG427" s="218">
        <f>IF(N427="zákl. přenesená",J427,0)</f>
        <v>0</v>
      </c>
      <c r="BH427" s="218">
        <f>IF(N427="sníž. přenesená",J427,0)</f>
        <v>0</v>
      </c>
      <c r="BI427" s="218">
        <f>IF(N427="nulová",J427,0)</f>
        <v>0</v>
      </c>
      <c r="BJ427" s="19" t="s">
        <v>76</v>
      </c>
      <c r="BK427" s="218">
        <f>ROUND(I427*H427,1)</f>
        <v>0</v>
      </c>
      <c r="BL427" s="19" t="s">
        <v>251</v>
      </c>
      <c r="BM427" s="217" t="s">
        <v>899</v>
      </c>
    </row>
    <row r="428" s="2" customFormat="1" ht="16.5" customHeight="1">
      <c r="A428" s="40"/>
      <c r="B428" s="41"/>
      <c r="C428" s="207" t="s">
        <v>900</v>
      </c>
      <c r="D428" s="207" t="s">
        <v>125</v>
      </c>
      <c r="E428" s="208" t="s">
        <v>901</v>
      </c>
      <c r="F428" s="209" t="s">
        <v>902</v>
      </c>
      <c r="G428" s="210" t="s">
        <v>234</v>
      </c>
      <c r="H428" s="211">
        <v>4</v>
      </c>
      <c r="I428" s="212"/>
      <c r="J428" s="211">
        <f>ROUND(I428*H428,1)</f>
        <v>0</v>
      </c>
      <c r="K428" s="209" t="s">
        <v>19</v>
      </c>
      <c r="L428" s="46"/>
      <c r="M428" s="213" t="s">
        <v>19</v>
      </c>
      <c r="N428" s="214" t="s">
        <v>43</v>
      </c>
      <c r="O428" s="86"/>
      <c r="P428" s="215">
        <f>O428*H428</f>
        <v>0</v>
      </c>
      <c r="Q428" s="215">
        <v>0</v>
      </c>
      <c r="R428" s="215">
        <f>Q428*H428</f>
        <v>0</v>
      </c>
      <c r="S428" s="215">
        <v>0</v>
      </c>
      <c r="T428" s="216">
        <f>S428*H428</f>
        <v>0</v>
      </c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R428" s="217" t="s">
        <v>251</v>
      </c>
      <c r="AT428" s="217" t="s">
        <v>125</v>
      </c>
      <c r="AU428" s="217" t="s">
        <v>80</v>
      </c>
      <c r="AY428" s="19" t="s">
        <v>124</v>
      </c>
      <c r="BE428" s="218">
        <f>IF(N428="základní",J428,0)</f>
        <v>0</v>
      </c>
      <c r="BF428" s="218">
        <f>IF(N428="snížená",J428,0)</f>
        <v>0</v>
      </c>
      <c r="BG428" s="218">
        <f>IF(N428="zákl. přenesená",J428,0)</f>
        <v>0</v>
      </c>
      <c r="BH428" s="218">
        <f>IF(N428="sníž. přenesená",J428,0)</f>
        <v>0</v>
      </c>
      <c r="BI428" s="218">
        <f>IF(N428="nulová",J428,0)</f>
        <v>0</v>
      </c>
      <c r="BJ428" s="19" t="s">
        <v>76</v>
      </c>
      <c r="BK428" s="218">
        <f>ROUND(I428*H428,1)</f>
        <v>0</v>
      </c>
      <c r="BL428" s="19" t="s">
        <v>251</v>
      </c>
      <c r="BM428" s="217" t="s">
        <v>903</v>
      </c>
    </row>
    <row r="429" s="2" customFormat="1" ht="16.5" customHeight="1">
      <c r="A429" s="40"/>
      <c r="B429" s="41"/>
      <c r="C429" s="207" t="s">
        <v>904</v>
      </c>
      <c r="D429" s="207" t="s">
        <v>125</v>
      </c>
      <c r="E429" s="208" t="s">
        <v>905</v>
      </c>
      <c r="F429" s="209" t="s">
        <v>906</v>
      </c>
      <c r="G429" s="210" t="s">
        <v>234</v>
      </c>
      <c r="H429" s="211">
        <v>8</v>
      </c>
      <c r="I429" s="212"/>
      <c r="J429" s="211">
        <f>ROUND(I429*H429,1)</f>
        <v>0</v>
      </c>
      <c r="K429" s="209" t="s">
        <v>19</v>
      </c>
      <c r="L429" s="46"/>
      <c r="M429" s="213" t="s">
        <v>19</v>
      </c>
      <c r="N429" s="214" t="s">
        <v>43</v>
      </c>
      <c r="O429" s="86"/>
      <c r="P429" s="215">
        <f>O429*H429</f>
        <v>0</v>
      </c>
      <c r="Q429" s="215">
        <v>0</v>
      </c>
      <c r="R429" s="215">
        <f>Q429*H429</f>
        <v>0</v>
      </c>
      <c r="S429" s="215">
        <v>0</v>
      </c>
      <c r="T429" s="216">
        <f>S429*H429</f>
        <v>0</v>
      </c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R429" s="217" t="s">
        <v>251</v>
      </c>
      <c r="AT429" s="217" t="s">
        <v>125</v>
      </c>
      <c r="AU429" s="217" t="s">
        <v>80</v>
      </c>
      <c r="AY429" s="19" t="s">
        <v>124</v>
      </c>
      <c r="BE429" s="218">
        <f>IF(N429="základní",J429,0)</f>
        <v>0</v>
      </c>
      <c r="BF429" s="218">
        <f>IF(N429="snížená",J429,0)</f>
        <v>0</v>
      </c>
      <c r="BG429" s="218">
        <f>IF(N429="zákl. přenesená",J429,0)</f>
        <v>0</v>
      </c>
      <c r="BH429" s="218">
        <f>IF(N429="sníž. přenesená",J429,0)</f>
        <v>0</v>
      </c>
      <c r="BI429" s="218">
        <f>IF(N429="nulová",J429,0)</f>
        <v>0</v>
      </c>
      <c r="BJ429" s="19" t="s">
        <v>76</v>
      </c>
      <c r="BK429" s="218">
        <f>ROUND(I429*H429,1)</f>
        <v>0</v>
      </c>
      <c r="BL429" s="19" t="s">
        <v>251</v>
      </c>
      <c r="BM429" s="217" t="s">
        <v>907</v>
      </c>
    </row>
    <row r="430" s="2" customFormat="1" ht="24.15" customHeight="1">
      <c r="A430" s="40"/>
      <c r="B430" s="41"/>
      <c r="C430" s="207" t="s">
        <v>908</v>
      </c>
      <c r="D430" s="207" t="s">
        <v>125</v>
      </c>
      <c r="E430" s="208" t="s">
        <v>909</v>
      </c>
      <c r="F430" s="209" t="s">
        <v>910</v>
      </c>
      <c r="G430" s="210" t="s">
        <v>485</v>
      </c>
      <c r="H430" s="212"/>
      <c r="I430" s="212"/>
      <c r="J430" s="211">
        <f>ROUND(I430*H430,1)</f>
        <v>0</v>
      </c>
      <c r="K430" s="209" t="s">
        <v>129</v>
      </c>
      <c r="L430" s="46"/>
      <c r="M430" s="213" t="s">
        <v>19</v>
      </c>
      <c r="N430" s="214" t="s">
        <v>43</v>
      </c>
      <c r="O430" s="86"/>
      <c r="P430" s="215">
        <f>O430*H430</f>
        <v>0</v>
      </c>
      <c r="Q430" s="215">
        <v>0</v>
      </c>
      <c r="R430" s="215">
        <f>Q430*H430</f>
        <v>0</v>
      </c>
      <c r="S430" s="215">
        <v>0</v>
      </c>
      <c r="T430" s="216">
        <f>S430*H430</f>
        <v>0</v>
      </c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R430" s="217" t="s">
        <v>251</v>
      </c>
      <c r="AT430" s="217" t="s">
        <v>125</v>
      </c>
      <c r="AU430" s="217" t="s">
        <v>80</v>
      </c>
      <c r="AY430" s="19" t="s">
        <v>124</v>
      </c>
      <c r="BE430" s="218">
        <f>IF(N430="základní",J430,0)</f>
        <v>0</v>
      </c>
      <c r="BF430" s="218">
        <f>IF(N430="snížená",J430,0)</f>
        <v>0</v>
      </c>
      <c r="BG430" s="218">
        <f>IF(N430="zákl. přenesená",J430,0)</f>
        <v>0</v>
      </c>
      <c r="BH430" s="218">
        <f>IF(N430="sníž. přenesená",J430,0)</f>
        <v>0</v>
      </c>
      <c r="BI430" s="218">
        <f>IF(N430="nulová",J430,0)</f>
        <v>0</v>
      </c>
      <c r="BJ430" s="19" t="s">
        <v>76</v>
      </c>
      <c r="BK430" s="218">
        <f>ROUND(I430*H430,1)</f>
        <v>0</v>
      </c>
      <c r="BL430" s="19" t="s">
        <v>251</v>
      </c>
      <c r="BM430" s="217" t="s">
        <v>911</v>
      </c>
    </row>
    <row r="431" s="2" customFormat="1">
      <c r="A431" s="40"/>
      <c r="B431" s="41"/>
      <c r="C431" s="42"/>
      <c r="D431" s="219" t="s">
        <v>132</v>
      </c>
      <c r="E431" s="42"/>
      <c r="F431" s="220" t="s">
        <v>912</v>
      </c>
      <c r="G431" s="42"/>
      <c r="H431" s="42"/>
      <c r="I431" s="221"/>
      <c r="J431" s="42"/>
      <c r="K431" s="42"/>
      <c r="L431" s="46"/>
      <c r="M431" s="222"/>
      <c r="N431" s="223"/>
      <c r="O431" s="86"/>
      <c r="P431" s="86"/>
      <c r="Q431" s="86"/>
      <c r="R431" s="86"/>
      <c r="S431" s="86"/>
      <c r="T431" s="87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T431" s="19" t="s">
        <v>132</v>
      </c>
      <c r="AU431" s="19" t="s">
        <v>80</v>
      </c>
    </row>
    <row r="432" s="11" customFormat="1" ht="22.8" customHeight="1">
      <c r="A432" s="11"/>
      <c r="B432" s="193"/>
      <c r="C432" s="194"/>
      <c r="D432" s="195" t="s">
        <v>71</v>
      </c>
      <c r="E432" s="233" t="s">
        <v>913</v>
      </c>
      <c r="F432" s="233" t="s">
        <v>914</v>
      </c>
      <c r="G432" s="194"/>
      <c r="H432" s="194"/>
      <c r="I432" s="197"/>
      <c r="J432" s="234">
        <f>BK432</f>
        <v>0</v>
      </c>
      <c r="K432" s="194"/>
      <c r="L432" s="199"/>
      <c r="M432" s="200"/>
      <c r="N432" s="201"/>
      <c r="O432" s="201"/>
      <c r="P432" s="202">
        <f>SUM(P433:P454)</f>
        <v>0</v>
      </c>
      <c r="Q432" s="201"/>
      <c r="R432" s="202">
        <f>SUM(R433:R454)</f>
        <v>0.24802679999999999</v>
      </c>
      <c r="S432" s="201"/>
      <c r="T432" s="203">
        <f>SUM(T433:T454)</f>
        <v>0</v>
      </c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R432" s="204" t="s">
        <v>80</v>
      </c>
      <c r="AT432" s="205" t="s">
        <v>71</v>
      </c>
      <c r="AU432" s="205" t="s">
        <v>76</v>
      </c>
      <c r="AY432" s="204" t="s">
        <v>124</v>
      </c>
      <c r="BK432" s="206">
        <f>SUM(BK433:BK454)</f>
        <v>0</v>
      </c>
    </row>
    <row r="433" s="2" customFormat="1" ht="16.5" customHeight="1">
      <c r="A433" s="40"/>
      <c r="B433" s="41"/>
      <c r="C433" s="207" t="s">
        <v>915</v>
      </c>
      <c r="D433" s="207" t="s">
        <v>125</v>
      </c>
      <c r="E433" s="208" t="s">
        <v>916</v>
      </c>
      <c r="F433" s="209" t="s">
        <v>917</v>
      </c>
      <c r="G433" s="210" t="s">
        <v>189</v>
      </c>
      <c r="H433" s="211">
        <v>242.47</v>
      </c>
      <c r="I433" s="212"/>
      <c r="J433" s="211">
        <f>ROUND(I433*H433,1)</f>
        <v>0</v>
      </c>
      <c r="K433" s="209" t="s">
        <v>129</v>
      </c>
      <c r="L433" s="46"/>
      <c r="M433" s="213" t="s">
        <v>19</v>
      </c>
      <c r="N433" s="214" t="s">
        <v>43</v>
      </c>
      <c r="O433" s="86"/>
      <c r="P433" s="215">
        <f>O433*H433</f>
        <v>0</v>
      </c>
      <c r="Q433" s="215">
        <v>2.0000000000000002E-05</v>
      </c>
      <c r="R433" s="215">
        <f>Q433*H433</f>
        <v>0.0048494000000000002</v>
      </c>
      <c r="S433" s="215">
        <v>0</v>
      </c>
      <c r="T433" s="216">
        <f>S433*H433</f>
        <v>0</v>
      </c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R433" s="217" t="s">
        <v>251</v>
      </c>
      <c r="AT433" s="217" t="s">
        <v>125</v>
      </c>
      <c r="AU433" s="217" t="s">
        <v>80</v>
      </c>
      <c r="AY433" s="19" t="s">
        <v>124</v>
      </c>
      <c r="BE433" s="218">
        <f>IF(N433="základní",J433,0)</f>
        <v>0</v>
      </c>
      <c r="BF433" s="218">
        <f>IF(N433="snížená",J433,0)</f>
        <v>0</v>
      </c>
      <c r="BG433" s="218">
        <f>IF(N433="zákl. přenesená",J433,0)</f>
        <v>0</v>
      </c>
      <c r="BH433" s="218">
        <f>IF(N433="sníž. přenesená",J433,0)</f>
        <v>0</v>
      </c>
      <c r="BI433" s="218">
        <f>IF(N433="nulová",J433,0)</f>
        <v>0</v>
      </c>
      <c r="BJ433" s="19" t="s">
        <v>76</v>
      </c>
      <c r="BK433" s="218">
        <f>ROUND(I433*H433,1)</f>
        <v>0</v>
      </c>
      <c r="BL433" s="19" t="s">
        <v>251</v>
      </c>
      <c r="BM433" s="217" t="s">
        <v>918</v>
      </c>
    </row>
    <row r="434" s="2" customFormat="1">
      <c r="A434" s="40"/>
      <c r="B434" s="41"/>
      <c r="C434" s="42"/>
      <c r="D434" s="219" t="s">
        <v>132</v>
      </c>
      <c r="E434" s="42"/>
      <c r="F434" s="220" t="s">
        <v>919</v>
      </c>
      <c r="G434" s="42"/>
      <c r="H434" s="42"/>
      <c r="I434" s="221"/>
      <c r="J434" s="42"/>
      <c r="K434" s="42"/>
      <c r="L434" s="46"/>
      <c r="M434" s="222"/>
      <c r="N434" s="223"/>
      <c r="O434" s="86"/>
      <c r="P434" s="86"/>
      <c r="Q434" s="86"/>
      <c r="R434" s="86"/>
      <c r="S434" s="86"/>
      <c r="T434" s="87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T434" s="19" t="s">
        <v>132</v>
      </c>
      <c r="AU434" s="19" t="s">
        <v>80</v>
      </c>
    </row>
    <row r="435" s="14" customFormat="1">
      <c r="A435" s="14"/>
      <c r="B435" s="246"/>
      <c r="C435" s="247"/>
      <c r="D435" s="237" t="s">
        <v>192</v>
      </c>
      <c r="E435" s="248" t="s">
        <v>19</v>
      </c>
      <c r="F435" s="249" t="s">
        <v>331</v>
      </c>
      <c r="G435" s="247"/>
      <c r="H435" s="248" t="s">
        <v>19</v>
      </c>
      <c r="I435" s="250"/>
      <c r="J435" s="247"/>
      <c r="K435" s="247"/>
      <c r="L435" s="251"/>
      <c r="M435" s="252"/>
      <c r="N435" s="253"/>
      <c r="O435" s="253"/>
      <c r="P435" s="253"/>
      <c r="Q435" s="253"/>
      <c r="R435" s="253"/>
      <c r="S435" s="253"/>
      <c r="T435" s="25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5" t="s">
        <v>192</v>
      </c>
      <c r="AU435" s="255" t="s">
        <v>80</v>
      </c>
      <c r="AV435" s="14" t="s">
        <v>76</v>
      </c>
      <c r="AW435" s="14" t="s">
        <v>33</v>
      </c>
      <c r="AX435" s="14" t="s">
        <v>72</v>
      </c>
      <c r="AY435" s="255" t="s">
        <v>124</v>
      </c>
    </row>
    <row r="436" s="13" customFormat="1">
      <c r="A436" s="13"/>
      <c r="B436" s="235"/>
      <c r="C436" s="236"/>
      <c r="D436" s="237" t="s">
        <v>192</v>
      </c>
      <c r="E436" s="256" t="s">
        <v>19</v>
      </c>
      <c r="F436" s="238" t="s">
        <v>332</v>
      </c>
      <c r="G436" s="236"/>
      <c r="H436" s="239">
        <v>23.059999999999999</v>
      </c>
      <c r="I436" s="240"/>
      <c r="J436" s="236"/>
      <c r="K436" s="236"/>
      <c r="L436" s="241"/>
      <c r="M436" s="242"/>
      <c r="N436" s="243"/>
      <c r="O436" s="243"/>
      <c r="P436" s="243"/>
      <c r="Q436" s="243"/>
      <c r="R436" s="243"/>
      <c r="S436" s="243"/>
      <c r="T436" s="244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5" t="s">
        <v>192</v>
      </c>
      <c r="AU436" s="245" t="s">
        <v>80</v>
      </c>
      <c r="AV436" s="13" t="s">
        <v>80</v>
      </c>
      <c r="AW436" s="13" t="s">
        <v>33</v>
      </c>
      <c r="AX436" s="13" t="s">
        <v>72</v>
      </c>
      <c r="AY436" s="245" t="s">
        <v>124</v>
      </c>
    </row>
    <row r="437" s="14" customFormat="1">
      <c r="A437" s="14"/>
      <c r="B437" s="246"/>
      <c r="C437" s="247"/>
      <c r="D437" s="237" t="s">
        <v>192</v>
      </c>
      <c r="E437" s="248" t="s">
        <v>19</v>
      </c>
      <c r="F437" s="249" t="s">
        <v>340</v>
      </c>
      <c r="G437" s="247"/>
      <c r="H437" s="248" t="s">
        <v>19</v>
      </c>
      <c r="I437" s="250"/>
      <c r="J437" s="247"/>
      <c r="K437" s="247"/>
      <c r="L437" s="251"/>
      <c r="M437" s="252"/>
      <c r="N437" s="253"/>
      <c r="O437" s="253"/>
      <c r="P437" s="253"/>
      <c r="Q437" s="253"/>
      <c r="R437" s="253"/>
      <c r="S437" s="253"/>
      <c r="T437" s="25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5" t="s">
        <v>192</v>
      </c>
      <c r="AU437" s="255" t="s">
        <v>80</v>
      </c>
      <c r="AV437" s="14" t="s">
        <v>76</v>
      </c>
      <c r="AW437" s="14" t="s">
        <v>33</v>
      </c>
      <c r="AX437" s="14" t="s">
        <v>72</v>
      </c>
      <c r="AY437" s="255" t="s">
        <v>124</v>
      </c>
    </row>
    <row r="438" s="13" customFormat="1">
      <c r="A438" s="13"/>
      <c r="B438" s="235"/>
      <c r="C438" s="236"/>
      <c r="D438" s="237" t="s">
        <v>192</v>
      </c>
      <c r="E438" s="256" t="s">
        <v>19</v>
      </c>
      <c r="F438" s="238" t="s">
        <v>341</v>
      </c>
      <c r="G438" s="236"/>
      <c r="H438" s="239">
        <v>117.59999999999999</v>
      </c>
      <c r="I438" s="240"/>
      <c r="J438" s="236"/>
      <c r="K438" s="236"/>
      <c r="L438" s="241"/>
      <c r="M438" s="242"/>
      <c r="N438" s="243"/>
      <c r="O438" s="243"/>
      <c r="P438" s="243"/>
      <c r="Q438" s="243"/>
      <c r="R438" s="243"/>
      <c r="S438" s="243"/>
      <c r="T438" s="244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5" t="s">
        <v>192</v>
      </c>
      <c r="AU438" s="245" t="s">
        <v>80</v>
      </c>
      <c r="AV438" s="13" t="s">
        <v>80</v>
      </c>
      <c r="AW438" s="13" t="s">
        <v>33</v>
      </c>
      <c r="AX438" s="13" t="s">
        <v>72</v>
      </c>
      <c r="AY438" s="245" t="s">
        <v>124</v>
      </c>
    </row>
    <row r="439" s="14" customFormat="1">
      <c r="A439" s="14"/>
      <c r="B439" s="246"/>
      <c r="C439" s="247"/>
      <c r="D439" s="237" t="s">
        <v>192</v>
      </c>
      <c r="E439" s="248" t="s">
        <v>19</v>
      </c>
      <c r="F439" s="249" t="s">
        <v>342</v>
      </c>
      <c r="G439" s="247"/>
      <c r="H439" s="248" t="s">
        <v>19</v>
      </c>
      <c r="I439" s="250"/>
      <c r="J439" s="247"/>
      <c r="K439" s="247"/>
      <c r="L439" s="251"/>
      <c r="M439" s="252"/>
      <c r="N439" s="253"/>
      <c r="O439" s="253"/>
      <c r="P439" s="253"/>
      <c r="Q439" s="253"/>
      <c r="R439" s="253"/>
      <c r="S439" s="253"/>
      <c r="T439" s="25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5" t="s">
        <v>192</v>
      </c>
      <c r="AU439" s="255" t="s">
        <v>80</v>
      </c>
      <c r="AV439" s="14" t="s">
        <v>76</v>
      </c>
      <c r="AW439" s="14" t="s">
        <v>33</v>
      </c>
      <c r="AX439" s="14" t="s">
        <v>72</v>
      </c>
      <c r="AY439" s="255" t="s">
        <v>124</v>
      </c>
    </row>
    <row r="440" s="13" customFormat="1">
      <c r="A440" s="13"/>
      <c r="B440" s="235"/>
      <c r="C440" s="236"/>
      <c r="D440" s="237" t="s">
        <v>192</v>
      </c>
      <c r="E440" s="256" t="s">
        <v>19</v>
      </c>
      <c r="F440" s="238" t="s">
        <v>343</v>
      </c>
      <c r="G440" s="236"/>
      <c r="H440" s="239">
        <v>101.81</v>
      </c>
      <c r="I440" s="240"/>
      <c r="J440" s="236"/>
      <c r="K440" s="236"/>
      <c r="L440" s="241"/>
      <c r="M440" s="242"/>
      <c r="N440" s="243"/>
      <c r="O440" s="243"/>
      <c r="P440" s="243"/>
      <c r="Q440" s="243"/>
      <c r="R440" s="243"/>
      <c r="S440" s="243"/>
      <c r="T440" s="244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5" t="s">
        <v>192</v>
      </c>
      <c r="AU440" s="245" t="s">
        <v>80</v>
      </c>
      <c r="AV440" s="13" t="s">
        <v>80</v>
      </c>
      <c r="AW440" s="13" t="s">
        <v>33</v>
      </c>
      <c r="AX440" s="13" t="s">
        <v>72</v>
      </c>
      <c r="AY440" s="245" t="s">
        <v>124</v>
      </c>
    </row>
    <row r="441" s="15" customFormat="1">
      <c r="A441" s="15"/>
      <c r="B441" s="257"/>
      <c r="C441" s="258"/>
      <c r="D441" s="237" t="s">
        <v>192</v>
      </c>
      <c r="E441" s="259" t="s">
        <v>19</v>
      </c>
      <c r="F441" s="260" t="s">
        <v>220</v>
      </c>
      <c r="G441" s="258"/>
      <c r="H441" s="261">
        <v>242.47</v>
      </c>
      <c r="I441" s="262"/>
      <c r="J441" s="258"/>
      <c r="K441" s="258"/>
      <c r="L441" s="263"/>
      <c r="M441" s="264"/>
      <c r="N441" s="265"/>
      <c r="O441" s="265"/>
      <c r="P441" s="265"/>
      <c r="Q441" s="265"/>
      <c r="R441" s="265"/>
      <c r="S441" s="265"/>
      <c r="T441" s="266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67" t="s">
        <v>192</v>
      </c>
      <c r="AU441" s="267" t="s">
        <v>80</v>
      </c>
      <c r="AV441" s="15" t="s">
        <v>143</v>
      </c>
      <c r="AW441" s="15" t="s">
        <v>33</v>
      </c>
      <c r="AX441" s="15" t="s">
        <v>76</v>
      </c>
      <c r="AY441" s="267" t="s">
        <v>124</v>
      </c>
    </row>
    <row r="442" s="2" customFormat="1" ht="24.15" customHeight="1">
      <c r="A442" s="40"/>
      <c r="B442" s="41"/>
      <c r="C442" s="207" t="s">
        <v>920</v>
      </c>
      <c r="D442" s="207" t="s">
        <v>125</v>
      </c>
      <c r="E442" s="208" t="s">
        <v>921</v>
      </c>
      <c r="F442" s="209" t="s">
        <v>922</v>
      </c>
      <c r="G442" s="210" t="s">
        <v>189</v>
      </c>
      <c r="H442" s="211">
        <v>242.47</v>
      </c>
      <c r="I442" s="212"/>
      <c r="J442" s="211">
        <f>ROUND(I442*H442,1)</f>
        <v>0</v>
      </c>
      <c r="K442" s="209" t="s">
        <v>129</v>
      </c>
      <c r="L442" s="46"/>
      <c r="M442" s="213" t="s">
        <v>19</v>
      </c>
      <c r="N442" s="214" t="s">
        <v>43</v>
      </c>
      <c r="O442" s="86"/>
      <c r="P442" s="215">
        <f>O442*H442</f>
        <v>0</v>
      </c>
      <c r="Q442" s="215">
        <v>0.00022000000000000001</v>
      </c>
      <c r="R442" s="215">
        <f>Q442*H442</f>
        <v>0.053343399999999999</v>
      </c>
      <c r="S442" s="215">
        <v>0</v>
      </c>
      <c r="T442" s="216">
        <f>S442*H442</f>
        <v>0</v>
      </c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R442" s="217" t="s">
        <v>251</v>
      </c>
      <c r="AT442" s="217" t="s">
        <v>125</v>
      </c>
      <c r="AU442" s="217" t="s">
        <v>80</v>
      </c>
      <c r="AY442" s="19" t="s">
        <v>124</v>
      </c>
      <c r="BE442" s="218">
        <f>IF(N442="základní",J442,0)</f>
        <v>0</v>
      </c>
      <c r="BF442" s="218">
        <f>IF(N442="snížená",J442,0)</f>
        <v>0</v>
      </c>
      <c r="BG442" s="218">
        <f>IF(N442="zákl. přenesená",J442,0)</f>
        <v>0</v>
      </c>
      <c r="BH442" s="218">
        <f>IF(N442="sníž. přenesená",J442,0)</f>
        <v>0</v>
      </c>
      <c r="BI442" s="218">
        <f>IF(N442="nulová",J442,0)</f>
        <v>0</v>
      </c>
      <c r="BJ442" s="19" t="s">
        <v>76</v>
      </c>
      <c r="BK442" s="218">
        <f>ROUND(I442*H442,1)</f>
        <v>0</v>
      </c>
      <c r="BL442" s="19" t="s">
        <v>251</v>
      </c>
      <c r="BM442" s="217" t="s">
        <v>923</v>
      </c>
    </row>
    <row r="443" s="2" customFormat="1">
      <c r="A443" s="40"/>
      <c r="B443" s="41"/>
      <c r="C443" s="42"/>
      <c r="D443" s="219" t="s">
        <v>132</v>
      </c>
      <c r="E443" s="42"/>
      <c r="F443" s="220" t="s">
        <v>924</v>
      </c>
      <c r="G443" s="42"/>
      <c r="H443" s="42"/>
      <c r="I443" s="221"/>
      <c r="J443" s="42"/>
      <c r="K443" s="42"/>
      <c r="L443" s="46"/>
      <c r="M443" s="222"/>
      <c r="N443" s="223"/>
      <c r="O443" s="86"/>
      <c r="P443" s="86"/>
      <c r="Q443" s="86"/>
      <c r="R443" s="86"/>
      <c r="S443" s="86"/>
      <c r="T443" s="87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T443" s="19" t="s">
        <v>132</v>
      </c>
      <c r="AU443" s="19" t="s">
        <v>80</v>
      </c>
    </row>
    <row r="444" s="2" customFormat="1" ht="16.5" customHeight="1">
      <c r="A444" s="40"/>
      <c r="B444" s="41"/>
      <c r="C444" s="207" t="s">
        <v>925</v>
      </c>
      <c r="D444" s="207" t="s">
        <v>125</v>
      </c>
      <c r="E444" s="208" t="s">
        <v>926</v>
      </c>
      <c r="F444" s="209" t="s">
        <v>927</v>
      </c>
      <c r="G444" s="210" t="s">
        <v>189</v>
      </c>
      <c r="H444" s="211">
        <v>15.800000000000001</v>
      </c>
      <c r="I444" s="212"/>
      <c r="J444" s="211">
        <f>ROUND(I444*H444,1)</f>
        <v>0</v>
      </c>
      <c r="K444" s="209" t="s">
        <v>129</v>
      </c>
      <c r="L444" s="46"/>
      <c r="M444" s="213" t="s">
        <v>19</v>
      </c>
      <c r="N444" s="214" t="s">
        <v>43</v>
      </c>
      <c r="O444" s="86"/>
      <c r="P444" s="215">
        <f>O444*H444</f>
        <v>0</v>
      </c>
      <c r="Q444" s="215">
        <v>0.00023000000000000001</v>
      </c>
      <c r="R444" s="215">
        <f>Q444*H444</f>
        <v>0.0036340000000000001</v>
      </c>
      <c r="S444" s="215">
        <v>0</v>
      </c>
      <c r="T444" s="216">
        <f>S444*H444</f>
        <v>0</v>
      </c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R444" s="217" t="s">
        <v>251</v>
      </c>
      <c r="AT444" s="217" t="s">
        <v>125</v>
      </c>
      <c r="AU444" s="217" t="s">
        <v>80</v>
      </c>
      <c r="AY444" s="19" t="s">
        <v>124</v>
      </c>
      <c r="BE444" s="218">
        <f>IF(N444="základní",J444,0)</f>
        <v>0</v>
      </c>
      <c r="BF444" s="218">
        <f>IF(N444="snížená",J444,0)</f>
        <v>0</v>
      </c>
      <c r="BG444" s="218">
        <f>IF(N444="zákl. přenesená",J444,0)</f>
        <v>0</v>
      </c>
      <c r="BH444" s="218">
        <f>IF(N444="sníž. přenesená",J444,0)</f>
        <v>0</v>
      </c>
      <c r="BI444" s="218">
        <f>IF(N444="nulová",J444,0)</f>
        <v>0</v>
      </c>
      <c r="BJ444" s="19" t="s">
        <v>76</v>
      </c>
      <c r="BK444" s="218">
        <f>ROUND(I444*H444,1)</f>
        <v>0</v>
      </c>
      <c r="BL444" s="19" t="s">
        <v>251</v>
      </c>
      <c r="BM444" s="217" t="s">
        <v>928</v>
      </c>
    </row>
    <row r="445" s="2" customFormat="1">
      <c r="A445" s="40"/>
      <c r="B445" s="41"/>
      <c r="C445" s="42"/>
      <c r="D445" s="219" t="s">
        <v>132</v>
      </c>
      <c r="E445" s="42"/>
      <c r="F445" s="220" t="s">
        <v>929</v>
      </c>
      <c r="G445" s="42"/>
      <c r="H445" s="42"/>
      <c r="I445" s="221"/>
      <c r="J445" s="42"/>
      <c r="K445" s="42"/>
      <c r="L445" s="46"/>
      <c r="M445" s="222"/>
      <c r="N445" s="223"/>
      <c r="O445" s="86"/>
      <c r="P445" s="86"/>
      <c r="Q445" s="86"/>
      <c r="R445" s="86"/>
      <c r="S445" s="86"/>
      <c r="T445" s="87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T445" s="19" t="s">
        <v>132</v>
      </c>
      <c r="AU445" s="19" t="s">
        <v>80</v>
      </c>
    </row>
    <row r="446" s="2" customFormat="1" ht="24.15" customHeight="1">
      <c r="A446" s="40"/>
      <c r="B446" s="41"/>
      <c r="C446" s="207" t="s">
        <v>930</v>
      </c>
      <c r="D446" s="207" t="s">
        <v>125</v>
      </c>
      <c r="E446" s="208" t="s">
        <v>931</v>
      </c>
      <c r="F446" s="209" t="s">
        <v>932</v>
      </c>
      <c r="G446" s="210" t="s">
        <v>189</v>
      </c>
      <c r="H446" s="211">
        <v>196</v>
      </c>
      <c r="I446" s="212"/>
      <c r="J446" s="211">
        <f>ROUND(I446*H446,1)</f>
        <v>0</v>
      </c>
      <c r="K446" s="209" t="s">
        <v>129</v>
      </c>
      <c r="L446" s="46"/>
      <c r="M446" s="213" t="s">
        <v>19</v>
      </c>
      <c r="N446" s="214" t="s">
        <v>43</v>
      </c>
      <c r="O446" s="86"/>
      <c r="P446" s="215">
        <f>O446*H446</f>
        <v>0</v>
      </c>
      <c r="Q446" s="215">
        <v>0.00012</v>
      </c>
      <c r="R446" s="215">
        <f>Q446*H446</f>
        <v>0.023519999999999999</v>
      </c>
      <c r="S446" s="215">
        <v>0</v>
      </c>
      <c r="T446" s="216">
        <f>S446*H446</f>
        <v>0</v>
      </c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R446" s="217" t="s">
        <v>251</v>
      </c>
      <c r="AT446" s="217" t="s">
        <v>125</v>
      </c>
      <c r="AU446" s="217" t="s">
        <v>80</v>
      </c>
      <c r="AY446" s="19" t="s">
        <v>124</v>
      </c>
      <c r="BE446" s="218">
        <f>IF(N446="základní",J446,0)</f>
        <v>0</v>
      </c>
      <c r="BF446" s="218">
        <f>IF(N446="snížená",J446,0)</f>
        <v>0</v>
      </c>
      <c r="BG446" s="218">
        <f>IF(N446="zákl. přenesená",J446,0)</f>
        <v>0</v>
      </c>
      <c r="BH446" s="218">
        <f>IF(N446="sníž. přenesená",J446,0)</f>
        <v>0</v>
      </c>
      <c r="BI446" s="218">
        <f>IF(N446="nulová",J446,0)</f>
        <v>0</v>
      </c>
      <c r="BJ446" s="19" t="s">
        <v>76</v>
      </c>
      <c r="BK446" s="218">
        <f>ROUND(I446*H446,1)</f>
        <v>0</v>
      </c>
      <c r="BL446" s="19" t="s">
        <v>251</v>
      </c>
      <c r="BM446" s="217" t="s">
        <v>933</v>
      </c>
    </row>
    <row r="447" s="2" customFormat="1">
      <c r="A447" s="40"/>
      <c r="B447" s="41"/>
      <c r="C447" s="42"/>
      <c r="D447" s="219" t="s">
        <v>132</v>
      </c>
      <c r="E447" s="42"/>
      <c r="F447" s="220" t="s">
        <v>934</v>
      </c>
      <c r="G447" s="42"/>
      <c r="H447" s="42"/>
      <c r="I447" s="221"/>
      <c r="J447" s="42"/>
      <c r="K447" s="42"/>
      <c r="L447" s="46"/>
      <c r="M447" s="222"/>
      <c r="N447" s="223"/>
      <c r="O447" s="86"/>
      <c r="P447" s="86"/>
      <c r="Q447" s="86"/>
      <c r="R447" s="86"/>
      <c r="S447" s="86"/>
      <c r="T447" s="87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T447" s="19" t="s">
        <v>132</v>
      </c>
      <c r="AU447" s="19" t="s">
        <v>80</v>
      </c>
    </row>
    <row r="448" s="14" customFormat="1">
      <c r="A448" s="14"/>
      <c r="B448" s="246"/>
      <c r="C448" s="247"/>
      <c r="D448" s="237" t="s">
        <v>192</v>
      </c>
      <c r="E448" s="248" t="s">
        <v>19</v>
      </c>
      <c r="F448" s="249" t="s">
        <v>216</v>
      </c>
      <c r="G448" s="247"/>
      <c r="H448" s="248" t="s">
        <v>19</v>
      </c>
      <c r="I448" s="250"/>
      <c r="J448" s="247"/>
      <c r="K448" s="247"/>
      <c r="L448" s="251"/>
      <c r="M448" s="252"/>
      <c r="N448" s="253"/>
      <c r="O448" s="253"/>
      <c r="P448" s="253"/>
      <c r="Q448" s="253"/>
      <c r="R448" s="253"/>
      <c r="S448" s="253"/>
      <c r="T448" s="25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5" t="s">
        <v>192</v>
      </c>
      <c r="AU448" s="255" t="s">
        <v>80</v>
      </c>
      <c r="AV448" s="14" t="s">
        <v>76</v>
      </c>
      <c r="AW448" s="14" t="s">
        <v>33</v>
      </c>
      <c r="AX448" s="14" t="s">
        <v>72</v>
      </c>
      <c r="AY448" s="255" t="s">
        <v>124</v>
      </c>
    </row>
    <row r="449" s="13" customFormat="1">
      <c r="A449" s="13"/>
      <c r="B449" s="235"/>
      <c r="C449" s="236"/>
      <c r="D449" s="237" t="s">
        <v>192</v>
      </c>
      <c r="E449" s="256" t="s">
        <v>19</v>
      </c>
      <c r="F449" s="238" t="s">
        <v>935</v>
      </c>
      <c r="G449" s="236"/>
      <c r="H449" s="239">
        <v>160</v>
      </c>
      <c r="I449" s="240"/>
      <c r="J449" s="236"/>
      <c r="K449" s="236"/>
      <c r="L449" s="241"/>
      <c r="M449" s="242"/>
      <c r="N449" s="243"/>
      <c r="O449" s="243"/>
      <c r="P449" s="243"/>
      <c r="Q449" s="243"/>
      <c r="R449" s="243"/>
      <c r="S449" s="243"/>
      <c r="T449" s="244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5" t="s">
        <v>192</v>
      </c>
      <c r="AU449" s="245" t="s">
        <v>80</v>
      </c>
      <c r="AV449" s="13" t="s">
        <v>80</v>
      </c>
      <c r="AW449" s="13" t="s">
        <v>33</v>
      </c>
      <c r="AX449" s="13" t="s">
        <v>72</v>
      </c>
      <c r="AY449" s="245" t="s">
        <v>124</v>
      </c>
    </row>
    <row r="450" s="14" customFormat="1">
      <c r="A450" s="14"/>
      <c r="B450" s="246"/>
      <c r="C450" s="247"/>
      <c r="D450" s="237" t="s">
        <v>192</v>
      </c>
      <c r="E450" s="248" t="s">
        <v>19</v>
      </c>
      <c r="F450" s="249" t="s">
        <v>936</v>
      </c>
      <c r="G450" s="247"/>
      <c r="H450" s="248" t="s">
        <v>19</v>
      </c>
      <c r="I450" s="250"/>
      <c r="J450" s="247"/>
      <c r="K450" s="247"/>
      <c r="L450" s="251"/>
      <c r="M450" s="252"/>
      <c r="N450" s="253"/>
      <c r="O450" s="253"/>
      <c r="P450" s="253"/>
      <c r="Q450" s="253"/>
      <c r="R450" s="253"/>
      <c r="S450" s="253"/>
      <c r="T450" s="25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5" t="s">
        <v>192</v>
      </c>
      <c r="AU450" s="255" t="s">
        <v>80</v>
      </c>
      <c r="AV450" s="14" t="s">
        <v>76</v>
      </c>
      <c r="AW450" s="14" t="s">
        <v>33</v>
      </c>
      <c r="AX450" s="14" t="s">
        <v>72</v>
      </c>
      <c r="AY450" s="255" t="s">
        <v>124</v>
      </c>
    </row>
    <row r="451" s="13" customFormat="1">
      <c r="A451" s="13"/>
      <c r="B451" s="235"/>
      <c r="C451" s="236"/>
      <c r="D451" s="237" t="s">
        <v>192</v>
      </c>
      <c r="E451" s="256" t="s">
        <v>19</v>
      </c>
      <c r="F451" s="238" t="s">
        <v>344</v>
      </c>
      <c r="G451" s="236"/>
      <c r="H451" s="239">
        <v>36</v>
      </c>
      <c r="I451" s="240"/>
      <c r="J451" s="236"/>
      <c r="K451" s="236"/>
      <c r="L451" s="241"/>
      <c r="M451" s="242"/>
      <c r="N451" s="243"/>
      <c r="O451" s="243"/>
      <c r="P451" s="243"/>
      <c r="Q451" s="243"/>
      <c r="R451" s="243"/>
      <c r="S451" s="243"/>
      <c r="T451" s="244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5" t="s">
        <v>192</v>
      </c>
      <c r="AU451" s="245" t="s">
        <v>80</v>
      </c>
      <c r="AV451" s="13" t="s">
        <v>80</v>
      </c>
      <c r="AW451" s="13" t="s">
        <v>33</v>
      </c>
      <c r="AX451" s="13" t="s">
        <v>72</v>
      </c>
      <c r="AY451" s="245" t="s">
        <v>124</v>
      </c>
    </row>
    <row r="452" s="15" customFormat="1">
      <c r="A452" s="15"/>
      <c r="B452" s="257"/>
      <c r="C452" s="258"/>
      <c r="D452" s="237" t="s">
        <v>192</v>
      </c>
      <c r="E452" s="259" t="s">
        <v>19</v>
      </c>
      <c r="F452" s="260" t="s">
        <v>220</v>
      </c>
      <c r="G452" s="258"/>
      <c r="H452" s="261">
        <v>196</v>
      </c>
      <c r="I452" s="262"/>
      <c r="J452" s="258"/>
      <c r="K452" s="258"/>
      <c r="L452" s="263"/>
      <c r="M452" s="264"/>
      <c r="N452" s="265"/>
      <c r="O452" s="265"/>
      <c r="P452" s="265"/>
      <c r="Q452" s="265"/>
      <c r="R452" s="265"/>
      <c r="S452" s="265"/>
      <c r="T452" s="266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67" t="s">
        <v>192</v>
      </c>
      <c r="AU452" s="267" t="s">
        <v>80</v>
      </c>
      <c r="AV452" s="15" t="s">
        <v>143</v>
      </c>
      <c r="AW452" s="15" t="s">
        <v>33</v>
      </c>
      <c r="AX452" s="15" t="s">
        <v>76</v>
      </c>
      <c r="AY452" s="267" t="s">
        <v>124</v>
      </c>
    </row>
    <row r="453" s="2" customFormat="1" ht="24.15" customHeight="1">
      <c r="A453" s="40"/>
      <c r="B453" s="41"/>
      <c r="C453" s="207" t="s">
        <v>937</v>
      </c>
      <c r="D453" s="207" t="s">
        <v>125</v>
      </c>
      <c r="E453" s="208" t="s">
        <v>938</v>
      </c>
      <c r="F453" s="209" t="s">
        <v>939</v>
      </c>
      <c r="G453" s="210" t="s">
        <v>189</v>
      </c>
      <c r="H453" s="211">
        <v>196</v>
      </c>
      <c r="I453" s="212"/>
      <c r="J453" s="211">
        <f>ROUND(I453*H453,1)</f>
        <v>0</v>
      </c>
      <c r="K453" s="209" t="s">
        <v>129</v>
      </c>
      <c r="L453" s="46"/>
      <c r="M453" s="213" t="s">
        <v>19</v>
      </c>
      <c r="N453" s="214" t="s">
        <v>43</v>
      </c>
      <c r="O453" s="86"/>
      <c r="P453" s="215">
        <f>O453*H453</f>
        <v>0</v>
      </c>
      <c r="Q453" s="215">
        <v>0.00083000000000000001</v>
      </c>
      <c r="R453" s="215">
        <f>Q453*H453</f>
        <v>0.16267999999999999</v>
      </c>
      <c r="S453" s="215">
        <v>0</v>
      </c>
      <c r="T453" s="216">
        <f>S453*H453</f>
        <v>0</v>
      </c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R453" s="217" t="s">
        <v>251</v>
      </c>
      <c r="AT453" s="217" t="s">
        <v>125</v>
      </c>
      <c r="AU453" s="217" t="s">
        <v>80</v>
      </c>
      <c r="AY453" s="19" t="s">
        <v>124</v>
      </c>
      <c r="BE453" s="218">
        <f>IF(N453="základní",J453,0)</f>
        <v>0</v>
      </c>
      <c r="BF453" s="218">
        <f>IF(N453="snížená",J453,0)</f>
        <v>0</v>
      </c>
      <c r="BG453" s="218">
        <f>IF(N453="zákl. přenesená",J453,0)</f>
        <v>0</v>
      </c>
      <c r="BH453" s="218">
        <f>IF(N453="sníž. přenesená",J453,0)</f>
        <v>0</v>
      </c>
      <c r="BI453" s="218">
        <f>IF(N453="nulová",J453,0)</f>
        <v>0</v>
      </c>
      <c r="BJ453" s="19" t="s">
        <v>76</v>
      </c>
      <c r="BK453" s="218">
        <f>ROUND(I453*H453,1)</f>
        <v>0</v>
      </c>
      <c r="BL453" s="19" t="s">
        <v>251</v>
      </c>
      <c r="BM453" s="217" t="s">
        <v>940</v>
      </c>
    </row>
    <row r="454" s="2" customFormat="1">
      <c r="A454" s="40"/>
      <c r="B454" s="41"/>
      <c r="C454" s="42"/>
      <c r="D454" s="219" t="s">
        <v>132</v>
      </c>
      <c r="E454" s="42"/>
      <c r="F454" s="220" t="s">
        <v>941</v>
      </c>
      <c r="G454" s="42"/>
      <c r="H454" s="42"/>
      <c r="I454" s="221"/>
      <c r="J454" s="42"/>
      <c r="K454" s="42"/>
      <c r="L454" s="46"/>
      <c r="M454" s="222"/>
      <c r="N454" s="223"/>
      <c r="O454" s="86"/>
      <c r="P454" s="86"/>
      <c r="Q454" s="86"/>
      <c r="R454" s="86"/>
      <c r="S454" s="86"/>
      <c r="T454" s="87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T454" s="19" t="s">
        <v>132</v>
      </c>
      <c r="AU454" s="19" t="s">
        <v>80</v>
      </c>
    </row>
    <row r="455" s="11" customFormat="1" ht="22.8" customHeight="1">
      <c r="A455" s="11"/>
      <c r="B455" s="193"/>
      <c r="C455" s="194"/>
      <c r="D455" s="195" t="s">
        <v>71</v>
      </c>
      <c r="E455" s="233" t="s">
        <v>942</v>
      </c>
      <c r="F455" s="233" t="s">
        <v>943</v>
      </c>
      <c r="G455" s="194"/>
      <c r="H455" s="194"/>
      <c r="I455" s="197"/>
      <c r="J455" s="234">
        <f>BK455</f>
        <v>0</v>
      </c>
      <c r="K455" s="194"/>
      <c r="L455" s="199"/>
      <c r="M455" s="200"/>
      <c r="N455" s="201"/>
      <c r="O455" s="201"/>
      <c r="P455" s="202">
        <f>SUM(P456:P459)</f>
        <v>0</v>
      </c>
      <c r="Q455" s="201"/>
      <c r="R455" s="202">
        <f>SUM(R456:R459)</f>
        <v>0.28079999999999999</v>
      </c>
      <c r="S455" s="201"/>
      <c r="T455" s="203">
        <f>SUM(T456:T459)</f>
        <v>0.060449999999999997</v>
      </c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R455" s="204" t="s">
        <v>80</v>
      </c>
      <c r="AT455" s="205" t="s">
        <v>71</v>
      </c>
      <c r="AU455" s="205" t="s">
        <v>76</v>
      </c>
      <c r="AY455" s="204" t="s">
        <v>124</v>
      </c>
      <c r="BK455" s="206">
        <f>SUM(BK456:BK459)</f>
        <v>0</v>
      </c>
    </row>
    <row r="456" s="2" customFormat="1" ht="16.5" customHeight="1">
      <c r="A456" s="40"/>
      <c r="B456" s="41"/>
      <c r="C456" s="207" t="s">
        <v>944</v>
      </c>
      <c r="D456" s="207" t="s">
        <v>125</v>
      </c>
      <c r="E456" s="208" t="s">
        <v>945</v>
      </c>
      <c r="F456" s="209" t="s">
        <v>946</v>
      </c>
      <c r="G456" s="210" t="s">
        <v>189</v>
      </c>
      <c r="H456" s="211">
        <v>195</v>
      </c>
      <c r="I456" s="212"/>
      <c r="J456" s="211">
        <f>ROUND(I456*H456,1)</f>
        <v>0</v>
      </c>
      <c r="K456" s="209" t="s">
        <v>129</v>
      </c>
      <c r="L456" s="46"/>
      <c r="M456" s="213" t="s">
        <v>19</v>
      </c>
      <c r="N456" s="214" t="s">
        <v>43</v>
      </c>
      <c r="O456" s="86"/>
      <c r="P456" s="215">
        <f>O456*H456</f>
        <v>0</v>
      </c>
      <c r="Q456" s="215">
        <v>0.001</v>
      </c>
      <c r="R456" s="215">
        <f>Q456*H456</f>
        <v>0.19500000000000001</v>
      </c>
      <c r="S456" s="215">
        <v>0.00031</v>
      </c>
      <c r="T456" s="216">
        <f>S456*H456</f>
        <v>0.060449999999999997</v>
      </c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R456" s="217" t="s">
        <v>251</v>
      </c>
      <c r="AT456" s="217" t="s">
        <v>125</v>
      </c>
      <c r="AU456" s="217" t="s">
        <v>80</v>
      </c>
      <c r="AY456" s="19" t="s">
        <v>124</v>
      </c>
      <c r="BE456" s="218">
        <f>IF(N456="základní",J456,0)</f>
        <v>0</v>
      </c>
      <c r="BF456" s="218">
        <f>IF(N456="snížená",J456,0)</f>
        <v>0</v>
      </c>
      <c r="BG456" s="218">
        <f>IF(N456="zákl. přenesená",J456,0)</f>
        <v>0</v>
      </c>
      <c r="BH456" s="218">
        <f>IF(N456="sníž. přenesená",J456,0)</f>
        <v>0</v>
      </c>
      <c r="BI456" s="218">
        <f>IF(N456="nulová",J456,0)</f>
        <v>0</v>
      </c>
      <c r="BJ456" s="19" t="s">
        <v>76</v>
      </c>
      <c r="BK456" s="218">
        <f>ROUND(I456*H456,1)</f>
        <v>0</v>
      </c>
      <c r="BL456" s="19" t="s">
        <v>251</v>
      </c>
      <c r="BM456" s="217" t="s">
        <v>947</v>
      </c>
    </row>
    <row r="457" s="2" customFormat="1">
      <c r="A457" s="40"/>
      <c r="B457" s="41"/>
      <c r="C457" s="42"/>
      <c r="D457" s="219" t="s">
        <v>132</v>
      </c>
      <c r="E457" s="42"/>
      <c r="F457" s="220" t="s">
        <v>948</v>
      </c>
      <c r="G457" s="42"/>
      <c r="H457" s="42"/>
      <c r="I457" s="221"/>
      <c r="J457" s="42"/>
      <c r="K457" s="42"/>
      <c r="L457" s="46"/>
      <c r="M457" s="222"/>
      <c r="N457" s="223"/>
      <c r="O457" s="86"/>
      <c r="P457" s="86"/>
      <c r="Q457" s="86"/>
      <c r="R457" s="86"/>
      <c r="S457" s="86"/>
      <c r="T457" s="87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T457" s="19" t="s">
        <v>132</v>
      </c>
      <c r="AU457" s="19" t="s">
        <v>80</v>
      </c>
    </row>
    <row r="458" s="2" customFormat="1" ht="16.5" customHeight="1">
      <c r="A458" s="40"/>
      <c r="B458" s="41"/>
      <c r="C458" s="207" t="s">
        <v>949</v>
      </c>
      <c r="D458" s="207" t="s">
        <v>125</v>
      </c>
      <c r="E458" s="208" t="s">
        <v>950</v>
      </c>
      <c r="F458" s="209" t="s">
        <v>951</v>
      </c>
      <c r="G458" s="210" t="s">
        <v>189</v>
      </c>
      <c r="H458" s="211">
        <v>195</v>
      </c>
      <c r="I458" s="212"/>
      <c r="J458" s="211">
        <f>ROUND(I458*H458,1)</f>
        <v>0</v>
      </c>
      <c r="K458" s="209" t="s">
        <v>129</v>
      </c>
      <c r="L458" s="46"/>
      <c r="M458" s="213" t="s">
        <v>19</v>
      </c>
      <c r="N458" s="214" t="s">
        <v>43</v>
      </c>
      <c r="O458" s="86"/>
      <c r="P458" s="215">
        <f>O458*H458</f>
        <v>0</v>
      </c>
      <c r="Q458" s="215">
        <v>0.00044000000000000002</v>
      </c>
      <c r="R458" s="215">
        <f>Q458*H458</f>
        <v>0.085800000000000001</v>
      </c>
      <c r="S458" s="215">
        <v>0</v>
      </c>
      <c r="T458" s="216">
        <f>S458*H458</f>
        <v>0</v>
      </c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R458" s="217" t="s">
        <v>251</v>
      </c>
      <c r="AT458" s="217" t="s">
        <v>125</v>
      </c>
      <c r="AU458" s="217" t="s">
        <v>80</v>
      </c>
      <c r="AY458" s="19" t="s">
        <v>124</v>
      </c>
      <c r="BE458" s="218">
        <f>IF(N458="základní",J458,0)</f>
        <v>0</v>
      </c>
      <c r="BF458" s="218">
        <f>IF(N458="snížená",J458,0)</f>
        <v>0</v>
      </c>
      <c r="BG458" s="218">
        <f>IF(N458="zákl. přenesená",J458,0)</f>
        <v>0</v>
      </c>
      <c r="BH458" s="218">
        <f>IF(N458="sníž. přenesená",J458,0)</f>
        <v>0</v>
      </c>
      <c r="BI458" s="218">
        <f>IF(N458="nulová",J458,0)</f>
        <v>0</v>
      </c>
      <c r="BJ458" s="19" t="s">
        <v>76</v>
      </c>
      <c r="BK458" s="218">
        <f>ROUND(I458*H458,1)</f>
        <v>0</v>
      </c>
      <c r="BL458" s="19" t="s">
        <v>251</v>
      </c>
      <c r="BM458" s="217" t="s">
        <v>952</v>
      </c>
    </row>
    <row r="459" s="2" customFormat="1">
      <c r="A459" s="40"/>
      <c r="B459" s="41"/>
      <c r="C459" s="42"/>
      <c r="D459" s="219" t="s">
        <v>132</v>
      </c>
      <c r="E459" s="42"/>
      <c r="F459" s="220" t="s">
        <v>953</v>
      </c>
      <c r="G459" s="42"/>
      <c r="H459" s="42"/>
      <c r="I459" s="221"/>
      <c r="J459" s="42"/>
      <c r="K459" s="42"/>
      <c r="L459" s="46"/>
      <c r="M459" s="222"/>
      <c r="N459" s="223"/>
      <c r="O459" s="86"/>
      <c r="P459" s="86"/>
      <c r="Q459" s="86"/>
      <c r="R459" s="86"/>
      <c r="S459" s="86"/>
      <c r="T459" s="87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T459" s="19" t="s">
        <v>132</v>
      </c>
      <c r="AU459" s="19" t="s">
        <v>80</v>
      </c>
    </row>
    <row r="460" s="11" customFormat="1" ht="22.8" customHeight="1">
      <c r="A460" s="11"/>
      <c r="B460" s="193"/>
      <c r="C460" s="194"/>
      <c r="D460" s="195" t="s">
        <v>71</v>
      </c>
      <c r="E460" s="233" t="s">
        <v>954</v>
      </c>
      <c r="F460" s="233" t="s">
        <v>955</v>
      </c>
      <c r="G460" s="194"/>
      <c r="H460" s="194"/>
      <c r="I460" s="197"/>
      <c r="J460" s="234">
        <f>BK460</f>
        <v>0</v>
      </c>
      <c r="K460" s="194"/>
      <c r="L460" s="199"/>
      <c r="M460" s="200"/>
      <c r="N460" s="201"/>
      <c r="O460" s="201"/>
      <c r="P460" s="202">
        <f>SUM(P461:P462)</f>
        <v>0</v>
      </c>
      <c r="Q460" s="201"/>
      <c r="R460" s="202">
        <f>SUM(R461:R462)</f>
        <v>0</v>
      </c>
      <c r="S460" s="201"/>
      <c r="T460" s="203">
        <f>SUM(T461:T462)</f>
        <v>0</v>
      </c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R460" s="204" t="s">
        <v>80</v>
      </c>
      <c r="AT460" s="205" t="s">
        <v>71</v>
      </c>
      <c r="AU460" s="205" t="s">
        <v>76</v>
      </c>
      <c r="AY460" s="204" t="s">
        <v>124</v>
      </c>
      <c r="BK460" s="206">
        <f>SUM(BK461:BK462)</f>
        <v>0</v>
      </c>
    </row>
    <row r="461" s="2" customFormat="1" ht="16.5" customHeight="1">
      <c r="A461" s="40"/>
      <c r="B461" s="41"/>
      <c r="C461" s="207" t="s">
        <v>956</v>
      </c>
      <c r="D461" s="207" t="s">
        <v>125</v>
      </c>
      <c r="E461" s="208" t="s">
        <v>957</v>
      </c>
      <c r="F461" s="209" t="s">
        <v>958</v>
      </c>
      <c r="G461" s="210" t="s">
        <v>234</v>
      </c>
      <c r="H461" s="211">
        <v>1</v>
      </c>
      <c r="I461" s="212"/>
      <c r="J461" s="211">
        <f>ROUND(I461*H461,1)</f>
        <v>0</v>
      </c>
      <c r="K461" s="209" t="s">
        <v>19</v>
      </c>
      <c r="L461" s="46"/>
      <c r="M461" s="213" t="s">
        <v>19</v>
      </c>
      <c r="N461" s="214" t="s">
        <v>43</v>
      </c>
      <c r="O461" s="86"/>
      <c r="P461" s="215">
        <f>O461*H461</f>
        <v>0</v>
      </c>
      <c r="Q461" s="215">
        <v>0</v>
      </c>
      <c r="R461" s="215">
        <f>Q461*H461</f>
        <v>0</v>
      </c>
      <c r="S461" s="215">
        <v>0</v>
      </c>
      <c r="T461" s="216">
        <f>S461*H461</f>
        <v>0</v>
      </c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R461" s="217" t="s">
        <v>251</v>
      </c>
      <c r="AT461" s="217" t="s">
        <v>125</v>
      </c>
      <c r="AU461" s="217" t="s">
        <v>80</v>
      </c>
      <c r="AY461" s="19" t="s">
        <v>124</v>
      </c>
      <c r="BE461" s="218">
        <f>IF(N461="základní",J461,0)</f>
        <v>0</v>
      </c>
      <c r="BF461" s="218">
        <f>IF(N461="snížená",J461,0)</f>
        <v>0</v>
      </c>
      <c r="BG461" s="218">
        <f>IF(N461="zákl. přenesená",J461,0)</f>
        <v>0</v>
      </c>
      <c r="BH461" s="218">
        <f>IF(N461="sníž. přenesená",J461,0)</f>
        <v>0</v>
      </c>
      <c r="BI461" s="218">
        <f>IF(N461="nulová",J461,0)</f>
        <v>0</v>
      </c>
      <c r="BJ461" s="19" t="s">
        <v>76</v>
      </c>
      <c r="BK461" s="218">
        <f>ROUND(I461*H461,1)</f>
        <v>0</v>
      </c>
      <c r="BL461" s="19" t="s">
        <v>251</v>
      </c>
      <c r="BM461" s="217" t="s">
        <v>959</v>
      </c>
    </row>
    <row r="462" s="2" customFormat="1" ht="16.5" customHeight="1">
      <c r="A462" s="40"/>
      <c r="B462" s="41"/>
      <c r="C462" s="207" t="s">
        <v>960</v>
      </c>
      <c r="D462" s="207" t="s">
        <v>125</v>
      </c>
      <c r="E462" s="208" t="s">
        <v>961</v>
      </c>
      <c r="F462" s="209" t="s">
        <v>958</v>
      </c>
      <c r="G462" s="210" t="s">
        <v>234</v>
      </c>
      <c r="H462" s="211">
        <v>1</v>
      </c>
      <c r="I462" s="212"/>
      <c r="J462" s="211">
        <f>ROUND(I462*H462,1)</f>
        <v>0</v>
      </c>
      <c r="K462" s="209" t="s">
        <v>19</v>
      </c>
      <c r="L462" s="46"/>
      <c r="M462" s="277" t="s">
        <v>19</v>
      </c>
      <c r="N462" s="278" t="s">
        <v>43</v>
      </c>
      <c r="O462" s="226"/>
      <c r="P462" s="279">
        <f>O462*H462</f>
        <v>0</v>
      </c>
      <c r="Q462" s="279">
        <v>0</v>
      </c>
      <c r="R462" s="279">
        <f>Q462*H462</f>
        <v>0</v>
      </c>
      <c r="S462" s="279">
        <v>0</v>
      </c>
      <c r="T462" s="280">
        <f>S462*H462</f>
        <v>0</v>
      </c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R462" s="217" t="s">
        <v>251</v>
      </c>
      <c r="AT462" s="217" t="s">
        <v>125</v>
      </c>
      <c r="AU462" s="217" t="s">
        <v>80</v>
      </c>
      <c r="AY462" s="19" t="s">
        <v>124</v>
      </c>
      <c r="BE462" s="218">
        <f>IF(N462="základní",J462,0)</f>
        <v>0</v>
      </c>
      <c r="BF462" s="218">
        <f>IF(N462="snížená",J462,0)</f>
        <v>0</v>
      </c>
      <c r="BG462" s="218">
        <f>IF(N462="zákl. přenesená",J462,0)</f>
        <v>0</v>
      </c>
      <c r="BH462" s="218">
        <f>IF(N462="sníž. přenesená",J462,0)</f>
        <v>0</v>
      </c>
      <c r="BI462" s="218">
        <f>IF(N462="nulová",J462,0)</f>
        <v>0</v>
      </c>
      <c r="BJ462" s="19" t="s">
        <v>76</v>
      </c>
      <c r="BK462" s="218">
        <f>ROUND(I462*H462,1)</f>
        <v>0</v>
      </c>
      <c r="BL462" s="19" t="s">
        <v>251</v>
      </c>
      <c r="BM462" s="217" t="s">
        <v>962</v>
      </c>
    </row>
    <row r="463" s="2" customFormat="1" ht="6.96" customHeight="1">
      <c r="A463" s="40"/>
      <c r="B463" s="61"/>
      <c r="C463" s="62"/>
      <c r="D463" s="62"/>
      <c r="E463" s="62"/>
      <c r="F463" s="62"/>
      <c r="G463" s="62"/>
      <c r="H463" s="62"/>
      <c r="I463" s="62"/>
      <c r="J463" s="62"/>
      <c r="K463" s="62"/>
      <c r="L463" s="46"/>
      <c r="M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</row>
  </sheetData>
  <sheetProtection sheet="1" autoFilter="0" formatColumns="0" formatRows="0" objects="1" scenarios="1" spinCount="100000" saltValue="jTPGij9VGljE5BK5nrNFkzJYcpRa0eU9cODZhALOj8K8Ff0tjWJuRj7oFZcvIcPj+9Xml2LE0R0u9CGjkDiWDA==" hashValue="xnUKKNyU951qerwH3gMu/7KlDPY2k+xoNXJ3TxzEG5+/nNbMwUpIK9w8mCP8A6vHpmrK0AI4dOYOz7vrYuOONw==" algorithmName="SHA-512" password="CC35"/>
  <autoFilter ref="C105:K46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4:H94"/>
    <mergeCell ref="E96:H96"/>
    <mergeCell ref="E98:H98"/>
    <mergeCell ref="L2:V2"/>
  </mergeCells>
  <hyperlinks>
    <hyperlink ref="F113" r:id="rId1" display="https://podminky.urs.cz/item/CS_URS_2024_01/612131100"/>
    <hyperlink ref="F120" r:id="rId2" display="https://podminky.urs.cz/item/CS_URS_2024_01/622131100"/>
    <hyperlink ref="F122" r:id="rId3" display="https://podminky.urs.cz/item/CS_URS_2024_01/622325651"/>
    <hyperlink ref="F129" r:id="rId4" display="https://podminky.urs.cz/item/CS_URS_2024_01/629995101"/>
    <hyperlink ref="F154" r:id="rId5" display="https://podminky.urs.cz/item/CS_URS_2024_01/941211113"/>
    <hyperlink ref="F158" r:id="rId6" display="https://podminky.urs.cz/item/CS_URS_2024_01/941211213"/>
    <hyperlink ref="F161" r:id="rId7" display="https://podminky.urs.cz/item/CS_URS_2024_01/941211813"/>
    <hyperlink ref="F163" r:id="rId8" display="https://podminky.urs.cz/item/CS_URS_2024_01/952902381"/>
    <hyperlink ref="F171" r:id="rId9" display="https://podminky.urs.cz/item/CS_URS_2024_01/952902511"/>
    <hyperlink ref="F178" r:id="rId10" display="https://podminky.urs.cz/item/CS_URS_2024_01/952902601"/>
    <hyperlink ref="F180" r:id="rId11" display="https://podminky.urs.cz/item/CS_URS_2024_01/952902611"/>
    <hyperlink ref="F186" r:id="rId12" display="https://podminky.urs.cz/item/CS_URS_2024_01/962032230"/>
    <hyperlink ref="F188" r:id="rId13" display="https://podminky.urs.cz/item/CS_URS_2024_01/978013121"/>
    <hyperlink ref="F190" r:id="rId14" display="https://podminky.urs.cz/item/CS_URS_2024_01/978019321"/>
    <hyperlink ref="F192" r:id="rId15" display="https://podminky.urs.cz/item/CS_URS_2024_01/985222101"/>
    <hyperlink ref="F197" r:id="rId16" display="https://podminky.urs.cz/item/CS_URS_2024_01/997013118"/>
    <hyperlink ref="F199" r:id="rId17" display="https://podminky.urs.cz/item/CS_URS_2024_01/997013501"/>
    <hyperlink ref="F201" r:id="rId18" display="https://podminky.urs.cz/item/CS_URS_2024_01/997013509"/>
    <hyperlink ref="F204" r:id="rId19" display="https://podminky.urs.cz/item/CS_URS_2024_01/997013603"/>
    <hyperlink ref="F206" r:id="rId20" display="https://podminky.urs.cz/item/CS_URS_2024_01/997013811"/>
    <hyperlink ref="F208" r:id="rId21" display="https://podminky.urs.cz/item/CS_URS_2024_01/997013814"/>
    <hyperlink ref="F210" r:id="rId22" display="https://podminky.urs.cz/item/CS_URS_2024_01/997013631"/>
    <hyperlink ref="F213" r:id="rId23" display="https://podminky.urs.cz/item/CS_URS_2024_01/998011004"/>
    <hyperlink ref="F218" r:id="rId24" display="https://podminky.urs.cz/item/CS_URS_2024_01/712531101"/>
    <hyperlink ref="F224" r:id="rId25" display="https://podminky.urs.cz/item/CS_URS_2024_01/712531111"/>
    <hyperlink ref="F230" r:id="rId26" display="https://podminky.urs.cz/item/CS_URS_2024_01/712591587"/>
    <hyperlink ref="F234" r:id="rId27" display="https://podminky.urs.cz/item/CS_URS_2024_01/712631801"/>
    <hyperlink ref="F236" r:id="rId28" display="https://podminky.urs.cz/item/CS_URS_2024_01/998712204"/>
    <hyperlink ref="F243" r:id="rId29" display="https://podminky.urs.cz/item/CS_URS_2024_01/762081150"/>
    <hyperlink ref="F245" r:id="rId30" display="https://podminky.urs.cz/item/CS_URS_2024_01/762083121"/>
    <hyperlink ref="F247" r:id="rId31" display="https://podminky.urs.cz/item/CS_URS_2024_01/762331921"/>
    <hyperlink ref="F256" r:id="rId32" display="https://podminky.urs.cz/item/CS_URS_2024_01/762331931"/>
    <hyperlink ref="F260" r:id="rId33" display="https://podminky.urs.cz/item/CS_URS_2024_01/762331941"/>
    <hyperlink ref="F264" r:id="rId34" display="https://podminky.urs.cz/item/CS_URS_2024_01/762331951"/>
    <hyperlink ref="F273" r:id="rId35" display="https://podminky.urs.cz/item/CS_URS_2024_01/762332942"/>
    <hyperlink ref="F290" r:id="rId36" display="https://podminky.urs.cz/item/CS_URS_2024_01/762332943"/>
    <hyperlink ref="F297" r:id="rId37" display="https://podminky.urs.cz/item/CS_URS_2024_01/762332944"/>
    <hyperlink ref="F304" r:id="rId38" display="https://podminky.urs.cz/item/CS_URS_2024_01/762332945"/>
    <hyperlink ref="F327" r:id="rId39" display="https://podminky.urs.cz/item/CS_URS_2024_01/762341210"/>
    <hyperlink ref="F330" r:id="rId40" display="https://podminky.urs.cz/item/CS_URS_2024_01/762341811"/>
    <hyperlink ref="F334" r:id="rId41" display="https://podminky.urs.cz/item/CS_URS_2024_01/762395000"/>
    <hyperlink ref="F336" r:id="rId42" display="https://podminky.urs.cz/item/CS_URS_2024_01/762521811"/>
    <hyperlink ref="F340" r:id="rId43" display="https://podminky.urs.cz/item/CS_URS_2024_01/762523104"/>
    <hyperlink ref="F344" r:id="rId44" display="https://podminky.urs.cz/item/CS_URS_2024_01/998762204"/>
    <hyperlink ref="F347" r:id="rId45" display="https://podminky.urs.cz/item/CS_URS_2024_01/764001821"/>
    <hyperlink ref="F349" r:id="rId46" display="https://podminky.urs.cz/item/CS_URS_2024_01/764002821"/>
    <hyperlink ref="F351" r:id="rId47" display="https://podminky.urs.cz/item/CS_URS_2024_01/764002861"/>
    <hyperlink ref="F353" r:id="rId48" display="https://podminky.urs.cz/item/CS_URS_2024_01/764004821"/>
    <hyperlink ref="F355" r:id="rId49" display="https://podminky.urs.cz/item/CS_URS_2024_01/764004861"/>
    <hyperlink ref="F357" r:id="rId50" display="https://podminky.urs.cz/item/CS_URS_2024_01/764031413"/>
    <hyperlink ref="F359" r:id="rId51" display="https://podminky.urs.cz/item/CS_URS_2024_01/764131411"/>
    <hyperlink ref="F361" r:id="rId52" display="https://podminky.urs.cz/item/CS_URS_2024_01/764233452"/>
    <hyperlink ref="F363" r:id="rId53" display="https://podminky.urs.cz/item/CS_URS_2024_01/764235411"/>
    <hyperlink ref="F365" r:id="rId54" display="https://podminky.urs.cz/item/CS_URS_2024_01/764236446"/>
    <hyperlink ref="F367" r:id="rId55" display="https://podminky.urs.cz/item/CS_URS_2024_01/764236467"/>
    <hyperlink ref="F369" r:id="rId56" display="https://podminky.urs.cz/item/CS_URS_2024_01/764238431"/>
    <hyperlink ref="F371" r:id="rId57" display="https://podminky.urs.cz/item/CS_URS_2024_01/764533409"/>
    <hyperlink ref="F373" r:id="rId58" display="https://podminky.urs.cz/item/CS_URS_2024_01/764538421"/>
    <hyperlink ref="F380" r:id="rId59" display="https://podminky.urs.cz/item/CS_URS_2024_01/998764204"/>
    <hyperlink ref="F383" r:id="rId60" display="https://podminky.urs.cz/item/CS_URS_2024_01/765161221"/>
    <hyperlink ref="F387" r:id="rId61" display="https://podminky.urs.cz/item/CS_URS_2024_01/765161393"/>
    <hyperlink ref="F389" r:id="rId62" display="https://podminky.urs.cz/item/CS_URS_2024_01/998765204"/>
    <hyperlink ref="F400" r:id="rId63" display="https://podminky.urs.cz/item/CS_URS_2024_01/998766204"/>
    <hyperlink ref="F422" r:id="rId64" display="https://podminky.urs.cz/item/CS_URS_2024_01/998767204"/>
    <hyperlink ref="F431" r:id="rId65" display="https://podminky.urs.cz/item/CS_URS_2024_01/998782203"/>
    <hyperlink ref="F434" r:id="rId66" display="https://podminky.urs.cz/item/CS_URS_2024_01/783201201"/>
    <hyperlink ref="F443" r:id="rId67" display="https://podminky.urs.cz/item/CS_URS_2024_01/783213021"/>
    <hyperlink ref="F445" r:id="rId68" display="https://podminky.urs.cz/item/CS_URS_2024_01/783823149"/>
    <hyperlink ref="F447" r:id="rId69" display="https://podminky.urs.cz/item/CS_URS_2024_01/783823163"/>
    <hyperlink ref="F454" r:id="rId70" display="https://podminky.urs.cz/item/CS_URS_2024_01/783827443"/>
    <hyperlink ref="F457" r:id="rId71" display="https://podminky.urs.cz/item/CS_URS_2024_01/784121005"/>
    <hyperlink ref="F459" r:id="rId72" display="https://podminky.urs.cz/item/CS_URS_2024_01/784181015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80</v>
      </c>
    </row>
    <row r="4" s="1" customFormat="1" ht="24.96" customHeight="1">
      <c r="B4" s="22"/>
      <c r="D4" s="142" t="s">
        <v>97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Domažlice - Objekt radnice - Stavební úpravy krovů a střech</v>
      </c>
      <c r="F7" s="144"/>
      <c r="G7" s="144"/>
      <c r="H7" s="144"/>
      <c r="L7" s="22"/>
    </row>
    <row r="8" s="1" customFormat="1" ht="12" customHeight="1">
      <c r="B8" s="22"/>
      <c r="D8" s="144" t="s">
        <v>98</v>
      </c>
      <c r="L8" s="22"/>
    </row>
    <row r="9" s="2" customFormat="1" ht="16.5" customHeight="1">
      <c r="A9" s="40"/>
      <c r="B9" s="46"/>
      <c r="C9" s="40"/>
      <c r="D9" s="40"/>
      <c r="E9" s="145" t="s">
        <v>99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100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963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102</v>
      </c>
      <c r="G14" s="40"/>
      <c r="H14" s="40"/>
      <c r="I14" s="144" t="s">
        <v>23</v>
      </c>
      <c r="J14" s="148" t="str">
        <f>'Rekapitulace stavby'!AN8</f>
        <v>1. 12. 2025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/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>Město Domažlice</v>
      </c>
      <c r="F17" s="40"/>
      <c r="G17" s="40"/>
      <c r="H17" s="40"/>
      <c r="I17" s="144" t="s">
        <v>28</v>
      </c>
      <c r="J17" s="135" t="str">
        <f>IF('Rekapitulace stavby'!AN11="","",'Rekapitulace stavby'!AN11)</f>
        <v/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Atelier Soukup Opl Švehla  s.r.o.</v>
      </c>
      <c r="F23" s="40"/>
      <c r="G23" s="40"/>
      <c r="H23" s="40"/>
      <c r="I23" s="144" t="s">
        <v>28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>Tomáš Chlumecký</v>
      </c>
      <c r="F26" s="40"/>
      <c r="G26" s="40"/>
      <c r="H26" s="40"/>
      <c r="I26" s="144" t="s">
        <v>28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ROUND(J86,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ROUND((SUM(BE86:BE101)),  2)</f>
        <v>0</v>
      </c>
      <c r="G35" s="40"/>
      <c r="H35" s="40"/>
      <c r="I35" s="159">
        <v>0.20999999999999999</v>
      </c>
      <c r="J35" s="158">
        <f>ROUND(((SUM(BE86:BE101))*I35),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ROUND((SUM(BF86:BF101)),  2)</f>
        <v>0</v>
      </c>
      <c r="G36" s="40"/>
      <c r="H36" s="40"/>
      <c r="I36" s="159">
        <v>0.12</v>
      </c>
      <c r="J36" s="158">
        <f>ROUND(((SUM(BF86:BF101))*I36),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ROUND((SUM(BG86:BG101)),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ROUND((SUM(BH86:BH101)),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ROUND((SUM(BI86:BI101)),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103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Domažlice - Objekt radnice - Stavební úpravy krovů a střech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98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99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100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 xml:space="preserve">02 - Ochrana objektu před bleskem - bleskosvod 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1. 12. 2025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25</v>
      </c>
      <c r="D58" s="42"/>
      <c r="E58" s="42"/>
      <c r="F58" s="29" t="str">
        <f>E17</f>
        <v>Město Domažlice</v>
      </c>
      <c r="G58" s="42"/>
      <c r="H58" s="42"/>
      <c r="I58" s="34" t="s">
        <v>31</v>
      </c>
      <c r="J58" s="38" t="str">
        <f>E23</f>
        <v xml:space="preserve">Atelier Soukup Opl Švehla 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Tomáš Chlumecký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104</v>
      </c>
      <c r="D61" s="173"/>
      <c r="E61" s="173"/>
      <c r="F61" s="173"/>
      <c r="G61" s="173"/>
      <c r="H61" s="173"/>
      <c r="I61" s="173"/>
      <c r="J61" s="174" t="s">
        <v>105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J86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106</v>
      </c>
    </row>
    <row r="64" s="9" customFormat="1" ht="24.96" customHeight="1">
      <c r="A64" s="9"/>
      <c r="B64" s="176"/>
      <c r="C64" s="177"/>
      <c r="D64" s="178" t="s">
        <v>964</v>
      </c>
      <c r="E64" s="179"/>
      <c r="F64" s="179"/>
      <c r="G64" s="179"/>
      <c r="H64" s="179"/>
      <c r="I64" s="179"/>
      <c r="J64" s="180">
        <f>J87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4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108</v>
      </c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71" t="str">
        <f>E7</f>
        <v>Domažlice - Objekt radnice - Stavební úpravy krovů a střech</v>
      </c>
      <c r="F74" s="34"/>
      <c r="G74" s="34"/>
      <c r="H74" s="34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1" customFormat="1" ht="12" customHeight="1">
      <c r="B75" s="23"/>
      <c r="C75" s="34" t="s">
        <v>98</v>
      </c>
      <c r="D75" s="24"/>
      <c r="E75" s="24"/>
      <c r="F75" s="24"/>
      <c r="G75" s="24"/>
      <c r="H75" s="24"/>
      <c r="I75" s="24"/>
      <c r="J75" s="24"/>
      <c r="K75" s="24"/>
      <c r="L75" s="22"/>
    </row>
    <row r="76" s="2" customFormat="1" ht="16.5" customHeight="1">
      <c r="A76" s="40"/>
      <c r="B76" s="41"/>
      <c r="C76" s="42"/>
      <c r="D76" s="42"/>
      <c r="E76" s="171" t="s">
        <v>99</v>
      </c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100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E11</f>
        <v xml:space="preserve">02 - Ochrana objektu před bleskem - bleskosvod 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F14</f>
        <v xml:space="preserve"> </v>
      </c>
      <c r="G80" s="42"/>
      <c r="H80" s="42"/>
      <c r="I80" s="34" t="s">
        <v>23</v>
      </c>
      <c r="J80" s="74" t="str">
        <f>IF(J14="","",J14)</f>
        <v>1. 12. 2025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5.65" customHeight="1">
      <c r="A82" s="40"/>
      <c r="B82" s="41"/>
      <c r="C82" s="34" t="s">
        <v>25</v>
      </c>
      <c r="D82" s="42"/>
      <c r="E82" s="42"/>
      <c r="F82" s="29" t="str">
        <f>E17</f>
        <v>Město Domažlice</v>
      </c>
      <c r="G82" s="42"/>
      <c r="H82" s="42"/>
      <c r="I82" s="34" t="s">
        <v>31</v>
      </c>
      <c r="J82" s="38" t="str">
        <f>E23</f>
        <v xml:space="preserve">Atelier Soukup Opl Švehla  s.r.o.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IF(E20="","",E20)</f>
        <v>Vyplň údaj</v>
      </c>
      <c r="G83" s="42"/>
      <c r="H83" s="42"/>
      <c r="I83" s="34" t="s">
        <v>34</v>
      </c>
      <c r="J83" s="38" t="str">
        <f>E26</f>
        <v>Tomáš Chlumecký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0" customFormat="1" ht="29.28" customHeight="1">
      <c r="A85" s="182"/>
      <c r="B85" s="183"/>
      <c r="C85" s="184" t="s">
        <v>109</v>
      </c>
      <c r="D85" s="185" t="s">
        <v>57</v>
      </c>
      <c r="E85" s="185" t="s">
        <v>53</v>
      </c>
      <c r="F85" s="185" t="s">
        <v>54</v>
      </c>
      <c r="G85" s="185" t="s">
        <v>110</v>
      </c>
      <c r="H85" s="185" t="s">
        <v>111</v>
      </c>
      <c r="I85" s="185" t="s">
        <v>112</v>
      </c>
      <c r="J85" s="185" t="s">
        <v>105</v>
      </c>
      <c r="K85" s="186" t="s">
        <v>113</v>
      </c>
      <c r="L85" s="187"/>
      <c r="M85" s="94" t="s">
        <v>19</v>
      </c>
      <c r="N85" s="95" t="s">
        <v>42</v>
      </c>
      <c r="O85" s="95" t="s">
        <v>114</v>
      </c>
      <c r="P85" s="95" t="s">
        <v>115</v>
      </c>
      <c r="Q85" s="95" t="s">
        <v>116</v>
      </c>
      <c r="R85" s="95" t="s">
        <v>117</v>
      </c>
      <c r="S85" s="95" t="s">
        <v>118</v>
      </c>
      <c r="T85" s="96" t="s">
        <v>119</v>
      </c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</row>
    <row r="86" s="2" customFormat="1" ht="22.8" customHeight="1">
      <c r="A86" s="40"/>
      <c r="B86" s="41"/>
      <c r="C86" s="101" t="s">
        <v>120</v>
      </c>
      <c r="D86" s="42"/>
      <c r="E86" s="42"/>
      <c r="F86" s="42"/>
      <c r="G86" s="42"/>
      <c r="H86" s="42"/>
      <c r="I86" s="42"/>
      <c r="J86" s="188">
        <f>BK86</f>
        <v>0</v>
      </c>
      <c r="K86" s="42"/>
      <c r="L86" s="46"/>
      <c r="M86" s="97"/>
      <c r="N86" s="189"/>
      <c r="O86" s="98"/>
      <c r="P86" s="190">
        <f>P87</f>
        <v>0</v>
      </c>
      <c r="Q86" s="98"/>
      <c r="R86" s="190">
        <f>R87</f>
        <v>0</v>
      </c>
      <c r="S86" s="98"/>
      <c r="T86" s="191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106</v>
      </c>
      <c r="BK86" s="192">
        <f>BK87</f>
        <v>0</v>
      </c>
    </row>
    <row r="87" s="11" customFormat="1" ht="25.92" customHeight="1">
      <c r="A87" s="11"/>
      <c r="B87" s="193"/>
      <c r="C87" s="194"/>
      <c r="D87" s="195" t="s">
        <v>71</v>
      </c>
      <c r="E87" s="196" t="s">
        <v>965</v>
      </c>
      <c r="F87" s="196" t="s">
        <v>966</v>
      </c>
      <c r="G87" s="194"/>
      <c r="H87" s="194"/>
      <c r="I87" s="197"/>
      <c r="J87" s="198">
        <f>BK87</f>
        <v>0</v>
      </c>
      <c r="K87" s="194"/>
      <c r="L87" s="199"/>
      <c r="M87" s="200"/>
      <c r="N87" s="201"/>
      <c r="O87" s="201"/>
      <c r="P87" s="202">
        <f>SUM(P88:P101)</f>
        <v>0</v>
      </c>
      <c r="Q87" s="201"/>
      <c r="R87" s="202">
        <f>SUM(R88:R101)</f>
        <v>0</v>
      </c>
      <c r="S87" s="201"/>
      <c r="T87" s="203">
        <f>SUM(T88:T101)</f>
        <v>0</v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R87" s="204" t="s">
        <v>138</v>
      </c>
      <c r="AT87" s="205" t="s">
        <v>71</v>
      </c>
      <c r="AU87" s="205" t="s">
        <v>72</v>
      </c>
      <c r="AY87" s="204" t="s">
        <v>124</v>
      </c>
      <c r="BK87" s="206">
        <f>SUM(BK88:BK101)</f>
        <v>0</v>
      </c>
    </row>
    <row r="88" s="2" customFormat="1" ht="16.5" customHeight="1">
      <c r="A88" s="40"/>
      <c r="B88" s="41"/>
      <c r="C88" s="207" t="s">
        <v>76</v>
      </c>
      <c r="D88" s="207" t="s">
        <v>125</v>
      </c>
      <c r="E88" s="208" t="s">
        <v>967</v>
      </c>
      <c r="F88" s="209" t="s">
        <v>968</v>
      </c>
      <c r="G88" s="210" t="s">
        <v>516</v>
      </c>
      <c r="H88" s="211">
        <v>40</v>
      </c>
      <c r="I88" s="212"/>
      <c r="J88" s="211">
        <f>ROUND(I88*H88,1)</f>
        <v>0</v>
      </c>
      <c r="K88" s="209" t="s">
        <v>19</v>
      </c>
      <c r="L88" s="46"/>
      <c r="M88" s="213" t="s">
        <v>19</v>
      </c>
      <c r="N88" s="214" t="s">
        <v>43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499</v>
      </c>
      <c r="AT88" s="217" t="s">
        <v>125</v>
      </c>
      <c r="AU88" s="217" t="s">
        <v>76</v>
      </c>
      <c r="AY88" s="19" t="s">
        <v>124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76</v>
      </c>
      <c r="BK88" s="218">
        <f>ROUND(I88*H88,1)</f>
        <v>0</v>
      </c>
      <c r="BL88" s="19" t="s">
        <v>499</v>
      </c>
      <c r="BM88" s="217" t="s">
        <v>969</v>
      </c>
    </row>
    <row r="89" s="2" customFormat="1" ht="16.5" customHeight="1">
      <c r="A89" s="40"/>
      <c r="B89" s="41"/>
      <c r="C89" s="268" t="s">
        <v>80</v>
      </c>
      <c r="D89" s="268" t="s">
        <v>453</v>
      </c>
      <c r="E89" s="269" t="s">
        <v>970</v>
      </c>
      <c r="F89" s="270" t="s">
        <v>971</v>
      </c>
      <c r="G89" s="271" t="s">
        <v>516</v>
      </c>
      <c r="H89" s="272">
        <v>40</v>
      </c>
      <c r="I89" s="273"/>
      <c r="J89" s="272">
        <f>ROUND(I89*H89,1)</f>
        <v>0</v>
      </c>
      <c r="K89" s="270" t="s">
        <v>19</v>
      </c>
      <c r="L89" s="274"/>
      <c r="M89" s="275" t="s">
        <v>19</v>
      </c>
      <c r="N89" s="276" t="s">
        <v>43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972</v>
      </c>
      <c r="AT89" s="217" t="s">
        <v>453</v>
      </c>
      <c r="AU89" s="217" t="s">
        <v>76</v>
      </c>
      <c r="AY89" s="19" t="s">
        <v>124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76</v>
      </c>
      <c r="BK89" s="218">
        <f>ROUND(I89*H89,1)</f>
        <v>0</v>
      </c>
      <c r="BL89" s="19" t="s">
        <v>499</v>
      </c>
      <c r="BM89" s="217" t="s">
        <v>973</v>
      </c>
    </row>
    <row r="90" s="2" customFormat="1" ht="16.5" customHeight="1">
      <c r="A90" s="40"/>
      <c r="B90" s="41"/>
      <c r="C90" s="268" t="s">
        <v>138</v>
      </c>
      <c r="D90" s="268" t="s">
        <v>453</v>
      </c>
      <c r="E90" s="269" t="s">
        <v>974</v>
      </c>
      <c r="F90" s="270" t="s">
        <v>975</v>
      </c>
      <c r="G90" s="271" t="s">
        <v>976</v>
      </c>
      <c r="H90" s="272">
        <v>20</v>
      </c>
      <c r="I90" s="273"/>
      <c r="J90" s="272">
        <f>ROUND(I90*H90,1)</f>
        <v>0</v>
      </c>
      <c r="K90" s="270" t="s">
        <v>19</v>
      </c>
      <c r="L90" s="274"/>
      <c r="M90" s="275" t="s">
        <v>19</v>
      </c>
      <c r="N90" s="276" t="s">
        <v>43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972</v>
      </c>
      <c r="AT90" s="217" t="s">
        <v>453</v>
      </c>
      <c r="AU90" s="217" t="s">
        <v>76</v>
      </c>
      <c r="AY90" s="19" t="s">
        <v>124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76</v>
      </c>
      <c r="BK90" s="218">
        <f>ROUND(I90*H90,1)</f>
        <v>0</v>
      </c>
      <c r="BL90" s="19" t="s">
        <v>499</v>
      </c>
      <c r="BM90" s="217" t="s">
        <v>977</v>
      </c>
    </row>
    <row r="91" s="2" customFormat="1" ht="16.5" customHeight="1">
      <c r="A91" s="40"/>
      <c r="B91" s="41"/>
      <c r="C91" s="268" t="s">
        <v>143</v>
      </c>
      <c r="D91" s="268" t="s">
        <v>453</v>
      </c>
      <c r="E91" s="269" t="s">
        <v>978</v>
      </c>
      <c r="F91" s="270" t="s">
        <v>979</v>
      </c>
      <c r="G91" s="271" t="s">
        <v>976</v>
      </c>
      <c r="H91" s="272">
        <v>10</v>
      </c>
      <c r="I91" s="273"/>
      <c r="J91" s="272">
        <f>ROUND(I91*H91,1)</f>
        <v>0</v>
      </c>
      <c r="K91" s="270" t="s">
        <v>19</v>
      </c>
      <c r="L91" s="274"/>
      <c r="M91" s="275" t="s">
        <v>19</v>
      </c>
      <c r="N91" s="276" t="s">
        <v>43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972</v>
      </c>
      <c r="AT91" s="217" t="s">
        <v>453</v>
      </c>
      <c r="AU91" s="217" t="s">
        <v>76</v>
      </c>
      <c r="AY91" s="19" t="s">
        <v>124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76</v>
      </c>
      <c r="BK91" s="218">
        <f>ROUND(I91*H91,1)</f>
        <v>0</v>
      </c>
      <c r="BL91" s="19" t="s">
        <v>499</v>
      </c>
      <c r="BM91" s="217" t="s">
        <v>980</v>
      </c>
    </row>
    <row r="92" s="2" customFormat="1" ht="16.5" customHeight="1">
      <c r="A92" s="40"/>
      <c r="B92" s="41"/>
      <c r="C92" s="207" t="s">
        <v>123</v>
      </c>
      <c r="D92" s="207" t="s">
        <v>125</v>
      </c>
      <c r="E92" s="208" t="s">
        <v>981</v>
      </c>
      <c r="F92" s="209" t="s">
        <v>982</v>
      </c>
      <c r="G92" s="210" t="s">
        <v>976</v>
      </c>
      <c r="H92" s="211">
        <v>18</v>
      </c>
      <c r="I92" s="212"/>
      <c r="J92" s="211">
        <f>ROUND(I92*H92,1)</f>
        <v>0</v>
      </c>
      <c r="K92" s="209" t="s">
        <v>19</v>
      </c>
      <c r="L92" s="46"/>
      <c r="M92" s="213" t="s">
        <v>19</v>
      </c>
      <c r="N92" s="214" t="s">
        <v>43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499</v>
      </c>
      <c r="AT92" s="217" t="s">
        <v>125</v>
      </c>
      <c r="AU92" s="217" t="s">
        <v>76</v>
      </c>
      <c r="AY92" s="19" t="s">
        <v>124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76</v>
      </c>
      <c r="BK92" s="218">
        <f>ROUND(I92*H92,1)</f>
        <v>0</v>
      </c>
      <c r="BL92" s="19" t="s">
        <v>499</v>
      </c>
      <c r="BM92" s="217" t="s">
        <v>983</v>
      </c>
    </row>
    <row r="93" s="2" customFormat="1" ht="16.5" customHeight="1">
      <c r="A93" s="40"/>
      <c r="B93" s="41"/>
      <c r="C93" s="268" t="s">
        <v>200</v>
      </c>
      <c r="D93" s="268" t="s">
        <v>453</v>
      </c>
      <c r="E93" s="269" t="s">
        <v>984</v>
      </c>
      <c r="F93" s="270" t="s">
        <v>985</v>
      </c>
      <c r="G93" s="271" t="s">
        <v>976</v>
      </c>
      <c r="H93" s="272">
        <v>10</v>
      </c>
      <c r="I93" s="273"/>
      <c r="J93" s="272">
        <f>ROUND(I93*H93,1)</f>
        <v>0</v>
      </c>
      <c r="K93" s="270" t="s">
        <v>19</v>
      </c>
      <c r="L93" s="274"/>
      <c r="M93" s="275" t="s">
        <v>19</v>
      </c>
      <c r="N93" s="276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972</v>
      </c>
      <c r="AT93" s="217" t="s">
        <v>453</v>
      </c>
      <c r="AU93" s="217" t="s">
        <v>76</v>
      </c>
      <c r="AY93" s="19" t="s">
        <v>124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76</v>
      </c>
      <c r="BK93" s="218">
        <f>ROUND(I93*H93,1)</f>
        <v>0</v>
      </c>
      <c r="BL93" s="19" t="s">
        <v>499</v>
      </c>
      <c r="BM93" s="217" t="s">
        <v>986</v>
      </c>
    </row>
    <row r="94" s="2" customFormat="1" ht="16.5" customHeight="1">
      <c r="A94" s="40"/>
      <c r="B94" s="41"/>
      <c r="C94" s="268" t="s">
        <v>206</v>
      </c>
      <c r="D94" s="268" t="s">
        <v>453</v>
      </c>
      <c r="E94" s="269" t="s">
        <v>987</v>
      </c>
      <c r="F94" s="270" t="s">
        <v>988</v>
      </c>
      <c r="G94" s="271" t="s">
        <v>976</v>
      </c>
      <c r="H94" s="272">
        <v>6</v>
      </c>
      <c r="I94" s="273"/>
      <c r="J94" s="272">
        <f>ROUND(I94*H94,1)</f>
        <v>0</v>
      </c>
      <c r="K94" s="270" t="s">
        <v>19</v>
      </c>
      <c r="L94" s="274"/>
      <c r="M94" s="275" t="s">
        <v>19</v>
      </c>
      <c r="N94" s="276" t="s">
        <v>43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972</v>
      </c>
      <c r="AT94" s="217" t="s">
        <v>453</v>
      </c>
      <c r="AU94" s="217" t="s">
        <v>76</v>
      </c>
      <c r="AY94" s="19" t="s">
        <v>124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76</v>
      </c>
      <c r="BK94" s="218">
        <f>ROUND(I94*H94,1)</f>
        <v>0</v>
      </c>
      <c r="BL94" s="19" t="s">
        <v>499</v>
      </c>
      <c r="BM94" s="217" t="s">
        <v>989</v>
      </c>
    </row>
    <row r="95" s="2" customFormat="1" ht="16.5" customHeight="1">
      <c r="A95" s="40"/>
      <c r="B95" s="41"/>
      <c r="C95" s="268" t="s">
        <v>211</v>
      </c>
      <c r="D95" s="268" t="s">
        <v>453</v>
      </c>
      <c r="E95" s="269" t="s">
        <v>990</v>
      </c>
      <c r="F95" s="270" t="s">
        <v>991</v>
      </c>
      <c r="G95" s="271" t="s">
        <v>976</v>
      </c>
      <c r="H95" s="272">
        <v>2</v>
      </c>
      <c r="I95" s="273"/>
      <c r="J95" s="272">
        <f>ROUND(I95*H95,1)</f>
        <v>0</v>
      </c>
      <c r="K95" s="270" t="s">
        <v>19</v>
      </c>
      <c r="L95" s="274"/>
      <c r="M95" s="275" t="s">
        <v>19</v>
      </c>
      <c r="N95" s="276" t="s">
        <v>43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972</v>
      </c>
      <c r="AT95" s="217" t="s">
        <v>453</v>
      </c>
      <c r="AU95" s="217" t="s">
        <v>76</v>
      </c>
      <c r="AY95" s="19" t="s">
        <v>124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76</v>
      </c>
      <c r="BK95" s="218">
        <f>ROUND(I95*H95,1)</f>
        <v>0</v>
      </c>
      <c r="BL95" s="19" t="s">
        <v>499</v>
      </c>
      <c r="BM95" s="217" t="s">
        <v>992</v>
      </c>
    </row>
    <row r="96" s="2" customFormat="1" ht="16.5" customHeight="1">
      <c r="A96" s="40"/>
      <c r="B96" s="41"/>
      <c r="C96" s="207" t="s">
        <v>221</v>
      </c>
      <c r="D96" s="207" t="s">
        <v>125</v>
      </c>
      <c r="E96" s="208" t="s">
        <v>993</v>
      </c>
      <c r="F96" s="209" t="s">
        <v>994</v>
      </c>
      <c r="G96" s="210" t="s">
        <v>976</v>
      </c>
      <c r="H96" s="211">
        <v>2</v>
      </c>
      <c r="I96" s="212"/>
      <c r="J96" s="211">
        <f>ROUND(I96*H96,1)</f>
        <v>0</v>
      </c>
      <c r="K96" s="209" t="s">
        <v>19</v>
      </c>
      <c r="L96" s="46"/>
      <c r="M96" s="213" t="s">
        <v>19</v>
      </c>
      <c r="N96" s="214" t="s">
        <v>43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499</v>
      </c>
      <c r="AT96" s="217" t="s">
        <v>125</v>
      </c>
      <c r="AU96" s="217" t="s">
        <v>76</v>
      </c>
      <c r="AY96" s="19" t="s">
        <v>124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76</v>
      </c>
      <c r="BK96" s="218">
        <f>ROUND(I96*H96,1)</f>
        <v>0</v>
      </c>
      <c r="BL96" s="19" t="s">
        <v>499</v>
      </c>
      <c r="BM96" s="217" t="s">
        <v>995</v>
      </c>
    </row>
    <row r="97" s="2" customFormat="1" ht="16.5" customHeight="1">
      <c r="A97" s="40"/>
      <c r="B97" s="41"/>
      <c r="C97" s="268" t="s">
        <v>226</v>
      </c>
      <c r="D97" s="268" t="s">
        <v>453</v>
      </c>
      <c r="E97" s="269" t="s">
        <v>996</v>
      </c>
      <c r="F97" s="270" t="s">
        <v>997</v>
      </c>
      <c r="G97" s="271" t="s">
        <v>976</v>
      </c>
      <c r="H97" s="272">
        <v>2</v>
      </c>
      <c r="I97" s="273"/>
      <c r="J97" s="272">
        <f>ROUND(I97*H97,1)</f>
        <v>0</v>
      </c>
      <c r="K97" s="270" t="s">
        <v>19</v>
      </c>
      <c r="L97" s="274"/>
      <c r="M97" s="275" t="s">
        <v>19</v>
      </c>
      <c r="N97" s="276" t="s">
        <v>43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972</v>
      </c>
      <c r="AT97" s="217" t="s">
        <v>453</v>
      </c>
      <c r="AU97" s="217" t="s">
        <v>76</v>
      </c>
      <c r="AY97" s="19" t="s">
        <v>124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76</v>
      </c>
      <c r="BK97" s="218">
        <f>ROUND(I97*H97,1)</f>
        <v>0</v>
      </c>
      <c r="BL97" s="19" t="s">
        <v>499</v>
      </c>
      <c r="BM97" s="217" t="s">
        <v>998</v>
      </c>
    </row>
    <row r="98" s="2" customFormat="1" ht="16.5" customHeight="1">
      <c r="A98" s="40"/>
      <c r="B98" s="41"/>
      <c r="C98" s="268" t="s">
        <v>231</v>
      </c>
      <c r="D98" s="268" t="s">
        <v>453</v>
      </c>
      <c r="E98" s="269" t="s">
        <v>999</v>
      </c>
      <c r="F98" s="270" t="s">
        <v>1000</v>
      </c>
      <c r="G98" s="271" t="s">
        <v>976</v>
      </c>
      <c r="H98" s="272">
        <v>1</v>
      </c>
      <c r="I98" s="273"/>
      <c r="J98" s="272">
        <f>ROUND(I98*H98,1)</f>
        <v>0</v>
      </c>
      <c r="K98" s="270" t="s">
        <v>19</v>
      </c>
      <c r="L98" s="274"/>
      <c r="M98" s="275" t="s">
        <v>19</v>
      </c>
      <c r="N98" s="276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972</v>
      </c>
      <c r="AT98" s="217" t="s">
        <v>453</v>
      </c>
      <c r="AU98" s="217" t="s">
        <v>76</v>
      </c>
      <c r="AY98" s="19" t="s">
        <v>124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76</v>
      </c>
      <c r="BK98" s="218">
        <f>ROUND(I98*H98,1)</f>
        <v>0</v>
      </c>
      <c r="BL98" s="19" t="s">
        <v>499</v>
      </c>
      <c r="BM98" s="217" t="s">
        <v>1001</v>
      </c>
    </row>
    <row r="99" s="2" customFormat="1" ht="24.15" customHeight="1">
      <c r="A99" s="40"/>
      <c r="B99" s="41"/>
      <c r="C99" s="207" t="s">
        <v>8</v>
      </c>
      <c r="D99" s="207" t="s">
        <v>125</v>
      </c>
      <c r="E99" s="208" t="s">
        <v>1002</v>
      </c>
      <c r="F99" s="209" t="s">
        <v>1003</v>
      </c>
      <c r="G99" s="210" t="s">
        <v>1004</v>
      </c>
      <c r="H99" s="211">
        <v>6</v>
      </c>
      <c r="I99" s="212"/>
      <c r="J99" s="211">
        <f>ROUND(I99*H99,1)</f>
        <v>0</v>
      </c>
      <c r="K99" s="209" t="s">
        <v>19</v>
      </c>
      <c r="L99" s="46"/>
      <c r="M99" s="213" t="s">
        <v>19</v>
      </c>
      <c r="N99" s="214" t="s">
        <v>43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499</v>
      </c>
      <c r="AT99" s="217" t="s">
        <v>125</v>
      </c>
      <c r="AU99" s="217" t="s">
        <v>76</v>
      </c>
      <c r="AY99" s="19" t="s">
        <v>124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76</v>
      </c>
      <c r="BK99" s="218">
        <f>ROUND(I99*H99,1)</f>
        <v>0</v>
      </c>
      <c r="BL99" s="19" t="s">
        <v>499</v>
      </c>
      <c r="BM99" s="217" t="s">
        <v>1005</v>
      </c>
    </row>
    <row r="100" s="2" customFormat="1" ht="16.5" customHeight="1">
      <c r="A100" s="40"/>
      <c r="B100" s="41"/>
      <c r="C100" s="207" t="s">
        <v>239</v>
      </c>
      <c r="D100" s="207" t="s">
        <v>125</v>
      </c>
      <c r="E100" s="208" t="s">
        <v>1006</v>
      </c>
      <c r="F100" s="209" t="s">
        <v>1007</v>
      </c>
      <c r="G100" s="210" t="s">
        <v>976</v>
      </c>
      <c r="H100" s="211">
        <v>1</v>
      </c>
      <c r="I100" s="212"/>
      <c r="J100" s="211">
        <f>ROUND(I100*H100,1)</f>
        <v>0</v>
      </c>
      <c r="K100" s="209" t="s">
        <v>19</v>
      </c>
      <c r="L100" s="46"/>
      <c r="M100" s="213" t="s">
        <v>19</v>
      </c>
      <c r="N100" s="214" t="s">
        <v>43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499</v>
      </c>
      <c r="AT100" s="217" t="s">
        <v>125</v>
      </c>
      <c r="AU100" s="217" t="s">
        <v>76</v>
      </c>
      <c r="AY100" s="19" t="s">
        <v>124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76</v>
      </c>
      <c r="BK100" s="218">
        <f>ROUND(I100*H100,1)</f>
        <v>0</v>
      </c>
      <c r="BL100" s="19" t="s">
        <v>499</v>
      </c>
      <c r="BM100" s="217" t="s">
        <v>1008</v>
      </c>
    </row>
    <row r="101" s="2" customFormat="1" ht="16.5" customHeight="1">
      <c r="A101" s="40"/>
      <c r="B101" s="41"/>
      <c r="C101" s="207" t="s">
        <v>243</v>
      </c>
      <c r="D101" s="207" t="s">
        <v>125</v>
      </c>
      <c r="E101" s="208" t="s">
        <v>1009</v>
      </c>
      <c r="F101" s="209" t="s">
        <v>1010</v>
      </c>
      <c r="G101" s="210" t="s">
        <v>357</v>
      </c>
      <c r="H101" s="211">
        <v>8</v>
      </c>
      <c r="I101" s="212"/>
      <c r="J101" s="211">
        <f>ROUND(I101*H101,1)</f>
        <v>0</v>
      </c>
      <c r="K101" s="209" t="s">
        <v>19</v>
      </c>
      <c r="L101" s="46"/>
      <c r="M101" s="277" t="s">
        <v>19</v>
      </c>
      <c r="N101" s="278" t="s">
        <v>43</v>
      </c>
      <c r="O101" s="226"/>
      <c r="P101" s="279">
        <f>O101*H101</f>
        <v>0</v>
      </c>
      <c r="Q101" s="279">
        <v>0</v>
      </c>
      <c r="R101" s="279">
        <f>Q101*H101</f>
        <v>0</v>
      </c>
      <c r="S101" s="279">
        <v>0</v>
      </c>
      <c r="T101" s="280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499</v>
      </c>
      <c r="AT101" s="217" t="s">
        <v>125</v>
      </c>
      <c r="AU101" s="217" t="s">
        <v>76</v>
      </c>
      <c r="AY101" s="19" t="s">
        <v>124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76</v>
      </c>
      <c r="BK101" s="218">
        <f>ROUND(I101*H101,1)</f>
        <v>0</v>
      </c>
      <c r="BL101" s="19" t="s">
        <v>499</v>
      </c>
      <c r="BM101" s="217" t="s">
        <v>1011</v>
      </c>
    </row>
    <row r="102" s="2" customFormat="1" ht="6.96" customHeight="1">
      <c r="A102" s="40"/>
      <c r="B102" s="61"/>
      <c r="C102" s="62"/>
      <c r="D102" s="62"/>
      <c r="E102" s="62"/>
      <c r="F102" s="62"/>
      <c r="G102" s="62"/>
      <c r="H102" s="62"/>
      <c r="I102" s="62"/>
      <c r="J102" s="62"/>
      <c r="K102" s="62"/>
      <c r="L102" s="46"/>
      <c r="M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</sheetData>
  <sheetProtection sheet="1" autoFilter="0" formatColumns="0" formatRows="0" objects="1" scenarios="1" spinCount="100000" saltValue="XcpC4qyGV3CMD2dzHbdtzNWRhUP/Ln2cqk4YQ9FlxbQmjeBtT5Lw7MoUjB6EJGGeZW/SQsq6BhLPg52xkCr4qQ==" hashValue="g5ffdzId4Xkjj1tJR7jVQ9Aa6CN4GGWOLqd/LHJQ5j/NecDAQASD1Uv3NSheEvEn4JMaCqPGJQbBPDjgMKWhYA==" algorithmName="SHA-512" password="CC35"/>
  <autoFilter ref="C85:K10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80</v>
      </c>
    </row>
    <row r="4" s="1" customFormat="1" ht="24.96" customHeight="1">
      <c r="B4" s="22"/>
      <c r="D4" s="142" t="s">
        <v>97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Domažlice - Objekt radnice - Stavební úpravy krovů a střech</v>
      </c>
      <c r="F7" s="144"/>
      <c r="G7" s="144"/>
      <c r="H7" s="144"/>
      <c r="L7" s="22"/>
    </row>
    <row r="8" s="1" customFormat="1" ht="12" customHeight="1">
      <c r="B8" s="22"/>
      <c r="D8" s="144" t="s">
        <v>98</v>
      </c>
      <c r="L8" s="22"/>
    </row>
    <row r="9" s="2" customFormat="1" ht="16.5" customHeight="1">
      <c r="A9" s="40"/>
      <c r="B9" s="46"/>
      <c r="C9" s="40"/>
      <c r="D9" s="40"/>
      <c r="E9" s="145" t="s">
        <v>1012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100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101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102</v>
      </c>
      <c r="G14" s="40"/>
      <c r="H14" s="40"/>
      <c r="I14" s="144" t="s">
        <v>23</v>
      </c>
      <c r="J14" s="148" t="str">
        <f>'Rekapitulace stavby'!AN8</f>
        <v>1. 12. 2025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/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>Město Domažlice</v>
      </c>
      <c r="F17" s="40"/>
      <c r="G17" s="40"/>
      <c r="H17" s="40"/>
      <c r="I17" s="144" t="s">
        <v>28</v>
      </c>
      <c r="J17" s="135" t="str">
        <f>IF('Rekapitulace stavby'!AN11="","",'Rekapitulace stavby'!AN11)</f>
        <v/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Atelier Soukup Opl Švehla  s.r.o.</v>
      </c>
      <c r="F23" s="40"/>
      <c r="G23" s="40"/>
      <c r="H23" s="40"/>
      <c r="I23" s="144" t="s">
        <v>28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>Tomáš Chlumecký</v>
      </c>
      <c r="F26" s="40"/>
      <c r="G26" s="40"/>
      <c r="H26" s="40"/>
      <c r="I26" s="144" t="s">
        <v>28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ROUND(J86,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ROUND((SUM(BE86:BE97)),  2)</f>
        <v>0</v>
      </c>
      <c r="G35" s="40"/>
      <c r="H35" s="40"/>
      <c r="I35" s="159">
        <v>0.20999999999999999</v>
      </c>
      <c r="J35" s="158">
        <f>ROUND(((SUM(BE86:BE97))*I35),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ROUND((SUM(BF86:BF97)),  2)</f>
        <v>0</v>
      </c>
      <c r="G36" s="40"/>
      <c r="H36" s="40"/>
      <c r="I36" s="159">
        <v>0.12</v>
      </c>
      <c r="J36" s="158">
        <f>ROUND(((SUM(BF86:BF97))*I36),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ROUND((SUM(BG86:BG97)),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ROUND((SUM(BH86:BH97)),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ROUND((SUM(BI86:BI97)),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103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Domažlice - Objekt radnice - Stavební úpravy krovů a střech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98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1012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100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00 - Vedlejší náklady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1. 12. 2025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25</v>
      </c>
      <c r="D58" s="42"/>
      <c r="E58" s="42"/>
      <c r="F58" s="29" t="str">
        <f>E17</f>
        <v>Město Domažlice</v>
      </c>
      <c r="G58" s="42"/>
      <c r="H58" s="42"/>
      <c r="I58" s="34" t="s">
        <v>31</v>
      </c>
      <c r="J58" s="38" t="str">
        <f>E23</f>
        <v xml:space="preserve">Atelier Soukup Opl Švehla 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Tomáš Chlumecký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104</v>
      </c>
      <c r="D61" s="173"/>
      <c r="E61" s="173"/>
      <c r="F61" s="173"/>
      <c r="G61" s="173"/>
      <c r="H61" s="173"/>
      <c r="I61" s="173"/>
      <c r="J61" s="174" t="s">
        <v>105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J86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106</v>
      </c>
    </row>
    <row r="64" s="9" customFormat="1" ht="24.96" customHeight="1">
      <c r="A64" s="9"/>
      <c r="B64" s="176"/>
      <c r="C64" s="177"/>
      <c r="D64" s="178" t="s">
        <v>107</v>
      </c>
      <c r="E64" s="179"/>
      <c r="F64" s="179"/>
      <c r="G64" s="179"/>
      <c r="H64" s="179"/>
      <c r="I64" s="179"/>
      <c r="J64" s="180">
        <f>J87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4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108</v>
      </c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71" t="str">
        <f>E7</f>
        <v>Domažlice - Objekt radnice - Stavební úpravy krovů a střech</v>
      </c>
      <c r="F74" s="34"/>
      <c r="G74" s="34"/>
      <c r="H74" s="34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1" customFormat="1" ht="12" customHeight="1">
      <c r="B75" s="23"/>
      <c r="C75" s="34" t="s">
        <v>98</v>
      </c>
      <c r="D75" s="24"/>
      <c r="E75" s="24"/>
      <c r="F75" s="24"/>
      <c r="G75" s="24"/>
      <c r="H75" s="24"/>
      <c r="I75" s="24"/>
      <c r="J75" s="24"/>
      <c r="K75" s="24"/>
      <c r="L75" s="22"/>
    </row>
    <row r="76" s="2" customFormat="1" ht="16.5" customHeight="1">
      <c r="A76" s="40"/>
      <c r="B76" s="41"/>
      <c r="C76" s="42"/>
      <c r="D76" s="42"/>
      <c r="E76" s="171" t="s">
        <v>1012</v>
      </c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100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E11</f>
        <v>00 - Vedlejší náklady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F14</f>
        <v xml:space="preserve"> </v>
      </c>
      <c r="G80" s="42"/>
      <c r="H80" s="42"/>
      <c r="I80" s="34" t="s">
        <v>23</v>
      </c>
      <c r="J80" s="74" t="str">
        <f>IF(J14="","",J14)</f>
        <v>1. 12. 2025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5.65" customHeight="1">
      <c r="A82" s="40"/>
      <c r="B82" s="41"/>
      <c r="C82" s="34" t="s">
        <v>25</v>
      </c>
      <c r="D82" s="42"/>
      <c r="E82" s="42"/>
      <c r="F82" s="29" t="str">
        <f>E17</f>
        <v>Město Domažlice</v>
      </c>
      <c r="G82" s="42"/>
      <c r="H82" s="42"/>
      <c r="I82" s="34" t="s">
        <v>31</v>
      </c>
      <c r="J82" s="38" t="str">
        <f>E23</f>
        <v xml:space="preserve">Atelier Soukup Opl Švehla  s.r.o.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IF(E20="","",E20)</f>
        <v>Vyplň údaj</v>
      </c>
      <c r="G83" s="42"/>
      <c r="H83" s="42"/>
      <c r="I83" s="34" t="s">
        <v>34</v>
      </c>
      <c r="J83" s="38" t="str">
        <f>E26</f>
        <v>Tomáš Chlumecký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0" customFormat="1" ht="29.28" customHeight="1">
      <c r="A85" s="182"/>
      <c r="B85" s="183"/>
      <c r="C85" s="184" t="s">
        <v>109</v>
      </c>
      <c r="D85" s="185" t="s">
        <v>57</v>
      </c>
      <c r="E85" s="185" t="s">
        <v>53</v>
      </c>
      <c r="F85" s="185" t="s">
        <v>54</v>
      </c>
      <c r="G85" s="185" t="s">
        <v>110</v>
      </c>
      <c r="H85" s="185" t="s">
        <v>111</v>
      </c>
      <c r="I85" s="185" t="s">
        <v>112</v>
      </c>
      <c r="J85" s="185" t="s">
        <v>105</v>
      </c>
      <c r="K85" s="186" t="s">
        <v>113</v>
      </c>
      <c r="L85" s="187"/>
      <c r="M85" s="94" t="s">
        <v>19</v>
      </c>
      <c r="N85" s="95" t="s">
        <v>42</v>
      </c>
      <c r="O85" s="95" t="s">
        <v>114</v>
      </c>
      <c r="P85" s="95" t="s">
        <v>115</v>
      </c>
      <c r="Q85" s="95" t="s">
        <v>116</v>
      </c>
      <c r="R85" s="95" t="s">
        <v>117</v>
      </c>
      <c r="S85" s="95" t="s">
        <v>118</v>
      </c>
      <c r="T85" s="96" t="s">
        <v>119</v>
      </c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</row>
    <row r="86" s="2" customFormat="1" ht="22.8" customHeight="1">
      <c r="A86" s="40"/>
      <c r="B86" s="41"/>
      <c r="C86" s="101" t="s">
        <v>120</v>
      </c>
      <c r="D86" s="42"/>
      <c r="E86" s="42"/>
      <c r="F86" s="42"/>
      <c r="G86" s="42"/>
      <c r="H86" s="42"/>
      <c r="I86" s="42"/>
      <c r="J86" s="188">
        <f>BK86</f>
        <v>0</v>
      </c>
      <c r="K86" s="42"/>
      <c r="L86" s="46"/>
      <c r="M86" s="97"/>
      <c r="N86" s="189"/>
      <c r="O86" s="98"/>
      <c r="P86" s="190">
        <f>P87</f>
        <v>0</v>
      </c>
      <c r="Q86" s="98"/>
      <c r="R86" s="190">
        <f>R87</f>
        <v>0</v>
      </c>
      <c r="S86" s="98"/>
      <c r="T86" s="191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106</v>
      </c>
      <c r="BK86" s="192">
        <f>BK87</f>
        <v>0</v>
      </c>
    </row>
    <row r="87" s="11" customFormat="1" ht="25.92" customHeight="1">
      <c r="A87" s="11"/>
      <c r="B87" s="193"/>
      <c r="C87" s="194"/>
      <c r="D87" s="195" t="s">
        <v>71</v>
      </c>
      <c r="E87" s="196" t="s">
        <v>121</v>
      </c>
      <c r="F87" s="196" t="s">
        <v>122</v>
      </c>
      <c r="G87" s="194"/>
      <c r="H87" s="194"/>
      <c r="I87" s="197"/>
      <c r="J87" s="198">
        <f>BK87</f>
        <v>0</v>
      </c>
      <c r="K87" s="194"/>
      <c r="L87" s="199"/>
      <c r="M87" s="200"/>
      <c r="N87" s="201"/>
      <c r="O87" s="201"/>
      <c r="P87" s="202">
        <f>SUM(P88:P97)</f>
        <v>0</v>
      </c>
      <c r="Q87" s="201"/>
      <c r="R87" s="202">
        <f>SUM(R88:R97)</f>
        <v>0</v>
      </c>
      <c r="S87" s="201"/>
      <c r="T87" s="203">
        <f>SUM(T88:T97)</f>
        <v>0</v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R87" s="204" t="s">
        <v>123</v>
      </c>
      <c r="AT87" s="205" t="s">
        <v>71</v>
      </c>
      <c r="AU87" s="205" t="s">
        <v>72</v>
      </c>
      <c r="AY87" s="204" t="s">
        <v>124</v>
      </c>
      <c r="BK87" s="206">
        <f>SUM(BK88:BK97)</f>
        <v>0</v>
      </c>
    </row>
    <row r="88" s="2" customFormat="1" ht="16.5" customHeight="1">
      <c r="A88" s="40"/>
      <c r="B88" s="41"/>
      <c r="C88" s="207" t="s">
        <v>76</v>
      </c>
      <c r="D88" s="207" t="s">
        <v>125</v>
      </c>
      <c r="E88" s="208" t="s">
        <v>126</v>
      </c>
      <c r="F88" s="209" t="s">
        <v>127</v>
      </c>
      <c r="G88" s="210" t="s">
        <v>128</v>
      </c>
      <c r="H88" s="211">
        <v>1</v>
      </c>
      <c r="I88" s="212"/>
      <c r="J88" s="211">
        <f>ROUND(I88*H88,1)</f>
        <v>0</v>
      </c>
      <c r="K88" s="209" t="s">
        <v>129</v>
      </c>
      <c r="L88" s="46"/>
      <c r="M88" s="213" t="s">
        <v>19</v>
      </c>
      <c r="N88" s="214" t="s">
        <v>43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130</v>
      </c>
      <c r="AT88" s="217" t="s">
        <v>125</v>
      </c>
      <c r="AU88" s="217" t="s">
        <v>76</v>
      </c>
      <c r="AY88" s="19" t="s">
        <v>124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76</v>
      </c>
      <c r="BK88" s="218">
        <f>ROUND(I88*H88,1)</f>
        <v>0</v>
      </c>
      <c r="BL88" s="19" t="s">
        <v>130</v>
      </c>
      <c r="BM88" s="217" t="s">
        <v>131</v>
      </c>
    </row>
    <row r="89" s="2" customFormat="1">
      <c r="A89" s="40"/>
      <c r="B89" s="41"/>
      <c r="C89" s="42"/>
      <c r="D89" s="219" t="s">
        <v>132</v>
      </c>
      <c r="E89" s="42"/>
      <c r="F89" s="220" t="s">
        <v>133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132</v>
      </c>
      <c r="AU89" s="19" t="s">
        <v>76</v>
      </c>
    </row>
    <row r="90" s="2" customFormat="1" ht="16.5" customHeight="1">
      <c r="A90" s="40"/>
      <c r="B90" s="41"/>
      <c r="C90" s="207" t="s">
        <v>80</v>
      </c>
      <c r="D90" s="207" t="s">
        <v>125</v>
      </c>
      <c r="E90" s="208" t="s">
        <v>134</v>
      </c>
      <c r="F90" s="209" t="s">
        <v>135</v>
      </c>
      <c r="G90" s="210" t="s">
        <v>128</v>
      </c>
      <c r="H90" s="211">
        <v>1</v>
      </c>
      <c r="I90" s="212"/>
      <c r="J90" s="211">
        <f>ROUND(I90*H90,1)</f>
        <v>0</v>
      </c>
      <c r="K90" s="209" t="s">
        <v>129</v>
      </c>
      <c r="L90" s="46"/>
      <c r="M90" s="213" t="s">
        <v>19</v>
      </c>
      <c r="N90" s="214" t="s">
        <v>43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130</v>
      </c>
      <c r="AT90" s="217" t="s">
        <v>125</v>
      </c>
      <c r="AU90" s="217" t="s">
        <v>76</v>
      </c>
      <c r="AY90" s="19" t="s">
        <v>124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76</v>
      </c>
      <c r="BK90" s="218">
        <f>ROUND(I90*H90,1)</f>
        <v>0</v>
      </c>
      <c r="BL90" s="19" t="s">
        <v>130</v>
      </c>
      <c r="BM90" s="217" t="s">
        <v>136</v>
      </c>
    </row>
    <row r="91" s="2" customFormat="1">
      <c r="A91" s="40"/>
      <c r="B91" s="41"/>
      <c r="C91" s="42"/>
      <c r="D91" s="219" t="s">
        <v>132</v>
      </c>
      <c r="E91" s="42"/>
      <c r="F91" s="220" t="s">
        <v>137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132</v>
      </c>
      <c r="AU91" s="19" t="s">
        <v>76</v>
      </c>
    </row>
    <row r="92" s="2" customFormat="1" ht="16.5" customHeight="1">
      <c r="A92" s="40"/>
      <c r="B92" s="41"/>
      <c r="C92" s="207" t="s">
        <v>138</v>
      </c>
      <c r="D92" s="207" t="s">
        <v>125</v>
      </c>
      <c r="E92" s="208" t="s">
        <v>139</v>
      </c>
      <c r="F92" s="209" t="s">
        <v>140</v>
      </c>
      <c r="G92" s="210" t="s">
        <v>128</v>
      </c>
      <c r="H92" s="211">
        <v>1</v>
      </c>
      <c r="I92" s="212"/>
      <c r="J92" s="211">
        <f>ROUND(I92*H92,1)</f>
        <v>0</v>
      </c>
      <c r="K92" s="209" t="s">
        <v>129</v>
      </c>
      <c r="L92" s="46"/>
      <c r="M92" s="213" t="s">
        <v>19</v>
      </c>
      <c r="N92" s="214" t="s">
        <v>43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130</v>
      </c>
      <c r="AT92" s="217" t="s">
        <v>125</v>
      </c>
      <c r="AU92" s="217" t="s">
        <v>76</v>
      </c>
      <c r="AY92" s="19" t="s">
        <v>124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76</v>
      </c>
      <c r="BK92" s="218">
        <f>ROUND(I92*H92,1)</f>
        <v>0</v>
      </c>
      <c r="BL92" s="19" t="s">
        <v>130</v>
      </c>
      <c r="BM92" s="217" t="s">
        <v>141</v>
      </c>
    </row>
    <row r="93" s="2" customFormat="1">
      <c r="A93" s="40"/>
      <c r="B93" s="41"/>
      <c r="C93" s="42"/>
      <c r="D93" s="219" t="s">
        <v>132</v>
      </c>
      <c r="E93" s="42"/>
      <c r="F93" s="220" t="s">
        <v>142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132</v>
      </c>
      <c r="AU93" s="19" t="s">
        <v>76</v>
      </c>
    </row>
    <row r="94" s="2" customFormat="1" ht="16.5" customHeight="1">
      <c r="A94" s="40"/>
      <c r="B94" s="41"/>
      <c r="C94" s="207" t="s">
        <v>143</v>
      </c>
      <c r="D94" s="207" t="s">
        <v>125</v>
      </c>
      <c r="E94" s="208" t="s">
        <v>144</v>
      </c>
      <c r="F94" s="209" t="s">
        <v>145</v>
      </c>
      <c r="G94" s="210" t="s">
        <v>128</v>
      </c>
      <c r="H94" s="211">
        <v>1</v>
      </c>
      <c r="I94" s="212"/>
      <c r="J94" s="211">
        <f>ROUND(I94*H94,1)</f>
        <v>0</v>
      </c>
      <c r="K94" s="209" t="s">
        <v>129</v>
      </c>
      <c r="L94" s="46"/>
      <c r="M94" s="213" t="s">
        <v>19</v>
      </c>
      <c r="N94" s="214" t="s">
        <v>43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130</v>
      </c>
      <c r="AT94" s="217" t="s">
        <v>125</v>
      </c>
      <c r="AU94" s="217" t="s">
        <v>76</v>
      </c>
      <c r="AY94" s="19" t="s">
        <v>124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76</v>
      </c>
      <c r="BK94" s="218">
        <f>ROUND(I94*H94,1)</f>
        <v>0</v>
      </c>
      <c r="BL94" s="19" t="s">
        <v>130</v>
      </c>
      <c r="BM94" s="217" t="s">
        <v>146</v>
      </c>
    </row>
    <row r="95" s="2" customFormat="1">
      <c r="A95" s="40"/>
      <c r="B95" s="41"/>
      <c r="C95" s="42"/>
      <c r="D95" s="219" t="s">
        <v>132</v>
      </c>
      <c r="E95" s="42"/>
      <c r="F95" s="220" t="s">
        <v>147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132</v>
      </c>
      <c r="AU95" s="19" t="s">
        <v>76</v>
      </c>
    </row>
    <row r="96" s="2" customFormat="1" ht="16.5" customHeight="1">
      <c r="A96" s="40"/>
      <c r="B96" s="41"/>
      <c r="C96" s="207" t="s">
        <v>123</v>
      </c>
      <c r="D96" s="207" t="s">
        <v>125</v>
      </c>
      <c r="E96" s="208" t="s">
        <v>148</v>
      </c>
      <c r="F96" s="209" t="s">
        <v>149</v>
      </c>
      <c r="G96" s="210" t="s">
        <v>128</v>
      </c>
      <c r="H96" s="211">
        <v>1</v>
      </c>
      <c r="I96" s="212"/>
      <c r="J96" s="211">
        <f>ROUND(I96*H96,1)</f>
        <v>0</v>
      </c>
      <c r="K96" s="209" t="s">
        <v>150</v>
      </c>
      <c r="L96" s="46"/>
      <c r="M96" s="213" t="s">
        <v>19</v>
      </c>
      <c r="N96" s="214" t="s">
        <v>43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130</v>
      </c>
      <c r="AT96" s="217" t="s">
        <v>125</v>
      </c>
      <c r="AU96" s="217" t="s">
        <v>76</v>
      </c>
      <c r="AY96" s="19" t="s">
        <v>124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76</v>
      </c>
      <c r="BK96" s="218">
        <f>ROUND(I96*H96,1)</f>
        <v>0</v>
      </c>
      <c r="BL96" s="19" t="s">
        <v>130</v>
      </c>
      <c r="BM96" s="217" t="s">
        <v>151</v>
      </c>
    </row>
    <row r="97" s="2" customFormat="1">
      <c r="A97" s="40"/>
      <c r="B97" s="41"/>
      <c r="C97" s="42"/>
      <c r="D97" s="219" t="s">
        <v>132</v>
      </c>
      <c r="E97" s="42"/>
      <c r="F97" s="220" t="s">
        <v>152</v>
      </c>
      <c r="G97" s="42"/>
      <c r="H97" s="42"/>
      <c r="I97" s="221"/>
      <c r="J97" s="42"/>
      <c r="K97" s="42"/>
      <c r="L97" s="46"/>
      <c r="M97" s="224"/>
      <c r="N97" s="225"/>
      <c r="O97" s="226"/>
      <c r="P97" s="226"/>
      <c r="Q97" s="226"/>
      <c r="R97" s="226"/>
      <c r="S97" s="226"/>
      <c r="T97" s="22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132</v>
      </c>
      <c r="AU97" s="19" t="s">
        <v>76</v>
      </c>
    </row>
    <row r="98" s="2" customFormat="1" ht="6.96" customHeight="1">
      <c r="A98" s="40"/>
      <c r="B98" s="61"/>
      <c r="C98" s="62"/>
      <c r="D98" s="62"/>
      <c r="E98" s="62"/>
      <c r="F98" s="62"/>
      <c r="G98" s="62"/>
      <c r="H98" s="62"/>
      <c r="I98" s="62"/>
      <c r="J98" s="62"/>
      <c r="K98" s="62"/>
      <c r="L98" s="46"/>
      <c r="M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</sheetData>
  <sheetProtection sheet="1" autoFilter="0" formatColumns="0" formatRows="0" objects="1" scenarios="1" spinCount="100000" saltValue="xa1jJ1ebPT+TFVTpTVfqlEtbKl+mVcsmF7OPvsJ9/I6KnRTTta9+xsb2F76w+YofTYB87bfjaIZm7ekGFR+1eA==" hashValue="FIeP8nQIsjGJ0blXm4mkMCGIhhtj2v873Mom5nhxZtXHxm8yB6B4TZZNOTin74V7TZwCz1infEXQINaQPoWTxQ==" algorithmName="SHA-512" password="CC35"/>
  <autoFilter ref="C85:K9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hyperlinks>
    <hyperlink ref="F89" r:id="rId1" display="https://podminky.urs.cz/item/CS_URS_2024_01/030001000"/>
    <hyperlink ref="F91" r:id="rId2" display="https://podminky.urs.cz/item/CS_URS_2024_01/011514000"/>
    <hyperlink ref="F93" r:id="rId3" display="https://podminky.urs.cz/item/CS_URS_2024_01/045002000"/>
    <hyperlink ref="F95" r:id="rId4" display="https://podminky.urs.cz/item/CS_URS_2024_01/013294000"/>
    <hyperlink ref="F97" r:id="rId5" display="https://podminky.urs.cz/item/CS_URS_2023_01/011544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95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80</v>
      </c>
    </row>
    <row r="4" s="1" customFormat="1" ht="24.96" customHeight="1">
      <c r="B4" s="22"/>
      <c r="D4" s="142" t="s">
        <v>97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Domažlice - Objekt radnice - Stavební úpravy krovů a střech</v>
      </c>
      <c r="F7" s="144"/>
      <c r="G7" s="144"/>
      <c r="H7" s="144"/>
      <c r="L7" s="22"/>
    </row>
    <row r="8" s="1" customFormat="1" ht="12" customHeight="1">
      <c r="B8" s="22"/>
      <c r="D8" s="144" t="s">
        <v>98</v>
      </c>
      <c r="L8" s="22"/>
    </row>
    <row r="9" s="2" customFormat="1" ht="16.5" customHeight="1">
      <c r="A9" s="40"/>
      <c r="B9" s="46"/>
      <c r="C9" s="40"/>
      <c r="D9" s="40"/>
      <c r="E9" s="145" t="s">
        <v>1012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100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153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102</v>
      </c>
      <c r="G14" s="40"/>
      <c r="H14" s="40"/>
      <c r="I14" s="144" t="s">
        <v>23</v>
      </c>
      <c r="J14" s="148" t="str">
        <f>'Rekapitulace stavby'!AN8</f>
        <v>1. 12. 2025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/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>Město Domažlice</v>
      </c>
      <c r="F17" s="40"/>
      <c r="G17" s="40"/>
      <c r="H17" s="40"/>
      <c r="I17" s="144" t="s">
        <v>28</v>
      </c>
      <c r="J17" s="135" t="str">
        <f>IF('Rekapitulace stavby'!AN11="","",'Rekapitulace stavby'!AN11)</f>
        <v/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Atelier Soukup Opl Švehla  s.r.o.</v>
      </c>
      <c r="F23" s="40"/>
      <c r="G23" s="40"/>
      <c r="H23" s="40"/>
      <c r="I23" s="144" t="s">
        <v>28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>Tomáš Chlumecký</v>
      </c>
      <c r="F26" s="40"/>
      <c r="G26" s="40"/>
      <c r="H26" s="40"/>
      <c r="I26" s="144" t="s">
        <v>28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ROUND(J105,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ROUND((SUM(BE105:BE570)),  2)</f>
        <v>0</v>
      </c>
      <c r="G35" s="40"/>
      <c r="H35" s="40"/>
      <c r="I35" s="159">
        <v>0.20999999999999999</v>
      </c>
      <c r="J35" s="158">
        <f>ROUND(((SUM(BE105:BE570))*I35),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ROUND((SUM(BF105:BF570)),  2)</f>
        <v>0</v>
      </c>
      <c r="G36" s="40"/>
      <c r="H36" s="40"/>
      <c r="I36" s="159">
        <v>0.12</v>
      </c>
      <c r="J36" s="158">
        <f>ROUND(((SUM(BF105:BF570))*I36),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ROUND((SUM(BG105:BG570)),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ROUND((SUM(BH105:BH570)),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ROUND((SUM(BI105:BI570)),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103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Domažlice - Objekt radnice - Stavební úpravy krovů a střech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98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1012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100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01 - Architektonicko-stavební řešení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1. 12. 2025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25</v>
      </c>
      <c r="D58" s="42"/>
      <c r="E58" s="42"/>
      <c r="F58" s="29" t="str">
        <f>E17</f>
        <v>Město Domažlice</v>
      </c>
      <c r="G58" s="42"/>
      <c r="H58" s="42"/>
      <c r="I58" s="34" t="s">
        <v>31</v>
      </c>
      <c r="J58" s="38" t="str">
        <f>E23</f>
        <v xml:space="preserve">Atelier Soukup Opl Švehla 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Tomáš Chlumecký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104</v>
      </c>
      <c r="D61" s="173"/>
      <c r="E61" s="173"/>
      <c r="F61" s="173"/>
      <c r="G61" s="173"/>
      <c r="H61" s="173"/>
      <c r="I61" s="173"/>
      <c r="J61" s="174" t="s">
        <v>105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J105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106</v>
      </c>
    </row>
    <row r="64" s="9" customFormat="1" ht="24.96" customHeight="1">
      <c r="A64" s="9"/>
      <c r="B64" s="176"/>
      <c r="C64" s="177"/>
      <c r="D64" s="178" t="s">
        <v>154</v>
      </c>
      <c r="E64" s="179"/>
      <c r="F64" s="179"/>
      <c r="G64" s="179"/>
      <c r="H64" s="179"/>
      <c r="I64" s="179"/>
      <c r="J64" s="180">
        <f>J106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2" customFormat="1" ht="19.92" customHeight="1">
      <c r="A65" s="12"/>
      <c r="B65" s="228"/>
      <c r="C65" s="127"/>
      <c r="D65" s="229" t="s">
        <v>155</v>
      </c>
      <c r="E65" s="230"/>
      <c r="F65" s="230"/>
      <c r="G65" s="230"/>
      <c r="H65" s="230"/>
      <c r="I65" s="230"/>
      <c r="J65" s="231">
        <f>J107</f>
        <v>0</v>
      </c>
      <c r="K65" s="127"/>
      <c r="L65" s="23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="12" customFormat="1" ht="19.92" customHeight="1">
      <c r="A66" s="12"/>
      <c r="B66" s="228"/>
      <c r="C66" s="127"/>
      <c r="D66" s="229" t="s">
        <v>156</v>
      </c>
      <c r="E66" s="230"/>
      <c r="F66" s="230"/>
      <c r="G66" s="230"/>
      <c r="H66" s="230"/>
      <c r="I66" s="230"/>
      <c r="J66" s="231">
        <f>J112</f>
        <v>0</v>
      </c>
      <c r="K66" s="127"/>
      <c r="L66" s="23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="12" customFormat="1" ht="19.92" customHeight="1">
      <c r="A67" s="12"/>
      <c r="B67" s="228"/>
      <c r="C67" s="127"/>
      <c r="D67" s="229" t="s">
        <v>157</v>
      </c>
      <c r="E67" s="230"/>
      <c r="F67" s="230"/>
      <c r="G67" s="230"/>
      <c r="H67" s="230"/>
      <c r="I67" s="230"/>
      <c r="J67" s="231">
        <f>J121</f>
        <v>0</v>
      </c>
      <c r="K67" s="127"/>
      <c r="L67" s="23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="12" customFormat="1" ht="19.92" customHeight="1">
      <c r="A68" s="12"/>
      <c r="B68" s="228"/>
      <c r="C68" s="127"/>
      <c r="D68" s="229" t="s">
        <v>158</v>
      </c>
      <c r="E68" s="230"/>
      <c r="F68" s="230"/>
      <c r="G68" s="230"/>
      <c r="H68" s="230"/>
      <c r="I68" s="230"/>
      <c r="J68" s="231">
        <f>J133</f>
        <v>0</v>
      </c>
      <c r="K68" s="127"/>
      <c r="L68" s="23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</row>
    <row r="69" s="12" customFormat="1" ht="19.92" customHeight="1">
      <c r="A69" s="12"/>
      <c r="B69" s="228"/>
      <c r="C69" s="127"/>
      <c r="D69" s="229" t="s">
        <v>159</v>
      </c>
      <c r="E69" s="230"/>
      <c r="F69" s="230"/>
      <c r="G69" s="230"/>
      <c r="H69" s="230"/>
      <c r="I69" s="230"/>
      <c r="J69" s="231">
        <f>J144</f>
        <v>0</v>
      </c>
      <c r="K69" s="127"/>
      <c r="L69" s="23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="12" customFormat="1" ht="19.92" customHeight="1">
      <c r="A70" s="12"/>
      <c r="B70" s="228"/>
      <c r="C70" s="127"/>
      <c r="D70" s="229" t="s">
        <v>160</v>
      </c>
      <c r="E70" s="230"/>
      <c r="F70" s="230"/>
      <c r="G70" s="230"/>
      <c r="H70" s="230"/>
      <c r="I70" s="230"/>
      <c r="J70" s="231">
        <f>J178</f>
        <v>0</v>
      </c>
      <c r="K70" s="127"/>
      <c r="L70" s="23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="12" customFormat="1" ht="19.92" customHeight="1">
      <c r="A71" s="12"/>
      <c r="B71" s="228"/>
      <c r="C71" s="127"/>
      <c r="D71" s="229" t="s">
        <v>161</v>
      </c>
      <c r="E71" s="230"/>
      <c r="F71" s="230"/>
      <c r="G71" s="230"/>
      <c r="H71" s="230"/>
      <c r="I71" s="230"/>
      <c r="J71" s="231">
        <f>J195</f>
        <v>0</v>
      </c>
      <c r="K71" s="127"/>
      <c r="L71" s="23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s="12" customFormat="1" ht="19.92" customHeight="1">
      <c r="A72" s="12"/>
      <c r="B72" s="228"/>
      <c r="C72" s="127"/>
      <c r="D72" s="229" t="s">
        <v>162</v>
      </c>
      <c r="E72" s="230"/>
      <c r="F72" s="230"/>
      <c r="G72" s="230"/>
      <c r="H72" s="230"/>
      <c r="I72" s="230"/>
      <c r="J72" s="231">
        <f>J213</f>
        <v>0</v>
      </c>
      <c r="K72" s="127"/>
      <c r="L72" s="23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</row>
    <row r="73" s="9" customFormat="1" ht="24.96" customHeight="1">
      <c r="A73" s="9"/>
      <c r="B73" s="176"/>
      <c r="C73" s="177"/>
      <c r="D73" s="178" t="s">
        <v>163</v>
      </c>
      <c r="E73" s="179"/>
      <c r="F73" s="179"/>
      <c r="G73" s="179"/>
      <c r="H73" s="179"/>
      <c r="I73" s="179"/>
      <c r="J73" s="180">
        <f>J217</f>
        <v>0</v>
      </c>
      <c r="K73" s="177"/>
      <c r="L73" s="181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2" customFormat="1" ht="19.92" customHeight="1">
      <c r="A74" s="12"/>
      <c r="B74" s="228"/>
      <c r="C74" s="127"/>
      <c r="D74" s="229" t="s">
        <v>164</v>
      </c>
      <c r="E74" s="230"/>
      <c r="F74" s="230"/>
      <c r="G74" s="230"/>
      <c r="H74" s="230"/>
      <c r="I74" s="230"/>
      <c r="J74" s="231">
        <f>J218</f>
        <v>0</v>
      </c>
      <c r="K74" s="127"/>
      <c r="L74" s="23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</row>
    <row r="75" s="12" customFormat="1" ht="19.92" customHeight="1">
      <c r="A75" s="12"/>
      <c r="B75" s="228"/>
      <c r="C75" s="127"/>
      <c r="D75" s="229" t="s">
        <v>165</v>
      </c>
      <c r="E75" s="230"/>
      <c r="F75" s="230"/>
      <c r="G75" s="230"/>
      <c r="H75" s="230"/>
      <c r="I75" s="230"/>
      <c r="J75" s="231">
        <f>J241</f>
        <v>0</v>
      </c>
      <c r="K75" s="127"/>
      <c r="L75" s="23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</row>
    <row r="76" s="12" customFormat="1" ht="19.92" customHeight="1">
      <c r="A76" s="12"/>
      <c r="B76" s="228"/>
      <c r="C76" s="127"/>
      <c r="D76" s="229" t="s">
        <v>166</v>
      </c>
      <c r="E76" s="230"/>
      <c r="F76" s="230"/>
      <c r="G76" s="230"/>
      <c r="H76" s="230"/>
      <c r="I76" s="230"/>
      <c r="J76" s="231">
        <f>J243</f>
        <v>0</v>
      </c>
      <c r="K76" s="127"/>
      <c r="L76" s="23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</row>
    <row r="77" s="12" customFormat="1" ht="19.92" customHeight="1">
      <c r="A77" s="12"/>
      <c r="B77" s="228"/>
      <c r="C77" s="127"/>
      <c r="D77" s="229" t="s">
        <v>167</v>
      </c>
      <c r="E77" s="230"/>
      <c r="F77" s="230"/>
      <c r="G77" s="230"/>
      <c r="H77" s="230"/>
      <c r="I77" s="230"/>
      <c r="J77" s="231">
        <f>J361</f>
        <v>0</v>
      </c>
      <c r="K77" s="127"/>
      <c r="L77" s="23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</row>
    <row r="78" s="12" customFormat="1" ht="19.92" customHeight="1">
      <c r="A78" s="12"/>
      <c r="B78" s="228"/>
      <c r="C78" s="127"/>
      <c r="D78" s="229" t="s">
        <v>168</v>
      </c>
      <c r="E78" s="230"/>
      <c r="F78" s="230"/>
      <c r="G78" s="230"/>
      <c r="H78" s="230"/>
      <c r="I78" s="230"/>
      <c r="J78" s="231">
        <f>J458</f>
        <v>0</v>
      </c>
      <c r="K78" s="127"/>
      <c r="L78" s="23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</row>
    <row r="79" s="12" customFormat="1" ht="19.92" customHeight="1">
      <c r="A79" s="12"/>
      <c r="B79" s="228"/>
      <c r="C79" s="127"/>
      <c r="D79" s="229" t="s">
        <v>169</v>
      </c>
      <c r="E79" s="230"/>
      <c r="F79" s="230"/>
      <c r="G79" s="230"/>
      <c r="H79" s="230"/>
      <c r="I79" s="230"/>
      <c r="J79" s="231">
        <f>J505</f>
        <v>0</v>
      </c>
      <c r="K79" s="127"/>
      <c r="L79" s="23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</row>
    <row r="80" s="12" customFormat="1" ht="19.92" customHeight="1">
      <c r="A80" s="12"/>
      <c r="B80" s="228"/>
      <c r="C80" s="127"/>
      <c r="D80" s="229" t="s">
        <v>170</v>
      </c>
      <c r="E80" s="230"/>
      <c r="F80" s="230"/>
      <c r="G80" s="230"/>
      <c r="H80" s="230"/>
      <c r="I80" s="230"/>
      <c r="J80" s="231">
        <f>J512</f>
        <v>0</v>
      </c>
      <c r="K80" s="127"/>
      <c r="L80" s="23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</row>
    <row r="81" s="12" customFormat="1" ht="19.92" customHeight="1">
      <c r="A81" s="12"/>
      <c r="B81" s="228"/>
      <c r="C81" s="127"/>
      <c r="D81" s="229" t="s">
        <v>171</v>
      </c>
      <c r="E81" s="230"/>
      <c r="F81" s="230"/>
      <c r="G81" s="230"/>
      <c r="H81" s="230"/>
      <c r="I81" s="230"/>
      <c r="J81" s="231">
        <f>J530</f>
        <v>0</v>
      </c>
      <c r="K81" s="127"/>
      <c r="L81" s="23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</row>
    <row r="82" s="12" customFormat="1" ht="19.92" customHeight="1">
      <c r="A82" s="12"/>
      <c r="B82" s="228"/>
      <c r="C82" s="127"/>
      <c r="D82" s="229" t="s">
        <v>172</v>
      </c>
      <c r="E82" s="230"/>
      <c r="F82" s="230"/>
      <c r="G82" s="230"/>
      <c r="H82" s="230"/>
      <c r="I82" s="230"/>
      <c r="J82" s="231">
        <f>J544</f>
        <v>0</v>
      </c>
      <c r="K82" s="127"/>
      <c r="L82" s="23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</row>
    <row r="83" s="12" customFormat="1" ht="19.92" customHeight="1">
      <c r="A83" s="12"/>
      <c r="B83" s="228"/>
      <c r="C83" s="127"/>
      <c r="D83" s="229" t="s">
        <v>173</v>
      </c>
      <c r="E83" s="230"/>
      <c r="F83" s="230"/>
      <c r="G83" s="230"/>
      <c r="H83" s="230"/>
      <c r="I83" s="230"/>
      <c r="J83" s="231">
        <f>J564</f>
        <v>0</v>
      </c>
      <c r="K83" s="127"/>
      <c r="L83" s="23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</row>
    <row r="84" s="2" customFormat="1" ht="21.84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61"/>
      <c r="C85" s="62"/>
      <c r="D85" s="62"/>
      <c r="E85" s="62"/>
      <c r="F85" s="62"/>
      <c r="G85" s="62"/>
      <c r="H85" s="62"/>
      <c r="I85" s="62"/>
      <c r="J85" s="62"/>
      <c r="K85" s="6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9" s="2" customFormat="1" ht="6.96" customHeight="1">
      <c r="A89" s="40"/>
      <c r="B89" s="63"/>
      <c r="C89" s="64"/>
      <c r="D89" s="64"/>
      <c r="E89" s="64"/>
      <c r="F89" s="64"/>
      <c r="G89" s="64"/>
      <c r="H89" s="64"/>
      <c r="I89" s="64"/>
      <c r="J89" s="64"/>
      <c r="K89" s="64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24.96" customHeight="1">
      <c r="A90" s="40"/>
      <c r="B90" s="41"/>
      <c r="C90" s="25" t="s">
        <v>108</v>
      </c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4" t="s">
        <v>16</v>
      </c>
      <c r="D92" s="42"/>
      <c r="E92" s="42"/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6.5" customHeight="1">
      <c r="A93" s="40"/>
      <c r="B93" s="41"/>
      <c r="C93" s="42"/>
      <c r="D93" s="42"/>
      <c r="E93" s="171" t="str">
        <f>E7</f>
        <v>Domažlice - Objekt radnice - Stavební úpravy krovů a střech</v>
      </c>
      <c r="F93" s="34"/>
      <c r="G93" s="34"/>
      <c r="H93" s="34"/>
      <c r="I93" s="42"/>
      <c r="J93" s="42"/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1" customFormat="1" ht="12" customHeight="1">
      <c r="B94" s="23"/>
      <c r="C94" s="34" t="s">
        <v>98</v>
      </c>
      <c r="D94" s="24"/>
      <c r="E94" s="24"/>
      <c r="F94" s="24"/>
      <c r="G94" s="24"/>
      <c r="H94" s="24"/>
      <c r="I94" s="24"/>
      <c r="J94" s="24"/>
      <c r="K94" s="24"/>
      <c r="L94" s="22"/>
    </row>
    <row r="95" s="2" customFormat="1" ht="16.5" customHeight="1">
      <c r="A95" s="40"/>
      <c r="B95" s="41"/>
      <c r="C95" s="42"/>
      <c r="D95" s="42"/>
      <c r="E95" s="171" t="s">
        <v>1012</v>
      </c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2" customHeight="1">
      <c r="A96" s="40"/>
      <c r="B96" s="41"/>
      <c r="C96" s="34" t="s">
        <v>100</v>
      </c>
      <c r="D96" s="42"/>
      <c r="E96" s="42"/>
      <c r="F96" s="42"/>
      <c r="G96" s="42"/>
      <c r="H96" s="42"/>
      <c r="I96" s="42"/>
      <c r="J96" s="42"/>
      <c r="K96" s="4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6.5" customHeight="1">
      <c r="A97" s="40"/>
      <c r="B97" s="41"/>
      <c r="C97" s="42"/>
      <c r="D97" s="42"/>
      <c r="E97" s="71" t="str">
        <f>E11</f>
        <v>01 - Architektonicko-stavební řešení</v>
      </c>
      <c r="F97" s="42"/>
      <c r="G97" s="42"/>
      <c r="H97" s="42"/>
      <c r="I97" s="42"/>
      <c r="J97" s="42"/>
      <c r="K97" s="42"/>
      <c r="L97" s="14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6.96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4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2" customHeight="1">
      <c r="A99" s="40"/>
      <c r="B99" s="41"/>
      <c r="C99" s="34" t="s">
        <v>21</v>
      </c>
      <c r="D99" s="42"/>
      <c r="E99" s="42"/>
      <c r="F99" s="29" t="str">
        <f>F14</f>
        <v xml:space="preserve"> </v>
      </c>
      <c r="G99" s="42"/>
      <c r="H99" s="42"/>
      <c r="I99" s="34" t="s">
        <v>23</v>
      </c>
      <c r="J99" s="74" t="str">
        <f>IF(J14="","",J14)</f>
        <v>1. 12. 2025</v>
      </c>
      <c r="K99" s="42"/>
      <c r="L99" s="146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6.96" customHeight="1">
      <c r="A100" s="40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146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25.65" customHeight="1">
      <c r="A101" s="40"/>
      <c r="B101" s="41"/>
      <c r="C101" s="34" t="s">
        <v>25</v>
      </c>
      <c r="D101" s="42"/>
      <c r="E101" s="42"/>
      <c r="F101" s="29" t="str">
        <f>E17</f>
        <v>Město Domažlice</v>
      </c>
      <c r="G101" s="42"/>
      <c r="H101" s="42"/>
      <c r="I101" s="34" t="s">
        <v>31</v>
      </c>
      <c r="J101" s="38" t="str">
        <f>E23</f>
        <v xml:space="preserve">Atelier Soukup Opl Švehla  s.r.o.</v>
      </c>
      <c r="K101" s="42"/>
      <c r="L101" s="146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15.15" customHeight="1">
      <c r="A102" s="40"/>
      <c r="B102" s="41"/>
      <c r="C102" s="34" t="s">
        <v>29</v>
      </c>
      <c r="D102" s="42"/>
      <c r="E102" s="42"/>
      <c r="F102" s="29" t="str">
        <f>IF(E20="","",E20)</f>
        <v>Vyplň údaj</v>
      </c>
      <c r="G102" s="42"/>
      <c r="H102" s="42"/>
      <c r="I102" s="34" t="s">
        <v>34</v>
      </c>
      <c r="J102" s="38" t="str">
        <f>E26</f>
        <v>Tomáš Chlumecký</v>
      </c>
      <c r="K102" s="42"/>
      <c r="L102" s="146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10.32" customHeight="1">
      <c r="A103" s="40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146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10" customFormat="1" ht="29.28" customHeight="1">
      <c r="A104" s="182"/>
      <c r="B104" s="183"/>
      <c r="C104" s="184" t="s">
        <v>109</v>
      </c>
      <c r="D104" s="185" t="s">
        <v>57</v>
      </c>
      <c r="E104" s="185" t="s">
        <v>53</v>
      </c>
      <c r="F104" s="185" t="s">
        <v>54</v>
      </c>
      <c r="G104" s="185" t="s">
        <v>110</v>
      </c>
      <c r="H104" s="185" t="s">
        <v>111</v>
      </c>
      <c r="I104" s="185" t="s">
        <v>112</v>
      </c>
      <c r="J104" s="185" t="s">
        <v>105</v>
      </c>
      <c r="K104" s="186" t="s">
        <v>113</v>
      </c>
      <c r="L104" s="187"/>
      <c r="M104" s="94" t="s">
        <v>19</v>
      </c>
      <c r="N104" s="95" t="s">
        <v>42</v>
      </c>
      <c r="O104" s="95" t="s">
        <v>114</v>
      </c>
      <c r="P104" s="95" t="s">
        <v>115</v>
      </c>
      <c r="Q104" s="95" t="s">
        <v>116</v>
      </c>
      <c r="R104" s="95" t="s">
        <v>117</v>
      </c>
      <c r="S104" s="95" t="s">
        <v>118</v>
      </c>
      <c r="T104" s="96" t="s">
        <v>119</v>
      </c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</row>
    <row r="105" s="2" customFormat="1" ht="22.8" customHeight="1">
      <c r="A105" s="40"/>
      <c r="B105" s="41"/>
      <c r="C105" s="101" t="s">
        <v>120</v>
      </c>
      <c r="D105" s="42"/>
      <c r="E105" s="42"/>
      <c r="F105" s="42"/>
      <c r="G105" s="42"/>
      <c r="H105" s="42"/>
      <c r="I105" s="42"/>
      <c r="J105" s="188">
        <f>BK105</f>
        <v>0</v>
      </c>
      <c r="K105" s="42"/>
      <c r="L105" s="46"/>
      <c r="M105" s="97"/>
      <c r="N105" s="189"/>
      <c r="O105" s="98"/>
      <c r="P105" s="190">
        <f>P106+P217</f>
        <v>0</v>
      </c>
      <c r="Q105" s="98"/>
      <c r="R105" s="190">
        <f>R106+R217</f>
        <v>24.716214600000001</v>
      </c>
      <c r="S105" s="98"/>
      <c r="T105" s="191">
        <f>T106+T217</f>
        <v>12.493392500000001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71</v>
      </c>
      <c r="AU105" s="19" t="s">
        <v>106</v>
      </c>
      <c r="BK105" s="192">
        <f>BK106+BK217</f>
        <v>0</v>
      </c>
    </row>
    <row r="106" s="11" customFormat="1" ht="25.92" customHeight="1">
      <c r="A106" s="11"/>
      <c r="B106" s="193"/>
      <c r="C106" s="194"/>
      <c r="D106" s="195" t="s">
        <v>71</v>
      </c>
      <c r="E106" s="196" t="s">
        <v>175</v>
      </c>
      <c r="F106" s="196" t="s">
        <v>176</v>
      </c>
      <c r="G106" s="194"/>
      <c r="H106" s="194"/>
      <c r="I106" s="197"/>
      <c r="J106" s="198">
        <f>BK106</f>
        <v>0</v>
      </c>
      <c r="K106" s="194"/>
      <c r="L106" s="199"/>
      <c r="M106" s="200"/>
      <c r="N106" s="201"/>
      <c r="O106" s="201"/>
      <c r="P106" s="202">
        <f>P107+P112+P121+P133+P144+P178+P195+P213</f>
        <v>0</v>
      </c>
      <c r="Q106" s="201"/>
      <c r="R106" s="202">
        <f>R107+R112+R121+R133+R144+R178+R195+R213</f>
        <v>2.0103999999999997</v>
      </c>
      <c r="S106" s="201"/>
      <c r="T106" s="203">
        <f>T107+T112+T121+T133+T144+T178+T195+T213</f>
        <v>1.2689999999999999</v>
      </c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R106" s="204" t="s">
        <v>76</v>
      </c>
      <c r="AT106" s="205" t="s">
        <v>71</v>
      </c>
      <c r="AU106" s="205" t="s">
        <v>72</v>
      </c>
      <c r="AY106" s="204" t="s">
        <v>124</v>
      </c>
      <c r="BK106" s="206">
        <f>BK107+BK112+BK121+BK133+BK144+BK178+BK195+BK213</f>
        <v>0</v>
      </c>
    </row>
    <row r="107" s="11" customFormat="1" ht="22.8" customHeight="1">
      <c r="A107" s="11"/>
      <c r="B107" s="193"/>
      <c r="C107" s="194"/>
      <c r="D107" s="195" t="s">
        <v>71</v>
      </c>
      <c r="E107" s="233" t="s">
        <v>138</v>
      </c>
      <c r="F107" s="233" t="s">
        <v>177</v>
      </c>
      <c r="G107" s="194"/>
      <c r="H107" s="194"/>
      <c r="I107" s="197"/>
      <c r="J107" s="234">
        <f>BK107</f>
        <v>0</v>
      </c>
      <c r="K107" s="194"/>
      <c r="L107" s="199"/>
      <c r="M107" s="200"/>
      <c r="N107" s="201"/>
      <c r="O107" s="201"/>
      <c r="P107" s="202">
        <f>SUM(P108:P111)</f>
        <v>0</v>
      </c>
      <c r="Q107" s="201"/>
      <c r="R107" s="202">
        <f>SUM(R108:R111)</f>
        <v>0.89317999999999997</v>
      </c>
      <c r="S107" s="201"/>
      <c r="T107" s="203">
        <f>SUM(T108:T111)</f>
        <v>0</v>
      </c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R107" s="204" t="s">
        <v>76</v>
      </c>
      <c r="AT107" s="205" t="s">
        <v>71</v>
      </c>
      <c r="AU107" s="205" t="s">
        <v>76</v>
      </c>
      <c r="AY107" s="204" t="s">
        <v>124</v>
      </c>
      <c r="BK107" s="206">
        <f>SUM(BK108:BK111)</f>
        <v>0</v>
      </c>
    </row>
    <row r="108" s="2" customFormat="1" ht="21.75" customHeight="1">
      <c r="A108" s="40"/>
      <c r="B108" s="41"/>
      <c r="C108" s="207" t="s">
        <v>76</v>
      </c>
      <c r="D108" s="207" t="s">
        <v>125</v>
      </c>
      <c r="E108" s="208" t="s">
        <v>178</v>
      </c>
      <c r="F108" s="209" t="s">
        <v>179</v>
      </c>
      <c r="G108" s="210" t="s">
        <v>180</v>
      </c>
      <c r="H108" s="211">
        <v>0.5</v>
      </c>
      <c r="I108" s="212"/>
      <c r="J108" s="211">
        <f>ROUND(I108*H108,1)</f>
        <v>0</v>
      </c>
      <c r="K108" s="209" t="s">
        <v>19</v>
      </c>
      <c r="L108" s="46"/>
      <c r="M108" s="213" t="s">
        <v>19</v>
      </c>
      <c r="N108" s="214" t="s">
        <v>43</v>
      </c>
      <c r="O108" s="86"/>
      <c r="P108" s="215">
        <f>O108*H108</f>
        <v>0</v>
      </c>
      <c r="Q108" s="215">
        <v>1.78636</v>
      </c>
      <c r="R108" s="215">
        <f>Q108*H108</f>
        <v>0.89317999999999997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143</v>
      </c>
      <c r="AT108" s="217" t="s">
        <v>125</v>
      </c>
      <c r="AU108" s="217" t="s">
        <v>80</v>
      </c>
      <c r="AY108" s="19" t="s">
        <v>124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76</v>
      </c>
      <c r="BK108" s="218">
        <f>ROUND(I108*H108,1)</f>
        <v>0</v>
      </c>
      <c r="BL108" s="19" t="s">
        <v>143</v>
      </c>
      <c r="BM108" s="217" t="s">
        <v>181</v>
      </c>
    </row>
    <row r="109" s="14" customFormat="1">
      <c r="A109" s="14"/>
      <c r="B109" s="246"/>
      <c r="C109" s="247"/>
      <c r="D109" s="237" t="s">
        <v>192</v>
      </c>
      <c r="E109" s="248" t="s">
        <v>19</v>
      </c>
      <c r="F109" s="249" t="s">
        <v>1013</v>
      </c>
      <c r="G109" s="247"/>
      <c r="H109" s="248" t="s">
        <v>19</v>
      </c>
      <c r="I109" s="250"/>
      <c r="J109" s="247"/>
      <c r="K109" s="247"/>
      <c r="L109" s="251"/>
      <c r="M109" s="252"/>
      <c r="N109" s="253"/>
      <c r="O109" s="253"/>
      <c r="P109" s="253"/>
      <c r="Q109" s="253"/>
      <c r="R109" s="253"/>
      <c r="S109" s="253"/>
      <c r="T109" s="25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5" t="s">
        <v>192</v>
      </c>
      <c r="AU109" s="255" t="s">
        <v>80</v>
      </c>
      <c r="AV109" s="14" t="s">
        <v>76</v>
      </c>
      <c r="AW109" s="14" t="s">
        <v>33</v>
      </c>
      <c r="AX109" s="14" t="s">
        <v>72</v>
      </c>
      <c r="AY109" s="255" t="s">
        <v>124</v>
      </c>
    </row>
    <row r="110" s="13" customFormat="1">
      <c r="A110" s="13"/>
      <c r="B110" s="235"/>
      <c r="C110" s="236"/>
      <c r="D110" s="237" t="s">
        <v>192</v>
      </c>
      <c r="E110" s="256" t="s">
        <v>19</v>
      </c>
      <c r="F110" s="238" t="s">
        <v>1014</v>
      </c>
      <c r="G110" s="236"/>
      <c r="H110" s="239">
        <v>0.5</v>
      </c>
      <c r="I110" s="240"/>
      <c r="J110" s="236"/>
      <c r="K110" s="236"/>
      <c r="L110" s="241"/>
      <c r="M110" s="242"/>
      <c r="N110" s="243"/>
      <c r="O110" s="243"/>
      <c r="P110" s="243"/>
      <c r="Q110" s="243"/>
      <c r="R110" s="243"/>
      <c r="S110" s="243"/>
      <c r="T110" s="24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5" t="s">
        <v>192</v>
      </c>
      <c r="AU110" s="245" t="s">
        <v>80</v>
      </c>
      <c r="AV110" s="13" t="s">
        <v>80</v>
      </c>
      <c r="AW110" s="13" t="s">
        <v>33</v>
      </c>
      <c r="AX110" s="13" t="s">
        <v>76</v>
      </c>
      <c r="AY110" s="245" t="s">
        <v>124</v>
      </c>
    </row>
    <row r="111" s="2" customFormat="1" ht="16.5" customHeight="1">
      <c r="A111" s="40"/>
      <c r="B111" s="41"/>
      <c r="C111" s="207" t="s">
        <v>80</v>
      </c>
      <c r="D111" s="207" t="s">
        <v>125</v>
      </c>
      <c r="E111" s="208" t="s">
        <v>182</v>
      </c>
      <c r="F111" s="209" t="s">
        <v>183</v>
      </c>
      <c r="G111" s="210" t="s">
        <v>180</v>
      </c>
      <c r="H111" s="211">
        <v>0.5</v>
      </c>
      <c r="I111" s="212"/>
      <c r="J111" s="211">
        <f>ROUND(I111*H111,1)</f>
        <v>0</v>
      </c>
      <c r="K111" s="209" t="s">
        <v>19</v>
      </c>
      <c r="L111" s="46"/>
      <c r="M111" s="213" t="s">
        <v>19</v>
      </c>
      <c r="N111" s="214" t="s">
        <v>43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143</v>
      </c>
      <c r="AT111" s="217" t="s">
        <v>125</v>
      </c>
      <c r="AU111" s="217" t="s">
        <v>80</v>
      </c>
      <c r="AY111" s="19" t="s">
        <v>124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76</v>
      </c>
      <c r="BK111" s="218">
        <f>ROUND(I111*H111,1)</f>
        <v>0</v>
      </c>
      <c r="BL111" s="19" t="s">
        <v>143</v>
      </c>
      <c r="BM111" s="217" t="s">
        <v>184</v>
      </c>
    </row>
    <row r="112" s="11" customFormat="1" ht="22.8" customHeight="1">
      <c r="A112" s="11"/>
      <c r="B112" s="193"/>
      <c r="C112" s="194"/>
      <c r="D112" s="195" t="s">
        <v>71</v>
      </c>
      <c r="E112" s="233" t="s">
        <v>185</v>
      </c>
      <c r="F112" s="233" t="s">
        <v>186</v>
      </c>
      <c r="G112" s="194"/>
      <c r="H112" s="194"/>
      <c r="I112" s="197"/>
      <c r="J112" s="234">
        <f>BK112</f>
        <v>0</v>
      </c>
      <c r="K112" s="194"/>
      <c r="L112" s="199"/>
      <c r="M112" s="200"/>
      <c r="N112" s="201"/>
      <c r="O112" s="201"/>
      <c r="P112" s="202">
        <f>SUM(P113:P120)</f>
        <v>0</v>
      </c>
      <c r="Q112" s="201"/>
      <c r="R112" s="202">
        <f>SUM(R113:R120)</f>
        <v>0.85409999999999997</v>
      </c>
      <c r="S112" s="201"/>
      <c r="T112" s="203">
        <f>SUM(T113:T120)</f>
        <v>0</v>
      </c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R112" s="204" t="s">
        <v>76</v>
      </c>
      <c r="AT112" s="205" t="s">
        <v>71</v>
      </c>
      <c r="AU112" s="205" t="s">
        <v>76</v>
      </c>
      <c r="AY112" s="204" t="s">
        <v>124</v>
      </c>
      <c r="BK112" s="206">
        <f>SUM(BK113:BK120)</f>
        <v>0</v>
      </c>
    </row>
    <row r="113" s="2" customFormat="1" ht="21.75" customHeight="1">
      <c r="A113" s="40"/>
      <c r="B113" s="41"/>
      <c r="C113" s="207" t="s">
        <v>138</v>
      </c>
      <c r="D113" s="207" t="s">
        <v>125</v>
      </c>
      <c r="E113" s="208" t="s">
        <v>187</v>
      </c>
      <c r="F113" s="209" t="s">
        <v>188</v>
      </c>
      <c r="G113" s="210" t="s">
        <v>189</v>
      </c>
      <c r="H113" s="211">
        <v>73</v>
      </c>
      <c r="I113" s="212"/>
      <c r="J113" s="211">
        <f>ROUND(I113*H113,1)</f>
        <v>0</v>
      </c>
      <c r="K113" s="209" t="s">
        <v>129</v>
      </c>
      <c r="L113" s="46"/>
      <c r="M113" s="213" t="s">
        <v>19</v>
      </c>
      <c r="N113" s="214" t="s">
        <v>43</v>
      </c>
      <c r="O113" s="86"/>
      <c r="P113" s="215">
        <f>O113*H113</f>
        <v>0</v>
      </c>
      <c r="Q113" s="215">
        <v>0.0064999999999999997</v>
      </c>
      <c r="R113" s="215">
        <f>Q113*H113</f>
        <v>0.47449999999999998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143</v>
      </c>
      <c r="AT113" s="217" t="s">
        <v>125</v>
      </c>
      <c r="AU113" s="217" t="s">
        <v>80</v>
      </c>
      <c r="AY113" s="19" t="s">
        <v>124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76</v>
      </c>
      <c r="BK113" s="218">
        <f>ROUND(I113*H113,1)</f>
        <v>0</v>
      </c>
      <c r="BL113" s="19" t="s">
        <v>143</v>
      </c>
      <c r="BM113" s="217" t="s">
        <v>190</v>
      </c>
    </row>
    <row r="114" s="2" customFormat="1">
      <c r="A114" s="40"/>
      <c r="B114" s="41"/>
      <c r="C114" s="42"/>
      <c r="D114" s="219" t="s">
        <v>132</v>
      </c>
      <c r="E114" s="42"/>
      <c r="F114" s="220" t="s">
        <v>191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132</v>
      </c>
      <c r="AU114" s="19" t="s">
        <v>80</v>
      </c>
    </row>
    <row r="115" s="13" customFormat="1">
      <c r="A115" s="13"/>
      <c r="B115" s="235"/>
      <c r="C115" s="236"/>
      <c r="D115" s="237" t="s">
        <v>192</v>
      </c>
      <c r="E115" s="236"/>
      <c r="F115" s="238" t="s">
        <v>1015</v>
      </c>
      <c r="G115" s="236"/>
      <c r="H115" s="239">
        <v>73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5" t="s">
        <v>192</v>
      </c>
      <c r="AU115" s="245" t="s">
        <v>80</v>
      </c>
      <c r="AV115" s="13" t="s">
        <v>80</v>
      </c>
      <c r="AW115" s="13" t="s">
        <v>4</v>
      </c>
      <c r="AX115" s="13" t="s">
        <v>76</v>
      </c>
      <c r="AY115" s="245" t="s">
        <v>124</v>
      </c>
    </row>
    <row r="116" s="2" customFormat="1" ht="21.75" customHeight="1">
      <c r="A116" s="40"/>
      <c r="B116" s="41"/>
      <c r="C116" s="207" t="s">
        <v>143</v>
      </c>
      <c r="D116" s="207" t="s">
        <v>125</v>
      </c>
      <c r="E116" s="208" t="s">
        <v>194</v>
      </c>
      <c r="F116" s="209" t="s">
        <v>195</v>
      </c>
      <c r="G116" s="210" t="s">
        <v>189</v>
      </c>
      <c r="H116" s="211">
        <v>73</v>
      </c>
      <c r="I116" s="212"/>
      <c r="J116" s="211">
        <f>ROUND(I116*H116,1)</f>
        <v>0</v>
      </c>
      <c r="K116" s="209" t="s">
        <v>19</v>
      </c>
      <c r="L116" s="46"/>
      <c r="M116" s="213" t="s">
        <v>19</v>
      </c>
      <c r="N116" s="214" t="s">
        <v>43</v>
      </c>
      <c r="O116" s="86"/>
      <c r="P116" s="215">
        <f>O116*H116</f>
        <v>0</v>
      </c>
      <c r="Q116" s="215">
        <v>0.0051999999999999998</v>
      </c>
      <c r="R116" s="215">
        <f>Q116*H116</f>
        <v>0.37959999999999999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143</v>
      </c>
      <c r="AT116" s="217" t="s">
        <v>125</v>
      </c>
      <c r="AU116" s="217" t="s">
        <v>80</v>
      </c>
      <c r="AY116" s="19" t="s">
        <v>124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76</v>
      </c>
      <c r="BK116" s="218">
        <f>ROUND(I116*H116,1)</f>
        <v>0</v>
      </c>
      <c r="BL116" s="19" t="s">
        <v>143</v>
      </c>
      <c r="BM116" s="217" t="s">
        <v>196</v>
      </c>
    </row>
    <row r="117" s="14" customFormat="1">
      <c r="A117" s="14"/>
      <c r="B117" s="246"/>
      <c r="C117" s="247"/>
      <c r="D117" s="237" t="s">
        <v>192</v>
      </c>
      <c r="E117" s="248" t="s">
        <v>19</v>
      </c>
      <c r="F117" s="249" t="s">
        <v>313</v>
      </c>
      <c r="G117" s="247"/>
      <c r="H117" s="248" t="s">
        <v>19</v>
      </c>
      <c r="I117" s="250"/>
      <c r="J117" s="247"/>
      <c r="K117" s="247"/>
      <c r="L117" s="251"/>
      <c r="M117" s="252"/>
      <c r="N117" s="253"/>
      <c r="O117" s="253"/>
      <c r="P117" s="253"/>
      <c r="Q117" s="253"/>
      <c r="R117" s="253"/>
      <c r="S117" s="253"/>
      <c r="T117" s="25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5" t="s">
        <v>192</v>
      </c>
      <c r="AU117" s="255" t="s">
        <v>80</v>
      </c>
      <c r="AV117" s="14" t="s">
        <v>76</v>
      </c>
      <c r="AW117" s="14" t="s">
        <v>33</v>
      </c>
      <c r="AX117" s="14" t="s">
        <v>72</v>
      </c>
      <c r="AY117" s="255" t="s">
        <v>124</v>
      </c>
    </row>
    <row r="118" s="13" customFormat="1">
      <c r="A118" s="13"/>
      <c r="B118" s="235"/>
      <c r="C118" s="236"/>
      <c r="D118" s="237" t="s">
        <v>192</v>
      </c>
      <c r="E118" s="256" t="s">
        <v>19</v>
      </c>
      <c r="F118" s="238" t="s">
        <v>562</v>
      </c>
      <c r="G118" s="236"/>
      <c r="H118" s="239">
        <v>73</v>
      </c>
      <c r="I118" s="240"/>
      <c r="J118" s="236"/>
      <c r="K118" s="236"/>
      <c r="L118" s="241"/>
      <c r="M118" s="242"/>
      <c r="N118" s="243"/>
      <c r="O118" s="243"/>
      <c r="P118" s="243"/>
      <c r="Q118" s="243"/>
      <c r="R118" s="243"/>
      <c r="S118" s="243"/>
      <c r="T118" s="24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5" t="s">
        <v>192</v>
      </c>
      <c r="AU118" s="245" t="s">
        <v>80</v>
      </c>
      <c r="AV118" s="13" t="s">
        <v>80</v>
      </c>
      <c r="AW118" s="13" t="s">
        <v>33</v>
      </c>
      <c r="AX118" s="13" t="s">
        <v>76</v>
      </c>
      <c r="AY118" s="245" t="s">
        <v>124</v>
      </c>
    </row>
    <row r="119" s="2" customFormat="1" ht="16.5" customHeight="1">
      <c r="A119" s="40"/>
      <c r="B119" s="41"/>
      <c r="C119" s="207" t="s">
        <v>123</v>
      </c>
      <c r="D119" s="207" t="s">
        <v>125</v>
      </c>
      <c r="E119" s="208" t="s">
        <v>197</v>
      </c>
      <c r="F119" s="209" t="s">
        <v>198</v>
      </c>
      <c r="G119" s="210" t="s">
        <v>189</v>
      </c>
      <c r="H119" s="211">
        <v>73</v>
      </c>
      <c r="I119" s="212"/>
      <c r="J119" s="211">
        <f>ROUND(I119*H119,1)</f>
        <v>0</v>
      </c>
      <c r="K119" s="209" t="s">
        <v>19</v>
      </c>
      <c r="L119" s="46"/>
      <c r="M119" s="213" t="s">
        <v>19</v>
      </c>
      <c r="N119" s="214" t="s">
        <v>43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143</v>
      </c>
      <c r="AT119" s="217" t="s">
        <v>125</v>
      </c>
      <c r="AU119" s="217" t="s">
        <v>80</v>
      </c>
      <c r="AY119" s="19" t="s">
        <v>124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76</v>
      </c>
      <c r="BK119" s="218">
        <f>ROUND(I119*H119,1)</f>
        <v>0</v>
      </c>
      <c r="BL119" s="19" t="s">
        <v>143</v>
      </c>
      <c r="BM119" s="217" t="s">
        <v>199</v>
      </c>
    </row>
    <row r="120" s="2" customFormat="1" ht="16.5" customHeight="1">
      <c r="A120" s="40"/>
      <c r="B120" s="41"/>
      <c r="C120" s="207" t="s">
        <v>200</v>
      </c>
      <c r="D120" s="207" t="s">
        <v>125</v>
      </c>
      <c r="E120" s="208" t="s">
        <v>201</v>
      </c>
      <c r="F120" s="209" t="s">
        <v>202</v>
      </c>
      <c r="G120" s="210" t="s">
        <v>189</v>
      </c>
      <c r="H120" s="211">
        <v>73</v>
      </c>
      <c r="I120" s="212"/>
      <c r="J120" s="211">
        <f>ROUND(I120*H120,1)</f>
        <v>0</v>
      </c>
      <c r="K120" s="209" t="s">
        <v>19</v>
      </c>
      <c r="L120" s="46"/>
      <c r="M120" s="213" t="s">
        <v>19</v>
      </c>
      <c r="N120" s="214" t="s">
        <v>43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143</v>
      </c>
      <c r="AT120" s="217" t="s">
        <v>125</v>
      </c>
      <c r="AU120" s="217" t="s">
        <v>80</v>
      </c>
      <c r="AY120" s="19" t="s">
        <v>124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76</v>
      </c>
      <c r="BK120" s="218">
        <f>ROUND(I120*H120,1)</f>
        <v>0</v>
      </c>
      <c r="BL120" s="19" t="s">
        <v>143</v>
      </c>
      <c r="BM120" s="217" t="s">
        <v>203</v>
      </c>
    </row>
    <row r="121" s="11" customFormat="1" ht="22.8" customHeight="1">
      <c r="A121" s="11"/>
      <c r="B121" s="193"/>
      <c r="C121" s="194"/>
      <c r="D121" s="195" t="s">
        <v>71</v>
      </c>
      <c r="E121" s="233" t="s">
        <v>204</v>
      </c>
      <c r="F121" s="233" t="s">
        <v>205</v>
      </c>
      <c r="G121" s="194"/>
      <c r="H121" s="194"/>
      <c r="I121" s="197"/>
      <c r="J121" s="234">
        <f>BK121</f>
        <v>0</v>
      </c>
      <c r="K121" s="194"/>
      <c r="L121" s="199"/>
      <c r="M121" s="200"/>
      <c r="N121" s="201"/>
      <c r="O121" s="201"/>
      <c r="P121" s="202">
        <f>SUM(P122:P132)</f>
        <v>0</v>
      </c>
      <c r="Q121" s="201"/>
      <c r="R121" s="202">
        <f>SUM(R122:R132)</f>
        <v>0.26312000000000002</v>
      </c>
      <c r="S121" s="201"/>
      <c r="T121" s="203">
        <f>SUM(T122:T132)</f>
        <v>0</v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R121" s="204" t="s">
        <v>76</v>
      </c>
      <c r="AT121" s="205" t="s">
        <v>71</v>
      </c>
      <c r="AU121" s="205" t="s">
        <v>76</v>
      </c>
      <c r="AY121" s="204" t="s">
        <v>124</v>
      </c>
      <c r="BK121" s="206">
        <f>SUM(BK122:BK132)</f>
        <v>0</v>
      </c>
    </row>
    <row r="122" s="2" customFormat="1" ht="21.75" customHeight="1">
      <c r="A122" s="40"/>
      <c r="B122" s="41"/>
      <c r="C122" s="207" t="s">
        <v>206</v>
      </c>
      <c r="D122" s="207" t="s">
        <v>125</v>
      </c>
      <c r="E122" s="208" t="s">
        <v>207</v>
      </c>
      <c r="F122" s="209" t="s">
        <v>208</v>
      </c>
      <c r="G122" s="210" t="s">
        <v>189</v>
      </c>
      <c r="H122" s="211">
        <v>11</v>
      </c>
      <c r="I122" s="212"/>
      <c r="J122" s="211">
        <f>ROUND(I122*H122,1)</f>
        <v>0</v>
      </c>
      <c r="K122" s="209" t="s">
        <v>129</v>
      </c>
      <c r="L122" s="46"/>
      <c r="M122" s="213" t="s">
        <v>19</v>
      </c>
      <c r="N122" s="214" t="s">
        <v>43</v>
      </c>
      <c r="O122" s="86"/>
      <c r="P122" s="215">
        <f>O122*H122</f>
        <v>0</v>
      </c>
      <c r="Q122" s="215">
        <v>0.0064999999999999997</v>
      </c>
      <c r="R122" s="215">
        <f>Q122*H122</f>
        <v>0.071499999999999994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143</v>
      </c>
      <c r="AT122" s="217" t="s">
        <v>125</v>
      </c>
      <c r="AU122" s="217" t="s">
        <v>80</v>
      </c>
      <c r="AY122" s="19" t="s">
        <v>124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76</v>
      </c>
      <c r="BK122" s="218">
        <f>ROUND(I122*H122,1)</f>
        <v>0</v>
      </c>
      <c r="BL122" s="19" t="s">
        <v>143</v>
      </c>
      <c r="BM122" s="217" t="s">
        <v>209</v>
      </c>
    </row>
    <row r="123" s="2" customFormat="1">
      <c r="A123" s="40"/>
      <c r="B123" s="41"/>
      <c r="C123" s="42"/>
      <c r="D123" s="219" t="s">
        <v>132</v>
      </c>
      <c r="E123" s="42"/>
      <c r="F123" s="220" t="s">
        <v>210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132</v>
      </c>
      <c r="AU123" s="19" t="s">
        <v>80</v>
      </c>
    </row>
    <row r="124" s="2" customFormat="1" ht="24.15" customHeight="1">
      <c r="A124" s="40"/>
      <c r="B124" s="41"/>
      <c r="C124" s="207" t="s">
        <v>211</v>
      </c>
      <c r="D124" s="207" t="s">
        <v>125</v>
      </c>
      <c r="E124" s="208" t="s">
        <v>212</v>
      </c>
      <c r="F124" s="209" t="s">
        <v>213</v>
      </c>
      <c r="G124" s="210" t="s">
        <v>189</v>
      </c>
      <c r="H124" s="211">
        <v>11</v>
      </c>
      <c r="I124" s="212"/>
      <c r="J124" s="211">
        <f>ROUND(I124*H124,1)</f>
        <v>0</v>
      </c>
      <c r="K124" s="209" t="s">
        <v>129</v>
      </c>
      <c r="L124" s="46"/>
      <c r="M124" s="213" t="s">
        <v>19</v>
      </c>
      <c r="N124" s="214" t="s">
        <v>43</v>
      </c>
      <c r="O124" s="86"/>
      <c r="P124" s="215">
        <f>O124*H124</f>
        <v>0</v>
      </c>
      <c r="Q124" s="215">
        <v>0.017420000000000001</v>
      </c>
      <c r="R124" s="215">
        <f>Q124*H124</f>
        <v>0.19162000000000001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143</v>
      </c>
      <c r="AT124" s="217" t="s">
        <v>125</v>
      </c>
      <c r="AU124" s="217" t="s">
        <v>80</v>
      </c>
      <c r="AY124" s="19" t="s">
        <v>124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76</v>
      </c>
      <c r="BK124" s="218">
        <f>ROUND(I124*H124,1)</f>
        <v>0</v>
      </c>
      <c r="BL124" s="19" t="s">
        <v>143</v>
      </c>
      <c r="BM124" s="217" t="s">
        <v>214</v>
      </c>
    </row>
    <row r="125" s="2" customFormat="1">
      <c r="A125" s="40"/>
      <c r="B125" s="41"/>
      <c r="C125" s="42"/>
      <c r="D125" s="219" t="s">
        <v>132</v>
      </c>
      <c r="E125" s="42"/>
      <c r="F125" s="220" t="s">
        <v>215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132</v>
      </c>
      <c r="AU125" s="19" t="s">
        <v>80</v>
      </c>
    </row>
    <row r="126" s="14" customFormat="1">
      <c r="A126" s="14"/>
      <c r="B126" s="246"/>
      <c r="C126" s="247"/>
      <c r="D126" s="237" t="s">
        <v>192</v>
      </c>
      <c r="E126" s="248" t="s">
        <v>19</v>
      </c>
      <c r="F126" s="249" t="s">
        <v>313</v>
      </c>
      <c r="G126" s="247"/>
      <c r="H126" s="248" t="s">
        <v>19</v>
      </c>
      <c r="I126" s="250"/>
      <c r="J126" s="247"/>
      <c r="K126" s="247"/>
      <c r="L126" s="251"/>
      <c r="M126" s="252"/>
      <c r="N126" s="253"/>
      <c r="O126" s="253"/>
      <c r="P126" s="253"/>
      <c r="Q126" s="253"/>
      <c r="R126" s="253"/>
      <c r="S126" s="253"/>
      <c r="T126" s="25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5" t="s">
        <v>192</v>
      </c>
      <c r="AU126" s="255" t="s">
        <v>80</v>
      </c>
      <c r="AV126" s="14" t="s">
        <v>76</v>
      </c>
      <c r="AW126" s="14" t="s">
        <v>33</v>
      </c>
      <c r="AX126" s="14" t="s">
        <v>72</v>
      </c>
      <c r="AY126" s="255" t="s">
        <v>124</v>
      </c>
    </row>
    <row r="127" s="13" customFormat="1">
      <c r="A127" s="13"/>
      <c r="B127" s="235"/>
      <c r="C127" s="236"/>
      <c r="D127" s="237" t="s">
        <v>192</v>
      </c>
      <c r="E127" s="256" t="s">
        <v>19</v>
      </c>
      <c r="F127" s="238" t="s">
        <v>231</v>
      </c>
      <c r="G127" s="236"/>
      <c r="H127" s="239">
        <v>11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192</v>
      </c>
      <c r="AU127" s="245" t="s">
        <v>80</v>
      </c>
      <c r="AV127" s="13" t="s">
        <v>80</v>
      </c>
      <c r="AW127" s="13" t="s">
        <v>33</v>
      </c>
      <c r="AX127" s="13" t="s">
        <v>76</v>
      </c>
      <c r="AY127" s="245" t="s">
        <v>124</v>
      </c>
    </row>
    <row r="128" s="2" customFormat="1" ht="16.5" customHeight="1">
      <c r="A128" s="40"/>
      <c r="B128" s="41"/>
      <c r="C128" s="207" t="s">
        <v>221</v>
      </c>
      <c r="D128" s="207" t="s">
        <v>125</v>
      </c>
      <c r="E128" s="208" t="s">
        <v>222</v>
      </c>
      <c r="F128" s="209" t="s">
        <v>223</v>
      </c>
      <c r="G128" s="210" t="s">
        <v>189</v>
      </c>
      <c r="H128" s="211">
        <v>11</v>
      </c>
      <c r="I128" s="212"/>
      <c r="J128" s="211">
        <f>ROUND(I128*H128,1)</f>
        <v>0</v>
      </c>
      <c r="K128" s="209" t="s">
        <v>129</v>
      </c>
      <c r="L128" s="46"/>
      <c r="M128" s="213" t="s">
        <v>19</v>
      </c>
      <c r="N128" s="214" t="s">
        <v>43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143</v>
      </c>
      <c r="AT128" s="217" t="s">
        <v>125</v>
      </c>
      <c r="AU128" s="217" t="s">
        <v>80</v>
      </c>
      <c r="AY128" s="19" t="s">
        <v>124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76</v>
      </c>
      <c r="BK128" s="218">
        <f>ROUND(I128*H128,1)</f>
        <v>0</v>
      </c>
      <c r="BL128" s="19" t="s">
        <v>143</v>
      </c>
      <c r="BM128" s="217" t="s">
        <v>224</v>
      </c>
    </row>
    <row r="129" s="2" customFormat="1">
      <c r="A129" s="40"/>
      <c r="B129" s="41"/>
      <c r="C129" s="42"/>
      <c r="D129" s="219" t="s">
        <v>132</v>
      </c>
      <c r="E129" s="42"/>
      <c r="F129" s="220" t="s">
        <v>225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132</v>
      </c>
      <c r="AU129" s="19" t="s">
        <v>80</v>
      </c>
    </row>
    <row r="130" s="14" customFormat="1">
      <c r="A130" s="14"/>
      <c r="B130" s="246"/>
      <c r="C130" s="247"/>
      <c r="D130" s="237" t="s">
        <v>192</v>
      </c>
      <c r="E130" s="248" t="s">
        <v>19</v>
      </c>
      <c r="F130" s="249" t="s">
        <v>313</v>
      </c>
      <c r="G130" s="247"/>
      <c r="H130" s="248" t="s">
        <v>19</v>
      </c>
      <c r="I130" s="250"/>
      <c r="J130" s="247"/>
      <c r="K130" s="247"/>
      <c r="L130" s="251"/>
      <c r="M130" s="252"/>
      <c r="N130" s="253"/>
      <c r="O130" s="253"/>
      <c r="P130" s="253"/>
      <c r="Q130" s="253"/>
      <c r="R130" s="253"/>
      <c r="S130" s="253"/>
      <c r="T130" s="25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5" t="s">
        <v>192</v>
      </c>
      <c r="AU130" s="255" t="s">
        <v>80</v>
      </c>
      <c r="AV130" s="14" t="s">
        <v>76</v>
      </c>
      <c r="AW130" s="14" t="s">
        <v>33</v>
      </c>
      <c r="AX130" s="14" t="s">
        <v>72</v>
      </c>
      <c r="AY130" s="255" t="s">
        <v>124</v>
      </c>
    </row>
    <row r="131" s="13" customFormat="1">
      <c r="A131" s="13"/>
      <c r="B131" s="235"/>
      <c r="C131" s="236"/>
      <c r="D131" s="237" t="s">
        <v>192</v>
      </c>
      <c r="E131" s="256" t="s">
        <v>19</v>
      </c>
      <c r="F131" s="238" t="s">
        <v>231</v>
      </c>
      <c r="G131" s="236"/>
      <c r="H131" s="239">
        <v>11</v>
      </c>
      <c r="I131" s="240"/>
      <c r="J131" s="236"/>
      <c r="K131" s="236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192</v>
      </c>
      <c r="AU131" s="245" t="s">
        <v>80</v>
      </c>
      <c r="AV131" s="13" t="s">
        <v>80</v>
      </c>
      <c r="AW131" s="13" t="s">
        <v>33</v>
      </c>
      <c r="AX131" s="13" t="s">
        <v>76</v>
      </c>
      <c r="AY131" s="245" t="s">
        <v>124</v>
      </c>
    </row>
    <row r="132" s="2" customFormat="1" ht="16.5" customHeight="1">
      <c r="A132" s="40"/>
      <c r="B132" s="41"/>
      <c r="C132" s="207" t="s">
        <v>226</v>
      </c>
      <c r="D132" s="207" t="s">
        <v>125</v>
      </c>
      <c r="E132" s="208" t="s">
        <v>227</v>
      </c>
      <c r="F132" s="209" t="s">
        <v>198</v>
      </c>
      <c r="G132" s="210" t="s">
        <v>189</v>
      </c>
      <c r="H132" s="211">
        <v>11</v>
      </c>
      <c r="I132" s="212"/>
      <c r="J132" s="211">
        <f>ROUND(I132*H132,1)</f>
        <v>0</v>
      </c>
      <c r="K132" s="209" t="s">
        <v>19</v>
      </c>
      <c r="L132" s="46"/>
      <c r="M132" s="213" t="s">
        <v>19</v>
      </c>
      <c r="N132" s="214" t="s">
        <v>43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143</v>
      </c>
      <c r="AT132" s="217" t="s">
        <v>125</v>
      </c>
      <c r="AU132" s="217" t="s">
        <v>80</v>
      </c>
      <c r="AY132" s="19" t="s">
        <v>124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76</v>
      </c>
      <c r="BK132" s="218">
        <f>ROUND(I132*H132,1)</f>
        <v>0</v>
      </c>
      <c r="BL132" s="19" t="s">
        <v>143</v>
      </c>
      <c r="BM132" s="217" t="s">
        <v>228</v>
      </c>
    </row>
    <row r="133" s="11" customFormat="1" ht="22.8" customHeight="1">
      <c r="A133" s="11"/>
      <c r="B133" s="193"/>
      <c r="C133" s="194"/>
      <c r="D133" s="195" t="s">
        <v>71</v>
      </c>
      <c r="E133" s="233" t="s">
        <v>229</v>
      </c>
      <c r="F133" s="233" t="s">
        <v>230</v>
      </c>
      <c r="G133" s="194"/>
      <c r="H133" s="194"/>
      <c r="I133" s="197"/>
      <c r="J133" s="234">
        <f>BK133</f>
        <v>0</v>
      </c>
      <c r="K133" s="194"/>
      <c r="L133" s="199"/>
      <c r="M133" s="200"/>
      <c r="N133" s="201"/>
      <c r="O133" s="201"/>
      <c r="P133" s="202">
        <f>SUM(P134:P143)</f>
        <v>0</v>
      </c>
      <c r="Q133" s="201"/>
      <c r="R133" s="202">
        <f>SUM(R134:R143)</f>
        <v>0</v>
      </c>
      <c r="S133" s="201"/>
      <c r="T133" s="203">
        <f>SUM(T134:T143)</f>
        <v>0</v>
      </c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R133" s="204" t="s">
        <v>76</v>
      </c>
      <c r="AT133" s="205" t="s">
        <v>71</v>
      </c>
      <c r="AU133" s="205" t="s">
        <v>76</v>
      </c>
      <c r="AY133" s="204" t="s">
        <v>124</v>
      </c>
      <c r="BK133" s="206">
        <f>SUM(BK134:BK143)</f>
        <v>0</v>
      </c>
    </row>
    <row r="134" s="2" customFormat="1" ht="16.5" customHeight="1">
      <c r="A134" s="40"/>
      <c r="B134" s="41"/>
      <c r="C134" s="207" t="s">
        <v>231</v>
      </c>
      <c r="D134" s="207" t="s">
        <v>125</v>
      </c>
      <c r="E134" s="208" t="s">
        <v>1016</v>
      </c>
      <c r="F134" s="209" t="s">
        <v>1017</v>
      </c>
      <c r="G134" s="210" t="s">
        <v>234</v>
      </c>
      <c r="H134" s="211">
        <v>1</v>
      </c>
      <c r="I134" s="212"/>
      <c r="J134" s="211">
        <f>ROUND(I134*H134,1)</f>
        <v>0</v>
      </c>
      <c r="K134" s="209" t="s">
        <v>19</v>
      </c>
      <c r="L134" s="46"/>
      <c r="M134" s="213" t="s">
        <v>19</v>
      </c>
      <c r="N134" s="214" t="s">
        <v>43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143</v>
      </c>
      <c r="AT134" s="217" t="s">
        <v>125</v>
      </c>
      <c r="AU134" s="217" t="s">
        <v>80</v>
      </c>
      <c r="AY134" s="19" t="s">
        <v>124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76</v>
      </c>
      <c r="BK134" s="218">
        <f>ROUND(I134*H134,1)</f>
        <v>0</v>
      </c>
      <c r="BL134" s="19" t="s">
        <v>143</v>
      </c>
      <c r="BM134" s="217" t="s">
        <v>235</v>
      </c>
    </row>
    <row r="135" s="2" customFormat="1" ht="16.5" customHeight="1">
      <c r="A135" s="40"/>
      <c r="B135" s="41"/>
      <c r="C135" s="207" t="s">
        <v>8</v>
      </c>
      <c r="D135" s="207" t="s">
        <v>125</v>
      </c>
      <c r="E135" s="208" t="s">
        <v>1018</v>
      </c>
      <c r="F135" s="209" t="s">
        <v>1019</v>
      </c>
      <c r="G135" s="210" t="s">
        <v>234</v>
      </c>
      <c r="H135" s="211">
        <v>2</v>
      </c>
      <c r="I135" s="212"/>
      <c r="J135" s="211">
        <f>ROUND(I135*H135,1)</f>
        <v>0</v>
      </c>
      <c r="K135" s="209" t="s">
        <v>19</v>
      </c>
      <c r="L135" s="46"/>
      <c r="M135" s="213" t="s">
        <v>19</v>
      </c>
      <c r="N135" s="214" t="s">
        <v>43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143</v>
      </c>
      <c r="AT135" s="217" t="s">
        <v>125</v>
      </c>
      <c r="AU135" s="217" t="s">
        <v>80</v>
      </c>
      <c r="AY135" s="19" t="s">
        <v>124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76</v>
      </c>
      <c r="BK135" s="218">
        <f>ROUND(I135*H135,1)</f>
        <v>0</v>
      </c>
      <c r="BL135" s="19" t="s">
        <v>143</v>
      </c>
      <c r="BM135" s="217" t="s">
        <v>238</v>
      </c>
    </row>
    <row r="136" s="2" customFormat="1" ht="16.5" customHeight="1">
      <c r="A136" s="40"/>
      <c r="B136" s="41"/>
      <c r="C136" s="207" t="s">
        <v>239</v>
      </c>
      <c r="D136" s="207" t="s">
        <v>125</v>
      </c>
      <c r="E136" s="208" t="s">
        <v>1020</v>
      </c>
      <c r="F136" s="209" t="s">
        <v>1021</v>
      </c>
      <c r="G136" s="210" t="s">
        <v>234</v>
      </c>
      <c r="H136" s="211">
        <v>1</v>
      </c>
      <c r="I136" s="212"/>
      <c r="J136" s="211">
        <f>ROUND(I136*H136,1)</f>
        <v>0</v>
      </c>
      <c r="K136" s="209" t="s">
        <v>19</v>
      </c>
      <c r="L136" s="46"/>
      <c r="M136" s="213" t="s">
        <v>19</v>
      </c>
      <c r="N136" s="214" t="s">
        <v>43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143</v>
      </c>
      <c r="AT136" s="217" t="s">
        <v>125</v>
      </c>
      <c r="AU136" s="217" t="s">
        <v>80</v>
      </c>
      <c r="AY136" s="19" t="s">
        <v>124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76</v>
      </c>
      <c r="BK136" s="218">
        <f>ROUND(I136*H136,1)</f>
        <v>0</v>
      </c>
      <c r="BL136" s="19" t="s">
        <v>143</v>
      </c>
      <c r="BM136" s="217" t="s">
        <v>242</v>
      </c>
    </row>
    <row r="137" s="2" customFormat="1" ht="16.5" customHeight="1">
      <c r="A137" s="40"/>
      <c r="B137" s="41"/>
      <c r="C137" s="207" t="s">
        <v>243</v>
      </c>
      <c r="D137" s="207" t="s">
        <v>125</v>
      </c>
      <c r="E137" s="208" t="s">
        <v>1022</v>
      </c>
      <c r="F137" s="209" t="s">
        <v>1023</v>
      </c>
      <c r="G137" s="210" t="s">
        <v>234</v>
      </c>
      <c r="H137" s="211">
        <v>1</v>
      </c>
      <c r="I137" s="212"/>
      <c r="J137" s="211">
        <f>ROUND(I137*H137,1)</f>
        <v>0</v>
      </c>
      <c r="K137" s="209" t="s">
        <v>19</v>
      </c>
      <c r="L137" s="46"/>
      <c r="M137" s="213" t="s">
        <v>19</v>
      </c>
      <c r="N137" s="214" t="s">
        <v>43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143</v>
      </c>
      <c r="AT137" s="217" t="s">
        <v>125</v>
      </c>
      <c r="AU137" s="217" t="s">
        <v>80</v>
      </c>
      <c r="AY137" s="19" t="s">
        <v>124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76</v>
      </c>
      <c r="BK137" s="218">
        <f>ROUND(I137*H137,1)</f>
        <v>0</v>
      </c>
      <c r="BL137" s="19" t="s">
        <v>143</v>
      </c>
      <c r="BM137" s="217" t="s">
        <v>246</v>
      </c>
    </row>
    <row r="138" s="2" customFormat="1" ht="16.5" customHeight="1">
      <c r="A138" s="40"/>
      <c r="B138" s="41"/>
      <c r="C138" s="207" t="s">
        <v>247</v>
      </c>
      <c r="D138" s="207" t="s">
        <v>125</v>
      </c>
      <c r="E138" s="208" t="s">
        <v>1024</v>
      </c>
      <c r="F138" s="209" t="s">
        <v>1025</v>
      </c>
      <c r="G138" s="210" t="s">
        <v>234</v>
      </c>
      <c r="H138" s="211">
        <v>1</v>
      </c>
      <c r="I138" s="212"/>
      <c r="J138" s="211">
        <f>ROUND(I138*H138,1)</f>
        <v>0</v>
      </c>
      <c r="K138" s="209" t="s">
        <v>19</v>
      </c>
      <c r="L138" s="46"/>
      <c r="M138" s="213" t="s">
        <v>19</v>
      </c>
      <c r="N138" s="214" t="s">
        <v>43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143</v>
      </c>
      <c r="AT138" s="217" t="s">
        <v>125</v>
      </c>
      <c r="AU138" s="217" t="s">
        <v>80</v>
      </c>
      <c r="AY138" s="19" t="s">
        <v>124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76</v>
      </c>
      <c r="BK138" s="218">
        <f>ROUND(I138*H138,1)</f>
        <v>0</v>
      </c>
      <c r="BL138" s="19" t="s">
        <v>143</v>
      </c>
      <c r="BM138" s="217" t="s">
        <v>250</v>
      </c>
    </row>
    <row r="139" s="2" customFormat="1" ht="16.5" customHeight="1">
      <c r="A139" s="40"/>
      <c r="B139" s="41"/>
      <c r="C139" s="207" t="s">
        <v>251</v>
      </c>
      <c r="D139" s="207" t="s">
        <v>125</v>
      </c>
      <c r="E139" s="208" t="s">
        <v>1026</v>
      </c>
      <c r="F139" s="209" t="s">
        <v>1027</v>
      </c>
      <c r="G139" s="210" t="s">
        <v>234</v>
      </c>
      <c r="H139" s="211">
        <v>2</v>
      </c>
      <c r="I139" s="212"/>
      <c r="J139" s="211">
        <f>ROUND(I139*H139,1)</f>
        <v>0</v>
      </c>
      <c r="K139" s="209" t="s">
        <v>19</v>
      </c>
      <c r="L139" s="46"/>
      <c r="M139" s="213" t="s">
        <v>19</v>
      </c>
      <c r="N139" s="214" t="s">
        <v>43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143</v>
      </c>
      <c r="AT139" s="217" t="s">
        <v>125</v>
      </c>
      <c r="AU139" s="217" t="s">
        <v>80</v>
      </c>
      <c r="AY139" s="19" t="s">
        <v>124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76</v>
      </c>
      <c r="BK139" s="218">
        <f>ROUND(I139*H139,1)</f>
        <v>0</v>
      </c>
      <c r="BL139" s="19" t="s">
        <v>143</v>
      </c>
      <c r="BM139" s="217" t="s">
        <v>254</v>
      </c>
    </row>
    <row r="140" s="2" customFormat="1" ht="16.5" customHeight="1">
      <c r="A140" s="40"/>
      <c r="B140" s="41"/>
      <c r="C140" s="207" t="s">
        <v>255</v>
      </c>
      <c r="D140" s="207" t="s">
        <v>125</v>
      </c>
      <c r="E140" s="208" t="s">
        <v>1028</v>
      </c>
      <c r="F140" s="209" t="s">
        <v>1029</v>
      </c>
      <c r="G140" s="210" t="s">
        <v>234</v>
      </c>
      <c r="H140" s="211">
        <v>2</v>
      </c>
      <c r="I140" s="212"/>
      <c r="J140" s="211">
        <f>ROUND(I140*H140,1)</f>
        <v>0</v>
      </c>
      <c r="K140" s="209" t="s">
        <v>19</v>
      </c>
      <c r="L140" s="46"/>
      <c r="M140" s="213" t="s">
        <v>19</v>
      </c>
      <c r="N140" s="214" t="s">
        <v>43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143</v>
      </c>
      <c r="AT140" s="217" t="s">
        <v>125</v>
      </c>
      <c r="AU140" s="217" t="s">
        <v>80</v>
      </c>
      <c r="AY140" s="19" t="s">
        <v>124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76</v>
      </c>
      <c r="BK140" s="218">
        <f>ROUND(I140*H140,1)</f>
        <v>0</v>
      </c>
      <c r="BL140" s="19" t="s">
        <v>143</v>
      </c>
      <c r="BM140" s="217" t="s">
        <v>258</v>
      </c>
    </row>
    <row r="141" s="2" customFormat="1" ht="16.5" customHeight="1">
      <c r="A141" s="40"/>
      <c r="B141" s="41"/>
      <c r="C141" s="207" t="s">
        <v>259</v>
      </c>
      <c r="D141" s="207" t="s">
        <v>125</v>
      </c>
      <c r="E141" s="208" t="s">
        <v>1030</v>
      </c>
      <c r="F141" s="209" t="s">
        <v>1031</v>
      </c>
      <c r="G141" s="210" t="s">
        <v>234</v>
      </c>
      <c r="H141" s="211">
        <v>1</v>
      </c>
      <c r="I141" s="212"/>
      <c r="J141" s="211">
        <f>ROUND(I141*H141,1)</f>
        <v>0</v>
      </c>
      <c r="K141" s="209" t="s">
        <v>19</v>
      </c>
      <c r="L141" s="46"/>
      <c r="M141" s="213" t="s">
        <v>19</v>
      </c>
      <c r="N141" s="214" t="s">
        <v>43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143</v>
      </c>
      <c r="AT141" s="217" t="s">
        <v>125</v>
      </c>
      <c r="AU141" s="217" t="s">
        <v>80</v>
      </c>
      <c r="AY141" s="19" t="s">
        <v>124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76</v>
      </c>
      <c r="BK141" s="218">
        <f>ROUND(I141*H141,1)</f>
        <v>0</v>
      </c>
      <c r="BL141" s="19" t="s">
        <v>143</v>
      </c>
      <c r="BM141" s="217" t="s">
        <v>262</v>
      </c>
    </row>
    <row r="142" s="2" customFormat="1" ht="16.5" customHeight="1">
      <c r="A142" s="40"/>
      <c r="B142" s="41"/>
      <c r="C142" s="207" t="s">
        <v>263</v>
      </c>
      <c r="D142" s="207" t="s">
        <v>125</v>
      </c>
      <c r="E142" s="208" t="s">
        <v>1032</v>
      </c>
      <c r="F142" s="209" t="s">
        <v>1033</v>
      </c>
      <c r="G142" s="210" t="s">
        <v>234</v>
      </c>
      <c r="H142" s="211">
        <v>1</v>
      </c>
      <c r="I142" s="212"/>
      <c r="J142" s="211">
        <f>ROUND(I142*H142,1)</f>
        <v>0</v>
      </c>
      <c r="K142" s="209" t="s">
        <v>19</v>
      </c>
      <c r="L142" s="46"/>
      <c r="M142" s="213" t="s">
        <v>19</v>
      </c>
      <c r="N142" s="214" t="s">
        <v>43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143</v>
      </c>
      <c r="AT142" s="217" t="s">
        <v>125</v>
      </c>
      <c r="AU142" s="217" t="s">
        <v>80</v>
      </c>
      <c r="AY142" s="19" t="s">
        <v>124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76</v>
      </c>
      <c r="BK142" s="218">
        <f>ROUND(I142*H142,1)</f>
        <v>0</v>
      </c>
      <c r="BL142" s="19" t="s">
        <v>143</v>
      </c>
      <c r="BM142" s="217" t="s">
        <v>266</v>
      </c>
    </row>
    <row r="143" s="2" customFormat="1" ht="16.5" customHeight="1">
      <c r="A143" s="40"/>
      <c r="B143" s="41"/>
      <c r="C143" s="207" t="s">
        <v>217</v>
      </c>
      <c r="D143" s="207" t="s">
        <v>125</v>
      </c>
      <c r="E143" s="208" t="s">
        <v>1034</v>
      </c>
      <c r="F143" s="209" t="s">
        <v>1035</v>
      </c>
      <c r="G143" s="210" t="s">
        <v>234</v>
      </c>
      <c r="H143" s="211">
        <v>1</v>
      </c>
      <c r="I143" s="212"/>
      <c r="J143" s="211">
        <f>ROUND(I143*H143,1)</f>
        <v>0</v>
      </c>
      <c r="K143" s="209" t="s">
        <v>19</v>
      </c>
      <c r="L143" s="46"/>
      <c r="M143" s="213" t="s">
        <v>19</v>
      </c>
      <c r="N143" s="214" t="s">
        <v>43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143</v>
      </c>
      <c r="AT143" s="217" t="s">
        <v>125</v>
      </c>
      <c r="AU143" s="217" t="s">
        <v>80</v>
      </c>
      <c r="AY143" s="19" t="s">
        <v>124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76</v>
      </c>
      <c r="BK143" s="218">
        <f>ROUND(I143*H143,1)</f>
        <v>0</v>
      </c>
      <c r="BL143" s="19" t="s">
        <v>143</v>
      </c>
      <c r="BM143" s="217" t="s">
        <v>1036</v>
      </c>
    </row>
    <row r="144" s="11" customFormat="1" ht="22.8" customHeight="1">
      <c r="A144" s="11"/>
      <c r="B144" s="193"/>
      <c r="C144" s="194"/>
      <c r="D144" s="195" t="s">
        <v>71</v>
      </c>
      <c r="E144" s="233" t="s">
        <v>221</v>
      </c>
      <c r="F144" s="233" t="s">
        <v>307</v>
      </c>
      <c r="G144" s="194"/>
      <c r="H144" s="194"/>
      <c r="I144" s="197"/>
      <c r="J144" s="234">
        <f>BK144</f>
        <v>0</v>
      </c>
      <c r="K144" s="194"/>
      <c r="L144" s="199"/>
      <c r="M144" s="200"/>
      <c r="N144" s="201"/>
      <c r="O144" s="201"/>
      <c r="P144" s="202">
        <f>SUM(P145:P177)</f>
        <v>0</v>
      </c>
      <c r="Q144" s="201"/>
      <c r="R144" s="202">
        <f>SUM(R145:R177)</f>
        <v>0</v>
      </c>
      <c r="S144" s="201"/>
      <c r="T144" s="203">
        <f>SUM(T145:T177)</f>
        <v>0</v>
      </c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R144" s="204" t="s">
        <v>76</v>
      </c>
      <c r="AT144" s="205" t="s">
        <v>71</v>
      </c>
      <c r="AU144" s="205" t="s">
        <v>76</v>
      </c>
      <c r="AY144" s="204" t="s">
        <v>124</v>
      </c>
      <c r="BK144" s="206">
        <f>SUM(BK145:BK177)</f>
        <v>0</v>
      </c>
    </row>
    <row r="145" s="2" customFormat="1" ht="24.15" customHeight="1">
      <c r="A145" s="40"/>
      <c r="B145" s="41"/>
      <c r="C145" s="207" t="s">
        <v>7</v>
      </c>
      <c r="D145" s="207" t="s">
        <v>125</v>
      </c>
      <c r="E145" s="208" t="s">
        <v>309</v>
      </c>
      <c r="F145" s="209" t="s">
        <v>310</v>
      </c>
      <c r="G145" s="210" t="s">
        <v>189</v>
      </c>
      <c r="H145" s="211">
        <v>587.5</v>
      </c>
      <c r="I145" s="212"/>
      <c r="J145" s="211">
        <f>ROUND(I145*H145,1)</f>
        <v>0</v>
      </c>
      <c r="K145" s="209" t="s">
        <v>129</v>
      </c>
      <c r="L145" s="46"/>
      <c r="M145" s="213" t="s">
        <v>19</v>
      </c>
      <c r="N145" s="214" t="s">
        <v>43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143</v>
      </c>
      <c r="AT145" s="217" t="s">
        <v>125</v>
      </c>
      <c r="AU145" s="217" t="s">
        <v>80</v>
      </c>
      <c r="AY145" s="19" t="s">
        <v>124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76</v>
      </c>
      <c r="BK145" s="218">
        <f>ROUND(I145*H145,1)</f>
        <v>0</v>
      </c>
      <c r="BL145" s="19" t="s">
        <v>143</v>
      </c>
      <c r="BM145" s="217" t="s">
        <v>311</v>
      </c>
    </row>
    <row r="146" s="2" customFormat="1">
      <c r="A146" s="40"/>
      <c r="B146" s="41"/>
      <c r="C146" s="42"/>
      <c r="D146" s="219" t="s">
        <v>132</v>
      </c>
      <c r="E146" s="42"/>
      <c r="F146" s="220" t="s">
        <v>312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132</v>
      </c>
      <c r="AU146" s="19" t="s">
        <v>80</v>
      </c>
    </row>
    <row r="147" s="14" customFormat="1">
      <c r="A147" s="14"/>
      <c r="B147" s="246"/>
      <c r="C147" s="247"/>
      <c r="D147" s="237" t="s">
        <v>192</v>
      </c>
      <c r="E147" s="248" t="s">
        <v>19</v>
      </c>
      <c r="F147" s="249" t="s">
        <v>313</v>
      </c>
      <c r="G147" s="247"/>
      <c r="H147" s="248" t="s">
        <v>19</v>
      </c>
      <c r="I147" s="250"/>
      <c r="J147" s="247"/>
      <c r="K147" s="247"/>
      <c r="L147" s="251"/>
      <c r="M147" s="252"/>
      <c r="N147" s="253"/>
      <c r="O147" s="253"/>
      <c r="P147" s="253"/>
      <c r="Q147" s="253"/>
      <c r="R147" s="253"/>
      <c r="S147" s="253"/>
      <c r="T147" s="25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5" t="s">
        <v>192</v>
      </c>
      <c r="AU147" s="255" t="s">
        <v>80</v>
      </c>
      <c r="AV147" s="14" t="s">
        <v>76</v>
      </c>
      <c r="AW147" s="14" t="s">
        <v>33</v>
      </c>
      <c r="AX147" s="14" t="s">
        <v>72</v>
      </c>
      <c r="AY147" s="255" t="s">
        <v>124</v>
      </c>
    </row>
    <row r="148" s="13" customFormat="1">
      <c r="A148" s="13"/>
      <c r="B148" s="235"/>
      <c r="C148" s="236"/>
      <c r="D148" s="237" t="s">
        <v>192</v>
      </c>
      <c r="E148" s="256" t="s">
        <v>19</v>
      </c>
      <c r="F148" s="238" t="s">
        <v>1037</v>
      </c>
      <c r="G148" s="236"/>
      <c r="H148" s="239">
        <v>587.5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192</v>
      </c>
      <c r="AU148" s="245" t="s">
        <v>80</v>
      </c>
      <c r="AV148" s="13" t="s">
        <v>80</v>
      </c>
      <c r="AW148" s="13" t="s">
        <v>33</v>
      </c>
      <c r="AX148" s="13" t="s">
        <v>76</v>
      </c>
      <c r="AY148" s="245" t="s">
        <v>124</v>
      </c>
    </row>
    <row r="149" s="2" customFormat="1" ht="24.15" customHeight="1">
      <c r="A149" s="40"/>
      <c r="B149" s="41"/>
      <c r="C149" s="207" t="s">
        <v>273</v>
      </c>
      <c r="D149" s="207" t="s">
        <v>125</v>
      </c>
      <c r="E149" s="208" t="s">
        <v>316</v>
      </c>
      <c r="F149" s="209" t="s">
        <v>317</v>
      </c>
      <c r="G149" s="210" t="s">
        <v>189</v>
      </c>
      <c r="H149" s="211">
        <v>141000</v>
      </c>
      <c r="I149" s="212"/>
      <c r="J149" s="211">
        <f>ROUND(I149*H149,1)</f>
        <v>0</v>
      </c>
      <c r="K149" s="209" t="s">
        <v>129</v>
      </c>
      <c r="L149" s="46"/>
      <c r="M149" s="213" t="s">
        <v>19</v>
      </c>
      <c r="N149" s="214" t="s">
        <v>43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143</v>
      </c>
      <c r="AT149" s="217" t="s">
        <v>125</v>
      </c>
      <c r="AU149" s="217" t="s">
        <v>80</v>
      </c>
      <c r="AY149" s="19" t="s">
        <v>124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76</v>
      </c>
      <c r="BK149" s="218">
        <f>ROUND(I149*H149,1)</f>
        <v>0</v>
      </c>
      <c r="BL149" s="19" t="s">
        <v>143</v>
      </c>
      <c r="BM149" s="217" t="s">
        <v>318</v>
      </c>
    </row>
    <row r="150" s="2" customFormat="1">
      <c r="A150" s="40"/>
      <c r="B150" s="41"/>
      <c r="C150" s="42"/>
      <c r="D150" s="219" t="s">
        <v>132</v>
      </c>
      <c r="E150" s="42"/>
      <c r="F150" s="220" t="s">
        <v>319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132</v>
      </c>
      <c r="AU150" s="19" t="s">
        <v>80</v>
      </c>
    </row>
    <row r="151" s="13" customFormat="1">
      <c r="A151" s="13"/>
      <c r="B151" s="235"/>
      <c r="C151" s="236"/>
      <c r="D151" s="237" t="s">
        <v>192</v>
      </c>
      <c r="E151" s="236"/>
      <c r="F151" s="238" t="s">
        <v>1038</v>
      </c>
      <c r="G151" s="236"/>
      <c r="H151" s="239">
        <v>141000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192</v>
      </c>
      <c r="AU151" s="245" t="s">
        <v>80</v>
      </c>
      <c r="AV151" s="13" t="s">
        <v>80</v>
      </c>
      <c r="AW151" s="13" t="s">
        <v>4</v>
      </c>
      <c r="AX151" s="13" t="s">
        <v>76</v>
      </c>
      <c r="AY151" s="245" t="s">
        <v>124</v>
      </c>
    </row>
    <row r="152" s="2" customFormat="1" ht="24.15" customHeight="1">
      <c r="A152" s="40"/>
      <c r="B152" s="41"/>
      <c r="C152" s="207" t="s">
        <v>276</v>
      </c>
      <c r="D152" s="207" t="s">
        <v>125</v>
      </c>
      <c r="E152" s="208" t="s">
        <v>322</v>
      </c>
      <c r="F152" s="209" t="s">
        <v>323</v>
      </c>
      <c r="G152" s="210" t="s">
        <v>189</v>
      </c>
      <c r="H152" s="211">
        <v>587.5</v>
      </c>
      <c r="I152" s="212"/>
      <c r="J152" s="211">
        <f>ROUND(I152*H152,1)</f>
        <v>0</v>
      </c>
      <c r="K152" s="209" t="s">
        <v>129</v>
      </c>
      <c r="L152" s="46"/>
      <c r="M152" s="213" t="s">
        <v>19</v>
      </c>
      <c r="N152" s="214" t="s">
        <v>43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143</v>
      </c>
      <c r="AT152" s="217" t="s">
        <v>125</v>
      </c>
      <c r="AU152" s="217" t="s">
        <v>80</v>
      </c>
      <c r="AY152" s="19" t="s">
        <v>124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76</v>
      </c>
      <c r="BK152" s="218">
        <f>ROUND(I152*H152,1)</f>
        <v>0</v>
      </c>
      <c r="BL152" s="19" t="s">
        <v>143</v>
      </c>
      <c r="BM152" s="217" t="s">
        <v>324</v>
      </c>
    </row>
    <row r="153" s="2" customFormat="1">
      <c r="A153" s="40"/>
      <c r="B153" s="41"/>
      <c r="C153" s="42"/>
      <c r="D153" s="219" t="s">
        <v>132</v>
      </c>
      <c r="E153" s="42"/>
      <c r="F153" s="220" t="s">
        <v>325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132</v>
      </c>
      <c r="AU153" s="19" t="s">
        <v>80</v>
      </c>
    </row>
    <row r="154" s="2" customFormat="1" ht="16.5" customHeight="1">
      <c r="A154" s="40"/>
      <c r="B154" s="41"/>
      <c r="C154" s="207" t="s">
        <v>280</v>
      </c>
      <c r="D154" s="207" t="s">
        <v>125</v>
      </c>
      <c r="E154" s="208" t="s">
        <v>327</v>
      </c>
      <c r="F154" s="209" t="s">
        <v>328</v>
      </c>
      <c r="G154" s="210" t="s">
        <v>189</v>
      </c>
      <c r="H154" s="211">
        <v>91</v>
      </c>
      <c r="I154" s="212"/>
      <c r="J154" s="211">
        <f>ROUND(I154*H154,1)</f>
        <v>0</v>
      </c>
      <c r="K154" s="209" t="s">
        <v>129</v>
      </c>
      <c r="L154" s="46"/>
      <c r="M154" s="213" t="s">
        <v>19</v>
      </c>
      <c r="N154" s="214" t="s">
        <v>43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143</v>
      </c>
      <c r="AT154" s="217" t="s">
        <v>125</v>
      </c>
      <c r="AU154" s="217" t="s">
        <v>80</v>
      </c>
      <c r="AY154" s="19" t="s">
        <v>124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76</v>
      </c>
      <c r="BK154" s="218">
        <f>ROUND(I154*H154,1)</f>
        <v>0</v>
      </c>
      <c r="BL154" s="19" t="s">
        <v>143</v>
      </c>
      <c r="BM154" s="217" t="s">
        <v>329</v>
      </c>
    </row>
    <row r="155" s="2" customFormat="1">
      <c r="A155" s="40"/>
      <c r="B155" s="41"/>
      <c r="C155" s="42"/>
      <c r="D155" s="219" t="s">
        <v>132</v>
      </c>
      <c r="E155" s="42"/>
      <c r="F155" s="220" t="s">
        <v>330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132</v>
      </c>
      <c r="AU155" s="19" t="s">
        <v>80</v>
      </c>
    </row>
    <row r="156" s="14" customFormat="1">
      <c r="A156" s="14"/>
      <c r="B156" s="246"/>
      <c r="C156" s="247"/>
      <c r="D156" s="237" t="s">
        <v>192</v>
      </c>
      <c r="E156" s="248" t="s">
        <v>19</v>
      </c>
      <c r="F156" s="249" t="s">
        <v>331</v>
      </c>
      <c r="G156" s="247"/>
      <c r="H156" s="248" t="s">
        <v>19</v>
      </c>
      <c r="I156" s="250"/>
      <c r="J156" s="247"/>
      <c r="K156" s="247"/>
      <c r="L156" s="251"/>
      <c r="M156" s="252"/>
      <c r="N156" s="253"/>
      <c r="O156" s="253"/>
      <c r="P156" s="253"/>
      <c r="Q156" s="253"/>
      <c r="R156" s="253"/>
      <c r="S156" s="253"/>
      <c r="T156" s="25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5" t="s">
        <v>192</v>
      </c>
      <c r="AU156" s="255" t="s">
        <v>80</v>
      </c>
      <c r="AV156" s="14" t="s">
        <v>76</v>
      </c>
      <c r="AW156" s="14" t="s">
        <v>33</v>
      </c>
      <c r="AX156" s="14" t="s">
        <v>72</v>
      </c>
      <c r="AY156" s="255" t="s">
        <v>124</v>
      </c>
    </row>
    <row r="157" s="13" customFormat="1">
      <c r="A157" s="13"/>
      <c r="B157" s="235"/>
      <c r="C157" s="236"/>
      <c r="D157" s="237" t="s">
        <v>192</v>
      </c>
      <c r="E157" s="256" t="s">
        <v>19</v>
      </c>
      <c r="F157" s="238" t="s">
        <v>625</v>
      </c>
      <c r="G157" s="236"/>
      <c r="H157" s="239">
        <v>85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192</v>
      </c>
      <c r="AU157" s="245" t="s">
        <v>80</v>
      </c>
      <c r="AV157" s="13" t="s">
        <v>80</v>
      </c>
      <c r="AW157" s="13" t="s">
        <v>33</v>
      </c>
      <c r="AX157" s="13" t="s">
        <v>72</v>
      </c>
      <c r="AY157" s="245" t="s">
        <v>124</v>
      </c>
    </row>
    <row r="158" s="14" customFormat="1">
      <c r="A158" s="14"/>
      <c r="B158" s="246"/>
      <c r="C158" s="247"/>
      <c r="D158" s="237" t="s">
        <v>192</v>
      </c>
      <c r="E158" s="248" t="s">
        <v>19</v>
      </c>
      <c r="F158" s="249" t="s">
        <v>333</v>
      </c>
      <c r="G158" s="247"/>
      <c r="H158" s="248" t="s">
        <v>19</v>
      </c>
      <c r="I158" s="250"/>
      <c r="J158" s="247"/>
      <c r="K158" s="247"/>
      <c r="L158" s="251"/>
      <c r="M158" s="252"/>
      <c r="N158" s="253"/>
      <c r="O158" s="253"/>
      <c r="P158" s="253"/>
      <c r="Q158" s="253"/>
      <c r="R158" s="253"/>
      <c r="S158" s="253"/>
      <c r="T158" s="25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5" t="s">
        <v>192</v>
      </c>
      <c r="AU158" s="255" t="s">
        <v>80</v>
      </c>
      <c r="AV158" s="14" t="s">
        <v>76</v>
      </c>
      <c r="AW158" s="14" t="s">
        <v>33</v>
      </c>
      <c r="AX158" s="14" t="s">
        <v>72</v>
      </c>
      <c r="AY158" s="255" t="s">
        <v>124</v>
      </c>
    </row>
    <row r="159" s="13" customFormat="1">
      <c r="A159" s="13"/>
      <c r="B159" s="235"/>
      <c r="C159" s="236"/>
      <c r="D159" s="237" t="s">
        <v>192</v>
      </c>
      <c r="E159" s="256" t="s">
        <v>19</v>
      </c>
      <c r="F159" s="238" t="s">
        <v>200</v>
      </c>
      <c r="G159" s="236"/>
      <c r="H159" s="239">
        <v>6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192</v>
      </c>
      <c r="AU159" s="245" t="s">
        <v>80</v>
      </c>
      <c r="AV159" s="13" t="s">
        <v>80</v>
      </c>
      <c r="AW159" s="13" t="s">
        <v>33</v>
      </c>
      <c r="AX159" s="13" t="s">
        <v>72</v>
      </c>
      <c r="AY159" s="245" t="s">
        <v>124</v>
      </c>
    </row>
    <row r="160" s="15" customFormat="1">
      <c r="A160" s="15"/>
      <c r="B160" s="257"/>
      <c r="C160" s="258"/>
      <c r="D160" s="237" t="s">
        <v>192</v>
      </c>
      <c r="E160" s="259" t="s">
        <v>19</v>
      </c>
      <c r="F160" s="260" t="s">
        <v>220</v>
      </c>
      <c r="G160" s="258"/>
      <c r="H160" s="261">
        <v>91</v>
      </c>
      <c r="I160" s="262"/>
      <c r="J160" s="258"/>
      <c r="K160" s="258"/>
      <c r="L160" s="263"/>
      <c r="M160" s="264"/>
      <c r="N160" s="265"/>
      <c r="O160" s="265"/>
      <c r="P160" s="265"/>
      <c r="Q160" s="265"/>
      <c r="R160" s="265"/>
      <c r="S160" s="265"/>
      <c r="T160" s="266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7" t="s">
        <v>192</v>
      </c>
      <c r="AU160" s="267" t="s">
        <v>80</v>
      </c>
      <c r="AV160" s="15" t="s">
        <v>143</v>
      </c>
      <c r="AW160" s="15" t="s">
        <v>33</v>
      </c>
      <c r="AX160" s="15" t="s">
        <v>76</v>
      </c>
      <c r="AY160" s="267" t="s">
        <v>124</v>
      </c>
    </row>
    <row r="161" s="2" customFormat="1" ht="21.75" customHeight="1">
      <c r="A161" s="40"/>
      <c r="B161" s="41"/>
      <c r="C161" s="207" t="s">
        <v>284</v>
      </c>
      <c r="D161" s="207" t="s">
        <v>125</v>
      </c>
      <c r="E161" s="208" t="s">
        <v>336</v>
      </c>
      <c r="F161" s="209" t="s">
        <v>337</v>
      </c>
      <c r="G161" s="210" t="s">
        <v>189</v>
      </c>
      <c r="H161" s="211">
        <v>254.62000000000001</v>
      </c>
      <c r="I161" s="212"/>
      <c r="J161" s="211">
        <f>ROUND(I161*H161,1)</f>
        <v>0</v>
      </c>
      <c r="K161" s="209" t="s">
        <v>129</v>
      </c>
      <c r="L161" s="46"/>
      <c r="M161" s="213" t="s">
        <v>19</v>
      </c>
      <c r="N161" s="214" t="s">
        <v>43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143</v>
      </c>
      <c r="AT161" s="217" t="s">
        <v>125</v>
      </c>
      <c r="AU161" s="217" t="s">
        <v>80</v>
      </c>
      <c r="AY161" s="19" t="s">
        <v>124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76</v>
      </c>
      <c r="BK161" s="218">
        <f>ROUND(I161*H161,1)</f>
        <v>0</v>
      </c>
      <c r="BL161" s="19" t="s">
        <v>143</v>
      </c>
      <c r="BM161" s="217" t="s">
        <v>338</v>
      </c>
    </row>
    <row r="162" s="2" customFormat="1">
      <c r="A162" s="40"/>
      <c r="B162" s="41"/>
      <c r="C162" s="42"/>
      <c r="D162" s="219" t="s">
        <v>132</v>
      </c>
      <c r="E162" s="42"/>
      <c r="F162" s="220" t="s">
        <v>339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132</v>
      </c>
      <c r="AU162" s="19" t="s">
        <v>80</v>
      </c>
    </row>
    <row r="163" s="14" customFormat="1">
      <c r="A163" s="14"/>
      <c r="B163" s="246"/>
      <c r="C163" s="247"/>
      <c r="D163" s="237" t="s">
        <v>192</v>
      </c>
      <c r="E163" s="248" t="s">
        <v>19</v>
      </c>
      <c r="F163" s="249" t="s">
        <v>340</v>
      </c>
      <c r="G163" s="247"/>
      <c r="H163" s="248" t="s">
        <v>19</v>
      </c>
      <c r="I163" s="250"/>
      <c r="J163" s="247"/>
      <c r="K163" s="247"/>
      <c r="L163" s="251"/>
      <c r="M163" s="252"/>
      <c r="N163" s="253"/>
      <c r="O163" s="253"/>
      <c r="P163" s="253"/>
      <c r="Q163" s="253"/>
      <c r="R163" s="253"/>
      <c r="S163" s="253"/>
      <c r="T163" s="25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5" t="s">
        <v>192</v>
      </c>
      <c r="AU163" s="255" t="s">
        <v>80</v>
      </c>
      <c r="AV163" s="14" t="s">
        <v>76</v>
      </c>
      <c r="AW163" s="14" t="s">
        <v>33</v>
      </c>
      <c r="AX163" s="14" t="s">
        <v>72</v>
      </c>
      <c r="AY163" s="255" t="s">
        <v>124</v>
      </c>
    </row>
    <row r="164" s="13" customFormat="1">
      <c r="A164" s="13"/>
      <c r="B164" s="235"/>
      <c r="C164" s="236"/>
      <c r="D164" s="237" t="s">
        <v>192</v>
      </c>
      <c r="E164" s="256" t="s">
        <v>19</v>
      </c>
      <c r="F164" s="238" t="s">
        <v>1039</v>
      </c>
      <c r="G164" s="236"/>
      <c r="H164" s="239">
        <v>128.90000000000001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192</v>
      </c>
      <c r="AU164" s="245" t="s">
        <v>80</v>
      </c>
      <c r="AV164" s="13" t="s">
        <v>80</v>
      </c>
      <c r="AW164" s="13" t="s">
        <v>33</v>
      </c>
      <c r="AX164" s="13" t="s">
        <v>72</v>
      </c>
      <c r="AY164" s="245" t="s">
        <v>124</v>
      </c>
    </row>
    <row r="165" s="14" customFormat="1">
      <c r="A165" s="14"/>
      <c r="B165" s="246"/>
      <c r="C165" s="247"/>
      <c r="D165" s="237" t="s">
        <v>192</v>
      </c>
      <c r="E165" s="248" t="s">
        <v>19</v>
      </c>
      <c r="F165" s="249" t="s">
        <v>342</v>
      </c>
      <c r="G165" s="247"/>
      <c r="H165" s="248" t="s">
        <v>19</v>
      </c>
      <c r="I165" s="250"/>
      <c r="J165" s="247"/>
      <c r="K165" s="247"/>
      <c r="L165" s="251"/>
      <c r="M165" s="252"/>
      <c r="N165" s="253"/>
      <c r="O165" s="253"/>
      <c r="P165" s="253"/>
      <c r="Q165" s="253"/>
      <c r="R165" s="253"/>
      <c r="S165" s="253"/>
      <c r="T165" s="25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5" t="s">
        <v>192</v>
      </c>
      <c r="AU165" s="255" t="s">
        <v>80</v>
      </c>
      <c r="AV165" s="14" t="s">
        <v>76</v>
      </c>
      <c r="AW165" s="14" t="s">
        <v>33</v>
      </c>
      <c r="AX165" s="14" t="s">
        <v>72</v>
      </c>
      <c r="AY165" s="255" t="s">
        <v>124</v>
      </c>
    </row>
    <row r="166" s="13" customFormat="1">
      <c r="A166" s="13"/>
      <c r="B166" s="235"/>
      <c r="C166" s="236"/>
      <c r="D166" s="237" t="s">
        <v>192</v>
      </c>
      <c r="E166" s="256" t="s">
        <v>19</v>
      </c>
      <c r="F166" s="238" t="s">
        <v>1040</v>
      </c>
      <c r="G166" s="236"/>
      <c r="H166" s="239">
        <v>125.72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192</v>
      </c>
      <c r="AU166" s="245" t="s">
        <v>80</v>
      </c>
      <c r="AV166" s="13" t="s">
        <v>80</v>
      </c>
      <c r="AW166" s="13" t="s">
        <v>33</v>
      </c>
      <c r="AX166" s="13" t="s">
        <v>72</v>
      </c>
      <c r="AY166" s="245" t="s">
        <v>124</v>
      </c>
    </row>
    <row r="167" s="15" customFormat="1">
      <c r="A167" s="15"/>
      <c r="B167" s="257"/>
      <c r="C167" s="258"/>
      <c r="D167" s="237" t="s">
        <v>192</v>
      </c>
      <c r="E167" s="259" t="s">
        <v>19</v>
      </c>
      <c r="F167" s="260" t="s">
        <v>220</v>
      </c>
      <c r="G167" s="258"/>
      <c r="H167" s="261">
        <v>254.62000000000001</v>
      </c>
      <c r="I167" s="262"/>
      <c r="J167" s="258"/>
      <c r="K167" s="258"/>
      <c r="L167" s="263"/>
      <c r="M167" s="264"/>
      <c r="N167" s="265"/>
      <c r="O167" s="265"/>
      <c r="P167" s="265"/>
      <c r="Q167" s="265"/>
      <c r="R167" s="265"/>
      <c r="S167" s="265"/>
      <c r="T167" s="266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7" t="s">
        <v>192</v>
      </c>
      <c r="AU167" s="267" t="s">
        <v>80</v>
      </c>
      <c r="AV167" s="15" t="s">
        <v>143</v>
      </c>
      <c r="AW167" s="15" t="s">
        <v>33</v>
      </c>
      <c r="AX167" s="15" t="s">
        <v>76</v>
      </c>
      <c r="AY167" s="267" t="s">
        <v>124</v>
      </c>
    </row>
    <row r="168" s="2" customFormat="1" ht="16.5" customHeight="1">
      <c r="A168" s="40"/>
      <c r="B168" s="41"/>
      <c r="C168" s="207" t="s">
        <v>287</v>
      </c>
      <c r="D168" s="207" t="s">
        <v>125</v>
      </c>
      <c r="E168" s="208" t="s">
        <v>345</v>
      </c>
      <c r="F168" s="209" t="s">
        <v>346</v>
      </c>
      <c r="G168" s="210" t="s">
        <v>189</v>
      </c>
      <c r="H168" s="211">
        <v>254.62000000000001</v>
      </c>
      <c r="I168" s="212"/>
      <c r="J168" s="211">
        <f>ROUND(I168*H168,1)</f>
        <v>0</v>
      </c>
      <c r="K168" s="209" t="s">
        <v>129</v>
      </c>
      <c r="L168" s="46"/>
      <c r="M168" s="213" t="s">
        <v>19</v>
      </c>
      <c r="N168" s="214" t="s">
        <v>43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143</v>
      </c>
      <c r="AT168" s="217" t="s">
        <v>125</v>
      </c>
      <c r="AU168" s="217" t="s">
        <v>80</v>
      </c>
      <c r="AY168" s="19" t="s">
        <v>124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76</v>
      </c>
      <c r="BK168" s="218">
        <f>ROUND(I168*H168,1)</f>
        <v>0</v>
      </c>
      <c r="BL168" s="19" t="s">
        <v>143</v>
      </c>
      <c r="BM168" s="217" t="s">
        <v>347</v>
      </c>
    </row>
    <row r="169" s="2" customFormat="1">
      <c r="A169" s="40"/>
      <c r="B169" s="41"/>
      <c r="C169" s="42"/>
      <c r="D169" s="219" t="s">
        <v>132</v>
      </c>
      <c r="E169" s="42"/>
      <c r="F169" s="220" t="s">
        <v>348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132</v>
      </c>
      <c r="AU169" s="19" t="s">
        <v>80</v>
      </c>
    </row>
    <row r="170" s="2" customFormat="1" ht="16.5" customHeight="1">
      <c r="A170" s="40"/>
      <c r="B170" s="41"/>
      <c r="C170" s="207" t="s">
        <v>291</v>
      </c>
      <c r="D170" s="207" t="s">
        <v>125</v>
      </c>
      <c r="E170" s="208" t="s">
        <v>350</v>
      </c>
      <c r="F170" s="209" t="s">
        <v>351</v>
      </c>
      <c r="G170" s="210" t="s">
        <v>189</v>
      </c>
      <c r="H170" s="211">
        <v>91</v>
      </c>
      <c r="I170" s="212"/>
      <c r="J170" s="211">
        <f>ROUND(I170*H170,1)</f>
        <v>0</v>
      </c>
      <c r="K170" s="209" t="s">
        <v>129</v>
      </c>
      <c r="L170" s="46"/>
      <c r="M170" s="213" t="s">
        <v>19</v>
      </c>
      <c r="N170" s="214" t="s">
        <v>43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143</v>
      </c>
      <c r="AT170" s="217" t="s">
        <v>125</v>
      </c>
      <c r="AU170" s="217" t="s">
        <v>80</v>
      </c>
      <c r="AY170" s="19" t="s">
        <v>124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76</v>
      </c>
      <c r="BK170" s="218">
        <f>ROUND(I170*H170,1)</f>
        <v>0</v>
      </c>
      <c r="BL170" s="19" t="s">
        <v>143</v>
      </c>
      <c r="BM170" s="217" t="s">
        <v>352</v>
      </c>
    </row>
    <row r="171" s="2" customFormat="1">
      <c r="A171" s="40"/>
      <c r="B171" s="41"/>
      <c r="C171" s="42"/>
      <c r="D171" s="219" t="s">
        <v>132</v>
      </c>
      <c r="E171" s="42"/>
      <c r="F171" s="220" t="s">
        <v>353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132</v>
      </c>
      <c r="AU171" s="19" t="s">
        <v>80</v>
      </c>
    </row>
    <row r="172" s="2" customFormat="1" ht="16.5" customHeight="1">
      <c r="A172" s="40"/>
      <c r="B172" s="41"/>
      <c r="C172" s="207" t="s">
        <v>295</v>
      </c>
      <c r="D172" s="207" t="s">
        <v>125</v>
      </c>
      <c r="E172" s="208" t="s">
        <v>355</v>
      </c>
      <c r="F172" s="209" t="s">
        <v>356</v>
      </c>
      <c r="G172" s="210" t="s">
        <v>357</v>
      </c>
      <c r="H172" s="211">
        <v>20</v>
      </c>
      <c r="I172" s="212"/>
      <c r="J172" s="211">
        <f>ROUND(I172*H172,1)</f>
        <v>0</v>
      </c>
      <c r="K172" s="209" t="s">
        <v>19</v>
      </c>
      <c r="L172" s="46"/>
      <c r="M172" s="213" t="s">
        <v>19</v>
      </c>
      <c r="N172" s="214" t="s">
        <v>43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143</v>
      </c>
      <c r="AT172" s="217" t="s">
        <v>125</v>
      </c>
      <c r="AU172" s="217" t="s">
        <v>80</v>
      </c>
      <c r="AY172" s="19" t="s">
        <v>124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76</v>
      </c>
      <c r="BK172" s="218">
        <f>ROUND(I172*H172,1)</f>
        <v>0</v>
      </c>
      <c r="BL172" s="19" t="s">
        <v>143</v>
      </c>
      <c r="BM172" s="217" t="s">
        <v>358</v>
      </c>
    </row>
    <row r="173" s="2" customFormat="1" ht="24.15" customHeight="1">
      <c r="A173" s="40"/>
      <c r="B173" s="41"/>
      <c r="C173" s="207" t="s">
        <v>299</v>
      </c>
      <c r="D173" s="207" t="s">
        <v>125</v>
      </c>
      <c r="E173" s="208" t="s">
        <v>360</v>
      </c>
      <c r="F173" s="209" t="s">
        <v>361</v>
      </c>
      <c r="G173" s="210" t="s">
        <v>128</v>
      </c>
      <c r="H173" s="211">
        <v>1</v>
      </c>
      <c r="I173" s="212"/>
      <c r="J173" s="211">
        <f>ROUND(I173*H173,1)</f>
        <v>0</v>
      </c>
      <c r="K173" s="209" t="s">
        <v>19</v>
      </c>
      <c r="L173" s="46"/>
      <c r="M173" s="213" t="s">
        <v>19</v>
      </c>
      <c r="N173" s="214" t="s">
        <v>43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143</v>
      </c>
      <c r="AT173" s="217" t="s">
        <v>125</v>
      </c>
      <c r="AU173" s="217" t="s">
        <v>80</v>
      </c>
      <c r="AY173" s="19" t="s">
        <v>124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76</v>
      </c>
      <c r="BK173" s="218">
        <f>ROUND(I173*H173,1)</f>
        <v>0</v>
      </c>
      <c r="BL173" s="19" t="s">
        <v>143</v>
      </c>
      <c r="BM173" s="217" t="s">
        <v>362</v>
      </c>
    </row>
    <row r="174" s="2" customFormat="1" ht="16.5" customHeight="1">
      <c r="A174" s="40"/>
      <c r="B174" s="41"/>
      <c r="C174" s="207" t="s">
        <v>303</v>
      </c>
      <c r="D174" s="207" t="s">
        <v>125</v>
      </c>
      <c r="E174" s="208" t="s">
        <v>364</v>
      </c>
      <c r="F174" s="209" t="s">
        <v>1041</v>
      </c>
      <c r="G174" s="210" t="s">
        <v>189</v>
      </c>
      <c r="H174" s="211">
        <v>233.5</v>
      </c>
      <c r="I174" s="212"/>
      <c r="J174" s="211">
        <f>ROUND(I174*H174,1)</f>
        <v>0</v>
      </c>
      <c r="K174" s="209" t="s">
        <v>19</v>
      </c>
      <c r="L174" s="46"/>
      <c r="M174" s="213" t="s">
        <v>19</v>
      </c>
      <c r="N174" s="214" t="s">
        <v>43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143</v>
      </c>
      <c r="AT174" s="217" t="s">
        <v>125</v>
      </c>
      <c r="AU174" s="217" t="s">
        <v>80</v>
      </c>
      <c r="AY174" s="19" t="s">
        <v>124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76</v>
      </c>
      <c r="BK174" s="218">
        <f>ROUND(I174*H174,1)</f>
        <v>0</v>
      </c>
      <c r="BL174" s="19" t="s">
        <v>143</v>
      </c>
      <c r="BM174" s="217" t="s">
        <v>366</v>
      </c>
    </row>
    <row r="175" s="14" customFormat="1">
      <c r="A175" s="14"/>
      <c r="B175" s="246"/>
      <c r="C175" s="247"/>
      <c r="D175" s="237" t="s">
        <v>192</v>
      </c>
      <c r="E175" s="248" t="s">
        <v>19</v>
      </c>
      <c r="F175" s="249" t="s">
        <v>313</v>
      </c>
      <c r="G175" s="247"/>
      <c r="H175" s="248" t="s">
        <v>19</v>
      </c>
      <c r="I175" s="250"/>
      <c r="J175" s="247"/>
      <c r="K175" s="247"/>
      <c r="L175" s="251"/>
      <c r="M175" s="252"/>
      <c r="N175" s="253"/>
      <c r="O175" s="253"/>
      <c r="P175" s="253"/>
      <c r="Q175" s="253"/>
      <c r="R175" s="253"/>
      <c r="S175" s="253"/>
      <c r="T175" s="25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5" t="s">
        <v>192</v>
      </c>
      <c r="AU175" s="255" t="s">
        <v>80</v>
      </c>
      <c r="AV175" s="14" t="s">
        <v>76</v>
      </c>
      <c r="AW175" s="14" t="s">
        <v>33</v>
      </c>
      <c r="AX175" s="14" t="s">
        <v>72</v>
      </c>
      <c r="AY175" s="255" t="s">
        <v>124</v>
      </c>
    </row>
    <row r="176" s="13" customFormat="1">
      <c r="A176" s="13"/>
      <c r="B176" s="235"/>
      <c r="C176" s="236"/>
      <c r="D176" s="237" t="s">
        <v>192</v>
      </c>
      <c r="E176" s="256" t="s">
        <v>19</v>
      </c>
      <c r="F176" s="238" t="s">
        <v>1042</v>
      </c>
      <c r="G176" s="236"/>
      <c r="H176" s="239">
        <v>233.5</v>
      </c>
      <c r="I176" s="240"/>
      <c r="J176" s="236"/>
      <c r="K176" s="236"/>
      <c r="L176" s="241"/>
      <c r="M176" s="242"/>
      <c r="N176" s="243"/>
      <c r="O176" s="243"/>
      <c r="P176" s="243"/>
      <c r="Q176" s="243"/>
      <c r="R176" s="243"/>
      <c r="S176" s="243"/>
      <c r="T176" s="24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5" t="s">
        <v>192</v>
      </c>
      <c r="AU176" s="245" t="s">
        <v>80</v>
      </c>
      <c r="AV176" s="13" t="s">
        <v>80</v>
      </c>
      <c r="AW176" s="13" t="s">
        <v>33</v>
      </c>
      <c r="AX176" s="13" t="s">
        <v>76</v>
      </c>
      <c r="AY176" s="245" t="s">
        <v>124</v>
      </c>
    </row>
    <row r="177" s="2" customFormat="1" ht="16.5" customHeight="1">
      <c r="A177" s="40"/>
      <c r="B177" s="41"/>
      <c r="C177" s="207" t="s">
        <v>308</v>
      </c>
      <c r="D177" s="207" t="s">
        <v>125</v>
      </c>
      <c r="E177" s="208" t="s">
        <v>1043</v>
      </c>
      <c r="F177" s="209" t="s">
        <v>1044</v>
      </c>
      <c r="G177" s="210" t="s">
        <v>128</v>
      </c>
      <c r="H177" s="211">
        <v>1</v>
      </c>
      <c r="I177" s="212"/>
      <c r="J177" s="211">
        <f>ROUND(I177*H177,1)</f>
        <v>0</v>
      </c>
      <c r="K177" s="209" t="s">
        <v>19</v>
      </c>
      <c r="L177" s="46"/>
      <c r="M177" s="213" t="s">
        <v>19</v>
      </c>
      <c r="N177" s="214" t="s">
        <v>43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143</v>
      </c>
      <c r="AT177" s="217" t="s">
        <v>125</v>
      </c>
      <c r="AU177" s="217" t="s">
        <v>80</v>
      </c>
      <c r="AY177" s="19" t="s">
        <v>124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76</v>
      </c>
      <c r="BK177" s="218">
        <f>ROUND(I177*H177,1)</f>
        <v>0</v>
      </c>
      <c r="BL177" s="19" t="s">
        <v>143</v>
      </c>
      <c r="BM177" s="217" t="s">
        <v>1045</v>
      </c>
    </row>
    <row r="178" s="11" customFormat="1" ht="22.8" customHeight="1">
      <c r="A178" s="11"/>
      <c r="B178" s="193"/>
      <c r="C178" s="194"/>
      <c r="D178" s="195" t="s">
        <v>71</v>
      </c>
      <c r="E178" s="233" t="s">
        <v>367</v>
      </c>
      <c r="F178" s="233" t="s">
        <v>368</v>
      </c>
      <c r="G178" s="194"/>
      <c r="H178" s="194"/>
      <c r="I178" s="197"/>
      <c r="J178" s="234">
        <f>BK178</f>
        <v>0</v>
      </c>
      <c r="K178" s="194"/>
      <c r="L178" s="199"/>
      <c r="M178" s="200"/>
      <c r="N178" s="201"/>
      <c r="O178" s="201"/>
      <c r="P178" s="202">
        <f>SUM(P179:P194)</f>
        <v>0</v>
      </c>
      <c r="Q178" s="201"/>
      <c r="R178" s="202">
        <f>SUM(R179:R194)</f>
        <v>0</v>
      </c>
      <c r="S178" s="201"/>
      <c r="T178" s="203">
        <f>SUM(T179:T194)</f>
        <v>1.2689999999999999</v>
      </c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R178" s="204" t="s">
        <v>76</v>
      </c>
      <c r="AT178" s="205" t="s">
        <v>71</v>
      </c>
      <c r="AU178" s="205" t="s">
        <v>76</v>
      </c>
      <c r="AY178" s="204" t="s">
        <v>124</v>
      </c>
      <c r="BK178" s="206">
        <f>SUM(BK179:BK194)</f>
        <v>0</v>
      </c>
    </row>
    <row r="179" s="2" customFormat="1" ht="24.15" customHeight="1">
      <c r="A179" s="40"/>
      <c r="B179" s="41"/>
      <c r="C179" s="207" t="s">
        <v>315</v>
      </c>
      <c r="D179" s="207" t="s">
        <v>125</v>
      </c>
      <c r="E179" s="208" t="s">
        <v>370</v>
      </c>
      <c r="F179" s="209" t="s">
        <v>371</v>
      </c>
      <c r="G179" s="210" t="s">
        <v>180</v>
      </c>
      <c r="H179" s="211">
        <v>0.5</v>
      </c>
      <c r="I179" s="212"/>
      <c r="J179" s="211">
        <f>ROUND(I179*H179,1)</f>
        <v>0</v>
      </c>
      <c r="K179" s="209" t="s">
        <v>129</v>
      </c>
      <c r="L179" s="46"/>
      <c r="M179" s="213" t="s">
        <v>19</v>
      </c>
      <c r="N179" s="214" t="s">
        <v>43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1.8</v>
      </c>
      <c r="T179" s="216">
        <f>S179*H179</f>
        <v>0.90000000000000002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143</v>
      </c>
      <c r="AT179" s="217" t="s">
        <v>125</v>
      </c>
      <c r="AU179" s="217" t="s">
        <v>80</v>
      </c>
      <c r="AY179" s="19" t="s">
        <v>124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76</v>
      </c>
      <c r="BK179" s="218">
        <f>ROUND(I179*H179,1)</f>
        <v>0</v>
      </c>
      <c r="BL179" s="19" t="s">
        <v>143</v>
      </c>
      <c r="BM179" s="217" t="s">
        <v>372</v>
      </c>
    </row>
    <row r="180" s="2" customFormat="1">
      <c r="A180" s="40"/>
      <c r="B180" s="41"/>
      <c r="C180" s="42"/>
      <c r="D180" s="219" t="s">
        <v>132</v>
      </c>
      <c r="E180" s="42"/>
      <c r="F180" s="220" t="s">
        <v>373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132</v>
      </c>
      <c r="AU180" s="19" t="s">
        <v>80</v>
      </c>
    </row>
    <row r="181" s="14" customFormat="1">
      <c r="A181" s="14"/>
      <c r="B181" s="246"/>
      <c r="C181" s="247"/>
      <c r="D181" s="237" t="s">
        <v>192</v>
      </c>
      <c r="E181" s="248" t="s">
        <v>19</v>
      </c>
      <c r="F181" s="249" t="s">
        <v>389</v>
      </c>
      <c r="G181" s="247"/>
      <c r="H181" s="248" t="s">
        <v>19</v>
      </c>
      <c r="I181" s="250"/>
      <c r="J181" s="247"/>
      <c r="K181" s="247"/>
      <c r="L181" s="251"/>
      <c r="M181" s="252"/>
      <c r="N181" s="253"/>
      <c r="O181" s="253"/>
      <c r="P181" s="253"/>
      <c r="Q181" s="253"/>
      <c r="R181" s="253"/>
      <c r="S181" s="253"/>
      <c r="T181" s="25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5" t="s">
        <v>192</v>
      </c>
      <c r="AU181" s="255" t="s">
        <v>80</v>
      </c>
      <c r="AV181" s="14" t="s">
        <v>76</v>
      </c>
      <c r="AW181" s="14" t="s">
        <v>33</v>
      </c>
      <c r="AX181" s="14" t="s">
        <v>72</v>
      </c>
      <c r="AY181" s="255" t="s">
        <v>124</v>
      </c>
    </row>
    <row r="182" s="13" customFormat="1">
      <c r="A182" s="13"/>
      <c r="B182" s="235"/>
      <c r="C182" s="236"/>
      <c r="D182" s="237" t="s">
        <v>192</v>
      </c>
      <c r="E182" s="256" t="s">
        <v>19</v>
      </c>
      <c r="F182" s="238" t="s">
        <v>1014</v>
      </c>
      <c r="G182" s="236"/>
      <c r="H182" s="239">
        <v>0.5</v>
      </c>
      <c r="I182" s="240"/>
      <c r="J182" s="236"/>
      <c r="K182" s="236"/>
      <c r="L182" s="241"/>
      <c r="M182" s="242"/>
      <c r="N182" s="243"/>
      <c r="O182" s="243"/>
      <c r="P182" s="243"/>
      <c r="Q182" s="243"/>
      <c r="R182" s="243"/>
      <c r="S182" s="243"/>
      <c r="T182" s="24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5" t="s">
        <v>192</v>
      </c>
      <c r="AU182" s="245" t="s">
        <v>80</v>
      </c>
      <c r="AV182" s="13" t="s">
        <v>80</v>
      </c>
      <c r="AW182" s="13" t="s">
        <v>33</v>
      </c>
      <c r="AX182" s="13" t="s">
        <v>76</v>
      </c>
      <c r="AY182" s="245" t="s">
        <v>124</v>
      </c>
    </row>
    <row r="183" s="2" customFormat="1" ht="24.15" customHeight="1">
      <c r="A183" s="40"/>
      <c r="B183" s="41"/>
      <c r="C183" s="207" t="s">
        <v>321</v>
      </c>
      <c r="D183" s="207" t="s">
        <v>125</v>
      </c>
      <c r="E183" s="208" t="s">
        <v>375</v>
      </c>
      <c r="F183" s="209" t="s">
        <v>376</v>
      </c>
      <c r="G183" s="210" t="s">
        <v>189</v>
      </c>
      <c r="H183" s="211">
        <v>73</v>
      </c>
      <c r="I183" s="212"/>
      <c r="J183" s="211">
        <f>ROUND(I183*H183,1)</f>
        <v>0</v>
      </c>
      <c r="K183" s="209" t="s">
        <v>129</v>
      </c>
      <c r="L183" s="46"/>
      <c r="M183" s="213" t="s">
        <v>19</v>
      </c>
      <c r="N183" s="214" t="s">
        <v>43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0.0040000000000000001</v>
      </c>
      <c r="T183" s="216">
        <f>S183*H183</f>
        <v>0.29199999999999998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143</v>
      </c>
      <c r="AT183" s="217" t="s">
        <v>125</v>
      </c>
      <c r="AU183" s="217" t="s">
        <v>80</v>
      </c>
      <c r="AY183" s="19" t="s">
        <v>124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76</v>
      </c>
      <c r="BK183" s="218">
        <f>ROUND(I183*H183,1)</f>
        <v>0</v>
      </c>
      <c r="BL183" s="19" t="s">
        <v>143</v>
      </c>
      <c r="BM183" s="217" t="s">
        <v>377</v>
      </c>
    </row>
    <row r="184" s="2" customFormat="1">
      <c r="A184" s="40"/>
      <c r="B184" s="41"/>
      <c r="C184" s="42"/>
      <c r="D184" s="219" t="s">
        <v>132</v>
      </c>
      <c r="E184" s="42"/>
      <c r="F184" s="220" t="s">
        <v>378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132</v>
      </c>
      <c r="AU184" s="19" t="s">
        <v>80</v>
      </c>
    </row>
    <row r="185" s="14" customFormat="1">
      <c r="A185" s="14"/>
      <c r="B185" s="246"/>
      <c r="C185" s="247"/>
      <c r="D185" s="237" t="s">
        <v>192</v>
      </c>
      <c r="E185" s="248" t="s">
        <v>19</v>
      </c>
      <c r="F185" s="249" t="s">
        <v>313</v>
      </c>
      <c r="G185" s="247"/>
      <c r="H185" s="248" t="s">
        <v>19</v>
      </c>
      <c r="I185" s="250"/>
      <c r="J185" s="247"/>
      <c r="K185" s="247"/>
      <c r="L185" s="251"/>
      <c r="M185" s="252"/>
      <c r="N185" s="253"/>
      <c r="O185" s="253"/>
      <c r="P185" s="253"/>
      <c r="Q185" s="253"/>
      <c r="R185" s="253"/>
      <c r="S185" s="253"/>
      <c r="T185" s="25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5" t="s">
        <v>192</v>
      </c>
      <c r="AU185" s="255" t="s">
        <v>80</v>
      </c>
      <c r="AV185" s="14" t="s">
        <v>76</v>
      </c>
      <c r="AW185" s="14" t="s">
        <v>33</v>
      </c>
      <c r="AX185" s="14" t="s">
        <v>72</v>
      </c>
      <c r="AY185" s="255" t="s">
        <v>124</v>
      </c>
    </row>
    <row r="186" s="13" customFormat="1">
      <c r="A186" s="13"/>
      <c r="B186" s="235"/>
      <c r="C186" s="236"/>
      <c r="D186" s="237" t="s">
        <v>192</v>
      </c>
      <c r="E186" s="256" t="s">
        <v>19</v>
      </c>
      <c r="F186" s="238" t="s">
        <v>562</v>
      </c>
      <c r="G186" s="236"/>
      <c r="H186" s="239">
        <v>73</v>
      </c>
      <c r="I186" s="240"/>
      <c r="J186" s="236"/>
      <c r="K186" s="236"/>
      <c r="L186" s="241"/>
      <c r="M186" s="242"/>
      <c r="N186" s="243"/>
      <c r="O186" s="243"/>
      <c r="P186" s="243"/>
      <c r="Q186" s="243"/>
      <c r="R186" s="243"/>
      <c r="S186" s="243"/>
      <c r="T186" s="24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5" t="s">
        <v>192</v>
      </c>
      <c r="AU186" s="245" t="s">
        <v>80</v>
      </c>
      <c r="AV186" s="13" t="s">
        <v>80</v>
      </c>
      <c r="AW186" s="13" t="s">
        <v>33</v>
      </c>
      <c r="AX186" s="13" t="s">
        <v>76</v>
      </c>
      <c r="AY186" s="245" t="s">
        <v>124</v>
      </c>
    </row>
    <row r="187" s="2" customFormat="1" ht="24.15" customHeight="1">
      <c r="A187" s="40"/>
      <c r="B187" s="41"/>
      <c r="C187" s="207" t="s">
        <v>326</v>
      </c>
      <c r="D187" s="207" t="s">
        <v>125</v>
      </c>
      <c r="E187" s="208" t="s">
        <v>380</v>
      </c>
      <c r="F187" s="209" t="s">
        <v>381</v>
      </c>
      <c r="G187" s="210" t="s">
        <v>189</v>
      </c>
      <c r="H187" s="211">
        <v>11</v>
      </c>
      <c r="I187" s="212"/>
      <c r="J187" s="211">
        <f>ROUND(I187*H187,1)</f>
        <v>0</v>
      </c>
      <c r="K187" s="209" t="s">
        <v>129</v>
      </c>
      <c r="L187" s="46"/>
      <c r="M187" s="213" t="s">
        <v>19</v>
      </c>
      <c r="N187" s="214" t="s">
        <v>43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0.0070000000000000001</v>
      </c>
      <c r="T187" s="216">
        <f>S187*H187</f>
        <v>0.076999999999999999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143</v>
      </c>
      <c r="AT187" s="217" t="s">
        <v>125</v>
      </c>
      <c r="AU187" s="217" t="s">
        <v>80</v>
      </c>
      <c r="AY187" s="19" t="s">
        <v>124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76</v>
      </c>
      <c r="BK187" s="218">
        <f>ROUND(I187*H187,1)</f>
        <v>0</v>
      </c>
      <c r="BL187" s="19" t="s">
        <v>143</v>
      </c>
      <c r="BM187" s="217" t="s">
        <v>382</v>
      </c>
    </row>
    <row r="188" s="2" customFormat="1">
      <c r="A188" s="40"/>
      <c r="B188" s="41"/>
      <c r="C188" s="42"/>
      <c r="D188" s="219" t="s">
        <v>132</v>
      </c>
      <c r="E188" s="42"/>
      <c r="F188" s="220" t="s">
        <v>383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132</v>
      </c>
      <c r="AU188" s="19" t="s">
        <v>80</v>
      </c>
    </row>
    <row r="189" s="14" customFormat="1">
      <c r="A189" s="14"/>
      <c r="B189" s="246"/>
      <c r="C189" s="247"/>
      <c r="D189" s="237" t="s">
        <v>192</v>
      </c>
      <c r="E189" s="248" t="s">
        <v>19</v>
      </c>
      <c r="F189" s="249" t="s">
        <v>313</v>
      </c>
      <c r="G189" s="247"/>
      <c r="H189" s="248" t="s">
        <v>19</v>
      </c>
      <c r="I189" s="250"/>
      <c r="J189" s="247"/>
      <c r="K189" s="247"/>
      <c r="L189" s="251"/>
      <c r="M189" s="252"/>
      <c r="N189" s="253"/>
      <c r="O189" s="253"/>
      <c r="P189" s="253"/>
      <c r="Q189" s="253"/>
      <c r="R189" s="253"/>
      <c r="S189" s="253"/>
      <c r="T189" s="25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5" t="s">
        <v>192</v>
      </c>
      <c r="AU189" s="255" t="s">
        <v>80</v>
      </c>
      <c r="AV189" s="14" t="s">
        <v>76</v>
      </c>
      <c r="AW189" s="14" t="s">
        <v>33</v>
      </c>
      <c r="AX189" s="14" t="s">
        <v>72</v>
      </c>
      <c r="AY189" s="255" t="s">
        <v>124</v>
      </c>
    </row>
    <row r="190" s="13" customFormat="1">
      <c r="A190" s="13"/>
      <c r="B190" s="235"/>
      <c r="C190" s="236"/>
      <c r="D190" s="237" t="s">
        <v>192</v>
      </c>
      <c r="E190" s="256" t="s">
        <v>19</v>
      </c>
      <c r="F190" s="238" t="s">
        <v>231</v>
      </c>
      <c r="G190" s="236"/>
      <c r="H190" s="239">
        <v>11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5" t="s">
        <v>192</v>
      </c>
      <c r="AU190" s="245" t="s">
        <v>80</v>
      </c>
      <c r="AV190" s="13" t="s">
        <v>80</v>
      </c>
      <c r="AW190" s="13" t="s">
        <v>33</v>
      </c>
      <c r="AX190" s="13" t="s">
        <v>76</v>
      </c>
      <c r="AY190" s="245" t="s">
        <v>124</v>
      </c>
    </row>
    <row r="191" s="2" customFormat="1" ht="16.5" customHeight="1">
      <c r="A191" s="40"/>
      <c r="B191" s="41"/>
      <c r="C191" s="207" t="s">
        <v>335</v>
      </c>
      <c r="D191" s="207" t="s">
        <v>125</v>
      </c>
      <c r="E191" s="208" t="s">
        <v>385</v>
      </c>
      <c r="F191" s="209" t="s">
        <v>386</v>
      </c>
      <c r="G191" s="210" t="s">
        <v>180</v>
      </c>
      <c r="H191" s="211">
        <v>0.5</v>
      </c>
      <c r="I191" s="212"/>
      <c r="J191" s="211">
        <f>ROUND(I191*H191,1)</f>
        <v>0</v>
      </c>
      <c r="K191" s="209" t="s">
        <v>129</v>
      </c>
      <c r="L191" s="46"/>
      <c r="M191" s="213" t="s">
        <v>19</v>
      </c>
      <c r="N191" s="214" t="s">
        <v>43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143</v>
      </c>
      <c r="AT191" s="217" t="s">
        <v>125</v>
      </c>
      <c r="AU191" s="217" t="s">
        <v>80</v>
      </c>
      <c r="AY191" s="19" t="s">
        <v>124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76</v>
      </c>
      <c r="BK191" s="218">
        <f>ROUND(I191*H191,1)</f>
        <v>0</v>
      </c>
      <c r="BL191" s="19" t="s">
        <v>143</v>
      </c>
      <c r="BM191" s="217" t="s">
        <v>387</v>
      </c>
    </row>
    <row r="192" s="2" customFormat="1">
      <c r="A192" s="40"/>
      <c r="B192" s="41"/>
      <c r="C192" s="42"/>
      <c r="D192" s="219" t="s">
        <v>132</v>
      </c>
      <c r="E192" s="42"/>
      <c r="F192" s="220" t="s">
        <v>388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132</v>
      </c>
      <c r="AU192" s="19" t="s">
        <v>80</v>
      </c>
    </row>
    <row r="193" s="14" customFormat="1">
      <c r="A193" s="14"/>
      <c r="B193" s="246"/>
      <c r="C193" s="247"/>
      <c r="D193" s="237" t="s">
        <v>192</v>
      </c>
      <c r="E193" s="248" t="s">
        <v>19</v>
      </c>
      <c r="F193" s="249" t="s">
        <v>389</v>
      </c>
      <c r="G193" s="247"/>
      <c r="H193" s="248" t="s">
        <v>19</v>
      </c>
      <c r="I193" s="250"/>
      <c r="J193" s="247"/>
      <c r="K193" s="247"/>
      <c r="L193" s="251"/>
      <c r="M193" s="252"/>
      <c r="N193" s="253"/>
      <c r="O193" s="253"/>
      <c r="P193" s="253"/>
      <c r="Q193" s="253"/>
      <c r="R193" s="253"/>
      <c r="S193" s="253"/>
      <c r="T193" s="25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5" t="s">
        <v>192</v>
      </c>
      <c r="AU193" s="255" t="s">
        <v>80</v>
      </c>
      <c r="AV193" s="14" t="s">
        <v>76</v>
      </c>
      <c r="AW193" s="14" t="s">
        <v>33</v>
      </c>
      <c r="AX193" s="14" t="s">
        <v>72</v>
      </c>
      <c r="AY193" s="255" t="s">
        <v>124</v>
      </c>
    </row>
    <row r="194" s="13" customFormat="1">
      <c r="A194" s="13"/>
      <c r="B194" s="235"/>
      <c r="C194" s="236"/>
      <c r="D194" s="237" t="s">
        <v>192</v>
      </c>
      <c r="E194" s="256" t="s">
        <v>19</v>
      </c>
      <c r="F194" s="238" t="s">
        <v>1014</v>
      </c>
      <c r="G194" s="236"/>
      <c r="H194" s="239">
        <v>0.5</v>
      </c>
      <c r="I194" s="240"/>
      <c r="J194" s="236"/>
      <c r="K194" s="236"/>
      <c r="L194" s="241"/>
      <c r="M194" s="242"/>
      <c r="N194" s="243"/>
      <c r="O194" s="243"/>
      <c r="P194" s="243"/>
      <c r="Q194" s="243"/>
      <c r="R194" s="243"/>
      <c r="S194" s="243"/>
      <c r="T194" s="24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5" t="s">
        <v>192</v>
      </c>
      <c r="AU194" s="245" t="s">
        <v>80</v>
      </c>
      <c r="AV194" s="13" t="s">
        <v>80</v>
      </c>
      <c r="AW194" s="13" t="s">
        <v>33</v>
      </c>
      <c r="AX194" s="13" t="s">
        <v>76</v>
      </c>
      <c r="AY194" s="245" t="s">
        <v>124</v>
      </c>
    </row>
    <row r="195" s="11" customFormat="1" ht="22.8" customHeight="1">
      <c r="A195" s="11"/>
      <c r="B195" s="193"/>
      <c r="C195" s="194"/>
      <c r="D195" s="195" t="s">
        <v>71</v>
      </c>
      <c r="E195" s="233" t="s">
        <v>391</v>
      </c>
      <c r="F195" s="233" t="s">
        <v>392</v>
      </c>
      <c r="G195" s="194"/>
      <c r="H195" s="194"/>
      <c r="I195" s="197"/>
      <c r="J195" s="234">
        <f>BK195</f>
        <v>0</v>
      </c>
      <c r="K195" s="194"/>
      <c r="L195" s="199"/>
      <c r="M195" s="200"/>
      <c r="N195" s="201"/>
      <c r="O195" s="201"/>
      <c r="P195" s="202">
        <f>SUM(P196:P212)</f>
        <v>0</v>
      </c>
      <c r="Q195" s="201"/>
      <c r="R195" s="202">
        <f>SUM(R196:R212)</f>
        <v>0</v>
      </c>
      <c r="S195" s="201"/>
      <c r="T195" s="203">
        <f>SUM(T196:T212)</f>
        <v>0</v>
      </c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R195" s="204" t="s">
        <v>76</v>
      </c>
      <c r="AT195" s="205" t="s">
        <v>71</v>
      </c>
      <c r="AU195" s="205" t="s">
        <v>76</v>
      </c>
      <c r="AY195" s="204" t="s">
        <v>124</v>
      </c>
      <c r="BK195" s="206">
        <f>SUM(BK196:BK212)</f>
        <v>0</v>
      </c>
    </row>
    <row r="196" s="2" customFormat="1" ht="24.15" customHeight="1">
      <c r="A196" s="40"/>
      <c r="B196" s="41"/>
      <c r="C196" s="207" t="s">
        <v>344</v>
      </c>
      <c r="D196" s="207" t="s">
        <v>125</v>
      </c>
      <c r="E196" s="208" t="s">
        <v>394</v>
      </c>
      <c r="F196" s="209" t="s">
        <v>395</v>
      </c>
      <c r="G196" s="210" t="s">
        <v>396</v>
      </c>
      <c r="H196" s="211">
        <v>12.49</v>
      </c>
      <c r="I196" s="212"/>
      <c r="J196" s="211">
        <f>ROUND(I196*H196,1)</f>
        <v>0</v>
      </c>
      <c r="K196" s="209" t="s">
        <v>129</v>
      </c>
      <c r="L196" s="46"/>
      <c r="M196" s="213" t="s">
        <v>19</v>
      </c>
      <c r="N196" s="214" t="s">
        <v>43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143</v>
      </c>
      <c r="AT196" s="217" t="s">
        <v>125</v>
      </c>
      <c r="AU196" s="217" t="s">
        <v>80</v>
      </c>
      <c r="AY196" s="19" t="s">
        <v>124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76</v>
      </c>
      <c r="BK196" s="218">
        <f>ROUND(I196*H196,1)</f>
        <v>0</v>
      </c>
      <c r="BL196" s="19" t="s">
        <v>143</v>
      </c>
      <c r="BM196" s="217" t="s">
        <v>397</v>
      </c>
    </row>
    <row r="197" s="2" customFormat="1">
      <c r="A197" s="40"/>
      <c r="B197" s="41"/>
      <c r="C197" s="42"/>
      <c r="D197" s="219" t="s">
        <v>132</v>
      </c>
      <c r="E197" s="42"/>
      <c r="F197" s="220" t="s">
        <v>398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132</v>
      </c>
      <c r="AU197" s="19" t="s">
        <v>80</v>
      </c>
    </row>
    <row r="198" s="2" customFormat="1" ht="21.75" customHeight="1">
      <c r="A198" s="40"/>
      <c r="B198" s="41"/>
      <c r="C198" s="207" t="s">
        <v>349</v>
      </c>
      <c r="D198" s="207" t="s">
        <v>125</v>
      </c>
      <c r="E198" s="208" t="s">
        <v>400</v>
      </c>
      <c r="F198" s="209" t="s">
        <v>401</v>
      </c>
      <c r="G198" s="210" t="s">
        <v>396</v>
      </c>
      <c r="H198" s="211">
        <v>12.49</v>
      </c>
      <c r="I198" s="212"/>
      <c r="J198" s="211">
        <f>ROUND(I198*H198,1)</f>
        <v>0</v>
      </c>
      <c r="K198" s="209" t="s">
        <v>129</v>
      </c>
      <c r="L198" s="46"/>
      <c r="M198" s="213" t="s">
        <v>19</v>
      </c>
      <c r="N198" s="214" t="s">
        <v>43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143</v>
      </c>
      <c r="AT198" s="217" t="s">
        <v>125</v>
      </c>
      <c r="AU198" s="217" t="s">
        <v>80</v>
      </c>
      <c r="AY198" s="19" t="s">
        <v>124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76</v>
      </c>
      <c r="BK198" s="218">
        <f>ROUND(I198*H198,1)</f>
        <v>0</v>
      </c>
      <c r="BL198" s="19" t="s">
        <v>143</v>
      </c>
      <c r="BM198" s="217" t="s">
        <v>402</v>
      </c>
    </row>
    <row r="199" s="2" customFormat="1">
      <c r="A199" s="40"/>
      <c r="B199" s="41"/>
      <c r="C199" s="42"/>
      <c r="D199" s="219" t="s">
        <v>132</v>
      </c>
      <c r="E199" s="42"/>
      <c r="F199" s="220" t="s">
        <v>403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132</v>
      </c>
      <c r="AU199" s="19" t="s">
        <v>80</v>
      </c>
    </row>
    <row r="200" s="2" customFormat="1" ht="24.15" customHeight="1">
      <c r="A200" s="40"/>
      <c r="B200" s="41"/>
      <c r="C200" s="207" t="s">
        <v>354</v>
      </c>
      <c r="D200" s="207" t="s">
        <v>125</v>
      </c>
      <c r="E200" s="208" t="s">
        <v>405</v>
      </c>
      <c r="F200" s="209" t="s">
        <v>406</v>
      </c>
      <c r="G200" s="210" t="s">
        <v>396</v>
      </c>
      <c r="H200" s="211">
        <v>124.90000000000001</v>
      </c>
      <c r="I200" s="212"/>
      <c r="J200" s="211">
        <f>ROUND(I200*H200,1)</f>
        <v>0</v>
      </c>
      <c r="K200" s="209" t="s">
        <v>129</v>
      </c>
      <c r="L200" s="46"/>
      <c r="M200" s="213" t="s">
        <v>19</v>
      </c>
      <c r="N200" s="214" t="s">
        <v>43</v>
      </c>
      <c r="O200" s="86"/>
      <c r="P200" s="215">
        <f>O200*H200</f>
        <v>0</v>
      </c>
      <c r="Q200" s="215">
        <v>0</v>
      </c>
      <c r="R200" s="215">
        <f>Q200*H200</f>
        <v>0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143</v>
      </c>
      <c r="AT200" s="217" t="s">
        <v>125</v>
      </c>
      <c r="AU200" s="217" t="s">
        <v>80</v>
      </c>
      <c r="AY200" s="19" t="s">
        <v>124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76</v>
      </c>
      <c r="BK200" s="218">
        <f>ROUND(I200*H200,1)</f>
        <v>0</v>
      </c>
      <c r="BL200" s="19" t="s">
        <v>143</v>
      </c>
      <c r="BM200" s="217" t="s">
        <v>407</v>
      </c>
    </row>
    <row r="201" s="2" customFormat="1">
      <c r="A201" s="40"/>
      <c r="B201" s="41"/>
      <c r="C201" s="42"/>
      <c r="D201" s="219" t="s">
        <v>132</v>
      </c>
      <c r="E201" s="42"/>
      <c r="F201" s="220" t="s">
        <v>408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132</v>
      </c>
      <c r="AU201" s="19" t="s">
        <v>80</v>
      </c>
    </row>
    <row r="202" s="13" customFormat="1">
      <c r="A202" s="13"/>
      <c r="B202" s="235"/>
      <c r="C202" s="236"/>
      <c r="D202" s="237" t="s">
        <v>192</v>
      </c>
      <c r="E202" s="236"/>
      <c r="F202" s="238" t="s">
        <v>1046</v>
      </c>
      <c r="G202" s="236"/>
      <c r="H202" s="239">
        <v>124.90000000000001</v>
      </c>
      <c r="I202" s="240"/>
      <c r="J202" s="236"/>
      <c r="K202" s="236"/>
      <c r="L202" s="241"/>
      <c r="M202" s="242"/>
      <c r="N202" s="243"/>
      <c r="O202" s="243"/>
      <c r="P202" s="243"/>
      <c r="Q202" s="243"/>
      <c r="R202" s="243"/>
      <c r="S202" s="243"/>
      <c r="T202" s="24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5" t="s">
        <v>192</v>
      </c>
      <c r="AU202" s="245" t="s">
        <v>80</v>
      </c>
      <c r="AV202" s="13" t="s">
        <v>80</v>
      </c>
      <c r="AW202" s="13" t="s">
        <v>4</v>
      </c>
      <c r="AX202" s="13" t="s">
        <v>76</v>
      </c>
      <c r="AY202" s="245" t="s">
        <v>124</v>
      </c>
    </row>
    <row r="203" s="2" customFormat="1" ht="24.15" customHeight="1">
      <c r="A203" s="40"/>
      <c r="B203" s="41"/>
      <c r="C203" s="207" t="s">
        <v>359</v>
      </c>
      <c r="D203" s="207" t="s">
        <v>125</v>
      </c>
      <c r="E203" s="208" t="s">
        <v>411</v>
      </c>
      <c r="F203" s="209" t="s">
        <v>412</v>
      </c>
      <c r="G203" s="210" t="s">
        <v>396</v>
      </c>
      <c r="H203" s="211">
        <v>1.27</v>
      </c>
      <c r="I203" s="212"/>
      <c r="J203" s="211">
        <f>ROUND(I203*H203,1)</f>
        <v>0</v>
      </c>
      <c r="K203" s="209" t="s">
        <v>129</v>
      </c>
      <c r="L203" s="46"/>
      <c r="M203" s="213" t="s">
        <v>19</v>
      </c>
      <c r="N203" s="214" t="s">
        <v>43</v>
      </c>
      <c r="O203" s="86"/>
      <c r="P203" s="215">
        <f>O203*H203</f>
        <v>0</v>
      </c>
      <c r="Q203" s="215">
        <v>0</v>
      </c>
      <c r="R203" s="215">
        <f>Q203*H203</f>
        <v>0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143</v>
      </c>
      <c r="AT203" s="217" t="s">
        <v>125</v>
      </c>
      <c r="AU203" s="217" t="s">
        <v>80</v>
      </c>
      <c r="AY203" s="19" t="s">
        <v>124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76</v>
      </c>
      <c r="BK203" s="218">
        <f>ROUND(I203*H203,1)</f>
        <v>0</v>
      </c>
      <c r="BL203" s="19" t="s">
        <v>143</v>
      </c>
      <c r="BM203" s="217" t="s">
        <v>413</v>
      </c>
    </row>
    <row r="204" s="2" customFormat="1">
      <c r="A204" s="40"/>
      <c r="B204" s="41"/>
      <c r="C204" s="42"/>
      <c r="D204" s="219" t="s">
        <v>132</v>
      </c>
      <c r="E204" s="42"/>
      <c r="F204" s="220" t="s">
        <v>414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132</v>
      </c>
      <c r="AU204" s="19" t="s">
        <v>80</v>
      </c>
    </row>
    <row r="205" s="2" customFormat="1" ht="24.15" customHeight="1">
      <c r="A205" s="40"/>
      <c r="B205" s="41"/>
      <c r="C205" s="207" t="s">
        <v>363</v>
      </c>
      <c r="D205" s="207" t="s">
        <v>125</v>
      </c>
      <c r="E205" s="208" t="s">
        <v>416</v>
      </c>
      <c r="F205" s="209" t="s">
        <v>417</v>
      </c>
      <c r="G205" s="210" t="s">
        <v>396</v>
      </c>
      <c r="H205" s="211">
        <v>5.75</v>
      </c>
      <c r="I205" s="212"/>
      <c r="J205" s="211">
        <f>ROUND(I205*H205,1)</f>
        <v>0</v>
      </c>
      <c r="K205" s="209" t="s">
        <v>129</v>
      </c>
      <c r="L205" s="46"/>
      <c r="M205" s="213" t="s">
        <v>19</v>
      </c>
      <c r="N205" s="214" t="s">
        <v>43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143</v>
      </c>
      <c r="AT205" s="217" t="s">
        <v>125</v>
      </c>
      <c r="AU205" s="217" t="s">
        <v>80</v>
      </c>
      <c r="AY205" s="19" t="s">
        <v>124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76</v>
      </c>
      <c r="BK205" s="218">
        <f>ROUND(I205*H205,1)</f>
        <v>0</v>
      </c>
      <c r="BL205" s="19" t="s">
        <v>143</v>
      </c>
      <c r="BM205" s="217" t="s">
        <v>418</v>
      </c>
    </row>
    <row r="206" s="2" customFormat="1">
      <c r="A206" s="40"/>
      <c r="B206" s="41"/>
      <c r="C206" s="42"/>
      <c r="D206" s="219" t="s">
        <v>132</v>
      </c>
      <c r="E206" s="42"/>
      <c r="F206" s="220" t="s">
        <v>419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132</v>
      </c>
      <c r="AU206" s="19" t="s">
        <v>80</v>
      </c>
    </row>
    <row r="207" s="2" customFormat="1" ht="24.15" customHeight="1">
      <c r="A207" s="40"/>
      <c r="B207" s="41"/>
      <c r="C207" s="207" t="s">
        <v>369</v>
      </c>
      <c r="D207" s="207" t="s">
        <v>125</v>
      </c>
      <c r="E207" s="208" t="s">
        <v>421</v>
      </c>
      <c r="F207" s="209" t="s">
        <v>422</v>
      </c>
      <c r="G207" s="210" t="s">
        <v>396</v>
      </c>
      <c r="H207" s="211">
        <v>0.12</v>
      </c>
      <c r="I207" s="212"/>
      <c r="J207" s="211">
        <f>ROUND(I207*H207,1)</f>
        <v>0</v>
      </c>
      <c r="K207" s="209" t="s">
        <v>129</v>
      </c>
      <c r="L207" s="46"/>
      <c r="M207" s="213" t="s">
        <v>19</v>
      </c>
      <c r="N207" s="214" t="s">
        <v>43</v>
      </c>
      <c r="O207" s="86"/>
      <c r="P207" s="215">
        <f>O207*H207</f>
        <v>0</v>
      </c>
      <c r="Q207" s="215">
        <v>0</v>
      </c>
      <c r="R207" s="215">
        <f>Q207*H207</f>
        <v>0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143</v>
      </c>
      <c r="AT207" s="217" t="s">
        <v>125</v>
      </c>
      <c r="AU207" s="217" t="s">
        <v>80</v>
      </c>
      <c r="AY207" s="19" t="s">
        <v>124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76</v>
      </c>
      <c r="BK207" s="218">
        <f>ROUND(I207*H207,1)</f>
        <v>0</v>
      </c>
      <c r="BL207" s="19" t="s">
        <v>143</v>
      </c>
      <c r="BM207" s="217" t="s">
        <v>1047</v>
      </c>
    </row>
    <row r="208" s="2" customFormat="1">
      <c r="A208" s="40"/>
      <c r="B208" s="41"/>
      <c r="C208" s="42"/>
      <c r="D208" s="219" t="s">
        <v>132</v>
      </c>
      <c r="E208" s="42"/>
      <c r="F208" s="220" t="s">
        <v>424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132</v>
      </c>
      <c r="AU208" s="19" t="s">
        <v>80</v>
      </c>
    </row>
    <row r="209" s="2" customFormat="1" ht="24.15" customHeight="1">
      <c r="A209" s="40"/>
      <c r="B209" s="41"/>
      <c r="C209" s="207" t="s">
        <v>374</v>
      </c>
      <c r="D209" s="207" t="s">
        <v>125</v>
      </c>
      <c r="E209" s="208" t="s">
        <v>426</v>
      </c>
      <c r="F209" s="209" t="s">
        <v>427</v>
      </c>
      <c r="G209" s="210" t="s">
        <v>396</v>
      </c>
      <c r="H209" s="211">
        <v>1.47</v>
      </c>
      <c r="I209" s="212"/>
      <c r="J209" s="211">
        <f>ROUND(I209*H209,1)</f>
        <v>0</v>
      </c>
      <c r="K209" s="209" t="s">
        <v>129</v>
      </c>
      <c r="L209" s="46"/>
      <c r="M209" s="213" t="s">
        <v>19</v>
      </c>
      <c r="N209" s="214" t="s">
        <v>43</v>
      </c>
      <c r="O209" s="86"/>
      <c r="P209" s="215">
        <f>O209*H209</f>
        <v>0</v>
      </c>
      <c r="Q209" s="215">
        <v>0</v>
      </c>
      <c r="R209" s="215">
        <f>Q209*H209</f>
        <v>0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143</v>
      </c>
      <c r="AT209" s="217" t="s">
        <v>125</v>
      </c>
      <c r="AU209" s="217" t="s">
        <v>80</v>
      </c>
      <c r="AY209" s="19" t="s">
        <v>124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76</v>
      </c>
      <c r="BK209" s="218">
        <f>ROUND(I209*H209,1)</f>
        <v>0</v>
      </c>
      <c r="BL209" s="19" t="s">
        <v>143</v>
      </c>
      <c r="BM209" s="217" t="s">
        <v>428</v>
      </c>
    </row>
    <row r="210" s="2" customFormat="1">
      <c r="A210" s="40"/>
      <c r="B210" s="41"/>
      <c r="C210" s="42"/>
      <c r="D210" s="219" t="s">
        <v>132</v>
      </c>
      <c r="E210" s="42"/>
      <c r="F210" s="220" t="s">
        <v>429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132</v>
      </c>
      <c r="AU210" s="19" t="s">
        <v>80</v>
      </c>
    </row>
    <row r="211" s="2" customFormat="1" ht="24.15" customHeight="1">
      <c r="A211" s="40"/>
      <c r="B211" s="41"/>
      <c r="C211" s="207" t="s">
        <v>379</v>
      </c>
      <c r="D211" s="207" t="s">
        <v>125</v>
      </c>
      <c r="E211" s="208" t="s">
        <v>1048</v>
      </c>
      <c r="F211" s="209" t="s">
        <v>1049</v>
      </c>
      <c r="G211" s="210" t="s">
        <v>396</v>
      </c>
      <c r="H211" s="211">
        <v>3.8799999999999999</v>
      </c>
      <c r="I211" s="212"/>
      <c r="J211" s="211">
        <f>ROUND(I211*H211,1)</f>
        <v>0</v>
      </c>
      <c r="K211" s="209" t="s">
        <v>129</v>
      </c>
      <c r="L211" s="46"/>
      <c r="M211" s="213" t="s">
        <v>19</v>
      </c>
      <c r="N211" s="214" t="s">
        <v>43</v>
      </c>
      <c r="O211" s="86"/>
      <c r="P211" s="215">
        <f>O211*H211</f>
        <v>0</v>
      </c>
      <c r="Q211" s="215">
        <v>0</v>
      </c>
      <c r="R211" s="215">
        <f>Q211*H211</f>
        <v>0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143</v>
      </c>
      <c r="AT211" s="217" t="s">
        <v>125</v>
      </c>
      <c r="AU211" s="217" t="s">
        <v>80</v>
      </c>
      <c r="AY211" s="19" t="s">
        <v>124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76</v>
      </c>
      <c r="BK211" s="218">
        <f>ROUND(I211*H211,1)</f>
        <v>0</v>
      </c>
      <c r="BL211" s="19" t="s">
        <v>143</v>
      </c>
      <c r="BM211" s="217" t="s">
        <v>1050</v>
      </c>
    </row>
    <row r="212" s="2" customFormat="1">
      <c r="A212" s="40"/>
      <c r="B212" s="41"/>
      <c r="C212" s="42"/>
      <c r="D212" s="219" t="s">
        <v>132</v>
      </c>
      <c r="E212" s="42"/>
      <c r="F212" s="220" t="s">
        <v>1051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132</v>
      </c>
      <c r="AU212" s="19" t="s">
        <v>80</v>
      </c>
    </row>
    <row r="213" s="11" customFormat="1" ht="22.8" customHeight="1">
      <c r="A213" s="11"/>
      <c r="B213" s="193"/>
      <c r="C213" s="194"/>
      <c r="D213" s="195" t="s">
        <v>71</v>
      </c>
      <c r="E213" s="233" t="s">
        <v>430</v>
      </c>
      <c r="F213" s="233" t="s">
        <v>431</v>
      </c>
      <c r="G213" s="194"/>
      <c r="H213" s="194"/>
      <c r="I213" s="197"/>
      <c r="J213" s="234">
        <f>BK213</f>
        <v>0</v>
      </c>
      <c r="K213" s="194"/>
      <c r="L213" s="199"/>
      <c r="M213" s="200"/>
      <c r="N213" s="201"/>
      <c r="O213" s="201"/>
      <c r="P213" s="202">
        <f>SUM(P214:P216)</f>
        <v>0</v>
      </c>
      <c r="Q213" s="201"/>
      <c r="R213" s="202">
        <f>SUM(R214:R216)</f>
        <v>0</v>
      </c>
      <c r="S213" s="201"/>
      <c r="T213" s="203">
        <f>SUM(T214:T216)</f>
        <v>0</v>
      </c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R213" s="204" t="s">
        <v>76</v>
      </c>
      <c r="AT213" s="205" t="s">
        <v>71</v>
      </c>
      <c r="AU213" s="205" t="s">
        <v>76</v>
      </c>
      <c r="AY213" s="204" t="s">
        <v>124</v>
      </c>
      <c r="BK213" s="206">
        <f>SUM(BK214:BK216)</f>
        <v>0</v>
      </c>
    </row>
    <row r="214" s="2" customFormat="1" ht="37.8" customHeight="1">
      <c r="A214" s="40"/>
      <c r="B214" s="41"/>
      <c r="C214" s="207" t="s">
        <v>384</v>
      </c>
      <c r="D214" s="207" t="s">
        <v>125</v>
      </c>
      <c r="E214" s="208" t="s">
        <v>433</v>
      </c>
      <c r="F214" s="209" t="s">
        <v>434</v>
      </c>
      <c r="G214" s="210" t="s">
        <v>396</v>
      </c>
      <c r="H214" s="211">
        <v>2.0099999999999998</v>
      </c>
      <c r="I214" s="212"/>
      <c r="J214" s="211">
        <f>ROUND(I214*H214,1)</f>
        <v>0</v>
      </c>
      <c r="K214" s="209" t="s">
        <v>129</v>
      </c>
      <c r="L214" s="46"/>
      <c r="M214" s="213" t="s">
        <v>19</v>
      </c>
      <c r="N214" s="214" t="s">
        <v>43</v>
      </c>
      <c r="O214" s="86"/>
      <c r="P214" s="215">
        <f>O214*H214</f>
        <v>0</v>
      </c>
      <c r="Q214" s="215">
        <v>0</v>
      </c>
      <c r="R214" s="215">
        <f>Q214*H214</f>
        <v>0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143</v>
      </c>
      <c r="AT214" s="217" t="s">
        <v>125</v>
      </c>
      <c r="AU214" s="217" t="s">
        <v>80</v>
      </c>
      <c r="AY214" s="19" t="s">
        <v>124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76</v>
      </c>
      <c r="BK214" s="218">
        <f>ROUND(I214*H214,1)</f>
        <v>0</v>
      </c>
      <c r="BL214" s="19" t="s">
        <v>143</v>
      </c>
      <c r="BM214" s="217" t="s">
        <v>435</v>
      </c>
    </row>
    <row r="215" s="2" customFormat="1">
      <c r="A215" s="40"/>
      <c r="B215" s="41"/>
      <c r="C215" s="42"/>
      <c r="D215" s="219" t="s">
        <v>132</v>
      </c>
      <c r="E215" s="42"/>
      <c r="F215" s="220" t="s">
        <v>436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132</v>
      </c>
      <c r="AU215" s="19" t="s">
        <v>80</v>
      </c>
    </row>
    <row r="216" s="2" customFormat="1" ht="16.5" customHeight="1">
      <c r="A216" s="40"/>
      <c r="B216" s="41"/>
      <c r="C216" s="207" t="s">
        <v>393</v>
      </c>
      <c r="D216" s="207" t="s">
        <v>125</v>
      </c>
      <c r="E216" s="208" t="s">
        <v>438</v>
      </c>
      <c r="F216" s="209" t="s">
        <v>439</v>
      </c>
      <c r="G216" s="210" t="s">
        <v>128</v>
      </c>
      <c r="H216" s="211">
        <v>1</v>
      </c>
      <c r="I216" s="212"/>
      <c r="J216" s="211">
        <f>ROUND(I216*H216,1)</f>
        <v>0</v>
      </c>
      <c r="K216" s="209" t="s">
        <v>19</v>
      </c>
      <c r="L216" s="46"/>
      <c r="M216" s="213" t="s">
        <v>19</v>
      </c>
      <c r="N216" s="214" t="s">
        <v>43</v>
      </c>
      <c r="O216" s="86"/>
      <c r="P216" s="215">
        <f>O216*H216</f>
        <v>0</v>
      </c>
      <c r="Q216" s="215">
        <v>0</v>
      </c>
      <c r="R216" s="215">
        <f>Q216*H216</f>
        <v>0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143</v>
      </c>
      <c r="AT216" s="217" t="s">
        <v>125</v>
      </c>
      <c r="AU216" s="217" t="s">
        <v>80</v>
      </c>
      <c r="AY216" s="19" t="s">
        <v>124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76</v>
      </c>
      <c r="BK216" s="218">
        <f>ROUND(I216*H216,1)</f>
        <v>0</v>
      </c>
      <c r="BL216" s="19" t="s">
        <v>143</v>
      </c>
      <c r="BM216" s="217" t="s">
        <v>1052</v>
      </c>
    </row>
    <row r="217" s="11" customFormat="1" ht="25.92" customHeight="1">
      <c r="A217" s="11"/>
      <c r="B217" s="193"/>
      <c r="C217" s="194"/>
      <c r="D217" s="195" t="s">
        <v>71</v>
      </c>
      <c r="E217" s="196" t="s">
        <v>441</v>
      </c>
      <c r="F217" s="196" t="s">
        <v>442</v>
      </c>
      <c r="G217" s="194"/>
      <c r="H217" s="194"/>
      <c r="I217" s="197"/>
      <c r="J217" s="198">
        <f>BK217</f>
        <v>0</v>
      </c>
      <c r="K217" s="194"/>
      <c r="L217" s="199"/>
      <c r="M217" s="200"/>
      <c r="N217" s="201"/>
      <c r="O217" s="201"/>
      <c r="P217" s="202">
        <f>P218+P241+P243+P361+P458+P505+P512+P530+P544+P564</f>
        <v>0</v>
      </c>
      <c r="Q217" s="201"/>
      <c r="R217" s="202">
        <f>R218+R241+R243+R361+R458+R505+R512+R530+R544+R564</f>
        <v>22.7058146</v>
      </c>
      <c r="S217" s="201"/>
      <c r="T217" s="203">
        <f>T218+T241+T243+T361+T458+T505+T512+T530+T544+T564</f>
        <v>11.2243925</v>
      </c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R217" s="204" t="s">
        <v>80</v>
      </c>
      <c r="AT217" s="205" t="s">
        <v>71</v>
      </c>
      <c r="AU217" s="205" t="s">
        <v>72</v>
      </c>
      <c r="AY217" s="204" t="s">
        <v>124</v>
      </c>
      <c r="BK217" s="206">
        <f>BK218+BK241+BK243+BK361+BK458+BK505+BK512+BK530+BK544+BK564</f>
        <v>0</v>
      </c>
    </row>
    <row r="218" s="11" customFormat="1" ht="22.8" customHeight="1">
      <c r="A218" s="11"/>
      <c r="B218" s="193"/>
      <c r="C218" s="194"/>
      <c r="D218" s="195" t="s">
        <v>71</v>
      </c>
      <c r="E218" s="233" t="s">
        <v>443</v>
      </c>
      <c r="F218" s="233" t="s">
        <v>444</v>
      </c>
      <c r="G218" s="194"/>
      <c r="H218" s="194"/>
      <c r="I218" s="197"/>
      <c r="J218" s="234">
        <f>BK218</f>
        <v>0</v>
      </c>
      <c r="K218" s="194"/>
      <c r="L218" s="199"/>
      <c r="M218" s="200"/>
      <c r="N218" s="201"/>
      <c r="O218" s="201"/>
      <c r="P218" s="202">
        <f>SUM(P219:P240)</f>
        <v>0</v>
      </c>
      <c r="Q218" s="201"/>
      <c r="R218" s="202">
        <f>SUM(R219:R240)</f>
        <v>1.4729700000000001</v>
      </c>
      <c r="S218" s="201"/>
      <c r="T218" s="203">
        <f>SUM(T219:T240)</f>
        <v>0.12408</v>
      </c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R218" s="204" t="s">
        <v>80</v>
      </c>
      <c r="AT218" s="205" t="s">
        <v>71</v>
      </c>
      <c r="AU218" s="205" t="s">
        <v>76</v>
      </c>
      <c r="AY218" s="204" t="s">
        <v>124</v>
      </c>
      <c r="BK218" s="206">
        <f>SUM(BK219:BK240)</f>
        <v>0</v>
      </c>
    </row>
    <row r="219" s="2" customFormat="1" ht="16.5" customHeight="1">
      <c r="A219" s="40"/>
      <c r="B219" s="41"/>
      <c r="C219" s="207" t="s">
        <v>399</v>
      </c>
      <c r="D219" s="207" t="s">
        <v>125</v>
      </c>
      <c r="E219" s="208" t="s">
        <v>446</v>
      </c>
      <c r="F219" s="209" t="s">
        <v>447</v>
      </c>
      <c r="G219" s="210" t="s">
        <v>189</v>
      </c>
      <c r="H219" s="211">
        <v>215</v>
      </c>
      <c r="I219" s="212"/>
      <c r="J219" s="211">
        <f>ROUND(I219*H219,1)</f>
        <v>0</v>
      </c>
      <c r="K219" s="209" t="s">
        <v>129</v>
      </c>
      <c r="L219" s="46"/>
      <c r="M219" s="213" t="s">
        <v>19</v>
      </c>
      <c r="N219" s="214" t="s">
        <v>43</v>
      </c>
      <c r="O219" s="86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251</v>
      </c>
      <c r="AT219" s="217" t="s">
        <v>125</v>
      </c>
      <c r="AU219" s="217" t="s">
        <v>80</v>
      </c>
      <c r="AY219" s="19" t="s">
        <v>124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76</v>
      </c>
      <c r="BK219" s="218">
        <f>ROUND(I219*H219,1)</f>
        <v>0</v>
      </c>
      <c r="BL219" s="19" t="s">
        <v>251</v>
      </c>
      <c r="BM219" s="217" t="s">
        <v>448</v>
      </c>
    </row>
    <row r="220" s="2" customFormat="1">
      <c r="A220" s="40"/>
      <c r="B220" s="41"/>
      <c r="C220" s="42"/>
      <c r="D220" s="219" t="s">
        <v>132</v>
      </c>
      <c r="E220" s="42"/>
      <c r="F220" s="220" t="s">
        <v>449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132</v>
      </c>
      <c r="AU220" s="19" t="s">
        <v>80</v>
      </c>
    </row>
    <row r="221" s="14" customFormat="1">
      <c r="A221" s="14"/>
      <c r="B221" s="246"/>
      <c r="C221" s="247"/>
      <c r="D221" s="237" t="s">
        <v>192</v>
      </c>
      <c r="E221" s="248" t="s">
        <v>19</v>
      </c>
      <c r="F221" s="249" t="s">
        <v>313</v>
      </c>
      <c r="G221" s="247"/>
      <c r="H221" s="248" t="s">
        <v>19</v>
      </c>
      <c r="I221" s="250"/>
      <c r="J221" s="247"/>
      <c r="K221" s="247"/>
      <c r="L221" s="251"/>
      <c r="M221" s="252"/>
      <c r="N221" s="253"/>
      <c r="O221" s="253"/>
      <c r="P221" s="253"/>
      <c r="Q221" s="253"/>
      <c r="R221" s="253"/>
      <c r="S221" s="253"/>
      <c r="T221" s="25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5" t="s">
        <v>192</v>
      </c>
      <c r="AU221" s="255" t="s">
        <v>80</v>
      </c>
      <c r="AV221" s="14" t="s">
        <v>76</v>
      </c>
      <c r="AW221" s="14" t="s">
        <v>33</v>
      </c>
      <c r="AX221" s="14" t="s">
        <v>72</v>
      </c>
      <c r="AY221" s="255" t="s">
        <v>124</v>
      </c>
    </row>
    <row r="222" s="13" customFormat="1">
      <c r="A222" s="13"/>
      <c r="B222" s="235"/>
      <c r="C222" s="236"/>
      <c r="D222" s="237" t="s">
        <v>192</v>
      </c>
      <c r="E222" s="256" t="s">
        <v>19</v>
      </c>
      <c r="F222" s="238" t="s">
        <v>1053</v>
      </c>
      <c r="G222" s="236"/>
      <c r="H222" s="239">
        <v>215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5" t="s">
        <v>192</v>
      </c>
      <c r="AU222" s="245" t="s">
        <v>80</v>
      </c>
      <c r="AV222" s="13" t="s">
        <v>80</v>
      </c>
      <c r="AW222" s="13" t="s">
        <v>33</v>
      </c>
      <c r="AX222" s="13" t="s">
        <v>76</v>
      </c>
      <c r="AY222" s="245" t="s">
        <v>124</v>
      </c>
    </row>
    <row r="223" s="2" customFormat="1" ht="16.5" customHeight="1">
      <c r="A223" s="40"/>
      <c r="B223" s="41"/>
      <c r="C223" s="268" t="s">
        <v>404</v>
      </c>
      <c r="D223" s="268" t="s">
        <v>453</v>
      </c>
      <c r="E223" s="269" t="s">
        <v>454</v>
      </c>
      <c r="F223" s="270" t="s">
        <v>455</v>
      </c>
      <c r="G223" s="271" t="s">
        <v>189</v>
      </c>
      <c r="H223" s="272">
        <v>258</v>
      </c>
      <c r="I223" s="273"/>
      <c r="J223" s="272">
        <f>ROUND(I223*H223,1)</f>
        <v>0</v>
      </c>
      <c r="K223" s="270" t="s">
        <v>129</v>
      </c>
      <c r="L223" s="274"/>
      <c r="M223" s="275" t="s">
        <v>19</v>
      </c>
      <c r="N223" s="276" t="s">
        <v>43</v>
      </c>
      <c r="O223" s="86"/>
      <c r="P223" s="215">
        <f>O223*H223</f>
        <v>0</v>
      </c>
      <c r="Q223" s="215">
        <v>0.0016999999999999999</v>
      </c>
      <c r="R223" s="215">
        <f>Q223*H223</f>
        <v>0.43859999999999999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315</v>
      </c>
      <c r="AT223" s="217" t="s">
        <v>453</v>
      </c>
      <c r="AU223" s="217" t="s">
        <v>80</v>
      </c>
      <c r="AY223" s="19" t="s">
        <v>124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76</v>
      </c>
      <c r="BK223" s="218">
        <f>ROUND(I223*H223,1)</f>
        <v>0</v>
      </c>
      <c r="BL223" s="19" t="s">
        <v>251</v>
      </c>
      <c r="BM223" s="217" t="s">
        <v>456</v>
      </c>
    </row>
    <row r="224" s="13" customFormat="1">
      <c r="A224" s="13"/>
      <c r="B224" s="235"/>
      <c r="C224" s="236"/>
      <c r="D224" s="237" t="s">
        <v>192</v>
      </c>
      <c r="E224" s="236"/>
      <c r="F224" s="238" t="s">
        <v>1054</v>
      </c>
      <c r="G224" s="236"/>
      <c r="H224" s="239">
        <v>258</v>
      </c>
      <c r="I224" s="240"/>
      <c r="J224" s="236"/>
      <c r="K224" s="236"/>
      <c r="L224" s="241"/>
      <c r="M224" s="242"/>
      <c r="N224" s="243"/>
      <c r="O224" s="243"/>
      <c r="P224" s="243"/>
      <c r="Q224" s="243"/>
      <c r="R224" s="243"/>
      <c r="S224" s="243"/>
      <c r="T224" s="24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5" t="s">
        <v>192</v>
      </c>
      <c r="AU224" s="245" t="s">
        <v>80</v>
      </c>
      <c r="AV224" s="13" t="s">
        <v>80</v>
      </c>
      <c r="AW224" s="13" t="s">
        <v>4</v>
      </c>
      <c r="AX224" s="13" t="s">
        <v>76</v>
      </c>
      <c r="AY224" s="245" t="s">
        <v>124</v>
      </c>
    </row>
    <row r="225" s="2" customFormat="1" ht="16.5" customHeight="1">
      <c r="A225" s="40"/>
      <c r="B225" s="41"/>
      <c r="C225" s="207" t="s">
        <v>410</v>
      </c>
      <c r="D225" s="207" t="s">
        <v>125</v>
      </c>
      <c r="E225" s="208" t="s">
        <v>459</v>
      </c>
      <c r="F225" s="209" t="s">
        <v>460</v>
      </c>
      <c r="G225" s="210" t="s">
        <v>189</v>
      </c>
      <c r="H225" s="211">
        <v>215</v>
      </c>
      <c r="I225" s="212"/>
      <c r="J225" s="211">
        <f>ROUND(I225*H225,1)</f>
        <v>0</v>
      </c>
      <c r="K225" s="209" t="s">
        <v>129</v>
      </c>
      <c r="L225" s="46"/>
      <c r="M225" s="213" t="s">
        <v>19</v>
      </c>
      <c r="N225" s="214" t="s">
        <v>43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251</v>
      </c>
      <c r="AT225" s="217" t="s">
        <v>125</v>
      </c>
      <c r="AU225" s="217" t="s">
        <v>80</v>
      </c>
      <c r="AY225" s="19" t="s">
        <v>124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76</v>
      </c>
      <c r="BK225" s="218">
        <f>ROUND(I225*H225,1)</f>
        <v>0</v>
      </c>
      <c r="BL225" s="19" t="s">
        <v>251</v>
      </c>
      <c r="BM225" s="217" t="s">
        <v>1055</v>
      </c>
    </row>
    <row r="226" s="2" customFormat="1">
      <c r="A226" s="40"/>
      <c r="B226" s="41"/>
      <c r="C226" s="42"/>
      <c r="D226" s="219" t="s">
        <v>132</v>
      </c>
      <c r="E226" s="42"/>
      <c r="F226" s="220" t="s">
        <v>462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132</v>
      </c>
      <c r="AU226" s="19" t="s">
        <v>80</v>
      </c>
    </row>
    <row r="227" s="14" customFormat="1">
      <c r="A227" s="14"/>
      <c r="B227" s="246"/>
      <c r="C227" s="247"/>
      <c r="D227" s="237" t="s">
        <v>192</v>
      </c>
      <c r="E227" s="248" t="s">
        <v>19</v>
      </c>
      <c r="F227" s="249" t="s">
        <v>313</v>
      </c>
      <c r="G227" s="247"/>
      <c r="H227" s="248" t="s">
        <v>19</v>
      </c>
      <c r="I227" s="250"/>
      <c r="J227" s="247"/>
      <c r="K227" s="247"/>
      <c r="L227" s="251"/>
      <c r="M227" s="252"/>
      <c r="N227" s="253"/>
      <c r="O227" s="253"/>
      <c r="P227" s="253"/>
      <c r="Q227" s="253"/>
      <c r="R227" s="253"/>
      <c r="S227" s="253"/>
      <c r="T227" s="25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5" t="s">
        <v>192</v>
      </c>
      <c r="AU227" s="255" t="s">
        <v>80</v>
      </c>
      <c r="AV227" s="14" t="s">
        <v>76</v>
      </c>
      <c r="AW227" s="14" t="s">
        <v>33</v>
      </c>
      <c r="AX227" s="14" t="s">
        <v>72</v>
      </c>
      <c r="AY227" s="255" t="s">
        <v>124</v>
      </c>
    </row>
    <row r="228" s="13" customFormat="1">
      <c r="A228" s="13"/>
      <c r="B228" s="235"/>
      <c r="C228" s="236"/>
      <c r="D228" s="237" t="s">
        <v>192</v>
      </c>
      <c r="E228" s="256" t="s">
        <v>19</v>
      </c>
      <c r="F228" s="238" t="s">
        <v>1053</v>
      </c>
      <c r="G228" s="236"/>
      <c r="H228" s="239">
        <v>215</v>
      </c>
      <c r="I228" s="240"/>
      <c r="J228" s="236"/>
      <c r="K228" s="236"/>
      <c r="L228" s="241"/>
      <c r="M228" s="242"/>
      <c r="N228" s="243"/>
      <c r="O228" s="243"/>
      <c r="P228" s="243"/>
      <c r="Q228" s="243"/>
      <c r="R228" s="243"/>
      <c r="S228" s="243"/>
      <c r="T228" s="24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5" t="s">
        <v>192</v>
      </c>
      <c r="AU228" s="245" t="s">
        <v>80</v>
      </c>
      <c r="AV228" s="13" t="s">
        <v>80</v>
      </c>
      <c r="AW228" s="13" t="s">
        <v>33</v>
      </c>
      <c r="AX228" s="13" t="s">
        <v>76</v>
      </c>
      <c r="AY228" s="245" t="s">
        <v>124</v>
      </c>
    </row>
    <row r="229" s="2" customFormat="1" ht="24.15" customHeight="1">
      <c r="A229" s="40"/>
      <c r="B229" s="41"/>
      <c r="C229" s="268" t="s">
        <v>415</v>
      </c>
      <c r="D229" s="268" t="s">
        <v>453</v>
      </c>
      <c r="E229" s="269" t="s">
        <v>464</v>
      </c>
      <c r="F229" s="270" t="s">
        <v>465</v>
      </c>
      <c r="G229" s="271" t="s">
        <v>189</v>
      </c>
      <c r="H229" s="272">
        <v>258</v>
      </c>
      <c r="I229" s="273"/>
      <c r="J229" s="272">
        <f>ROUND(I229*H229,1)</f>
        <v>0</v>
      </c>
      <c r="K229" s="270" t="s">
        <v>129</v>
      </c>
      <c r="L229" s="274"/>
      <c r="M229" s="275" t="s">
        <v>19</v>
      </c>
      <c r="N229" s="276" t="s">
        <v>43</v>
      </c>
      <c r="O229" s="86"/>
      <c r="P229" s="215">
        <f>O229*H229</f>
        <v>0</v>
      </c>
      <c r="Q229" s="215">
        <v>0.0040000000000000001</v>
      </c>
      <c r="R229" s="215">
        <f>Q229*H229</f>
        <v>1.032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315</v>
      </c>
      <c r="AT229" s="217" t="s">
        <v>453</v>
      </c>
      <c r="AU229" s="217" t="s">
        <v>80</v>
      </c>
      <c r="AY229" s="19" t="s">
        <v>124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76</v>
      </c>
      <c r="BK229" s="218">
        <f>ROUND(I229*H229,1)</f>
        <v>0</v>
      </c>
      <c r="BL229" s="19" t="s">
        <v>251</v>
      </c>
      <c r="BM229" s="217" t="s">
        <v>466</v>
      </c>
    </row>
    <row r="230" s="13" customFormat="1">
      <c r="A230" s="13"/>
      <c r="B230" s="235"/>
      <c r="C230" s="236"/>
      <c r="D230" s="237" t="s">
        <v>192</v>
      </c>
      <c r="E230" s="236"/>
      <c r="F230" s="238" t="s">
        <v>1054</v>
      </c>
      <c r="G230" s="236"/>
      <c r="H230" s="239">
        <v>258</v>
      </c>
      <c r="I230" s="240"/>
      <c r="J230" s="236"/>
      <c r="K230" s="236"/>
      <c r="L230" s="241"/>
      <c r="M230" s="242"/>
      <c r="N230" s="243"/>
      <c r="O230" s="243"/>
      <c r="P230" s="243"/>
      <c r="Q230" s="243"/>
      <c r="R230" s="243"/>
      <c r="S230" s="243"/>
      <c r="T230" s="24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5" t="s">
        <v>192</v>
      </c>
      <c r="AU230" s="245" t="s">
        <v>80</v>
      </c>
      <c r="AV230" s="13" t="s">
        <v>80</v>
      </c>
      <c r="AW230" s="13" t="s">
        <v>4</v>
      </c>
      <c r="AX230" s="13" t="s">
        <v>76</v>
      </c>
      <c r="AY230" s="245" t="s">
        <v>124</v>
      </c>
    </row>
    <row r="231" s="2" customFormat="1" ht="24.15" customHeight="1">
      <c r="A231" s="40"/>
      <c r="B231" s="41"/>
      <c r="C231" s="207" t="s">
        <v>420</v>
      </c>
      <c r="D231" s="207" t="s">
        <v>125</v>
      </c>
      <c r="E231" s="208" t="s">
        <v>468</v>
      </c>
      <c r="F231" s="209" t="s">
        <v>469</v>
      </c>
      <c r="G231" s="210" t="s">
        <v>189</v>
      </c>
      <c r="H231" s="211">
        <v>215</v>
      </c>
      <c r="I231" s="212"/>
      <c r="J231" s="211">
        <f>ROUND(I231*H231,1)</f>
        <v>0</v>
      </c>
      <c r="K231" s="209" t="s">
        <v>129</v>
      </c>
      <c r="L231" s="46"/>
      <c r="M231" s="213" t="s">
        <v>19</v>
      </c>
      <c r="N231" s="214" t="s">
        <v>43</v>
      </c>
      <c r="O231" s="86"/>
      <c r="P231" s="215">
        <f>O231*H231</f>
        <v>0</v>
      </c>
      <c r="Q231" s="215">
        <v>0</v>
      </c>
      <c r="R231" s="215">
        <f>Q231*H231</f>
        <v>0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251</v>
      </c>
      <c r="AT231" s="217" t="s">
        <v>125</v>
      </c>
      <c r="AU231" s="217" t="s">
        <v>80</v>
      </c>
      <c r="AY231" s="19" t="s">
        <v>124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76</v>
      </c>
      <c r="BK231" s="218">
        <f>ROUND(I231*H231,1)</f>
        <v>0</v>
      </c>
      <c r="BL231" s="19" t="s">
        <v>251</v>
      </c>
      <c r="BM231" s="217" t="s">
        <v>470</v>
      </c>
    </row>
    <row r="232" s="2" customFormat="1">
      <c r="A232" s="40"/>
      <c r="B232" s="41"/>
      <c r="C232" s="42"/>
      <c r="D232" s="219" t="s">
        <v>132</v>
      </c>
      <c r="E232" s="42"/>
      <c r="F232" s="220" t="s">
        <v>471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132</v>
      </c>
      <c r="AU232" s="19" t="s">
        <v>80</v>
      </c>
    </row>
    <row r="233" s="2" customFormat="1" ht="16.5" customHeight="1">
      <c r="A233" s="40"/>
      <c r="B233" s="41"/>
      <c r="C233" s="268" t="s">
        <v>425</v>
      </c>
      <c r="D233" s="268" t="s">
        <v>453</v>
      </c>
      <c r="E233" s="269" t="s">
        <v>473</v>
      </c>
      <c r="F233" s="270" t="s">
        <v>474</v>
      </c>
      <c r="G233" s="271" t="s">
        <v>475</v>
      </c>
      <c r="H233" s="272">
        <v>2.3700000000000001</v>
      </c>
      <c r="I233" s="273"/>
      <c r="J233" s="272">
        <f>ROUND(I233*H233,1)</f>
        <v>0</v>
      </c>
      <c r="K233" s="270" t="s">
        <v>129</v>
      </c>
      <c r="L233" s="274"/>
      <c r="M233" s="275" t="s">
        <v>19</v>
      </c>
      <c r="N233" s="276" t="s">
        <v>43</v>
      </c>
      <c r="O233" s="86"/>
      <c r="P233" s="215">
        <f>O233*H233</f>
        <v>0</v>
      </c>
      <c r="Q233" s="215">
        <v>0.001</v>
      </c>
      <c r="R233" s="215">
        <f>Q233*H233</f>
        <v>0.0023700000000000001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315</v>
      </c>
      <c r="AT233" s="217" t="s">
        <v>453</v>
      </c>
      <c r="AU233" s="217" t="s">
        <v>80</v>
      </c>
      <c r="AY233" s="19" t="s">
        <v>124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76</v>
      </c>
      <c r="BK233" s="218">
        <f>ROUND(I233*H233,1)</f>
        <v>0</v>
      </c>
      <c r="BL233" s="19" t="s">
        <v>251</v>
      </c>
      <c r="BM233" s="217" t="s">
        <v>476</v>
      </c>
    </row>
    <row r="234" s="13" customFormat="1">
      <c r="A234" s="13"/>
      <c r="B234" s="235"/>
      <c r="C234" s="236"/>
      <c r="D234" s="237" t="s">
        <v>192</v>
      </c>
      <c r="E234" s="236"/>
      <c r="F234" s="238" t="s">
        <v>1056</v>
      </c>
      <c r="G234" s="236"/>
      <c r="H234" s="239">
        <v>2.3700000000000001</v>
      </c>
      <c r="I234" s="240"/>
      <c r="J234" s="236"/>
      <c r="K234" s="236"/>
      <c r="L234" s="241"/>
      <c r="M234" s="242"/>
      <c r="N234" s="243"/>
      <c r="O234" s="243"/>
      <c r="P234" s="243"/>
      <c r="Q234" s="243"/>
      <c r="R234" s="243"/>
      <c r="S234" s="243"/>
      <c r="T234" s="24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5" t="s">
        <v>192</v>
      </c>
      <c r="AU234" s="245" t="s">
        <v>80</v>
      </c>
      <c r="AV234" s="13" t="s">
        <v>80</v>
      </c>
      <c r="AW234" s="13" t="s">
        <v>4</v>
      </c>
      <c r="AX234" s="13" t="s">
        <v>76</v>
      </c>
      <c r="AY234" s="245" t="s">
        <v>124</v>
      </c>
    </row>
    <row r="235" s="2" customFormat="1" ht="16.5" customHeight="1">
      <c r="A235" s="40"/>
      <c r="B235" s="41"/>
      <c r="C235" s="207" t="s">
        <v>432</v>
      </c>
      <c r="D235" s="207" t="s">
        <v>125</v>
      </c>
      <c r="E235" s="208" t="s">
        <v>479</v>
      </c>
      <c r="F235" s="209" t="s">
        <v>480</v>
      </c>
      <c r="G235" s="210" t="s">
        <v>189</v>
      </c>
      <c r="H235" s="211">
        <v>188</v>
      </c>
      <c r="I235" s="212"/>
      <c r="J235" s="211">
        <f>ROUND(I235*H235,1)</f>
        <v>0</v>
      </c>
      <c r="K235" s="209" t="s">
        <v>129</v>
      </c>
      <c r="L235" s="46"/>
      <c r="M235" s="213" t="s">
        <v>19</v>
      </c>
      <c r="N235" s="214" t="s">
        <v>43</v>
      </c>
      <c r="O235" s="86"/>
      <c r="P235" s="215">
        <f>O235*H235</f>
        <v>0</v>
      </c>
      <c r="Q235" s="215">
        <v>0</v>
      </c>
      <c r="R235" s="215">
        <f>Q235*H235</f>
        <v>0</v>
      </c>
      <c r="S235" s="215">
        <v>0.00066</v>
      </c>
      <c r="T235" s="216">
        <f>S235*H235</f>
        <v>0.12408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251</v>
      </c>
      <c r="AT235" s="217" t="s">
        <v>125</v>
      </c>
      <c r="AU235" s="217" t="s">
        <v>80</v>
      </c>
      <c r="AY235" s="19" t="s">
        <v>124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76</v>
      </c>
      <c r="BK235" s="218">
        <f>ROUND(I235*H235,1)</f>
        <v>0</v>
      </c>
      <c r="BL235" s="19" t="s">
        <v>251</v>
      </c>
      <c r="BM235" s="217" t="s">
        <v>481</v>
      </c>
    </row>
    <row r="236" s="2" customFormat="1">
      <c r="A236" s="40"/>
      <c r="B236" s="41"/>
      <c r="C236" s="42"/>
      <c r="D236" s="219" t="s">
        <v>132</v>
      </c>
      <c r="E236" s="42"/>
      <c r="F236" s="220" t="s">
        <v>482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132</v>
      </c>
      <c r="AU236" s="19" t="s">
        <v>80</v>
      </c>
    </row>
    <row r="237" s="14" customFormat="1">
      <c r="A237" s="14"/>
      <c r="B237" s="246"/>
      <c r="C237" s="247"/>
      <c r="D237" s="237" t="s">
        <v>192</v>
      </c>
      <c r="E237" s="248" t="s">
        <v>19</v>
      </c>
      <c r="F237" s="249" t="s">
        <v>313</v>
      </c>
      <c r="G237" s="247"/>
      <c r="H237" s="248" t="s">
        <v>19</v>
      </c>
      <c r="I237" s="250"/>
      <c r="J237" s="247"/>
      <c r="K237" s="247"/>
      <c r="L237" s="251"/>
      <c r="M237" s="252"/>
      <c r="N237" s="253"/>
      <c r="O237" s="253"/>
      <c r="P237" s="253"/>
      <c r="Q237" s="253"/>
      <c r="R237" s="253"/>
      <c r="S237" s="253"/>
      <c r="T237" s="25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5" t="s">
        <v>192</v>
      </c>
      <c r="AU237" s="255" t="s">
        <v>80</v>
      </c>
      <c r="AV237" s="14" t="s">
        <v>76</v>
      </c>
      <c r="AW237" s="14" t="s">
        <v>33</v>
      </c>
      <c r="AX237" s="14" t="s">
        <v>72</v>
      </c>
      <c r="AY237" s="255" t="s">
        <v>124</v>
      </c>
    </row>
    <row r="238" s="13" customFormat="1">
      <c r="A238" s="13"/>
      <c r="B238" s="235"/>
      <c r="C238" s="236"/>
      <c r="D238" s="237" t="s">
        <v>192</v>
      </c>
      <c r="E238" s="256" t="s">
        <v>19</v>
      </c>
      <c r="F238" s="238" t="s">
        <v>1057</v>
      </c>
      <c r="G238" s="236"/>
      <c r="H238" s="239">
        <v>188</v>
      </c>
      <c r="I238" s="240"/>
      <c r="J238" s="236"/>
      <c r="K238" s="236"/>
      <c r="L238" s="241"/>
      <c r="M238" s="242"/>
      <c r="N238" s="243"/>
      <c r="O238" s="243"/>
      <c r="P238" s="243"/>
      <c r="Q238" s="243"/>
      <c r="R238" s="243"/>
      <c r="S238" s="243"/>
      <c r="T238" s="24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5" t="s">
        <v>192</v>
      </c>
      <c r="AU238" s="245" t="s">
        <v>80</v>
      </c>
      <c r="AV238" s="13" t="s">
        <v>80</v>
      </c>
      <c r="AW238" s="13" t="s">
        <v>33</v>
      </c>
      <c r="AX238" s="13" t="s">
        <v>76</v>
      </c>
      <c r="AY238" s="245" t="s">
        <v>124</v>
      </c>
    </row>
    <row r="239" s="2" customFormat="1" ht="24.15" customHeight="1">
      <c r="A239" s="40"/>
      <c r="B239" s="41"/>
      <c r="C239" s="207" t="s">
        <v>437</v>
      </c>
      <c r="D239" s="207" t="s">
        <v>125</v>
      </c>
      <c r="E239" s="208" t="s">
        <v>483</v>
      </c>
      <c r="F239" s="209" t="s">
        <v>484</v>
      </c>
      <c r="G239" s="210" t="s">
        <v>485</v>
      </c>
      <c r="H239" s="212"/>
      <c r="I239" s="212"/>
      <c r="J239" s="211">
        <f>ROUND(I239*H239,1)</f>
        <v>0</v>
      </c>
      <c r="K239" s="209" t="s">
        <v>129</v>
      </c>
      <c r="L239" s="46"/>
      <c r="M239" s="213" t="s">
        <v>19</v>
      </c>
      <c r="N239" s="214" t="s">
        <v>43</v>
      </c>
      <c r="O239" s="86"/>
      <c r="P239" s="215">
        <f>O239*H239</f>
        <v>0</v>
      </c>
      <c r="Q239" s="215">
        <v>0</v>
      </c>
      <c r="R239" s="215">
        <f>Q239*H239</f>
        <v>0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251</v>
      </c>
      <c r="AT239" s="217" t="s">
        <v>125</v>
      </c>
      <c r="AU239" s="217" t="s">
        <v>80</v>
      </c>
      <c r="AY239" s="19" t="s">
        <v>124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76</v>
      </c>
      <c r="BK239" s="218">
        <f>ROUND(I239*H239,1)</f>
        <v>0</v>
      </c>
      <c r="BL239" s="19" t="s">
        <v>251</v>
      </c>
      <c r="BM239" s="217" t="s">
        <v>486</v>
      </c>
    </row>
    <row r="240" s="2" customFormat="1">
      <c r="A240" s="40"/>
      <c r="B240" s="41"/>
      <c r="C240" s="42"/>
      <c r="D240" s="219" t="s">
        <v>132</v>
      </c>
      <c r="E240" s="42"/>
      <c r="F240" s="220" t="s">
        <v>487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132</v>
      </c>
      <c r="AU240" s="19" t="s">
        <v>80</v>
      </c>
    </row>
    <row r="241" s="11" customFormat="1" ht="22.8" customHeight="1">
      <c r="A241" s="11"/>
      <c r="B241" s="193"/>
      <c r="C241" s="194"/>
      <c r="D241" s="195" t="s">
        <v>71</v>
      </c>
      <c r="E241" s="233" t="s">
        <v>488</v>
      </c>
      <c r="F241" s="233" t="s">
        <v>489</v>
      </c>
      <c r="G241" s="194"/>
      <c r="H241" s="194"/>
      <c r="I241" s="197"/>
      <c r="J241" s="234">
        <f>BK241</f>
        <v>0</v>
      </c>
      <c r="K241" s="194"/>
      <c r="L241" s="199"/>
      <c r="M241" s="200"/>
      <c r="N241" s="201"/>
      <c r="O241" s="201"/>
      <c r="P241" s="202">
        <f>P242</f>
        <v>0</v>
      </c>
      <c r="Q241" s="201"/>
      <c r="R241" s="202">
        <f>R242</f>
        <v>0</v>
      </c>
      <c r="S241" s="201"/>
      <c r="T241" s="203">
        <f>T242</f>
        <v>0</v>
      </c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R241" s="204" t="s">
        <v>80</v>
      </c>
      <c r="AT241" s="205" t="s">
        <v>71</v>
      </c>
      <c r="AU241" s="205" t="s">
        <v>76</v>
      </c>
      <c r="AY241" s="204" t="s">
        <v>124</v>
      </c>
      <c r="BK241" s="206">
        <f>BK242</f>
        <v>0</v>
      </c>
    </row>
    <row r="242" s="2" customFormat="1" ht="16.5" customHeight="1">
      <c r="A242" s="40"/>
      <c r="B242" s="41"/>
      <c r="C242" s="207" t="s">
        <v>445</v>
      </c>
      <c r="D242" s="207" t="s">
        <v>125</v>
      </c>
      <c r="E242" s="208" t="s">
        <v>490</v>
      </c>
      <c r="F242" s="209" t="s">
        <v>491</v>
      </c>
      <c r="G242" s="210" t="s">
        <v>357</v>
      </c>
      <c r="H242" s="211">
        <v>20</v>
      </c>
      <c r="I242" s="212"/>
      <c r="J242" s="211">
        <f>ROUND(I242*H242,1)</f>
        <v>0</v>
      </c>
      <c r="K242" s="209" t="s">
        <v>19</v>
      </c>
      <c r="L242" s="46"/>
      <c r="M242" s="213" t="s">
        <v>19</v>
      </c>
      <c r="N242" s="214" t="s">
        <v>43</v>
      </c>
      <c r="O242" s="86"/>
      <c r="P242" s="215">
        <f>O242*H242</f>
        <v>0</v>
      </c>
      <c r="Q242" s="215">
        <v>0</v>
      </c>
      <c r="R242" s="215">
        <f>Q242*H242</f>
        <v>0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251</v>
      </c>
      <c r="AT242" s="217" t="s">
        <v>125</v>
      </c>
      <c r="AU242" s="217" t="s">
        <v>80</v>
      </c>
      <c r="AY242" s="19" t="s">
        <v>124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76</v>
      </c>
      <c r="BK242" s="218">
        <f>ROUND(I242*H242,1)</f>
        <v>0</v>
      </c>
      <c r="BL242" s="19" t="s">
        <v>251</v>
      </c>
      <c r="BM242" s="217" t="s">
        <v>492</v>
      </c>
    </row>
    <row r="243" s="11" customFormat="1" ht="22.8" customHeight="1">
      <c r="A243" s="11"/>
      <c r="B243" s="193"/>
      <c r="C243" s="194"/>
      <c r="D243" s="195" t="s">
        <v>71</v>
      </c>
      <c r="E243" s="233" t="s">
        <v>493</v>
      </c>
      <c r="F243" s="233" t="s">
        <v>494</v>
      </c>
      <c r="G243" s="194"/>
      <c r="H243" s="194"/>
      <c r="I243" s="197"/>
      <c r="J243" s="234">
        <f>BK243</f>
        <v>0</v>
      </c>
      <c r="K243" s="194"/>
      <c r="L243" s="199"/>
      <c r="M243" s="200"/>
      <c r="N243" s="201"/>
      <c r="O243" s="201"/>
      <c r="P243" s="202">
        <f>SUM(P244:P360)</f>
        <v>0</v>
      </c>
      <c r="Q243" s="201"/>
      <c r="R243" s="202">
        <f>SUM(R244:R360)</f>
        <v>6.7095118000000005</v>
      </c>
      <c r="S243" s="201"/>
      <c r="T243" s="203">
        <f>SUM(T244:T360)</f>
        <v>5.7463600000000001</v>
      </c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R243" s="204" t="s">
        <v>80</v>
      </c>
      <c r="AT243" s="205" t="s">
        <v>71</v>
      </c>
      <c r="AU243" s="205" t="s">
        <v>76</v>
      </c>
      <c r="AY243" s="204" t="s">
        <v>124</v>
      </c>
      <c r="BK243" s="206">
        <f>SUM(BK244:BK360)</f>
        <v>0</v>
      </c>
    </row>
    <row r="244" s="2" customFormat="1" ht="16.5" customHeight="1">
      <c r="A244" s="40"/>
      <c r="B244" s="41"/>
      <c r="C244" s="207" t="s">
        <v>452</v>
      </c>
      <c r="D244" s="207" t="s">
        <v>125</v>
      </c>
      <c r="E244" s="208" t="s">
        <v>496</v>
      </c>
      <c r="F244" s="209" t="s">
        <v>497</v>
      </c>
      <c r="G244" s="210" t="s">
        <v>357</v>
      </c>
      <c r="H244" s="211">
        <v>30</v>
      </c>
      <c r="I244" s="212"/>
      <c r="J244" s="211">
        <f>ROUND(I244*H244,1)</f>
        <v>0</v>
      </c>
      <c r="K244" s="209" t="s">
        <v>19</v>
      </c>
      <c r="L244" s="46"/>
      <c r="M244" s="213" t="s">
        <v>19</v>
      </c>
      <c r="N244" s="214" t="s">
        <v>43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251</v>
      </c>
      <c r="AT244" s="217" t="s">
        <v>125</v>
      </c>
      <c r="AU244" s="217" t="s">
        <v>80</v>
      </c>
      <c r="AY244" s="19" t="s">
        <v>124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76</v>
      </c>
      <c r="BK244" s="218">
        <f>ROUND(I244*H244,1)</f>
        <v>0</v>
      </c>
      <c r="BL244" s="19" t="s">
        <v>251</v>
      </c>
      <c r="BM244" s="217" t="s">
        <v>498</v>
      </c>
    </row>
    <row r="245" s="2" customFormat="1" ht="16.5" customHeight="1">
      <c r="A245" s="40"/>
      <c r="B245" s="41"/>
      <c r="C245" s="207" t="s">
        <v>458</v>
      </c>
      <c r="D245" s="207" t="s">
        <v>125</v>
      </c>
      <c r="E245" s="208" t="s">
        <v>500</v>
      </c>
      <c r="F245" s="209" t="s">
        <v>501</v>
      </c>
      <c r="G245" s="210" t="s">
        <v>357</v>
      </c>
      <c r="H245" s="211">
        <v>30</v>
      </c>
      <c r="I245" s="212"/>
      <c r="J245" s="211">
        <f>ROUND(I245*H245,1)</f>
        <v>0</v>
      </c>
      <c r="K245" s="209" t="s">
        <v>19</v>
      </c>
      <c r="L245" s="46"/>
      <c r="M245" s="213" t="s">
        <v>19</v>
      </c>
      <c r="N245" s="214" t="s">
        <v>43</v>
      </c>
      <c r="O245" s="86"/>
      <c r="P245" s="215">
        <f>O245*H245</f>
        <v>0</v>
      </c>
      <c r="Q245" s="215">
        <v>0</v>
      </c>
      <c r="R245" s="215">
        <f>Q245*H245</f>
        <v>0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251</v>
      </c>
      <c r="AT245" s="217" t="s">
        <v>125</v>
      </c>
      <c r="AU245" s="217" t="s">
        <v>80</v>
      </c>
      <c r="AY245" s="19" t="s">
        <v>124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76</v>
      </c>
      <c r="BK245" s="218">
        <f>ROUND(I245*H245,1)</f>
        <v>0</v>
      </c>
      <c r="BL245" s="19" t="s">
        <v>251</v>
      </c>
      <c r="BM245" s="217" t="s">
        <v>502</v>
      </c>
    </row>
    <row r="246" s="2" customFormat="1" ht="16.5" customHeight="1">
      <c r="A246" s="40"/>
      <c r="B246" s="41"/>
      <c r="C246" s="207" t="s">
        <v>463</v>
      </c>
      <c r="D246" s="207" t="s">
        <v>125</v>
      </c>
      <c r="E246" s="208" t="s">
        <v>504</v>
      </c>
      <c r="F246" s="209" t="s">
        <v>505</v>
      </c>
      <c r="G246" s="210" t="s">
        <v>180</v>
      </c>
      <c r="H246" s="211">
        <v>10.609999999999999</v>
      </c>
      <c r="I246" s="212"/>
      <c r="J246" s="211">
        <f>ROUND(I246*H246,1)</f>
        <v>0</v>
      </c>
      <c r="K246" s="209" t="s">
        <v>129</v>
      </c>
      <c r="L246" s="46"/>
      <c r="M246" s="213" t="s">
        <v>19</v>
      </c>
      <c r="N246" s="214" t="s">
        <v>43</v>
      </c>
      <c r="O246" s="86"/>
      <c r="P246" s="215">
        <f>O246*H246</f>
        <v>0</v>
      </c>
      <c r="Q246" s="215">
        <v>0</v>
      </c>
      <c r="R246" s="215">
        <f>Q246*H246</f>
        <v>0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251</v>
      </c>
      <c r="AT246" s="217" t="s">
        <v>125</v>
      </c>
      <c r="AU246" s="217" t="s">
        <v>80</v>
      </c>
      <c r="AY246" s="19" t="s">
        <v>124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76</v>
      </c>
      <c r="BK246" s="218">
        <f>ROUND(I246*H246,1)</f>
        <v>0</v>
      </c>
      <c r="BL246" s="19" t="s">
        <v>251</v>
      </c>
      <c r="BM246" s="217" t="s">
        <v>506</v>
      </c>
    </row>
    <row r="247" s="2" customFormat="1">
      <c r="A247" s="40"/>
      <c r="B247" s="41"/>
      <c r="C247" s="42"/>
      <c r="D247" s="219" t="s">
        <v>132</v>
      </c>
      <c r="E247" s="42"/>
      <c r="F247" s="220" t="s">
        <v>507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132</v>
      </c>
      <c r="AU247" s="19" t="s">
        <v>80</v>
      </c>
    </row>
    <row r="248" s="2" customFormat="1" ht="24.15" customHeight="1">
      <c r="A248" s="40"/>
      <c r="B248" s="41"/>
      <c r="C248" s="207" t="s">
        <v>467</v>
      </c>
      <c r="D248" s="207" t="s">
        <v>125</v>
      </c>
      <c r="E248" s="208" t="s">
        <v>509</v>
      </c>
      <c r="F248" s="209" t="s">
        <v>510</v>
      </c>
      <c r="G248" s="210" t="s">
        <v>180</v>
      </c>
      <c r="H248" s="211">
        <v>10.609999999999999</v>
      </c>
      <c r="I248" s="212"/>
      <c r="J248" s="211">
        <f>ROUND(I248*H248,1)</f>
        <v>0</v>
      </c>
      <c r="K248" s="209" t="s">
        <v>129</v>
      </c>
      <c r="L248" s="46"/>
      <c r="M248" s="213" t="s">
        <v>19</v>
      </c>
      <c r="N248" s="214" t="s">
        <v>43</v>
      </c>
      <c r="O248" s="86"/>
      <c r="P248" s="215">
        <f>O248*H248</f>
        <v>0</v>
      </c>
      <c r="Q248" s="215">
        <v>0.00108</v>
      </c>
      <c r="R248" s="215">
        <f>Q248*H248</f>
        <v>0.0114588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251</v>
      </c>
      <c r="AT248" s="217" t="s">
        <v>125</v>
      </c>
      <c r="AU248" s="217" t="s">
        <v>80</v>
      </c>
      <c r="AY248" s="19" t="s">
        <v>124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76</v>
      </c>
      <c r="BK248" s="218">
        <f>ROUND(I248*H248,1)</f>
        <v>0</v>
      </c>
      <c r="BL248" s="19" t="s">
        <v>251</v>
      </c>
      <c r="BM248" s="217" t="s">
        <v>511</v>
      </c>
    </row>
    <row r="249" s="2" customFormat="1">
      <c r="A249" s="40"/>
      <c r="B249" s="41"/>
      <c r="C249" s="42"/>
      <c r="D249" s="219" t="s">
        <v>132</v>
      </c>
      <c r="E249" s="42"/>
      <c r="F249" s="220" t="s">
        <v>512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132</v>
      </c>
      <c r="AU249" s="19" t="s">
        <v>80</v>
      </c>
    </row>
    <row r="250" s="2" customFormat="1" ht="24.15" customHeight="1">
      <c r="A250" s="40"/>
      <c r="B250" s="41"/>
      <c r="C250" s="207" t="s">
        <v>472</v>
      </c>
      <c r="D250" s="207" t="s">
        <v>125</v>
      </c>
      <c r="E250" s="208" t="s">
        <v>514</v>
      </c>
      <c r="F250" s="209" t="s">
        <v>515</v>
      </c>
      <c r="G250" s="210" t="s">
        <v>516</v>
      </c>
      <c r="H250" s="211">
        <v>60.5</v>
      </c>
      <c r="I250" s="212"/>
      <c r="J250" s="211">
        <f>ROUND(I250*H250,1)</f>
        <v>0</v>
      </c>
      <c r="K250" s="209" t="s">
        <v>129</v>
      </c>
      <c r="L250" s="46"/>
      <c r="M250" s="213" t="s">
        <v>19</v>
      </c>
      <c r="N250" s="214" t="s">
        <v>43</v>
      </c>
      <c r="O250" s="86"/>
      <c r="P250" s="215">
        <f>O250*H250</f>
        <v>0</v>
      </c>
      <c r="Q250" s="215">
        <v>0</v>
      </c>
      <c r="R250" s="215">
        <f>Q250*H250</f>
        <v>0</v>
      </c>
      <c r="S250" s="215">
        <v>0.012319999999999999</v>
      </c>
      <c r="T250" s="216">
        <f>S250*H250</f>
        <v>0.74535999999999991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251</v>
      </c>
      <c r="AT250" s="217" t="s">
        <v>125</v>
      </c>
      <c r="AU250" s="217" t="s">
        <v>80</v>
      </c>
      <c r="AY250" s="19" t="s">
        <v>124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76</v>
      </c>
      <c r="BK250" s="218">
        <f>ROUND(I250*H250,1)</f>
        <v>0</v>
      </c>
      <c r="BL250" s="19" t="s">
        <v>251</v>
      </c>
      <c r="BM250" s="217" t="s">
        <v>517</v>
      </c>
    </row>
    <row r="251" s="2" customFormat="1">
      <c r="A251" s="40"/>
      <c r="B251" s="41"/>
      <c r="C251" s="42"/>
      <c r="D251" s="219" t="s">
        <v>132</v>
      </c>
      <c r="E251" s="42"/>
      <c r="F251" s="220" t="s">
        <v>518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132</v>
      </c>
      <c r="AU251" s="19" t="s">
        <v>80</v>
      </c>
    </row>
    <row r="252" s="14" customFormat="1">
      <c r="A252" s="14"/>
      <c r="B252" s="246"/>
      <c r="C252" s="247"/>
      <c r="D252" s="237" t="s">
        <v>192</v>
      </c>
      <c r="E252" s="248" t="s">
        <v>19</v>
      </c>
      <c r="F252" s="249" t="s">
        <v>1058</v>
      </c>
      <c r="G252" s="247"/>
      <c r="H252" s="248" t="s">
        <v>19</v>
      </c>
      <c r="I252" s="250"/>
      <c r="J252" s="247"/>
      <c r="K252" s="247"/>
      <c r="L252" s="251"/>
      <c r="M252" s="252"/>
      <c r="N252" s="253"/>
      <c r="O252" s="253"/>
      <c r="P252" s="253"/>
      <c r="Q252" s="253"/>
      <c r="R252" s="253"/>
      <c r="S252" s="253"/>
      <c r="T252" s="25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5" t="s">
        <v>192</v>
      </c>
      <c r="AU252" s="255" t="s">
        <v>80</v>
      </c>
      <c r="AV252" s="14" t="s">
        <v>76</v>
      </c>
      <c r="AW252" s="14" t="s">
        <v>33</v>
      </c>
      <c r="AX252" s="14" t="s">
        <v>72</v>
      </c>
      <c r="AY252" s="255" t="s">
        <v>124</v>
      </c>
    </row>
    <row r="253" s="13" customFormat="1">
      <c r="A253" s="13"/>
      <c r="B253" s="235"/>
      <c r="C253" s="236"/>
      <c r="D253" s="237" t="s">
        <v>192</v>
      </c>
      <c r="E253" s="256" t="s">
        <v>19</v>
      </c>
      <c r="F253" s="238" t="s">
        <v>1059</v>
      </c>
      <c r="G253" s="236"/>
      <c r="H253" s="239">
        <v>20</v>
      </c>
      <c r="I253" s="240"/>
      <c r="J253" s="236"/>
      <c r="K253" s="236"/>
      <c r="L253" s="241"/>
      <c r="M253" s="242"/>
      <c r="N253" s="243"/>
      <c r="O253" s="243"/>
      <c r="P253" s="243"/>
      <c r="Q253" s="243"/>
      <c r="R253" s="243"/>
      <c r="S253" s="243"/>
      <c r="T253" s="24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5" t="s">
        <v>192</v>
      </c>
      <c r="AU253" s="245" t="s">
        <v>80</v>
      </c>
      <c r="AV253" s="13" t="s">
        <v>80</v>
      </c>
      <c r="AW253" s="13" t="s">
        <v>33</v>
      </c>
      <c r="AX253" s="13" t="s">
        <v>72</v>
      </c>
      <c r="AY253" s="245" t="s">
        <v>124</v>
      </c>
    </row>
    <row r="254" s="14" customFormat="1">
      <c r="A254" s="14"/>
      <c r="B254" s="246"/>
      <c r="C254" s="247"/>
      <c r="D254" s="237" t="s">
        <v>192</v>
      </c>
      <c r="E254" s="248" t="s">
        <v>19</v>
      </c>
      <c r="F254" s="249" t="s">
        <v>1060</v>
      </c>
      <c r="G254" s="247"/>
      <c r="H254" s="248" t="s">
        <v>19</v>
      </c>
      <c r="I254" s="250"/>
      <c r="J254" s="247"/>
      <c r="K254" s="247"/>
      <c r="L254" s="251"/>
      <c r="M254" s="252"/>
      <c r="N254" s="253"/>
      <c r="O254" s="253"/>
      <c r="P254" s="253"/>
      <c r="Q254" s="253"/>
      <c r="R254" s="253"/>
      <c r="S254" s="253"/>
      <c r="T254" s="25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5" t="s">
        <v>192</v>
      </c>
      <c r="AU254" s="255" t="s">
        <v>80</v>
      </c>
      <c r="AV254" s="14" t="s">
        <v>76</v>
      </c>
      <c r="AW254" s="14" t="s">
        <v>33</v>
      </c>
      <c r="AX254" s="14" t="s">
        <v>72</v>
      </c>
      <c r="AY254" s="255" t="s">
        <v>124</v>
      </c>
    </row>
    <row r="255" s="13" customFormat="1">
      <c r="A255" s="13"/>
      <c r="B255" s="235"/>
      <c r="C255" s="236"/>
      <c r="D255" s="237" t="s">
        <v>192</v>
      </c>
      <c r="E255" s="256" t="s">
        <v>19</v>
      </c>
      <c r="F255" s="238" t="s">
        <v>1061</v>
      </c>
      <c r="G255" s="236"/>
      <c r="H255" s="239">
        <v>10.5</v>
      </c>
      <c r="I255" s="240"/>
      <c r="J255" s="236"/>
      <c r="K255" s="236"/>
      <c r="L255" s="241"/>
      <c r="M255" s="242"/>
      <c r="N255" s="243"/>
      <c r="O255" s="243"/>
      <c r="P255" s="243"/>
      <c r="Q255" s="243"/>
      <c r="R255" s="243"/>
      <c r="S255" s="243"/>
      <c r="T255" s="24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5" t="s">
        <v>192</v>
      </c>
      <c r="AU255" s="245" t="s">
        <v>80</v>
      </c>
      <c r="AV255" s="13" t="s">
        <v>80</v>
      </c>
      <c r="AW255" s="13" t="s">
        <v>33</v>
      </c>
      <c r="AX255" s="13" t="s">
        <v>72</v>
      </c>
      <c r="AY255" s="245" t="s">
        <v>124</v>
      </c>
    </row>
    <row r="256" s="14" customFormat="1">
      <c r="A256" s="14"/>
      <c r="B256" s="246"/>
      <c r="C256" s="247"/>
      <c r="D256" s="237" t="s">
        <v>192</v>
      </c>
      <c r="E256" s="248" t="s">
        <v>19</v>
      </c>
      <c r="F256" s="249" t="s">
        <v>1062</v>
      </c>
      <c r="G256" s="247"/>
      <c r="H256" s="248" t="s">
        <v>19</v>
      </c>
      <c r="I256" s="250"/>
      <c r="J256" s="247"/>
      <c r="K256" s="247"/>
      <c r="L256" s="251"/>
      <c r="M256" s="252"/>
      <c r="N256" s="253"/>
      <c r="O256" s="253"/>
      <c r="P256" s="253"/>
      <c r="Q256" s="253"/>
      <c r="R256" s="253"/>
      <c r="S256" s="253"/>
      <c r="T256" s="25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5" t="s">
        <v>192</v>
      </c>
      <c r="AU256" s="255" t="s">
        <v>80</v>
      </c>
      <c r="AV256" s="14" t="s">
        <v>76</v>
      </c>
      <c r="AW256" s="14" t="s">
        <v>33</v>
      </c>
      <c r="AX256" s="14" t="s">
        <v>72</v>
      </c>
      <c r="AY256" s="255" t="s">
        <v>124</v>
      </c>
    </row>
    <row r="257" s="13" customFormat="1">
      <c r="A257" s="13"/>
      <c r="B257" s="235"/>
      <c r="C257" s="236"/>
      <c r="D257" s="237" t="s">
        <v>192</v>
      </c>
      <c r="E257" s="256" t="s">
        <v>19</v>
      </c>
      <c r="F257" s="238" t="s">
        <v>1063</v>
      </c>
      <c r="G257" s="236"/>
      <c r="H257" s="239">
        <v>30</v>
      </c>
      <c r="I257" s="240"/>
      <c r="J257" s="236"/>
      <c r="K257" s="236"/>
      <c r="L257" s="241"/>
      <c r="M257" s="242"/>
      <c r="N257" s="243"/>
      <c r="O257" s="243"/>
      <c r="P257" s="243"/>
      <c r="Q257" s="243"/>
      <c r="R257" s="243"/>
      <c r="S257" s="243"/>
      <c r="T257" s="24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5" t="s">
        <v>192</v>
      </c>
      <c r="AU257" s="245" t="s">
        <v>80</v>
      </c>
      <c r="AV257" s="13" t="s">
        <v>80</v>
      </c>
      <c r="AW257" s="13" t="s">
        <v>33</v>
      </c>
      <c r="AX257" s="13" t="s">
        <v>72</v>
      </c>
      <c r="AY257" s="245" t="s">
        <v>124</v>
      </c>
    </row>
    <row r="258" s="15" customFormat="1">
      <c r="A258" s="15"/>
      <c r="B258" s="257"/>
      <c r="C258" s="258"/>
      <c r="D258" s="237" t="s">
        <v>192</v>
      </c>
      <c r="E258" s="259" t="s">
        <v>19</v>
      </c>
      <c r="F258" s="260" t="s">
        <v>220</v>
      </c>
      <c r="G258" s="258"/>
      <c r="H258" s="261">
        <v>60.5</v>
      </c>
      <c r="I258" s="262"/>
      <c r="J258" s="258"/>
      <c r="K258" s="258"/>
      <c r="L258" s="263"/>
      <c r="M258" s="264"/>
      <c r="N258" s="265"/>
      <c r="O258" s="265"/>
      <c r="P258" s="265"/>
      <c r="Q258" s="265"/>
      <c r="R258" s="265"/>
      <c r="S258" s="265"/>
      <c r="T258" s="266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7" t="s">
        <v>192</v>
      </c>
      <c r="AU258" s="267" t="s">
        <v>80</v>
      </c>
      <c r="AV258" s="15" t="s">
        <v>143</v>
      </c>
      <c r="AW258" s="15" t="s">
        <v>33</v>
      </c>
      <c r="AX258" s="15" t="s">
        <v>76</v>
      </c>
      <c r="AY258" s="267" t="s">
        <v>124</v>
      </c>
    </row>
    <row r="259" s="2" customFormat="1" ht="24.15" customHeight="1">
      <c r="A259" s="40"/>
      <c r="B259" s="41"/>
      <c r="C259" s="207" t="s">
        <v>478</v>
      </c>
      <c r="D259" s="207" t="s">
        <v>125</v>
      </c>
      <c r="E259" s="208" t="s">
        <v>526</v>
      </c>
      <c r="F259" s="209" t="s">
        <v>527</v>
      </c>
      <c r="G259" s="210" t="s">
        <v>516</v>
      </c>
      <c r="H259" s="211">
        <v>25</v>
      </c>
      <c r="I259" s="212"/>
      <c r="J259" s="211">
        <f>ROUND(I259*H259,1)</f>
        <v>0</v>
      </c>
      <c r="K259" s="209" t="s">
        <v>129</v>
      </c>
      <c r="L259" s="46"/>
      <c r="M259" s="213" t="s">
        <v>19</v>
      </c>
      <c r="N259" s="214" t="s">
        <v>43</v>
      </c>
      <c r="O259" s="86"/>
      <c r="P259" s="215">
        <f>O259*H259</f>
        <v>0</v>
      </c>
      <c r="Q259" s="215">
        <v>0</v>
      </c>
      <c r="R259" s="215">
        <f>Q259*H259</f>
        <v>0</v>
      </c>
      <c r="S259" s="215">
        <v>0.01584</v>
      </c>
      <c r="T259" s="216">
        <f>S259*H259</f>
        <v>0.39600000000000002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251</v>
      </c>
      <c r="AT259" s="217" t="s">
        <v>125</v>
      </c>
      <c r="AU259" s="217" t="s">
        <v>80</v>
      </c>
      <c r="AY259" s="19" t="s">
        <v>124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76</v>
      </c>
      <c r="BK259" s="218">
        <f>ROUND(I259*H259,1)</f>
        <v>0</v>
      </c>
      <c r="BL259" s="19" t="s">
        <v>251</v>
      </c>
      <c r="BM259" s="217" t="s">
        <v>528</v>
      </c>
    </row>
    <row r="260" s="2" customFormat="1">
      <c r="A260" s="40"/>
      <c r="B260" s="41"/>
      <c r="C260" s="42"/>
      <c r="D260" s="219" t="s">
        <v>132</v>
      </c>
      <c r="E260" s="42"/>
      <c r="F260" s="220" t="s">
        <v>529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132</v>
      </c>
      <c r="AU260" s="19" t="s">
        <v>80</v>
      </c>
    </row>
    <row r="261" s="14" customFormat="1">
      <c r="A261" s="14"/>
      <c r="B261" s="246"/>
      <c r="C261" s="247"/>
      <c r="D261" s="237" t="s">
        <v>192</v>
      </c>
      <c r="E261" s="248" t="s">
        <v>19</v>
      </c>
      <c r="F261" s="249" t="s">
        <v>1064</v>
      </c>
      <c r="G261" s="247"/>
      <c r="H261" s="248" t="s">
        <v>19</v>
      </c>
      <c r="I261" s="250"/>
      <c r="J261" s="247"/>
      <c r="K261" s="247"/>
      <c r="L261" s="251"/>
      <c r="M261" s="252"/>
      <c r="N261" s="253"/>
      <c r="O261" s="253"/>
      <c r="P261" s="253"/>
      <c r="Q261" s="253"/>
      <c r="R261" s="253"/>
      <c r="S261" s="253"/>
      <c r="T261" s="25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5" t="s">
        <v>192</v>
      </c>
      <c r="AU261" s="255" t="s">
        <v>80</v>
      </c>
      <c r="AV261" s="14" t="s">
        <v>76</v>
      </c>
      <c r="AW261" s="14" t="s">
        <v>33</v>
      </c>
      <c r="AX261" s="14" t="s">
        <v>72</v>
      </c>
      <c r="AY261" s="255" t="s">
        <v>124</v>
      </c>
    </row>
    <row r="262" s="13" customFormat="1">
      <c r="A262" s="13"/>
      <c r="B262" s="235"/>
      <c r="C262" s="236"/>
      <c r="D262" s="237" t="s">
        <v>192</v>
      </c>
      <c r="E262" s="256" t="s">
        <v>19</v>
      </c>
      <c r="F262" s="238" t="s">
        <v>1065</v>
      </c>
      <c r="G262" s="236"/>
      <c r="H262" s="239">
        <v>10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5" t="s">
        <v>192</v>
      </c>
      <c r="AU262" s="245" t="s">
        <v>80</v>
      </c>
      <c r="AV262" s="13" t="s">
        <v>80</v>
      </c>
      <c r="AW262" s="13" t="s">
        <v>33</v>
      </c>
      <c r="AX262" s="13" t="s">
        <v>72</v>
      </c>
      <c r="AY262" s="245" t="s">
        <v>124</v>
      </c>
    </row>
    <row r="263" s="14" customFormat="1">
      <c r="A263" s="14"/>
      <c r="B263" s="246"/>
      <c r="C263" s="247"/>
      <c r="D263" s="237" t="s">
        <v>192</v>
      </c>
      <c r="E263" s="248" t="s">
        <v>19</v>
      </c>
      <c r="F263" s="249" t="s">
        <v>1066</v>
      </c>
      <c r="G263" s="247"/>
      <c r="H263" s="248" t="s">
        <v>19</v>
      </c>
      <c r="I263" s="250"/>
      <c r="J263" s="247"/>
      <c r="K263" s="247"/>
      <c r="L263" s="251"/>
      <c r="M263" s="252"/>
      <c r="N263" s="253"/>
      <c r="O263" s="253"/>
      <c r="P263" s="253"/>
      <c r="Q263" s="253"/>
      <c r="R263" s="253"/>
      <c r="S263" s="253"/>
      <c r="T263" s="25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5" t="s">
        <v>192</v>
      </c>
      <c r="AU263" s="255" t="s">
        <v>80</v>
      </c>
      <c r="AV263" s="14" t="s">
        <v>76</v>
      </c>
      <c r="AW263" s="14" t="s">
        <v>33</v>
      </c>
      <c r="AX263" s="14" t="s">
        <v>72</v>
      </c>
      <c r="AY263" s="255" t="s">
        <v>124</v>
      </c>
    </row>
    <row r="264" s="13" customFormat="1">
      <c r="A264" s="13"/>
      <c r="B264" s="235"/>
      <c r="C264" s="236"/>
      <c r="D264" s="237" t="s">
        <v>192</v>
      </c>
      <c r="E264" s="256" t="s">
        <v>19</v>
      </c>
      <c r="F264" s="238" t="s">
        <v>1067</v>
      </c>
      <c r="G264" s="236"/>
      <c r="H264" s="239">
        <v>5</v>
      </c>
      <c r="I264" s="240"/>
      <c r="J264" s="236"/>
      <c r="K264" s="236"/>
      <c r="L264" s="241"/>
      <c r="M264" s="242"/>
      <c r="N264" s="243"/>
      <c r="O264" s="243"/>
      <c r="P264" s="243"/>
      <c r="Q264" s="243"/>
      <c r="R264" s="243"/>
      <c r="S264" s="243"/>
      <c r="T264" s="24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5" t="s">
        <v>192</v>
      </c>
      <c r="AU264" s="245" t="s">
        <v>80</v>
      </c>
      <c r="AV264" s="13" t="s">
        <v>80</v>
      </c>
      <c r="AW264" s="13" t="s">
        <v>33</v>
      </c>
      <c r="AX264" s="13" t="s">
        <v>72</v>
      </c>
      <c r="AY264" s="245" t="s">
        <v>124</v>
      </c>
    </row>
    <row r="265" s="14" customFormat="1">
      <c r="A265" s="14"/>
      <c r="B265" s="246"/>
      <c r="C265" s="247"/>
      <c r="D265" s="237" t="s">
        <v>192</v>
      </c>
      <c r="E265" s="248" t="s">
        <v>19</v>
      </c>
      <c r="F265" s="249" t="s">
        <v>1068</v>
      </c>
      <c r="G265" s="247"/>
      <c r="H265" s="248" t="s">
        <v>19</v>
      </c>
      <c r="I265" s="250"/>
      <c r="J265" s="247"/>
      <c r="K265" s="247"/>
      <c r="L265" s="251"/>
      <c r="M265" s="252"/>
      <c r="N265" s="253"/>
      <c r="O265" s="253"/>
      <c r="P265" s="253"/>
      <c r="Q265" s="253"/>
      <c r="R265" s="253"/>
      <c r="S265" s="253"/>
      <c r="T265" s="25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5" t="s">
        <v>192</v>
      </c>
      <c r="AU265" s="255" t="s">
        <v>80</v>
      </c>
      <c r="AV265" s="14" t="s">
        <v>76</v>
      </c>
      <c r="AW265" s="14" t="s">
        <v>33</v>
      </c>
      <c r="AX265" s="14" t="s">
        <v>72</v>
      </c>
      <c r="AY265" s="255" t="s">
        <v>124</v>
      </c>
    </row>
    <row r="266" s="13" customFormat="1">
      <c r="A266" s="13"/>
      <c r="B266" s="235"/>
      <c r="C266" s="236"/>
      <c r="D266" s="237" t="s">
        <v>192</v>
      </c>
      <c r="E266" s="256" t="s">
        <v>19</v>
      </c>
      <c r="F266" s="238" t="s">
        <v>524</v>
      </c>
      <c r="G266" s="236"/>
      <c r="H266" s="239">
        <v>10</v>
      </c>
      <c r="I266" s="240"/>
      <c r="J266" s="236"/>
      <c r="K266" s="236"/>
      <c r="L266" s="241"/>
      <c r="M266" s="242"/>
      <c r="N266" s="243"/>
      <c r="O266" s="243"/>
      <c r="P266" s="243"/>
      <c r="Q266" s="243"/>
      <c r="R266" s="243"/>
      <c r="S266" s="243"/>
      <c r="T266" s="24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5" t="s">
        <v>192</v>
      </c>
      <c r="AU266" s="245" t="s">
        <v>80</v>
      </c>
      <c r="AV266" s="13" t="s">
        <v>80</v>
      </c>
      <c r="AW266" s="13" t="s">
        <v>33</v>
      </c>
      <c r="AX266" s="13" t="s">
        <v>72</v>
      </c>
      <c r="AY266" s="245" t="s">
        <v>124</v>
      </c>
    </row>
    <row r="267" s="15" customFormat="1">
      <c r="A267" s="15"/>
      <c r="B267" s="257"/>
      <c r="C267" s="258"/>
      <c r="D267" s="237" t="s">
        <v>192</v>
      </c>
      <c r="E267" s="259" t="s">
        <v>19</v>
      </c>
      <c r="F267" s="260" t="s">
        <v>220</v>
      </c>
      <c r="G267" s="258"/>
      <c r="H267" s="261">
        <v>25</v>
      </c>
      <c r="I267" s="262"/>
      <c r="J267" s="258"/>
      <c r="K267" s="258"/>
      <c r="L267" s="263"/>
      <c r="M267" s="264"/>
      <c r="N267" s="265"/>
      <c r="O267" s="265"/>
      <c r="P267" s="265"/>
      <c r="Q267" s="265"/>
      <c r="R267" s="265"/>
      <c r="S267" s="265"/>
      <c r="T267" s="266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7" t="s">
        <v>192</v>
      </c>
      <c r="AU267" s="267" t="s">
        <v>80</v>
      </c>
      <c r="AV267" s="15" t="s">
        <v>143</v>
      </c>
      <c r="AW267" s="15" t="s">
        <v>33</v>
      </c>
      <c r="AX267" s="15" t="s">
        <v>76</v>
      </c>
      <c r="AY267" s="267" t="s">
        <v>124</v>
      </c>
    </row>
    <row r="268" s="2" customFormat="1" ht="24.15" customHeight="1">
      <c r="A268" s="40"/>
      <c r="B268" s="41"/>
      <c r="C268" s="207" t="s">
        <v>185</v>
      </c>
      <c r="D268" s="207" t="s">
        <v>125</v>
      </c>
      <c r="E268" s="208" t="s">
        <v>533</v>
      </c>
      <c r="F268" s="209" t="s">
        <v>534</v>
      </c>
      <c r="G268" s="210" t="s">
        <v>516</v>
      </c>
      <c r="H268" s="211">
        <v>10</v>
      </c>
      <c r="I268" s="212"/>
      <c r="J268" s="211">
        <f>ROUND(I268*H268,1)</f>
        <v>0</v>
      </c>
      <c r="K268" s="209" t="s">
        <v>129</v>
      </c>
      <c r="L268" s="46"/>
      <c r="M268" s="213" t="s">
        <v>19</v>
      </c>
      <c r="N268" s="214" t="s">
        <v>43</v>
      </c>
      <c r="O268" s="86"/>
      <c r="P268" s="215">
        <f>O268*H268</f>
        <v>0</v>
      </c>
      <c r="Q268" s="215">
        <v>0</v>
      </c>
      <c r="R268" s="215">
        <f>Q268*H268</f>
        <v>0</v>
      </c>
      <c r="S268" s="215">
        <v>0.024750000000000001</v>
      </c>
      <c r="T268" s="216">
        <f>S268*H268</f>
        <v>0.2475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251</v>
      </c>
      <c r="AT268" s="217" t="s">
        <v>125</v>
      </c>
      <c r="AU268" s="217" t="s">
        <v>80</v>
      </c>
      <c r="AY268" s="19" t="s">
        <v>124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76</v>
      </c>
      <c r="BK268" s="218">
        <f>ROUND(I268*H268,1)</f>
        <v>0</v>
      </c>
      <c r="BL268" s="19" t="s">
        <v>251</v>
      </c>
      <c r="BM268" s="217" t="s">
        <v>535</v>
      </c>
    </row>
    <row r="269" s="2" customFormat="1">
      <c r="A269" s="40"/>
      <c r="B269" s="41"/>
      <c r="C269" s="42"/>
      <c r="D269" s="219" t="s">
        <v>132</v>
      </c>
      <c r="E269" s="42"/>
      <c r="F269" s="220" t="s">
        <v>536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132</v>
      </c>
      <c r="AU269" s="19" t="s">
        <v>80</v>
      </c>
    </row>
    <row r="270" s="14" customFormat="1">
      <c r="A270" s="14"/>
      <c r="B270" s="246"/>
      <c r="C270" s="247"/>
      <c r="D270" s="237" t="s">
        <v>192</v>
      </c>
      <c r="E270" s="248" t="s">
        <v>19</v>
      </c>
      <c r="F270" s="249" t="s">
        <v>1069</v>
      </c>
      <c r="G270" s="247"/>
      <c r="H270" s="248" t="s">
        <v>19</v>
      </c>
      <c r="I270" s="250"/>
      <c r="J270" s="247"/>
      <c r="K270" s="247"/>
      <c r="L270" s="251"/>
      <c r="M270" s="252"/>
      <c r="N270" s="253"/>
      <c r="O270" s="253"/>
      <c r="P270" s="253"/>
      <c r="Q270" s="253"/>
      <c r="R270" s="253"/>
      <c r="S270" s="253"/>
      <c r="T270" s="25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5" t="s">
        <v>192</v>
      </c>
      <c r="AU270" s="255" t="s">
        <v>80</v>
      </c>
      <c r="AV270" s="14" t="s">
        <v>76</v>
      </c>
      <c r="AW270" s="14" t="s">
        <v>33</v>
      </c>
      <c r="AX270" s="14" t="s">
        <v>72</v>
      </c>
      <c r="AY270" s="255" t="s">
        <v>124</v>
      </c>
    </row>
    <row r="271" s="13" customFormat="1">
      <c r="A271" s="13"/>
      <c r="B271" s="235"/>
      <c r="C271" s="236"/>
      <c r="D271" s="237" t="s">
        <v>192</v>
      </c>
      <c r="E271" s="256" t="s">
        <v>19</v>
      </c>
      <c r="F271" s="238" t="s">
        <v>524</v>
      </c>
      <c r="G271" s="236"/>
      <c r="H271" s="239">
        <v>10</v>
      </c>
      <c r="I271" s="240"/>
      <c r="J271" s="236"/>
      <c r="K271" s="236"/>
      <c r="L271" s="241"/>
      <c r="M271" s="242"/>
      <c r="N271" s="243"/>
      <c r="O271" s="243"/>
      <c r="P271" s="243"/>
      <c r="Q271" s="243"/>
      <c r="R271" s="243"/>
      <c r="S271" s="243"/>
      <c r="T271" s="24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5" t="s">
        <v>192</v>
      </c>
      <c r="AU271" s="245" t="s">
        <v>80</v>
      </c>
      <c r="AV271" s="13" t="s">
        <v>80</v>
      </c>
      <c r="AW271" s="13" t="s">
        <v>33</v>
      </c>
      <c r="AX271" s="13" t="s">
        <v>76</v>
      </c>
      <c r="AY271" s="245" t="s">
        <v>124</v>
      </c>
    </row>
    <row r="272" s="2" customFormat="1" ht="24.15" customHeight="1">
      <c r="A272" s="40"/>
      <c r="B272" s="41"/>
      <c r="C272" s="207" t="s">
        <v>204</v>
      </c>
      <c r="D272" s="207" t="s">
        <v>125</v>
      </c>
      <c r="E272" s="208" t="s">
        <v>540</v>
      </c>
      <c r="F272" s="209" t="s">
        <v>541</v>
      </c>
      <c r="G272" s="210" t="s">
        <v>516</v>
      </c>
      <c r="H272" s="211">
        <v>22.5</v>
      </c>
      <c r="I272" s="212"/>
      <c r="J272" s="211">
        <f>ROUND(I272*H272,1)</f>
        <v>0</v>
      </c>
      <c r="K272" s="209" t="s">
        <v>129</v>
      </c>
      <c r="L272" s="46"/>
      <c r="M272" s="213" t="s">
        <v>19</v>
      </c>
      <c r="N272" s="214" t="s">
        <v>43</v>
      </c>
      <c r="O272" s="86"/>
      <c r="P272" s="215">
        <f>O272*H272</f>
        <v>0</v>
      </c>
      <c r="Q272" s="215">
        <v>0</v>
      </c>
      <c r="R272" s="215">
        <f>Q272*H272</f>
        <v>0</v>
      </c>
      <c r="S272" s="215">
        <v>0.033000000000000002</v>
      </c>
      <c r="T272" s="216">
        <f>S272*H272</f>
        <v>0.74250000000000005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251</v>
      </c>
      <c r="AT272" s="217" t="s">
        <v>125</v>
      </c>
      <c r="AU272" s="217" t="s">
        <v>80</v>
      </c>
      <c r="AY272" s="19" t="s">
        <v>124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76</v>
      </c>
      <c r="BK272" s="218">
        <f>ROUND(I272*H272,1)</f>
        <v>0</v>
      </c>
      <c r="BL272" s="19" t="s">
        <v>251</v>
      </c>
      <c r="BM272" s="217" t="s">
        <v>542</v>
      </c>
    </row>
    <row r="273" s="2" customFormat="1">
      <c r="A273" s="40"/>
      <c r="B273" s="41"/>
      <c r="C273" s="42"/>
      <c r="D273" s="219" t="s">
        <v>132</v>
      </c>
      <c r="E273" s="42"/>
      <c r="F273" s="220" t="s">
        <v>543</v>
      </c>
      <c r="G273" s="42"/>
      <c r="H273" s="42"/>
      <c r="I273" s="221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132</v>
      </c>
      <c r="AU273" s="19" t="s">
        <v>80</v>
      </c>
    </row>
    <row r="274" s="14" customFormat="1">
      <c r="A274" s="14"/>
      <c r="B274" s="246"/>
      <c r="C274" s="247"/>
      <c r="D274" s="237" t="s">
        <v>192</v>
      </c>
      <c r="E274" s="248" t="s">
        <v>19</v>
      </c>
      <c r="F274" s="249" t="s">
        <v>1070</v>
      </c>
      <c r="G274" s="247"/>
      <c r="H274" s="248" t="s">
        <v>19</v>
      </c>
      <c r="I274" s="250"/>
      <c r="J274" s="247"/>
      <c r="K274" s="247"/>
      <c r="L274" s="251"/>
      <c r="M274" s="252"/>
      <c r="N274" s="253"/>
      <c r="O274" s="253"/>
      <c r="P274" s="253"/>
      <c r="Q274" s="253"/>
      <c r="R274" s="253"/>
      <c r="S274" s="253"/>
      <c r="T274" s="25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5" t="s">
        <v>192</v>
      </c>
      <c r="AU274" s="255" t="s">
        <v>80</v>
      </c>
      <c r="AV274" s="14" t="s">
        <v>76</v>
      </c>
      <c r="AW274" s="14" t="s">
        <v>33</v>
      </c>
      <c r="AX274" s="14" t="s">
        <v>72</v>
      </c>
      <c r="AY274" s="255" t="s">
        <v>124</v>
      </c>
    </row>
    <row r="275" s="13" customFormat="1">
      <c r="A275" s="13"/>
      <c r="B275" s="235"/>
      <c r="C275" s="236"/>
      <c r="D275" s="237" t="s">
        <v>192</v>
      </c>
      <c r="E275" s="256" t="s">
        <v>19</v>
      </c>
      <c r="F275" s="238" t="s">
        <v>1071</v>
      </c>
      <c r="G275" s="236"/>
      <c r="H275" s="239">
        <v>12.5</v>
      </c>
      <c r="I275" s="240"/>
      <c r="J275" s="236"/>
      <c r="K275" s="236"/>
      <c r="L275" s="241"/>
      <c r="M275" s="242"/>
      <c r="N275" s="243"/>
      <c r="O275" s="243"/>
      <c r="P275" s="243"/>
      <c r="Q275" s="243"/>
      <c r="R275" s="243"/>
      <c r="S275" s="243"/>
      <c r="T275" s="24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5" t="s">
        <v>192</v>
      </c>
      <c r="AU275" s="245" t="s">
        <v>80</v>
      </c>
      <c r="AV275" s="13" t="s">
        <v>80</v>
      </c>
      <c r="AW275" s="13" t="s">
        <v>33</v>
      </c>
      <c r="AX275" s="13" t="s">
        <v>72</v>
      </c>
      <c r="AY275" s="245" t="s">
        <v>124</v>
      </c>
    </row>
    <row r="276" s="14" customFormat="1">
      <c r="A276" s="14"/>
      <c r="B276" s="246"/>
      <c r="C276" s="247"/>
      <c r="D276" s="237" t="s">
        <v>192</v>
      </c>
      <c r="E276" s="248" t="s">
        <v>19</v>
      </c>
      <c r="F276" s="249" t="s">
        <v>1072</v>
      </c>
      <c r="G276" s="247"/>
      <c r="H276" s="248" t="s">
        <v>19</v>
      </c>
      <c r="I276" s="250"/>
      <c r="J276" s="247"/>
      <c r="K276" s="247"/>
      <c r="L276" s="251"/>
      <c r="M276" s="252"/>
      <c r="N276" s="253"/>
      <c r="O276" s="253"/>
      <c r="P276" s="253"/>
      <c r="Q276" s="253"/>
      <c r="R276" s="253"/>
      <c r="S276" s="253"/>
      <c r="T276" s="25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5" t="s">
        <v>192</v>
      </c>
      <c r="AU276" s="255" t="s">
        <v>80</v>
      </c>
      <c r="AV276" s="14" t="s">
        <v>76</v>
      </c>
      <c r="AW276" s="14" t="s">
        <v>33</v>
      </c>
      <c r="AX276" s="14" t="s">
        <v>72</v>
      </c>
      <c r="AY276" s="255" t="s">
        <v>124</v>
      </c>
    </row>
    <row r="277" s="13" customFormat="1">
      <c r="A277" s="13"/>
      <c r="B277" s="235"/>
      <c r="C277" s="236"/>
      <c r="D277" s="237" t="s">
        <v>192</v>
      </c>
      <c r="E277" s="256" t="s">
        <v>19</v>
      </c>
      <c r="F277" s="238" t="s">
        <v>1073</v>
      </c>
      <c r="G277" s="236"/>
      <c r="H277" s="239">
        <v>10</v>
      </c>
      <c r="I277" s="240"/>
      <c r="J277" s="236"/>
      <c r="K277" s="236"/>
      <c r="L277" s="241"/>
      <c r="M277" s="242"/>
      <c r="N277" s="243"/>
      <c r="O277" s="243"/>
      <c r="P277" s="243"/>
      <c r="Q277" s="243"/>
      <c r="R277" s="243"/>
      <c r="S277" s="243"/>
      <c r="T277" s="24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5" t="s">
        <v>192</v>
      </c>
      <c r="AU277" s="245" t="s">
        <v>80</v>
      </c>
      <c r="AV277" s="13" t="s">
        <v>80</v>
      </c>
      <c r="AW277" s="13" t="s">
        <v>33</v>
      </c>
      <c r="AX277" s="13" t="s">
        <v>72</v>
      </c>
      <c r="AY277" s="245" t="s">
        <v>124</v>
      </c>
    </row>
    <row r="278" s="15" customFormat="1">
      <c r="A278" s="15"/>
      <c r="B278" s="257"/>
      <c r="C278" s="258"/>
      <c r="D278" s="237" t="s">
        <v>192</v>
      </c>
      <c r="E278" s="259" t="s">
        <v>19</v>
      </c>
      <c r="F278" s="260" t="s">
        <v>220</v>
      </c>
      <c r="G278" s="258"/>
      <c r="H278" s="261">
        <v>22.5</v>
      </c>
      <c r="I278" s="262"/>
      <c r="J278" s="258"/>
      <c r="K278" s="258"/>
      <c r="L278" s="263"/>
      <c r="M278" s="264"/>
      <c r="N278" s="265"/>
      <c r="O278" s="265"/>
      <c r="P278" s="265"/>
      <c r="Q278" s="265"/>
      <c r="R278" s="265"/>
      <c r="S278" s="265"/>
      <c r="T278" s="266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7" t="s">
        <v>192</v>
      </c>
      <c r="AU278" s="267" t="s">
        <v>80</v>
      </c>
      <c r="AV278" s="15" t="s">
        <v>143</v>
      </c>
      <c r="AW278" s="15" t="s">
        <v>33</v>
      </c>
      <c r="AX278" s="15" t="s">
        <v>76</v>
      </c>
      <c r="AY278" s="267" t="s">
        <v>124</v>
      </c>
    </row>
    <row r="279" s="2" customFormat="1" ht="24.15" customHeight="1">
      <c r="A279" s="40"/>
      <c r="B279" s="41"/>
      <c r="C279" s="207" t="s">
        <v>495</v>
      </c>
      <c r="D279" s="207" t="s">
        <v>125</v>
      </c>
      <c r="E279" s="208" t="s">
        <v>551</v>
      </c>
      <c r="F279" s="209" t="s">
        <v>552</v>
      </c>
      <c r="G279" s="210" t="s">
        <v>516</v>
      </c>
      <c r="H279" s="211">
        <v>60.5</v>
      </c>
      <c r="I279" s="212"/>
      <c r="J279" s="211">
        <f>ROUND(I279*H279,1)</f>
        <v>0</v>
      </c>
      <c r="K279" s="209" t="s">
        <v>129</v>
      </c>
      <c r="L279" s="46"/>
      <c r="M279" s="213" t="s">
        <v>19</v>
      </c>
      <c r="N279" s="214" t="s">
        <v>43</v>
      </c>
      <c r="O279" s="86"/>
      <c r="P279" s="215">
        <f>O279*H279</f>
        <v>0</v>
      </c>
      <c r="Q279" s="215">
        <v>8.0000000000000007E-05</v>
      </c>
      <c r="R279" s="215">
        <f>Q279*H279</f>
        <v>0.0048400000000000006</v>
      </c>
      <c r="S279" s="215">
        <v>0</v>
      </c>
      <c r="T279" s="21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251</v>
      </c>
      <c r="AT279" s="217" t="s">
        <v>125</v>
      </c>
      <c r="AU279" s="217" t="s">
        <v>80</v>
      </c>
      <c r="AY279" s="19" t="s">
        <v>124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76</v>
      </c>
      <c r="BK279" s="218">
        <f>ROUND(I279*H279,1)</f>
        <v>0</v>
      </c>
      <c r="BL279" s="19" t="s">
        <v>251</v>
      </c>
      <c r="BM279" s="217" t="s">
        <v>553</v>
      </c>
    </row>
    <row r="280" s="2" customFormat="1">
      <c r="A280" s="40"/>
      <c r="B280" s="41"/>
      <c r="C280" s="42"/>
      <c r="D280" s="219" t="s">
        <v>132</v>
      </c>
      <c r="E280" s="42"/>
      <c r="F280" s="220" t="s">
        <v>554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132</v>
      </c>
      <c r="AU280" s="19" t="s">
        <v>80</v>
      </c>
    </row>
    <row r="281" s="14" customFormat="1">
      <c r="A281" s="14"/>
      <c r="B281" s="246"/>
      <c r="C281" s="247"/>
      <c r="D281" s="237" t="s">
        <v>192</v>
      </c>
      <c r="E281" s="248" t="s">
        <v>19</v>
      </c>
      <c r="F281" s="249" t="s">
        <v>1058</v>
      </c>
      <c r="G281" s="247"/>
      <c r="H281" s="248" t="s">
        <v>19</v>
      </c>
      <c r="I281" s="250"/>
      <c r="J281" s="247"/>
      <c r="K281" s="247"/>
      <c r="L281" s="251"/>
      <c r="M281" s="252"/>
      <c r="N281" s="253"/>
      <c r="O281" s="253"/>
      <c r="P281" s="253"/>
      <c r="Q281" s="253"/>
      <c r="R281" s="253"/>
      <c r="S281" s="253"/>
      <c r="T281" s="25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5" t="s">
        <v>192</v>
      </c>
      <c r="AU281" s="255" t="s">
        <v>80</v>
      </c>
      <c r="AV281" s="14" t="s">
        <v>76</v>
      </c>
      <c r="AW281" s="14" t="s">
        <v>33</v>
      </c>
      <c r="AX281" s="14" t="s">
        <v>72</v>
      </c>
      <c r="AY281" s="255" t="s">
        <v>124</v>
      </c>
    </row>
    <row r="282" s="13" customFormat="1">
      <c r="A282" s="13"/>
      <c r="B282" s="235"/>
      <c r="C282" s="236"/>
      <c r="D282" s="237" t="s">
        <v>192</v>
      </c>
      <c r="E282" s="256" t="s">
        <v>19</v>
      </c>
      <c r="F282" s="238" t="s">
        <v>1059</v>
      </c>
      <c r="G282" s="236"/>
      <c r="H282" s="239">
        <v>20</v>
      </c>
      <c r="I282" s="240"/>
      <c r="J282" s="236"/>
      <c r="K282" s="236"/>
      <c r="L282" s="241"/>
      <c r="M282" s="242"/>
      <c r="N282" s="243"/>
      <c r="O282" s="243"/>
      <c r="P282" s="243"/>
      <c r="Q282" s="243"/>
      <c r="R282" s="243"/>
      <c r="S282" s="243"/>
      <c r="T282" s="24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5" t="s">
        <v>192</v>
      </c>
      <c r="AU282" s="245" t="s">
        <v>80</v>
      </c>
      <c r="AV282" s="13" t="s">
        <v>80</v>
      </c>
      <c r="AW282" s="13" t="s">
        <v>33</v>
      </c>
      <c r="AX282" s="13" t="s">
        <v>72</v>
      </c>
      <c r="AY282" s="245" t="s">
        <v>124</v>
      </c>
    </row>
    <row r="283" s="14" customFormat="1">
      <c r="A283" s="14"/>
      <c r="B283" s="246"/>
      <c r="C283" s="247"/>
      <c r="D283" s="237" t="s">
        <v>192</v>
      </c>
      <c r="E283" s="248" t="s">
        <v>19</v>
      </c>
      <c r="F283" s="249" t="s">
        <v>1060</v>
      </c>
      <c r="G283" s="247"/>
      <c r="H283" s="248" t="s">
        <v>19</v>
      </c>
      <c r="I283" s="250"/>
      <c r="J283" s="247"/>
      <c r="K283" s="247"/>
      <c r="L283" s="251"/>
      <c r="M283" s="252"/>
      <c r="N283" s="253"/>
      <c r="O283" s="253"/>
      <c r="P283" s="253"/>
      <c r="Q283" s="253"/>
      <c r="R283" s="253"/>
      <c r="S283" s="253"/>
      <c r="T283" s="25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5" t="s">
        <v>192</v>
      </c>
      <c r="AU283" s="255" t="s">
        <v>80</v>
      </c>
      <c r="AV283" s="14" t="s">
        <v>76</v>
      </c>
      <c r="AW283" s="14" t="s">
        <v>33</v>
      </c>
      <c r="AX283" s="14" t="s">
        <v>72</v>
      </c>
      <c r="AY283" s="255" t="s">
        <v>124</v>
      </c>
    </row>
    <row r="284" s="13" customFormat="1">
      <c r="A284" s="13"/>
      <c r="B284" s="235"/>
      <c r="C284" s="236"/>
      <c r="D284" s="237" t="s">
        <v>192</v>
      </c>
      <c r="E284" s="256" t="s">
        <v>19</v>
      </c>
      <c r="F284" s="238" t="s">
        <v>1061</v>
      </c>
      <c r="G284" s="236"/>
      <c r="H284" s="239">
        <v>10.5</v>
      </c>
      <c r="I284" s="240"/>
      <c r="J284" s="236"/>
      <c r="K284" s="236"/>
      <c r="L284" s="241"/>
      <c r="M284" s="242"/>
      <c r="N284" s="243"/>
      <c r="O284" s="243"/>
      <c r="P284" s="243"/>
      <c r="Q284" s="243"/>
      <c r="R284" s="243"/>
      <c r="S284" s="243"/>
      <c r="T284" s="24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5" t="s">
        <v>192</v>
      </c>
      <c r="AU284" s="245" t="s">
        <v>80</v>
      </c>
      <c r="AV284" s="13" t="s">
        <v>80</v>
      </c>
      <c r="AW284" s="13" t="s">
        <v>33</v>
      </c>
      <c r="AX284" s="13" t="s">
        <v>72</v>
      </c>
      <c r="AY284" s="245" t="s">
        <v>124</v>
      </c>
    </row>
    <row r="285" s="14" customFormat="1">
      <c r="A285" s="14"/>
      <c r="B285" s="246"/>
      <c r="C285" s="247"/>
      <c r="D285" s="237" t="s">
        <v>192</v>
      </c>
      <c r="E285" s="248" t="s">
        <v>19</v>
      </c>
      <c r="F285" s="249" t="s">
        <v>1062</v>
      </c>
      <c r="G285" s="247"/>
      <c r="H285" s="248" t="s">
        <v>19</v>
      </c>
      <c r="I285" s="250"/>
      <c r="J285" s="247"/>
      <c r="K285" s="247"/>
      <c r="L285" s="251"/>
      <c r="M285" s="252"/>
      <c r="N285" s="253"/>
      <c r="O285" s="253"/>
      <c r="P285" s="253"/>
      <c r="Q285" s="253"/>
      <c r="R285" s="253"/>
      <c r="S285" s="253"/>
      <c r="T285" s="25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5" t="s">
        <v>192</v>
      </c>
      <c r="AU285" s="255" t="s">
        <v>80</v>
      </c>
      <c r="AV285" s="14" t="s">
        <v>76</v>
      </c>
      <c r="AW285" s="14" t="s">
        <v>33</v>
      </c>
      <c r="AX285" s="14" t="s">
        <v>72</v>
      </c>
      <c r="AY285" s="255" t="s">
        <v>124</v>
      </c>
    </row>
    <row r="286" s="13" customFormat="1">
      <c r="A286" s="13"/>
      <c r="B286" s="235"/>
      <c r="C286" s="236"/>
      <c r="D286" s="237" t="s">
        <v>192</v>
      </c>
      <c r="E286" s="256" t="s">
        <v>19</v>
      </c>
      <c r="F286" s="238" t="s">
        <v>1063</v>
      </c>
      <c r="G286" s="236"/>
      <c r="H286" s="239">
        <v>30</v>
      </c>
      <c r="I286" s="240"/>
      <c r="J286" s="236"/>
      <c r="K286" s="236"/>
      <c r="L286" s="241"/>
      <c r="M286" s="242"/>
      <c r="N286" s="243"/>
      <c r="O286" s="243"/>
      <c r="P286" s="243"/>
      <c r="Q286" s="243"/>
      <c r="R286" s="243"/>
      <c r="S286" s="243"/>
      <c r="T286" s="24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5" t="s">
        <v>192</v>
      </c>
      <c r="AU286" s="245" t="s">
        <v>80</v>
      </c>
      <c r="AV286" s="13" t="s">
        <v>80</v>
      </c>
      <c r="AW286" s="13" t="s">
        <v>33</v>
      </c>
      <c r="AX286" s="13" t="s">
        <v>72</v>
      </c>
      <c r="AY286" s="245" t="s">
        <v>124</v>
      </c>
    </row>
    <row r="287" s="15" customFormat="1">
      <c r="A287" s="15"/>
      <c r="B287" s="257"/>
      <c r="C287" s="258"/>
      <c r="D287" s="237" t="s">
        <v>192</v>
      </c>
      <c r="E287" s="259" t="s">
        <v>19</v>
      </c>
      <c r="F287" s="260" t="s">
        <v>220</v>
      </c>
      <c r="G287" s="258"/>
      <c r="H287" s="261">
        <v>60.5</v>
      </c>
      <c r="I287" s="262"/>
      <c r="J287" s="258"/>
      <c r="K287" s="258"/>
      <c r="L287" s="263"/>
      <c r="M287" s="264"/>
      <c r="N287" s="265"/>
      <c r="O287" s="265"/>
      <c r="P287" s="265"/>
      <c r="Q287" s="265"/>
      <c r="R287" s="265"/>
      <c r="S287" s="265"/>
      <c r="T287" s="266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67" t="s">
        <v>192</v>
      </c>
      <c r="AU287" s="267" t="s">
        <v>80</v>
      </c>
      <c r="AV287" s="15" t="s">
        <v>143</v>
      </c>
      <c r="AW287" s="15" t="s">
        <v>33</v>
      </c>
      <c r="AX287" s="15" t="s">
        <v>76</v>
      </c>
      <c r="AY287" s="267" t="s">
        <v>124</v>
      </c>
    </row>
    <row r="288" s="2" customFormat="1" ht="16.5" customHeight="1">
      <c r="A288" s="40"/>
      <c r="B288" s="41"/>
      <c r="C288" s="268" t="s">
        <v>499</v>
      </c>
      <c r="D288" s="268" t="s">
        <v>453</v>
      </c>
      <c r="E288" s="269" t="s">
        <v>556</v>
      </c>
      <c r="F288" s="270" t="s">
        <v>557</v>
      </c>
      <c r="G288" s="271" t="s">
        <v>180</v>
      </c>
      <c r="H288" s="272">
        <v>1.22</v>
      </c>
      <c r="I288" s="273"/>
      <c r="J288" s="272">
        <f>ROUND(I288*H288,1)</f>
        <v>0</v>
      </c>
      <c r="K288" s="270" t="s">
        <v>129</v>
      </c>
      <c r="L288" s="274"/>
      <c r="M288" s="275" t="s">
        <v>19</v>
      </c>
      <c r="N288" s="276" t="s">
        <v>43</v>
      </c>
      <c r="O288" s="86"/>
      <c r="P288" s="215">
        <f>O288*H288</f>
        <v>0</v>
      </c>
      <c r="Q288" s="215">
        <v>0.55000000000000004</v>
      </c>
      <c r="R288" s="215">
        <f>Q288*H288</f>
        <v>0.67100000000000004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315</v>
      </c>
      <c r="AT288" s="217" t="s">
        <v>453</v>
      </c>
      <c r="AU288" s="217" t="s">
        <v>80</v>
      </c>
      <c r="AY288" s="19" t="s">
        <v>124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76</v>
      </c>
      <c r="BK288" s="218">
        <f>ROUND(I288*H288,1)</f>
        <v>0</v>
      </c>
      <c r="BL288" s="19" t="s">
        <v>251</v>
      </c>
      <c r="BM288" s="217" t="s">
        <v>558</v>
      </c>
    </row>
    <row r="289" s="14" customFormat="1">
      <c r="A289" s="14"/>
      <c r="B289" s="246"/>
      <c r="C289" s="247"/>
      <c r="D289" s="237" t="s">
        <v>192</v>
      </c>
      <c r="E289" s="248" t="s">
        <v>19</v>
      </c>
      <c r="F289" s="249" t="s">
        <v>1058</v>
      </c>
      <c r="G289" s="247"/>
      <c r="H289" s="248" t="s">
        <v>19</v>
      </c>
      <c r="I289" s="250"/>
      <c r="J289" s="247"/>
      <c r="K289" s="247"/>
      <c r="L289" s="251"/>
      <c r="M289" s="252"/>
      <c r="N289" s="253"/>
      <c r="O289" s="253"/>
      <c r="P289" s="253"/>
      <c r="Q289" s="253"/>
      <c r="R289" s="253"/>
      <c r="S289" s="253"/>
      <c r="T289" s="25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5" t="s">
        <v>192</v>
      </c>
      <c r="AU289" s="255" t="s">
        <v>80</v>
      </c>
      <c r="AV289" s="14" t="s">
        <v>76</v>
      </c>
      <c r="AW289" s="14" t="s">
        <v>33</v>
      </c>
      <c r="AX289" s="14" t="s">
        <v>72</v>
      </c>
      <c r="AY289" s="255" t="s">
        <v>124</v>
      </c>
    </row>
    <row r="290" s="13" customFormat="1">
      <c r="A290" s="13"/>
      <c r="B290" s="235"/>
      <c r="C290" s="236"/>
      <c r="D290" s="237" t="s">
        <v>192</v>
      </c>
      <c r="E290" s="256" t="s">
        <v>19</v>
      </c>
      <c r="F290" s="238" t="s">
        <v>1074</v>
      </c>
      <c r="G290" s="236"/>
      <c r="H290" s="239">
        <v>0.37</v>
      </c>
      <c r="I290" s="240"/>
      <c r="J290" s="236"/>
      <c r="K290" s="236"/>
      <c r="L290" s="241"/>
      <c r="M290" s="242"/>
      <c r="N290" s="243"/>
      <c r="O290" s="243"/>
      <c r="P290" s="243"/>
      <c r="Q290" s="243"/>
      <c r="R290" s="243"/>
      <c r="S290" s="243"/>
      <c r="T290" s="24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5" t="s">
        <v>192</v>
      </c>
      <c r="AU290" s="245" t="s">
        <v>80</v>
      </c>
      <c r="AV290" s="13" t="s">
        <v>80</v>
      </c>
      <c r="AW290" s="13" t="s">
        <v>33</v>
      </c>
      <c r="AX290" s="13" t="s">
        <v>72</v>
      </c>
      <c r="AY290" s="245" t="s">
        <v>124</v>
      </c>
    </row>
    <row r="291" s="14" customFormat="1">
      <c r="A291" s="14"/>
      <c r="B291" s="246"/>
      <c r="C291" s="247"/>
      <c r="D291" s="237" t="s">
        <v>192</v>
      </c>
      <c r="E291" s="248" t="s">
        <v>19</v>
      </c>
      <c r="F291" s="249" t="s">
        <v>1060</v>
      </c>
      <c r="G291" s="247"/>
      <c r="H291" s="248" t="s">
        <v>19</v>
      </c>
      <c r="I291" s="250"/>
      <c r="J291" s="247"/>
      <c r="K291" s="247"/>
      <c r="L291" s="251"/>
      <c r="M291" s="252"/>
      <c r="N291" s="253"/>
      <c r="O291" s="253"/>
      <c r="P291" s="253"/>
      <c r="Q291" s="253"/>
      <c r="R291" s="253"/>
      <c r="S291" s="253"/>
      <c r="T291" s="25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5" t="s">
        <v>192</v>
      </c>
      <c r="AU291" s="255" t="s">
        <v>80</v>
      </c>
      <c r="AV291" s="14" t="s">
        <v>76</v>
      </c>
      <c r="AW291" s="14" t="s">
        <v>33</v>
      </c>
      <c r="AX291" s="14" t="s">
        <v>72</v>
      </c>
      <c r="AY291" s="255" t="s">
        <v>124</v>
      </c>
    </row>
    <row r="292" s="13" customFormat="1">
      <c r="A292" s="13"/>
      <c r="B292" s="235"/>
      <c r="C292" s="236"/>
      <c r="D292" s="237" t="s">
        <v>192</v>
      </c>
      <c r="E292" s="256" t="s">
        <v>19</v>
      </c>
      <c r="F292" s="238" t="s">
        <v>1075</v>
      </c>
      <c r="G292" s="236"/>
      <c r="H292" s="239">
        <v>0.22</v>
      </c>
      <c r="I292" s="240"/>
      <c r="J292" s="236"/>
      <c r="K292" s="236"/>
      <c r="L292" s="241"/>
      <c r="M292" s="242"/>
      <c r="N292" s="243"/>
      <c r="O292" s="243"/>
      <c r="P292" s="243"/>
      <c r="Q292" s="243"/>
      <c r="R292" s="243"/>
      <c r="S292" s="243"/>
      <c r="T292" s="24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5" t="s">
        <v>192</v>
      </c>
      <c r="AU292" s="245" t="s">
        <v>80</v>
      </c>
      <c r="AV292" s="13" t="s">
        <v>80</v>
      </c>
      <c r="AW292" s="13" t="s">
        <v>33</v>
      </c>
      <c r="AX292" s="13" t="s">
        <v>72</v>
      </c>
      <c r="AY292" s="245" t="s">
        <v>124</v>
      </c>
    </row>
    <row r="293" s="14" customFormat="1">
      <c r="A293" s="14"/>
      <c r="B293" s="246"/>
      <c r="C293" s="247"/>
      <c r="D293" s="237" t="s">
        <v>192</v>
      </c>
      <c r="E293" s="248" t="s">
        <v>19</v>
      </c>
      <c r="F293" s="249" t="s">
        <v>1062</v>
      </c>
      <c r="G293" s="247"/>
      <c r="H293" s="248" t="s">
        <v>19</v>
      </c>
      <c r="I293" s="250"/>
      <c r="J293" s="247"/>
      <c r="K293" s="247"/>
      <c r="L293" s="251"/>
      <c r="M293" s="252"/>
      <c r="N293" s="253"/>
      <c r="O293" s="253"/>
      <c r="P293" s="253"/>
      <c r="Q293" s="253"/>
      <c r="R293" s="253"/>
      <c r="S293" s="253"/>
      <c r="T293" s="25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5" t="s">
        <v>192</v>
      </c>
      <c r="AU293" s="255" t="s">
        <v>80</v>
      </c>
      <c r="AV293" s="14" t="s">
        <v>76</v>
      </c>
      <c r="AW293" s="14" t="s">
        <v>33</v>
      </c>
      <c r="AX293" s="14" t="s">
        <v>72</v>
      </c>
      <c r="AY293" s="255" t="s">
        <v>124</v>
      </c>
    </row>
    <row r="294" s="13" customFormat="1">
      <c r="A294" s="13"/>
      <c r="B294" s="235"/>
      <c r="C294" s="236"/>
      <c r="D294" s="237" t="s">
        <v>192</v>
      </c>
      <c r="E294" s="256" t="s">
        <v>19</v>
      </c>
      <c r="F294" s="238" t="s">
        <v>1076</v>
      </c>
      <c r="G294" s="236"/>
      <c r="H294" s="239">
        <v>0.63</v>
      </c>
      <c r="I294" s="240"/>
      <c r="J294" s="236"/>
      <c r="K294" s="236"/>
      <c r="L294" s="241"/>
      <c r="M294" s="242"/>
      <c r="N294" s="243"/>
      <c r="O294" s="243"/>
      <c r="P294" s="243"/>
      <c r="Q294" s="243"/>
      <c r="R294" s="243"/>
      <c r="S294" s="243"/>
      <c r="T294" s="244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5" t="s">
        <v>192</v>
      </c>
      <c r="AU294" s="245" t="s">
        <v>80</v>
      </c>
      <c r="AV294" s="13" t="s">
        <v>80</v>
      </c>
      <c r="AW294" s="13" t="s">
        <v>33</v>
      </c>
      <c r="AX294" s="13" t="s">
        <v>72</v>
      </c>
      <c r="AY294" s="245" t="s">
        <v>124</v>
      </c>
    </row>
    <row r="295" s="15" customFormat="1">
      <c r="A295" s="15"/>
      <c r="B295" s="257"/>
      <c r="C295" s="258"/>
      <c r="D295" s="237" t="s">
        <v>192</v>
      </c>
      <c r="E295" s="259" t="s">
        <v>19</v>
      </c>
      <c r="F295" s="260" t="s">
        <v>220</v>
      </c>
      <c r="G295" s="258"/>
      <c r="H295" s="261">
        <v>1.22</v>
      </c>
      <c r="I295" s="262"/>
      <c r="J295" s="258"/>
      <c r="K295" s="258"/>
      <c r="L295" s="263"/>
      <c r="M295" s="264"/>
      <c r="N295" s="265"/>
      <c r="O295" s="265"/>
      <c r="P295" s="265"/>
      <c r="Q295" s="265"/>
      <c r="R295" s="265"/>
      <c r="S295" s="265"/>
      <c r="T295" s="266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7" t="s">
        <v>192</v>
      </c>
      <c r="AU295" s="267" t="s">
        <v>80</v>
      </c>
      <c r="AV295" s="15" t="s">
        <v>143</v>
      </c>
      <c r="AW295" s="15" t="s">
        <v>33</v>
      </c>
      <c r="AX295" s="15" t="s">
        <v>76</v>
      </c>
      <c r="AY295" s="267" t="s">
        <v>124</v>
      </c>
    </row>
    <row r="296" s="2" customFormat="1" ht="24.15" customHeight="1">
      <c r="A296" s="40"/>
      <c r="B296" s="41"/>
      <c r="C296" s="207" t="s">
        <v>503</v>
      </c>
      <c r="D296" s="207" t="s">
        <v>125</v>
      </c>
      <c r="E296" s="208" t="s">
        <v>563</v>
      </c>
      <c r="F296" s="209" t="s">
        <v>564</v>
      </c>
      <c r="G296" s="210" t="s">
        <v>516</v>
      </c>
      <c r="H296" s="211">
        <v>25</v>
      </c>
      <c r="I296" s="212"/>
      <c r="J296" s="211">
        <f>ROUND(I296*H296,1)</f>
        <v>0</v>
      </c>
      <c r="K296" s="209" t="s">
        <v>129</v>
      </c>
      <c r="L296" s="46"/>
      <c r="M296" s="213" t="s">
        <v>19</v>
      </c>
      <c r="N296" s="214" t="s">
        <v>43</v>
      </c>
      <c r="O296" s="86"/>
      <c r="P296" s="215">
        <f>O296*H296</f>
        <v>0</v>
      </c>
      <c r="Q296" s="215">
        <v>9.0000000000000006E-05</v>
      </c>
      <c r="R296" s="215">
        <f>Q296*H296</f>
        <v>0.0022500000000000003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251</v>
      </c>
      <c r="AT296" s="217" t="s">
        <v>125</v>
      </c>
      <c r="AU296" s="217" t="s">
        <v>80</v>
      </c>
      <c r="AY296" s="19" t="s">
        <v>124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76</v>
      </c>
      <c r="BK296" s="218">
        <f>ROUND(I296*H296,1)</f>
        <v>0</v>
      </c>
      <c r="BL296" s="19" t="s">
        <v>251</v>
      </c>
      <c r="BM296" s="217" t="s">
        <v>565</v>
      </c>
    </row>
    <row r="297" s="2" customFormat="1">
      <c r="A297" s="40"/>
      <c r="B297" s="41"/>
      <c r="C297" s="42"/>
      <c r="D297" s="219" t="s">
        <v>132</v>
      </c>
      <c r="E297" s="42"/>
      <c r="F297" s="220" t="s">
        <v>566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132</v>
      </c>
      <c r="AU297" s="19" t="s">
        <v>80</v>
      </c>
    </row>
    <row r="298" s="14" customFormat="1">
      <c r="A298" s="14"/>
      <c r="B298" s="246"/>
      <c r="C298" s="247"/>
      <c r="D298" s="237" t="s">
        <v>192</v>
      </c>
      <c r="E298" s="248" t="s">
        <v>19</v>
      </c>
      <c r="F298" s="249" t="s">
        <v>1064</v>
      </c>
      <c r="G298" s="247"/>
      <c r="H298" s="248" t="s">
        <v>19</v>
      </c>
      <c r="I298" s="250"/>
      <c r="J298" s="247"/>
      <c r="K298" s="247"/>
      <c r="L298" s="251"/>
      <c r="M298" s="252"/>
      <c r="N298" s="253"/>
      <c r="O298" s="253"/>
      <c r="P298" s="253"/>
      <c r="Q298" s="253"/>
      <c r="R298" s="253"/>
      <c r="S298" s="253"/>
      <c r="T298" s="25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5" t="s">
        <v>192</v>
      </c>
      <c r="AU298" s="255" t="s">
        <v>80</v>
      </c>
      <c r="AV298" s="14" t="s">
        <v>76</v>
      </c>
      <c r="AW298" s="14" t="s">
        <v>33</v>
      </c>
      <c r="AX298" s="14" t="s">
        <v>72</v>
      </c>
      <c r="AY298" s="255" t="s">
        <v>124</v>
      </c>
    </row>
    <row r="299" s="13" customFormat="1">
      <c r="A299" s="13"/>
      <c r="B299" s="235"/>
      <c r="C299" s="236"/>
      <c r="D299" s="237" t="s">
        <v>192</v>
      </c>
      <c r="E299" s="256" t="s">
        <v>19</v>
      </c>
      <c r="F299" s="238" t="s">
        <v>1065</v>
      </c>
      <c r="G299" s="236"/>
      <c r="H299" s="239">
        <v>10</v>
      </c>
      <c r="I299" s="240"/>
      <c r="J299" s="236"/>
      <c r="K299" s="236"/>
      <c r="L299" s="241"/>
      <c r="M299" s="242"/>
      <c r="N299" s="243"/>
      <c r="O299" s="243"/>
      <c r="P299" s="243"/>
      <c r="Q299" s="243"/>
      <c r="R299" s="243"/>
      <c r="S299" s="243"/>
      <c r="T299" s="24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5" t="s">
        <v>192</v>
      </c>
      <c r="AU299" s="245" t="s">
        <v>80</v>
      </c>
      <c r="AV299" s="13" t="s">
        <v>80</v>
      </c>
      <c r="AW299" s="13" t="s">
        <v>33</v>
      </c>
      <c r="AX299" s="13" t="s">
        <v>72</v>
      </c>
      <c r="AY299" s="245" t="s">
        <v>124</v>
      </c>
    </row>
    <row r="300" s="14" customFormat="1">
      <c r="A300" s="14"/>
      <c r="B300" s="246"/>
      <c r="C300" s="247"/>
      <c r="D300" s="237" t="s">
        <v>192</v>
      </c>
      <c r="E300" s="248" t="s">
        <v>19</v>
      </c>
      <c r="F300" s="249" t="s">
        <v>1066</v>
      </c>
      <c r="G300" s="247"/>
      <c r="H300" s="248" t="s">
        <v>19</v>
      </c>
      <c r="I300" s="250"/>
      <c r="J300" s="247"/>
      <c r="K300" s="247"/>
      <c r="L300" s="251"/>
      <c r="M300" s="252"/>
      <c r="N300" s="253"/>
      <c r="O300" s="253"/>
      <c r="P300" s="253"/>
      <c r="Q300" s="253"/>
      <c r="R300" s="253"/>
      <c r="S300" s="253"/>
      <c r="T300" s="25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5" t="s">
        <v>192</v>
      </c>
      <c r="AU300" s="255" t="s">
        <v>80</v>
      </c>
      <c r="AV300" s="14" t="s">
        <v>76</v>
      </c>
      <c r="AW300" s="14" t="s">
        <v>33</v>
      </c>
      <c r="AX300" s="14" t="s">
        <v>72</v>
      </c>
      <c r="AY300" s="255" t="s">
        <v>124</v>
      </c>
    </row>
    <row r="301" s="13" customFormat="1">
      <c r="A301" s="13"/>
      <c r="B301" s="235"/>
      <c r="C301" s="236"/>
      <c r="D301" s="237" t="s">
        <v>192</v>
      </c>
      <c r="E301" s="256" t="s">
        <v>19</v>
      </c>
      <c r="F301" s="238" t="s">
        <v>1067</v>
      </c>
      <c r="G301" s="236"/>
      <c r="H301" s="239">
        <v>5</v>
      </c>
      <c r="I301" s="240"/>
      <c r="J301" s="236"/>
      <c r="K301" s="236"/>
      <c r="L301" s="241"/>
      <c r="M301" s="242"/>
      <c r="N301" s="243"/>
      <c r="O301" s="243"/>
      <c r="P301" s="243"/>
      <c r="Q301" s="243"/>
      <c r="R301" s="243"/>
      <c r="S301" s="243"/>
      <c r="T301" s="24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5" t="s">
        <v>192</v>
      </c>
      <c r="AU301" s="245" t="s">
        <v>80</v>
      </c>
      <c r="AV301" s="13" t="s">
        <v>80</v>
      </c>
      <c r="AW301" s="13" t="s">
        <v>33</v>
      </c>
      <c r="AX301" s="13" t="s">
        <v>72</v>
      </c>
      <c r="AY301" s="245" t="s">
        <v>124</v>
      </c>
    </row>
    <row r="302" s="14" customFormat="1">
      <c r="A302" s="14"/>
      <c r="B302" s="246"/>
      <c r="C302" s="247"/>
      <c r="D302" s="237" t="s">
        <v>192</v>
      </c>
      <c r="E302" s="248" t="s">
        <v>19</v>
      </c>
      <c r="F302" s="249" t="s">
        <v>1068</v>
      </c>
      <c r="G302" s="247"/>
      <c r="H302" s="248" t="s">
        <v>19</v>
      </c>
      <c r="I302" s="250"/>
      <c r="J302" s="247"/>
      <c r="K302" s="247"/>
      <c r="L302" s="251"/>
      <c r="M302" s="252"/>
      <c r="N302" s="253"/>
      <c r="O302" s="253"/>
      <c r="P302" s="253"/>
      <c r="Q302" s="253"/>
      <c r="R302" s="253"/>
      <c r="S302" s="253"/>
      <c r="T302" s="25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5" t="s">
        <v>192</v>
      </c>
      <c r="AU302" s="255" t="s">
        <v>80</v>
      </c>
      <c r="AV302" s="14" t="s">
        <v>76</v>
      </c>
      <c r="AW302" s="14" t="s">
        <v>33</v>
      </c>
      <c r="AX302" s="14" t="s">
        <v>72</v>
      </c>
      <c r="AY302" s="255" t="s">
        <v>124</v>
      </c>
    </row>
    <row r="303" s="13" customFormat="1">
      <c r="A303" s="13"/>
      <c r="B303" s="235"/>
      <c r="C303" s="236"/>
      <c r="D303" s="237" t="s">
        <v>192</v>
      </c>
      <c r="E303" s="256" t="s">
        <v>19</v>
      </c>
      <c r="F303" s="238" t="s">
        <v>524</v>
      </c>
      <c r="G303" s="236"/>
      <c r="H303" s="239">
        <v>10</v>
      </c>
      <c r="I303" s="240"/>
      <c r="J303" s="236"/>
      <c r="K303" s="236"/>
      <c r="L303" s="241"/>
      <c r="M303" s="242"/>
      <c r="N303" s="243"/>
      <c r="O303" s="243"/>
      <c r="P303" s="243"/>
      <c r="Q303" s="243"/>
      <c r="R303" s="243"/>
      <c r="S303" s="243"/>
      <c r="T303" s="24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5" t="s">
        <v>192</v>
      </c>
      <c r="AU303" s="245" t="s">
        <v>80</v>
      </c>
      <c r="AV303" s="13" t="s">
        <v>80</v>
      </c>
      <c r="AW303" s="13" t="s">
        <v>33</v>
      </c>
      <c r="AX303" s="13" t="s">
        <v>72</v>
      </c>
      <c r="AY303" s="245" t="s">
        <v>124</v>
      </c>
    </row>
    <row r="304" s="15" customFormat="1">
      <c r="A304" s="15"/>
      <c r="B304" s="257"/>
      <c r="C304" s="258"/>
      <c r="D304" s="237" t="s">
        <v>192</v>
      </c>
      <c r="E304" s="259" t="s">
        <v>19</v>
      </c>
      <c r="F304" s="260" t="s">
        <v>220</v>
      </c>
      <c r="G304" s="258"/>
      <c r="H304" s="261">
        <v>25</v>
      </c>
      <c r="I304" s="262"/>
      <c r="J304" s="258"/>
      <c r="K304" s="258"/>
      <c r="L304" s="263"/>
      <c r="M304" s="264"/>
      <c r="N304" s="265"/>
      <c r="O304" s="265"/>
      <c r="P304" s="265"/>
      <c r="Q304" s="265"/>
      <c r="R304" s="265"/>
      <c r="S304" s="265"/>
      <c r="T304" s="266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67" t="s">
        <v>192</v>
      </c>
      <c r="AU304" s="267" t="s">
        <v>80</v>
      </c>
      <c r="AV304" s="15" t="s">
        <v>143</v>
      </c>
      <c r="AW304" s="15" t="s">
        <v>33</v>
      </c>
      <c r="AX304" s="15" t="s">
        <v>76</v>
      </c>
      <c r="AY304" s="267" t="s">
        <v>124</v>
      </c>
    </row>
    <row r="305" s="2" customFormat="1" ht="16.5" customHeight="1">
      <c r="A305" s="40"/>
      <c r="B305" s="41"/>
      <c r="C305" s="268" t="s">
        <v>508</v>
      </c>
      <c r="D305" s="268" t="s">
        <v>453</v>
      </c>
      <c r="E305" s="269" t="s">
        <v>567</v>
      </c>
      <c r="F305" s="270" t="s">
        <v>568</v>
      </c>
      <c r="G305" s="271" t="s">
        <v>180</v>
      </c>
      <c r="H305" s="272">
        <v>0.75</v>
      </c>
      <c r="I305" s="273"/>
      <c r="J305" s="272">
        <f>ROUND(I305*H305,1)</f>
        <v>0</v>
      </c>
      <c r="K305" s="270" t="s">
        <v>129</v>
      </c>
      <c r="L305" s="274"/>
      <c r="M305" s="275" t="s">
        <v>19</v>
      </c>
      <c r="N305" s="276" t="s">
        <v>43</v>
      </c>
      <c r="O305" s="86"/>
      <c r="P305" s="215">
        <f>O305*H305</f>
        <v>0</v>
      </c>
      <c r="Q305" s="215">
        <v>0.55000000000000004</v>
      </c>
      <c r="R305" s="215">
        <f>Q305*H305</f>
        <v>0.41250000000000003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315</v>
      </c>
      <c r="AT305" s="217" t="s">
        <v>453</v>
      </c>
      <c r="AU305" s="217" t="s">
        <v>80</v>
      </c>
      <c r="AY305" s="19" t="s">
        <v>124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76</v>
      </c>
      <c r="BK305" s="218">
        <f>ROUND(I305*H305,1)</f>
        <v>0</v>
      </c>
      <c r="BL305" s="19" t="s">
        <v>251</v>
      </c>
      <c r="BM305" s="217" t="s">
        <v>569</v>
      </c>
    </row>
    <row r="306" s="14" customFormat="1">
      <c r="A306" s="14"/>
      <c r="B306" s="246"/>
      <c r="C306" s="247"/>
      <c r="D306" s="237" t="s">
        <v>192</v>
      </c>
      <c r="E306" s="248" t="s">
        <v>19</v>
      </c>
      <c r="F306" s="249" t="s">
        <v>1064</v>
      </c>
      <c r="G306" s="247"/>
      <c r="H306" s="248" t="s">
        <v>19</v>
      </c>
      <c r="I306" s="250"/>
      <c r="J306" s="247"/>
      <c r="K306" s="247"/>
      <c r="L306" s="251"/>
      <c r="M306" s="252"/>
      <c r="N306" s="253"/>
      <c r="O306" s="253"/>
      <c r="P306" s="253"/>
      <c r="Q306" s="253"/>
      <c r="R306" s="253"/>
      <c r="S306" s="253"/>
      <c r="T306" s="25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5" t="s">
        <v>192</v>
      </c>
      <c r="AU306" s="255" t="s">
        <v>80</v>
      </c>
      <c r="AV306" s="14" t="s">
        <v>76</v>
      </c>
      <c r="AW306" s="14" t="s">
        <v>33</v>
      </c>
      <c r="AX306" s="14" t="s">
        <v>72</v>
      </c>
      <c r="AY306" s="255" t="s">
        <v>124</v>
      </c>
    </row>
    <row r="307" s="13" customFormat="1">
      <c r="A307" s="13"/>
      <c r="B307" s="235"/>
      <c r="C307" s="236"/>
      <c r="D307" s="237" t="s">
        <v>192</v>
      </c>
      <c r="E307" s="256" t="s">
        <v>19</v>
      </c>
      <c r="F307" s="238" t="s">
        <v>1077</v>
      </c>
      <c r="G307" s="236"/>
      <c r="H307" s="239">
        <v>0.28999999999999998</v>
      </c>
      <c r="I307" s="240"/>
      <c r="J307" s="236"/>
      <c r="K307" s="236"/>
      <c r="L307" s="241"/>
      <c r="M307" s="242"/>
      <c r="N307" s="243"/>
      <c r="O307" s="243"/>
      <c r="P307" s="243"/>
      <c r="Q307" s="243"/>
      <c r="R307" s="243"/>
      <c r="S307" s="243"/>
      <c r="T307" s="24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5" t="s">
        <v>192</v>
      </c>
      <c r="AU307" s="245" t="s">
        <v>80</v>
      </c>
      <c r="AV307" s="13" t="s">
        <v>80</v>
      </c>
      <c r="AW307" s="13" t="s">
        <v>33</v>
      </c>
      <c r="AX307" s="13" t="s">
        <v>72</v>
      </c>
      <c r="AY307" s="245" t="s">
        <v>124</v>
      </c>
    </row>
    <row r="308" s="14" customFormat="1">
      <c r="A308" s="14"/>
      <c r="B308" s="246"/>
      <c r="C308" s="247"/>
      <c r="D308" s="237" t="s">
        <v>192</v>
      </c>
      <c r="E308" s="248" t="s">
        <v>19</v>
      </c>
      <c r="F308" s="249" t="s">
        <v>1066</v>
      </c>
      <c r="G308" s="247"/>
      <c r="H308" s="248" t="s">
        <v>19</v>
      </c>
      <c r="I308" s="250"/>
      <c r="J308" s="247"/>
      <c r="K308" s="247"/>
      <c r="L308" s="251"/>
      <c r="M308" s="252"/>
      <c r="N308" s="253"/>
      <c r="O308" s="253"/>
      <c r="P308" s="253"/>
      <c r="Q308" s="253"/>
      <c r="R308" s="253"/>
      <c r="S308" s="253"/>
      <c r="T308" s="25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5" t="s">
        <v>192</v>
      </c>
      <c r="AU308" s="255" t="s">
        <v>80</v>
      </c>
      <c r="AV308" s="14" t="s">
        <v>76</v>
      </c>
      <c r="AW308" s="14" t="s">
        <v>33</v>
      </c>
      <c r="AX308" s="14" t="s">
        <v>72</v>
      </c>
      <c r="AY308" s="255" t="s">
        <v>124</v>
      </c>
    </row>
    <row r="309" s="13" customFormat="1">
      <c r="A309" s="13"/>
      <c r="B309" s="235"/>
      <c r="C309" s="236"/>
      <c r="D309" s="237" t="s">
        <v>192</v>
      </c>
      <c r="E309" s="256" t="s">
        <v>19</v>
      </c>
      <c r="F309" s="238" t="s">
        <v>1078</v>
      </c>
      <c r="G309" s="236"/>
      <c r="H309" s="239">
        <v>0.14000000000000001</v>
      </c>
      <c r="I309" s="240"/>
      <c r="J309" s="236"/>
      <c r="K309" s="236"/>
      <c r="L309" s="241"/>
      <c r="M309" s="242"/>
      <c r="N309" s="243"/>
      <c r="O309" s="243"/>
      <c r="P309" s="243"/>
      <c r="Q309" s="243"/>
      <c r="R309" s="243"/>
      <c r="S309" s="243"/>
      <c r="T309" s="24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5" t="s">
        <v>192</v>
      </c>
      <c r="AU309" s="245" t="s">
        <v>80</v>
      </c>
      <c r="AV309" s="13" t="s">
        <v>80</v>
      </c>
      <c r="AW309" s="13" t="s">
        <v>33</v>
      </c>
      <c r="AX309" s="13" t="s">
        <v>72</v>
      </c>
      <c r="AY309" s="245" t="s">
        <v>124</v>
      </c>
    </row>
    <row r="310" s="14" customFormat="1">
      <c r="A310" s="14"/>
      <c r="B310" s="246"/>
      <c r="C310" s="247"/>
      <c r="D310" s="237" t="s">
        <v>192</v>
      </c>
      <c r="E310" s="248" t="s">
        <v>19</v>
      </c>
      <c r="F310" s="249" t="s">
        <v>1068</v>
      </c>
      <c r="G310" s="247"/>
      <c r="H310" s="248" t="s">
        <v>19</v>
      </c>
      <c r="I310" s="250"/>
      <c r="J310" s="247"/>
      <c r="K310" s="247"/>
      <c r="L310" s="251"/>
      <c r="M310" s="252"/>
      <c r="N310" s="253"/>
      <c r="O310" s="253"/>
      <c r="P310" s="253"/>
      <c r="Q310" s="253"/>
      <c r="R310" s="253"/>
      <c r="S310" s="253"/>
      <c r="T310" s="25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5" t="s">
        <v>192</v>
      </c>
      <c r="AU310" s="255" t="s">
        <v>80</v>
      </c>
      <c r="AV310" s="14" t="s">
        <v>76</v>
      </c>
      <c r="AW310" s="14" t="s">
        <v>33</v>
      </c>
      <c r="AX310" s="14" t="s">
        <v>72</v>
      </c>
      <c r="AY310" s="255" t="s">
        <v>124</v>
      </c>
    </row>
    <row r="311" s="13" customFormat="1">
      <c r="A311" s="13"/>
      <c r="B311" s="235"/>
      <c r="C311" s="236"/>
      <c r="D311" s="237" t="s">
        <v>192</v>
      </c>
      <c r="E311" s="256" t="s">
        <v>19</v>
      </c>
      <c r="F311" s="238" t="s">
        <v>1079</v>
      </c>
      <c r="G311" s="236"/>
      <c r="H311" s="239">
        <v>0.32000000000000001</v>
      </c>
      <c r="I311" s="240"/>
      <c r="J311" s="236"/>
      <c r="K311" s="236"/>
      <c r="L311" s="241"/>
      <c r="M311" s="242"/>
      <c r="N311" s="243"/>
      <c r="O311" s="243"/>
      <c r="P311" s="243"/>
      <c r="Q311" s="243"/>
      <c r="R311" s="243"/>
      <c r="S311" s="243"/>
      <c r="T311" s="24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5" t="s">
        <v>192</v>
      </c>
      <c r="AU311" s="245" t="s">
        <v>80</v>
      </c>
      <c r="AV311" s="13" t="s">
        <v>80</v>
      </c>
      <c r="AW311" s="13" t="s">
        <v>33</v>
      </c>
      <c r="AX311" s="13" t="s">
        <v>72</v>
      </c>
      <c r="AY311" s="245" t="s">
        <v>124</v>
      </c>
    </row>
    <row r="312" s="15" customFormat="1">
      <c r="A312" s="15"/>
      <c r="B312" s="257"/>
      <c r="C312" s="258"/>
      <c r="D312" s="237" t="s">
        <v>192</v>
      </c>
      <c r="E312" s="259" t="s">
        <v>19</v>
      </c>
      <c r="F312" s="260" t="s">
        <v>220</v>
      </c>
      <c r="G312" s="258"/>
      <c r="H312" s="261">
        <v>0.75</v>
      </c>
      <c r="I312" s="262"/>
      <c r="J312" s="258"/>
      <c r="K312" s="258"/>
      <c r="L312" s="263"/>
      <c r="M312" s="264"/>
      <c r="N312" s="265"/>
      <c r="O312" s="265"/>
      <c r="P312" s="265"/>
      <c r="Q312" s="265"/>
      <c r="R312" s="265"/>
      <c r="S312" s="265"/>
      <c r="T312" s="266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67" t="s">
        <v>192</v>
      </c>
      <c r="AU312" s="267" t="s">
        <v>80</v>
      </c>
      <c r="AV312" s="15" t="s">
        <v>143</v>
      </c>
      <c r="AW312" s="15" t="s">
        <v>33</v>
      </c>
      <c r="AX312" s="15" t="s">
        <v>76</v>
      </c>
      <c r="AY312" s="267" t="s">
        <v>124</v>
      </c>
    </row>
    <row r="313" s="2" customFormat="1" ht="24.15" customHeight="1">
      <c r="A313" s="40"/>
      <c r="B313" s="41"/>
      <c r="C313" s="207" t="s">
        <v>513</v>
      </c>
      <c r="D313" s="207" t="s">
        <v>125</v>
      </c>
      <c r="E313" s="208" t="s">
        <v>572</v>
      </c>
      <c r="F313" s="209" t="s">
        <v>573</v>
      </c>
      <c r="G313" s="210" t="s">
        <v>516</v>
      </c>
      <c r="H313" s="211">
        <v>10</v>
      </c>
      <c r="I313" s="212"/>
      <c r="J313" s="211">
        <f>ROUND(I313*H313,1)</f>
        <v>0</v>
      </c>
      <c r="K313" s="209" t="s">
        <v>129</v>
      </c>
      <c r="L313" s="46"/>
      <c r="M313" s="213" t="s">
        <v>19</v>
      </c>
      <c r="N313" s="214" t="s">
        <v>43</v>
      </c>
      <c r="O313" s="86"/>
      <c r="P313" s="215">
        <f>O313*H313</f>
        <v>0</v>
      </c>
      <c r="Q313" s="215">
        <v>0.00010000000000000001</v>
      </c>
      <c r="R313" s="215">
        <f>Q313*H313</f>
        <v>0.001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251</v>
      </c>
      <c r="AT313" s="217" t="s">
        <v>125</v>
      </c>
      <c r="AU313" s="217" t="s">
        <v>80</v>
      </c>
      <c r="AY313" s="19" t="s">
        <v>124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9" t="s">
        <v>76</v>
      </c>
      <c r="BK313" s="218">
        <f>ROUND(I313*H313,1)</f>
        <v>0</v>
      </c>
      <c r="BL313" s="19" t="s">
        <v>251</v>
      </c>
      <c r="BM313" s="217" t="s">
        <v>574</v>
      </c>
    </row>
    <row r="314" s="2" customFormat="1">
      <c r="A314" s="40"/>
      <c r="B314" s="41"/>
      <c r="C314" s="42"/>
      <c r="D314" s="219" t="s">
        <v>132</v>
      </c>
      <c r="E314" s="42"/>
      <c r="F314" s="220" t="s">
        <v>575</v>
      </c>
      <c r="G314" s="42"/>
      <c r="H314" s="42"/>
      <c r="I314" s="221"/>
      <c r="J314" s="42"/>
      <c r="K314" s="42"/>
      <c r="L314" s="46"/>
      <c r="M314" s="222"/>
      <c r="N314" s="223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132</v>
      </c>
      <c r="AU314" s="19" t="s">
        <v>80</v>
      </c>
    </row>
    <row r="315" s="14" customFormat="1">
      <c r="A315" s="14"/>
      <c r="B315" s="246"/>
      <c r="C315" s="247"/>
      <c r="D315" s="237" t="s">
        <v>192</v>
      </c>
      <c r="E315" s="248" t="s">
        <v>19</v>
      </c>
      <c r="F315" s="249" t="s">
        <v>1069</v>
      </c>
      <c r="G315" s="247"/>
      <c r="H315" s="248" t="s">
        <v>19</v>
      </c>
      <c r="I315" s="250"/>
      <c r="J315" s="247"/>
      <c r="K315" s="247"/>
      <c r="L315" s="251"/>
      <c r="M315" s="252"/>
      <c r="N315" s="253"/>
      <c r="O315" s="253"/>
      <c r="P315" s="253"/>
      <c r="Q315" s="253"/>
      <c r="R315" s="253"/>
      <c r="S315" s="253"/>
      <c r="T315" s="25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5" t="s">
        <v>192</v>
      </c>
      <c r="AU315" s="255" t="s">
        <v>80</v>
      </c>
      <c r="AV315" s="14" t="s">
        <v>76</v>
      </c>
      <c r="AW315" s="14" t="s">
        <v>33</v>
      </c>
      <c r="AX315" s="14" t="s">
        <v>72</v>
      </c>
      <c r="AY315" s="255" t="s">
        <v>124</v>
      </c>
    </row>
    <row r="316" s="13" customFormat="1">
      <c r="A316" s="13"/>
      <c r="B316" s="235"/>
      <c r="C316" s="236"/>
      <c r="D316" s="237" t="s">
        <v>192</v>
      </c>
      <c r="E316" s="256" t="s">
        <v>19</v>
      </c>
      <c r="F316" s="238" t="s">
        <v>524</v>
      </c>
      <c r="G316" s="236"/>
      <c r="H316" s="239">
        <v>10</v>
      </c>
      <c r="I316" s="240"/>
      <c r="J316" s="236"/>
      <c r="K316" s="236"/>
      <c r="L316" s="241"/>
      <c r="M316" s="242"/>
      <c r="N316" s="243"/>
      <c r="O316" s="243"/>
      <c r="P316" s="243"/>
      <c r="Q316" s="243"/>
      <c r="R316" s="243"/>
      <c r="S316" s="243"/>
      <c r="T316" s="24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5" t="s">
        <v>192</v>
      </c>
      <c r="AU316" s="245" t="s">
        <v>80</v>
      </c>
      <c r="AV316" s="13" t="s">
        <v>80</v>
      </c>
      <c r="AW316" s="13" t="s">
        <v>33</v>
      </c>
      <c r="AX316" s="13" t="s">
        <v>76</v>
      </c>
      <c r="AY316" s="245" t="s">
        <v>124</v>
      </c>
    </row>
    <row r="317" s="2" customFormat="1" ht="16.5" customHeight="1">
      <c r="A317" s="40"/>
      <c r="B317" s="41"/>
      <c r="C317" s="268" t="s">
        <v>525</v>
      </c>
      <c r="D317" s="268" t="s">
        <v>453</v>
      </c>
      <c r="E317" s="269" t="s">
        <v>577</v>
      </c>
      <c r="F317" s="270" t="s">
        <v>578</v>
      </c>
      <c r="G317" s="271" t="s">
        <v>180</v>
      </c>
      <c r="H317" s="272">
        <v>0.5</v>
      </c>
      <c r="I317" s="273"/>
      <c r="J317" s="272">
        <f>ROUND(I317*H317,1)</f>
        <v>0</v>
      </c>
      <c r="K317" s="270" t="s">
        <v>129</v>
      </c>
      <c r="L317" s="274"/>
      <c r="M317" s="275" t="s">
        <v>19</v>
      </c>
      <c r="N317" s="276" t="s">
        <v>43</v>
      </c>
      <c r="O317" s="86"/>
      <c r="P317" s="215">
        <f>O317*H317</f>
        <v>0</v>
      </c>
      <c r="Q317" s="215">
        <v>0.55000000000000004</v>
      </c>
      <c r="R317" s="215">
        <f>Q317*H317</f>
        <v>0.27500000000000002</v>
      </c>
      <c r="S317" s="215">
        <v>0</v>
      </c>
      <c r="T317" s="216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7" t="s">
        <v>315</v>
      </c>
      <c r="AT317" s="217" t="s">
        <v>453</v>
      </c>
      <c r="AU317" s="217" t="s">
        <v>80</v>
      </c>
      <c r="AY317" s="19" t="s">
        <v>124</v>
      </c>
      <c r="BE317" s="218">
        <f>IF(N317="základní",J317,0)</f>
        <v>0</v>
      </c>
      <c r="BF317" s="218">
        <f>IF(N317="snížená",J317,0)</f>
        <v>0</v>
      </c>
      <c r="BG317" s="218">
        <f>IF(N317="zákl. přenesená",J317,0)</f>
        <v>0</v>
      </c>
      <c r="BH317" s="218">
        <f>IF(N317="sníž. přenesená",J317,0)</f>
        <v>0</v>
      </c>
      <c r="BI317" s="218">
        <f>IF(N317="nulová",J317,0)</f>
        <v>0</v>
      </c>
      <c r="BJ317" s="19" t="s">
        <v>76</v>
      </c>
      <c r="BK317" s="218">
        <f>ROUND(I317*H317,1)</f>
        <v>0</v>
      </c>
      <c r="BL317" s="19" t="s">
        <v>251</v>
      </c>
      <c r="BM317" s="217" t="s">
        <v>579</v>
      </c>
    </row>
    <row r="318" s="14" customFormat="1">
      <c r="A318" s="14"/>
      <c r="B318" s="246"/>
      <c r="C318" s="247"/>
      <c r="D318" s="237" t="s">
        <v>192</v>
      </c>
      <c r="E318" s="248" t="s">
        <v>19</v>
      </c>
      <c r="F318" s="249" t="s">
        <v>1069</v>
      </c>
      <c r="G318" s="247"/>
      <c r="H318" s="248" t="s">
        <v>19</v>
      </c>
      <c r="I318" s="250"/>
      <c r="J318" s="247"/>
      <c r="K318" s="247"/>
      <c r="L318" s="251"/>
      <c r="M318" s="252"/>
      <c r="N318" s="253"/>
      <c r="O318" s="253"/>
      <c r="P318" s="253"/>
      <c r="Q318" s="253"/>
      <c r="R318" s="253"/>
      <c r="S318" s="253"/>
      <c r="T318" s="25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5" t="s">
        <v>192</v>
      </c>
      <c r="AU318" s="255" t="s">
        <v>80</v>
      </c>
      <c r="AV318" s="14" t="s">
        <v>76</v>
      </c>
      <c r="AW318" s="14" t="s">
        <v>33</v>
      </c>
      <c r="AX318" s="14" t="s">
        <v>72</v>
      </c>
      <c r="AY318" s="255" t="s">
        <v>124</v>
      </c>
    </row>
    <row r="319" s="13" customFormat="1">
      <c r="A319" s="13"/>
      <c r="B319" s="235"/>
      <c r="C319" s="236"/>
      <c r="D319" s="237" t="s">
        <v>192</v>
      </c>
      <c r="E319" s="256" t="s">
        <v>19</v>
      </c>
      <c r="F319" s="238" t="s">
        <v>1080</v>
      </c>
      <c r="G319" s="236"/>
      <c r="H319" s="239">
        <v>0.5</v>
      </c>
      <c r="I319" s="240"/>
      <c r="J319" s="236"/>
      <c r="K319" s="236"/>
      <c r="L319" s="241"/>
      <c r="M319" s="242"/>
      <c r="N319" s="243"/>
      <c r="O319" s="243"/>
      <c r="P319" s="243"/>
      <c r="Q319" s="243"/>
      <c r="R319" s="243"/>
      <c r="S319" s="243"/>
      <c r="T319" s="244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5" t="s">
        <v>192</v>
      </c>
      <c r="AU319" s="245" t="s">
        <v>80</v>
      </c>
      <c r="AV319" s="13" t="s">
        <v>80</v>
      </c>
      <c r="AW319" s="13" t="s">
        <v>33</v>
      </c>
      <c r="AX319" s="13" t="s">
        <v>76</v>
      </c>
      <c r="AY319" s="245" t="s">
        <v>124</v>
      </c>
    </row>
    <row r="320" s="2" customFormat="1" ht="24.15" customHeight="1">
      <c r="A320" s="40"/>
      <c r="B320" s="41"/>
      <c r="C320" s="207" t="s">
        <v>532</v>
      </c>
      <c r="D320" s="207" t="s">
        <v>125</v>
      </c>
      <c r="E320" s="208" t="s">
        <v>582</v>
      </c>
      <c r="F320" s="209" t="s">
        <v>583</v>
      </c>
      <c r="G320" s="210" t="s">
        <v>516</v>
      </c>
      <c r="H320" s="211">
        <v>22.5</v>
      </c>
      <c r="I320" s="212"/>
      <c r="J320" s="211">
        <f>ROUND(I320*H320,1)</f>
        <v>0</v>
      </c>
      <c r="K320" s="209" t="s">
        <v>129</v>
      </c>
      <c r="L320" s="46"/>
      <c r="M320" s="213" t="s">
        <v>19</v>
      </c>
      <c r="N320" s="214" t="s">
        <v>43</v>
      </c>
      <c r="O320" s="86"/>
      <c r="P320" s="215">
        <f>O320*H320</f>
        <v>0</v>
      </c>
      <c r="Q320" s="215">
        <v>0.00010000000000000001</v>
      </c>
      <c r="R320" s="215">
        <f>Q320*H320</f>
        <v>0.0022500000000000003</v>
      </c>
      <c r="S320" s="215">
        <v>0</v>
      </c>
      <c r="T320" s="216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7" t="s">
        <v>251</v>
      </c>
      <c r="AT320" s="217" t="s">
        <v>125</v>
      </c>
      <c r="AU320" s="217" t="s">
        <v>80</v>
      </c>
      <c r="AY320" s="19" t="s">
        <v>124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9" t="s">
        <v>76</v>
      </c>
      <c r="BK320" s="218">
        <f>ROUND(I320*H320,1)</f>
        <v>0</v>
      </c>
      <c r="BL320" s="19" t="s">
        <v>251</v>
      </c>
      <c r="BM320" s="217" t="s">
        <v>584</v>
      </c>
    </row>
    <row r="321" s="2" customFormat="1">
      <c r="A321" s="40"/>
      <c r="B321" s="41"/>
      <c r="C321" s="42"/>
      <c r="D321" s="219" t="s">
        <v>132</v>
      </c>
      <c r="E321" s="42"/>
      <c r="F321" s="220" t="s">
        <v>585</v>
      </c>
      <c r="G321" s="42"/>
      <c r="H321" s="42"/>
      <c r="I321" s="221"/>
      <c r="J321" s="42"/>
      <c r="K321" s="42"/>
      <c r="L321" s="46"/>
      <c r="M321" s="222"/>
      <c r="N321" s="223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132</v>
      </c>
      <c r="AU321" s="19" t="s">
        <v>80</v>
      </c>
    </row>
    <row r="322" s="14" customFormat="1">
      <c r="A322" s="14"/>
      <c r="B322" s="246"/>
      <c r="C322" s="247"/>
      <c r="D322" s="237" t="s">
        <v>192</v>
      </c>
      <c r="E322" s="248" t="s">
        <v>19</v>
      </c>
      <c r="F322" s="249" t="s">
        <v>1070</v>
      </c>
      <c r="G322" s="247"/>
      <c r="H322" s="248" t="s">
        <v>19</v>
      </c>
      <c r="I322" s="250"/>
      <c r="J322" s="247"/>
      <c r="K322" s="247"/>
      <c r="L322" s="251"/>
      <c r="M322" s="252"/>
      <c r="N322" s="253"/>
      <c r="O322" s="253"/>
      <c r="P322" s="253"/>
      <c r="Q322" s="253"/>
      <c r="R322" s="253"/>
      <c r="S322" s="253"/>
      <c r="T322" s="25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5" t="s">
        <v>192</v>
      </c>
      <c r="AU322" s="255" t="s">
        <v>80</v>
      </c>
      <c r="AV322" s="14" t="s">
        <v>76</v>
      </c>
      <c r="AW322" s="14" t="s">
        <v>33</v>
      </c>
      <c r="AX322" s="14" t="s">
        <v>72</v>
      </c>
      <c r="AY322" s="255" t="s">
        <v>124</v>
      </c>
    </row>
    <row r="323" s="13" customFormat="1">
      <c r="A323" s="13"/>
      <c r="B323" s="235"/>
      <c r="C323" s="236"/>
      <c r="D323" s="237" t="s">
        <v>192</v>
      </c>
      <c r="E323" s="256" t="s">
        <v>19</v>
      </c>
      <c r="F323" s="238" t="s">
        <v>1071</v>
      </c>
      <c r="G323" s="236"/>
      <c r="H323" s="239">
        <v>12.5</v>
      </c>
      <c r="I323" s="240"/>
      <c r="J323" s="236"/>
      <c r="K323" s="236"/>
      <c r="L323" s="241"/>
      <c r="M323" s="242"/>
      <c r="N323" s="243"/>
      <c r="O323" s="243"/>
      <c r="P323" s="243"/>
      <c r="Q323" s="243"/>
      <c r="R323" s="243"/>
      <c r="S323" s="243"/>
      <c r="T323" s="244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5" t="s">
        <v>192</v>
      </c>
      <c r="AU323" s="245" t="s">
        <v>80</v>
      </c>
      <c r="AV323" s="13" t="s">
        <v>80</v>
      </c>
      <c r="AW323" s="13" t="s">
        <v>33</v>
      </c>
      <c r="AX323" s="13" t="s">
        <v>72</v>
      </c>
      <c r="AY323" s="245" t="s">
        <v>124</v>
      </c>
    </row>
    <row r="324" s="14" customFormat="1">
      <c r="A324" s="14"/>
      <c r="B324" s="246"/>
      <c r="C324" s="247"/>
      <c r="D324" s="237" t="s">
        <v>192</v>
      </c>
      <c r="E324" s="248" t="s">
        <v>19</v>
      </c>
      <c r="F324" s="249" t="s">
        <v>1081</v>
      </c>
      <c r="G324" s="247"/>
      <c r="H324" s="248" t="s">
        <v>19</v>
      </c>
      <c r="I324" s="250"/>
      <c r="J324" s="247"/>
      <c r="K324" s="247"/>
      <c r="L324" s="251"/>
      <c r="M324" s="252"/>
      <c r="N324" s="253"/>
      <c r="O324" s="253"/>
      <c r="P324" s="253"/>
      <c r="Q324" s="253"/>
      <c r="R324" s="253"/>
      <c r="S324" s="253"/>
      <c r="T324" s="25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5" t="s">
        <v>192</v>
      </c>
      <c r="AU324" s="255" t="s">
        <v>80</v>
      </c>
      <c r="AV324" s="14" t="s">
        <v>76</v>
      </c>
      <c r="AW324" s="14" t="s">
        <v>33</v>
      </c>
      <c r="AX324" s="14" t="s">
        <v>72</v>
      </c>
      <c r="AY324" s="255" t="s">
        <v>124</v>
      </c>
    </row>
    <row r="325" s="13" customFormat="1">
      <c r="A325" s="13"/>
      <c r="B325" s="235"/>
      <c r="C325" s="236"/>
      <c r="D325" s="237" t="s">
        <v>192</v>
      </c>
      <c r="E325" s="256" t="s">
        <v>19</v>
      </c>
      <c r="F325" s="238" t="s">
        <v>524</v>
      </c>
      <c r="G325" s="236"/>
      <c r="H325" s="239">
        <v>10</v>
      </c>
      <c r="I325" s="240"/>
      <c r="J325" s="236"/>
      <c r="K325" s="236"/>
      <c r="L325" s="241"/>
      <c r="M325" s="242"/>
      <c r="N325" s="243"/>
      <c r="O325" s="243"/>
      <c r="P325" s="243"/>
      <c r="Q325" s="243"/>
      <c r="R325" s="243"/>
      <c r="S325" s="243"/>
      <c r="T325" s="24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5" t="s">
        <v>192</v>
      </c>
      <c r="AU325" s="245" t="s">
        <v>80</v>
      </c>
      <c r="AV325" s="13" t="s">
        <v>80</v>
      </c>
      <c r="AW325" s="13" t="s">
        <v>33</v>
      </c>
      <c r="AX325" s="13" t="s">
        <v>72</v>
      </c>
      <c r="AY325" s="245" t="s">
        <v>124</v>
      </c>
    </row>
    <row r="326" s="15" customFormat="1">
      <c r="A326" s="15"/>
      <c r="B326" s="257"/>
      <c r="C326" s="258"/>
      <c r="D326" s="237" t="s">
        <v>192</v>
      </c>
      <c r="E326" s="259" t="s">
        <v>19</v>
      </c>
      <c r="F326" s="260" t="s">
        <v>220</v>
      </c>
      <c r="G326" s="258"/>
      <c r="H326" s="261">
        <v>22.5</v>
      </c>
      <c r="I326" s="262"/>
      <c r="J326" s="258"/>
      <c r="K326" s="258"/>
      <c r="L326" s="263"/>
      <c r="M326" s="264"/>
      <c r="N326" s="265"/>
      <c r="O326" s="265"/>
      <c r="P326" s="265"/>
      <c r="Q326" s="265"/>
      <c r="R326" s="265"/>
      <c r="S326" s="265"/>
      <c r="T326" s="266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67" t="s">
        <v>192</v>
      </c>
      <c r="AU326" s="267" t="s">
        <v>80</v>
      </c>
      <c r="AV326" s="15" t="s">
        <v>143</v>
      </c>
      <c r="AW326" s="15" t="s">
        <v>33</v>
      </c>
      <c r="AX326" s="15" t="s">
        <v>76</v>
      </c>
      <c r="AY326" s="267" t="s">
        <v>124</v>
      </c>
    </row>
    <row r="327" s="2" customFormat="1" ht="16.5" customHeight="1">
      <c r="A327" s="40"/>
      <c r="B327" s="41"/>
      <c r="C327" s="268" t="s">
        <v>539</v>
      </c>
      <c r="D327" s="268" t="s">
        <v>453</v>
      </c>
      <c r="E327" s="269" t="s">
        <v>589</v>
      </c>
      <c r="F327" s="270" t="s">
        <v>590</v>
      </c>
      <c r="G327" s="271" t="s">
        <v>180</v>
      </c>
      <c r="H327" s="272">
        <v>1.3700000000000001</v>
      </c>
      <c r="I327" s="273"/>
      <c r="J327" s="272">
        <f>ROUND(I327*H327,1)</f>
        <v>0</v>
      </c>
      <c r="K327" s="270" t="s">
        <v>129</v>
      </c>
      <c r="L327" s="274"/>
      <c r="M327" s="275" t="s">
        <v>19</v>
      </c>
      <c r="N327" s="276" t="s">
        <v>43</v>
      </c>
      <c r="O327" s="86"/>
      <c r="P327" s="215">
        <f>O327*H327</f>
        <v>0</v>
      </c>
      <c r="Q327" s="215">
        <v>0.55000000000000004</v>
      </c>
      <c r="R327" s="215">
        <f>Q327*H327</f>
        <v>0.75350000000000017</v>
      </c>
      <c r="S327" s="215">
        <v>0</v>
      </c>
      <c r="T327" s="216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7" t="s">
        <v>315</v>
      </c>
      <c r="AT327" s="217" t="s">
        <v>453</v>
      </c>
      <c r="AU327" s="217" t="s">
        <v>80</v>
      </c>
      <c r="AY327" s="19" t="s">
        <v>124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9" t="s">
        <v>76</v>
      </c>
      <c r="BK327" s="218">
        <f>ROUND(I327*H327,1)</f>
        <v>0</v>
      </c>
      <c r="BL327" s="19" t="s">
        <v>251</v>
      </c>
      <c r="BM327" s="217" t="s">
        <v>591</v>
      </c>
    </row>
    <row r="328" s="14" customFormat="1">
      <c r="A328" s="14"/>
      <c r="B328" s="246"/>
      <c r="C328" s="247"/>
      <c r="D328" s="237" t="s">
        <v>192</v>
      </c>
      <c r="E328" s="248" t="s">
        <v>19</v>
      </c>
      <c r="F328" s="249" t="s">
        <v>1070</v>
      </c>
      <c r="G328" s="247"/>
      <c r="H328" s="248" t="s">
        <v>19</v>
      </c>
      <c r="I328" s="250"/>
      <c r="J328" s="247"/>
      <c r="K328" s="247"/>
      <c r="L328" s="251"/>
      <c r="M328" s="252"/>
      <c r="N328" s="253"/>
      <c r="O328" s="253"/>
      <c r="P328" s="253"/>
      <c r="Q328" s="253"/>
      <c r="R328" s="253"/>
      <c r="S328" s="253"/>
      <c r="T328" s="25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5" t="s">
        <v>192</v>
      </c>
      <c r="AU328" s="255" t="s">
        <v>80</v>
      </c>
      <c r="AV328" s="14" t="s">
        <v>76</v>
      </c>
      <c r="AW328" s="14" t="s">
        <v>33</v>
      </c>
      <c r="AX328" s="14" t="s">
        <v>72</v>
      </c>
      <c r="AY328" s="255" t="s">
        <v>124</v>
      </c>
    </row>
    <row r="329" s="13" customFormat="1">
      <c r="A329" s="13"/>
      <c r="B329" s="235"/>
      <c r="C329" s="236"/>
      <c r="D329" s="237" t="s">
        <v>192</v>
      </c>
      <c r="E329" s="256" t="s">
        <v>19</v>
      </c>
      <c r="F329" s="238" t="s">
        <v>1082</v>
      </c>
      <c r="G329" s="236"/>
      <c r="H329" s="239">
        <v>0.75</v>
      </c>
      <c r="I329" s="240"/>
      <c r="J329" s="236"/>
      <c r="K329" s="236"/>
      <c r="L329" s="241"/>
      <c r="M329" s="242"/>
      <c r="N329" s="243"/>
      <c r="O329" s="243"/>
      <c r="P329" s="243"/>
      <c r="Q329" s="243"/>
      <c r="R329" s="243"/>
      <c r="S329" s="243"/>
      <c r="T329" s="24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5" t="s">
        <v>192</v>
      </c>
      <c r="AU329" s="245" t="s">
        <v>80</v>
      </c>
      <c r="AV329" s="13" t="s">
        <v>80</v>
      </c>
      <c r="AW329" s="13" t="s">
        <v>33</v>
      </c>
      <c r="AX329" s="13" t="s">
        <v>72</v>
      </c>
      <c r="AY329" s="245" t="s">
        <v>124</v>
      </c>
    </row>
    <row r="330" s="14" customFormat="1">
      <c r="A330" s="14"/>
      <c r="B330" s="246"/>
      <c r="C330" s="247"/>
      <c r="D330" s="237" t="s">
        <v>192</v>
      </c>
      <c r="E330" s="248" t="s">
        <v>19</v>
      </c>
      <c r="F330" s="249" t="s">
        <v>1081</v>
      </c>
      <c r="G330" s="247"/>
      <c r="H330" s="248" t="s">
        <v>19</v>
      </c>
      <c r="I330" s="250"/>
      <c r="J330" s="247"/>
      <c r="K330" s="247"/>
      <c r="L330" s="251"/>
      <c r="M330" s="252"/>
      <c r="N330" s="253"/>
      <c r="O330" s="253"/>
      <c r="P330" s="253"/>
      <c r="Q330" s="253"/>
      <c r="R330" s="253"/>
      <c r="S330" s="253"/>
      <c r="T330" s="25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5" t="s">
        <v>192</v>
      </c>
      <c r="AU330" s="255" t="s">
        <v>80</v>
      </c>
      <c r="AV330" s="14" t="s">
        <v>76</v>
      </c>
      <c r="AW330" s="14" t="s">
        <v>33</v>
      </c>
      <c r="AX330" s="14" t="s">
        <v>72</v>
      </c>
      <c r="AY330" s="255" t="s">
        <v>124</v>
      </c>
    </row>
    <row r="331" s="13" customFormat="1">
      <c r="A331" s="13"/>
      <c r="B331" s="235"/>
      <c r="C331" s="236"/>
      <c r="D331" s="237" t="s">
        <v>192</v>
      </c>
      <c r="E331" s="256" t="s">
        <v>19</v>
      </c>
      <c r="F331" s="238" t="s">
        <v>1083</v>
      </c>
      <c r="G331" s="236"/>
      <c r="H331" s="239">
        <v>0.62</v>
      </c>
      <c r="I331" s="240"/>
      <c r="J331" s="236"/>
      <c r="K331" s="236"/>
      <c r="L331" s="241"/>
      <c r="M331" s="242"/>
      <c r="N331" s="243"/>
      <c r="O331" s="243"/>
      <c r="P331" s="243"/>
      <c r="Q331" s="243"/>
      <c r="R331" s="243"/>
      <c r="S331" s="243"/>
      <c r="T331" s="24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5" t="s">
        <v>192</v>
      </c>
      <c r="AU331" s="245" t="s">
        <v>80</v>
      </c>
      <c r="AV331" s="13" t="s">
        <v>80</v>
      </c>
      <c r="AW331" s="13" t="s">
        <v>33</v>
      </c>
      <c r="AX331" s="13" t="s">
        <v>72</v>
      </c>
      <c r="AY331" s="245" t="s">
        <v>124</v>
      </c>
    </row>
    <row r="332" s="15" customFormat="1">
      <c r="A332" s="15"/>
      <c r="B332" s="257"/>
      <c r="C332" s="258"/>
      <c r="D332" s="237" t="s">
        <v>192</v>
      </c>
      <c r="E332" s="259" t="s">
        <v>19</v>
      </c>
      <c r="F332" s="260" t="s">
        <v>220</v>
      </c>
      <c r="G332" s="258"/>
      <c r="H332" s="261">
        <v>1.3700000000000001</v>
      </c>
      <c r="I332" s="262"/>
      <c r="J332" s="258"/>
      <c r="K332" s="258"/>
      <c r="L332" s="263"/>
      <c r="M332" s="264"/>
      <c r="N332" s="265"/>
      <c r="O332" s="265"/>
      <c r="P332" s="265"/>
      <c r="Q332" s="265"/>
      <c r="R332" s="265"/>
      <c r="S332" s="265"/>
      <c r="T332" s="266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67" t="s">
        <v>192</v>
      </c>
      <c r="AU332" s="267" t="s">
        <v>80</v>
      </c>
      <c r="AV332" s="15" t="s">
        <v>143</v>
      </c>
      <c r="AW332" s="15" t="s">
        <v>33</v>
      </c>
      <c r="AX332" s="15" t="s">
        <v>76</v>
      </c>
      <c r="AY332" s="267" t="s">
        <v>124</v>
      </c>
    </row>
    <row r="333" s="2" customFormat="1" ht="24.15" customHeight="1">
      <c r="A333" s="40"/>
      <c r="B333" s="41"/>
      <c r="C333" s="207" t="s">
        <v>550</v>
      </c>
      <c r="D333" s="207" t="s">
        <v>125</v>
      </c>
      <c r="E333" s="208" t="s">
        <v>1084</v>
      </c>
      <c r="F333" s="209" t="s">
        <v>1085</v>
      </c>
      <c r="G333" s="210" t="s">
        <v>189</v>
      </c>
      <c r="H333" s="211">
        <v>5</v>
      </c>
      <c r="I333" s="212"/>
      <c r="J333" s="211">
        <f>ROUND(I333*H333,1)</f>
        <v>0</v>
      </c>
      <c r="K333" s="209" t="s">
        <v>129</v>
      </c>
      <c r="L333" s="46"/>
      <c r="M333" s="213" t="s">
        <v>19</v>
      </c>
      <c r="N333" s="214" t="s">
        <v>43</v>
      </c>
      <c r="O333" s="86"/>
      <c r="P333" s="215">
        <f>O333*H333</f>
        <v>0</v>
      </c>
      <c r="Q333" s="215">
        <v>0</v>
      </c>
      <c r="R333" s="215">
        <f>Q333*H333</f>
        <v>0</v>
      </c>
      <c r="S333" s="215">
        <v>0</v>
      </c>
      <c r="T333" s="216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7" t="s">
        <v>251</v>
      </c>
      <c r="AT333" s="217" t="s">
        <v>125</v>
      </c>
      <c r="AU333" s="217" t="s">
        <v>80</v>
      </c>
      <c r="AY333" s="19" t="s">
        <v>124</v>
      </c>
      <c r="BE333" s="218">
        <f>IF(N333="základní",J333,0)</f>
        <v>0</v>
      </c>
      <c r="BF333" s="218">
        <f>IF(N333="snížená",J333,0)</f>
        <v>0</v>
      </c>
      <c r="BG333" s="218">
        <f>IF(N333="zákl. přenesená",J333,0)</f>
        <v>0</v>
      </c>
      <c r="BH333" s="218">
        <f>IF(N333="sníž. přenesená",J333,0)</f>
        <v>0</v>
      </c>
      <c r="BI333" s="218">
        <f>IF(N333="nulová",J333,0)</f>
        <v>0</v>
      </c>
      <c r="BJ333" s="19" t="s">
        <v>76</v>
      </c>
      <c r="BK333" s="218">
        <f>ROUND(I333*H333,1)</f>
        <v>0</v>
      </c>
      <c r="BL333" s="19" t="s">
        <v>251</v>
      </c>
      <c r="BM333" s="217" t="s">
        <v>1086</v>
      </c>
    </row>
    <row r="334" s="2" customFormat="1">
      <c r="A334" s="40"/>
      <c r="B334" s="41"/>
      <c r="C334" s="42"/>
      <c r="D334" s="219" t="s">
        <v>132</v>
      </c>
      <c r="E334" s="42"/>
      <c r="F334" s="220" t="s">
        <v>1087</v>
      </c>
      <c r="G334" s="42"/>
      <c r="H334" s="42"/>
      <c r="I334" s="221"/>
      <c r="J334" s="42"/>
      <c r="K334" s="42"/>
      <c r="L334" s="46"/>
      <c r="M334" s="222"/>
      <c r="N334" s="223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132</v>
      </c>
      <c r="AU334" s="19" t="s">
        <v>80</v>
      </c>
    </row>
    <row r="335" s="14" customFormat="1">
      <c r="A335" s="14"/>
      <c r="B335" s="246"/>
      <c r="C335" s="247"/>
      <c r="D335" s="237" t="s">
        <v>192</v>
      </c>
      <c r="E335" s="248" t="s">
        <v>19</v>
      </c>
      <c r="F335" s="249" t="s">
        <v>1088</v>
      </c>
      <c r="G335" s="247"/>
      <c r="H335" s="248" t="s">
        <v>19</v>
      </c>
      <c r="I335" s="250"/>
      <c r="J335" s="247"/>
      <c r="K335" s="247"/>
      <c r="L335" s="251"/>
      <c r="M335" s="252"/>
      <c r="N335" s="253"/>
      <c r="O335" s="253"/>
      <c r="P335" s="253"/>
      <c r="Q335" s="253"/>
      <c r="R335" s="253"/>
      <c r="S335" s="253"/>
      <c r="T335" s="25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5" t="s">
        <v>192</v>
      </c>
      <c r="AU335" s="255" t="s">
        <v>80</v>
      </c>
      <c r="AV335" s="14" t="s">
        <v>76</v>
      </c>
      <c r="AW335" s="14" t="s">
        <v>33</v>
      </c>
      <c r="AX335" s="14" t="s">
        <v>72</v>
      </c>
      <c r="AY335" s="255" t="s">
        <v>124</v>
      </c>
    </row>
    <row r="336" s="13" customFormat="1">
      <c r="A336" s="13"/>
      <c r="B336" s="235"/>
      <c r="C336" s="236"/>
      <c r="D336" s="237" t="s">
        <v>192</v>
      </c>
      <c r="E336" s="256" t="s">
        <v>19</v>
      </c>
      <c r="F336" s="238" t="s">
        <v>123</v>
      </c>
      <c r="G336" s="236"/>
      <c r="H336" s="239">
        <v>5</v>
      </c>
      <c r="I336" s="240"/>
      <c r="J336" s="236"/>
      <c r="K336" s="236"/>
      <c r="L336" s="241"/>
      <c r="M336" s="242"/>
      <c r="N336" s="243"/>
      <c r="O336" s="243"/>
      <c r="P336" s="243"/>
      <c r="Q336" s="243"/>
      <c r="R336" s="243"/>
      <c r="S336" s="243"/>
      <c r="T336" s="244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5" t="s">
        <v>192</v>
      </c>
      <c r="AU336" s="245" t="s">
        <v>80</v>
      </c>
      <c r="AV336" s="13" t="s">
        <v>80</v>
      </c>
      <c r="AW336" s="13" t="s">
        <v>33</v>
      </c>
      <c r="AX336" s="13" t="s">
        <v>76</v>
      </c>
      <c r="AY336" s="245" t="s">
        <v>124</v>
      </c>
    </row>
    <row r="337" s="2" customFormat="1" ht="16.5" customHeight="1">
      <c r="A337" s="40"/>
      <c r="B337" s="41"/>
      <c r="C337" s="268" t="s">
        <v>555</v>
      </c>
      <c r="D337" s="268" t="s">
        <v>453</v>
      </c>
      <c r="E337" s="269" t="s">
        <v>610</v>
      </c>
      <c r="F337" s="270" t="s">
        <v>611</v>
      </c>
      <c r="G337" s="271" t="s">
        <v>180</v>
      </c>
      <c r="H337" s="272">
        <v>0.17000000000000001</v>
      </c>
      <c r="I337" s="273"/>
      <c r="J337" s="272">
        <f>ROUND(I337*H337,1)</f>
        <v>0</v>
      </c>
      <c r="K337" s="270" t="s">
        <v>129</v>
      </c>
      <c r="L337" s="274"/>
      <c r="M337" s="275" t="s">
        <v>19</v>
      </c>
      <c r="N337" s="276" t="s">
        <v>43</v>
      </c>
      <c r="O337" s="86"/>
      <c r="P337" s="215">
        <f>O337*H337</f>
        <v>0</v>
      </c>
      <c r="Q337" s="215">
        <v>0.55000000000000004</v>
      </c>
      <c r="R337" s="215">
        <f>Q337*H337</f>
        <v>0.093500000000000014</v>
      </c>
      <c r="S337" s="215">
        <v>0</v>
      </c>
      <c r="T337" s="216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7" t="s">
        <v>315</v>
      </c>
      <c r="AT337" s="217" t="s">
        <v>453</v>
      </c>
      <c r="AU337" s="217" t="s">
        <v>80</v>
      </c>
      <c r="AY337" s="19" t="s">
        <v>124</v>
      </c>
      <c r="BE337" s="218">
        <f>IF(N337="základní",J337,0)</f>
        <v>0</v>
      </c>
      <c r="BF337" s="218">
        <f>IF(N337="snížená",J337,0)</f>
        <v>0</v>
      </c>
      <c r="BG337" s="218">
        <f>IF(N337="zákl. přenesená",J337,0)</f>
        <v>0</v>
      </c>
      <c r="BH337" s="218">
        <f>IF(N337="sníž. přenesená",J337,0)</f>
        <v>0</v>
      </c>
      <c r="BI337" s="218">
        <f>IF(N337="nulová",J337,0)</f>
        <v>0</v>
      </c>
      <c r="BJ337" s="19" t="s">
        <v>76</v>
      </c>
      <c r="BK337" s="218">
        <f>ROUND(I337*H337,1)</f>
        <v>0</v>
      </c>
      <c r="BL337" s="19" t="s">
        <v>251</v>
      </c>
      <c r="BM337" s="217" t="s">
        <v>1089</v>
      </c>
    </row>
    <row r="338" s="14" customFormat="1">
      <c r="A338" s="14"/>
      <c r="B338" s="246"/>
      <c r="C338" s="247"/>
      <c r="D338" s="237" t="s">
        <v>192</v>
      </c>
      <c r="E338" s="248" t="s">
        <v>19</v>
      </c>
      <c r="F338" s="249" t="s">
        <v>1081</v>
      </c>
      <c r="G338" s="247"/>
      <c r="H338" s="248" t="s">
        <v>19</v>
      </c>
      <c r="I338" s="250"/>
      <c r="J338" s="247"/>
      <c r="K338" s="247"/>
      <c r="L338" s="251"/>
      <c r="M338" s="252"/>
      <c r="N338" s="253"/>
      <c r="O338" s="253"/>
      <c r="P338" s="253"/>
      <c r="Q338" s="253"/>
      <c r="R338" s="253"/>
      <c r="S338" s="253"/>
      <c r="T338" s="25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5" t="s">
        <v>192</v>
      </c>
      <c r="AU338" s="255" t="s">
        <v>80</v>
      </c>
      <c r="AV338" s="14" t="s">
        <v>76</v>
      </c>
      <c r="AW338" s="14" t="s">
        <v>33</v>
      </c>
      <c r="AX338" s="14" t="s">
        <v>72</v>
      </c>
      <c r="AY338" s="255" t="s">
        <v>124</v>
      </c>
    </row>
    <row r="339" s="13" customFormat="1">
      <c r="A339" s="13"/>
      <c r="B339" s="235"/>
      <c r="C339" s="236"/>
      <c r="D339" s="237" t="s">
        <v>192</v>
      </c>
      <c r="E339" s="256" t="s">
        <v>19</v>
      </c>
      <c r="F339" s="238" t="s">
        <v>1090</v>
      </c>
      <c r="G339" s="236"/>
      <c r="H339" s="239">
        <v>0.17000000000000001</v>
      </c>
      <c r="I339" s="240"/>
      <c r="J339" s="236"/>
      <c r="K339" s="236"/>
      <c r="L339" s="241"/>
      <c r="M339" s="242"/>
      <c r="N339" s="243"/>
      <c r="O339" s="243"/>
      <c r="P339" s="243"/>
      <c r="Q339" s="243"/>
      <c r="R339" s="243"/>
      <c r="S339" s="243"/>
      <c r="T339" s="244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5" t="s">
        <v>192</v>
      </c>
      <c r="AU339" s="245" t="s">
        <v>80</v>
      </c>
      <c r="AV339" s="13" t="s">
        <v>80</v>
      </c>
      <c r="AW339" s="13" t="s">
        <v>33</v>
      </c>
      <c r="AX339" s="13" t="s">
        <v>76</v>
      </c>
      <c r="AY339" s="245" t="s">
        <v>124</v>
      </c>
    </row>
    <row r="340" s="2" customFormat="1" ht="24.15" customHeight="1">
      <c r="A340" s="40"/>
      <c r="B340" s="41"/>
      <c r="C340" s="207" t="s">
        <v>562</v>
      </c>
      <c r="D340" s="207" t="s">
        <v>125</v>
      </c>
      <c r="E340" s="208" t="s">
        <v>605</v>
      </c>
      <c r="F340" s="209" t="s">
        <v>606</v>
      </c>
      <c r="G340" s="210" t="s">
        <v>189</v>
      </c>
      <c r="H340" s="211">
        <v>236</v>
      </c>
      <c r="I340" s="212"/>
      <c r="J340" s="211">
        <f>ROUND(I340*H340,1)</f>
        <v>0</v>
      </c>
      <c r="K340" s="209" t="s">
        <v>129</v>
      </c>
      <c r="L340" s="46"/>
      <c r="M340" s="213" t="s">
        <v>19</v>
      </c>
      <c r="N340" s="214" t="s">
        <v>43</v>
      </c>
      <c r="O340" s="86"/>
      <c r="P340" s="215">
        <f>O340*H340</f>
        <v>0</v>
      </c>
      <c r="Q340" s="215">
        <v>0</v>
      </c>
      <c r="R340" s="215">
        <f>Q340*H340</f>
        <v>0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251</v>
      </c>
      <c r="AT340" s="217" t="s">
        <v>125</v>
      </c>
      <c r="AU340" s="217" t="s">
        <v>80</v>
      </c>
      <c r="AY340" s="19" t="s">
        <v>124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76</v>
      </c>
      <c r="BK340" s="218">
        <f>ROUND(I340*H340,1)</f>
        <v>0</v>
      </c>
      <c r="BL340" s="19" t="s">
        <v>251</v>
      </c>
      <c r="BM340" s="217" t="s">
        <v>607</v>
      </c>
    </row>
    <row r="341" s="2" customFormat="1">
      <c r="A341" s="40"/>
      <c r="B341" s="41"/>
      <c r="C341" s="42"/>
      <c r="D341" s="219" t="s">
        <v>132</v>
      </c>
      <c r="E341" s="42"/>
      <c r="F341" s="220" t="s">
        <v>608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132</v>
      </c>
      <c r="AU341" s="19" t="s">
        <v>80</v>
      </c>
    </row>
    <row r="342" s="14" customFormat="1">
      <c r="A342" s="14"/>
      <c r="B342" s="246"/>
      <c r="C342" s="247"/>
      <c r="D342" s="237" t="s">
        <v>192</v>
      </c>
      <c r="E342" s="248" t="s">
        <v>19</v>
      </c>
      <c r="F342" s="249" t="s">
        <v>1091</v>
      </c>
      <c r="G342" s="247"/>
      <c r="H342" s="248" t="s">
        <v>19</v>
      </c>
      <c r="I342" s="250"/>
      <c r="J342" s="247"/>
      <c r="K342" s="247"/>
      <c r="L342" s="251"/>
      <c r="M342" s="252"/>
      <c r="N342" s="253"/>
      <c r="O342" s="253"/>
      <c r="P342" s="253"/>
      <c r="Q342" s="253"/>
      <c r="R342" s="253"/>
      <c r="S342" s="253"/>
      <c r="T342" s="25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5" t="s">
        <v>192</v>
      </c>
      <c r="AU342" s="255" t="s">
        <v>80</v>
      </c>
      <c r="AV342" s="14" t="s">
        <v>76</v>
      </c>
      <c r="AW342" s="14" t="s">
        <v>33</v>
      </c>
      <c r="AX342" s="14" t="s">
        <v>72</v>
      </c>
      <c r="AY342" s="255" t="s">
        <v>124</v>
      </c>
    </row>
    <row r="343" s="13" customFormat="1">
      <c r="A343" s="13"/>
      <c r="B343" s="235"/>
      <c r="C343" s="236"/>
      <c r="D343" s="237" t="s">
        <v>192</v>
      </c>
      <c r="E343" s="256" t="s">
        <v>19</v>
      </c>
      <c r="F343" s="238" t="s">
        <v>1092</v>
      </c>
      <c r="G343" s="236"/>
      <c r="H343" s="239">
        <v>236</v>
      </c>
      <c r="I343" s="240"/>
      <c r="J343" s="236"/>
      <c r="K343" s="236"/>
      <c r="L343" s="241"/>
      <c r="M343" s="242"/>
      <c r="N343" s="243"/>
      <c r="O343" s="243"/>
      <c r="P343" s="243"/>
      <c r="Q343" s="243"/>
      <c r="R343" s="243"/>
      <c r="S343" s="243"/>
      <c r="T343" s="244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5" t="s">
        <v>192</v>
      </c>
      <c r="AU343" s="245" t="s">
        <v>80</v>
      </c>
      <c r="AV343" s="13" t="s">
        <v>80</v>
      </c>
      <c r="AW343" s="13" t="s">
        <v>33</v>
      </c>
      <c r="AX343" s="13" t="s">
        <v>76</v>
      </c>
      <c r="AY343" s="245" t="s">
        <v>124</v>
      </c>
    </row>
    <row r="344" s="2" customFormat="1" ht="16.5" customHeight="1">
      <c r="A344" s="40"/>
      <c r="B344" s="41"/>
      <c r="C344" s="268" t="s">
        <v>451</v>
      </c>
      <c r="D344" s="268" t="s">
        <v>453</v>
      </c>
      <c r="E344" s="269" t="s">
        <v>610</v>
      </c>
      <c r="F344" s="270" t="s">
        <v>611</v>
      </c>
      <c r="G344" s="271" t="s">
        <v>180</v>
      </c>
      <c r="H344" s="272">
        <v>7.7000000000000002</v>
      </c>
      <c r="I344" s="273"/>
      <c r="J344" s="272">
        <f>ROUND(I344*H344,1)</f>
        <v>0</v>
      </c>
      <c r="K344" s="270" t="s">
        <v>129</v>
      </c>
      <c r="L344" s="274"/>
      <c r="M344" s="275" t="s">
        <v>19</v>
      </c>
      <c r="N344" s="276" t="s">
        <v>43</v>
      </c>
      <c r="O344" s="86"/>
      <c r="P344" s="215">
        <f>O344*H344</f>
        <v>0</v>
      </c>
      <c r="Q344" s="215">
        <v>0.55000000000000004</v>
      </c>
      <c r="R344" s="215">
        <f>Q344*H344</f>
        <v>4.2350000000000003</v>
      </c>
      <c r="S344" s="215">
        <v>0</v>
      </c>
      <c r="T344" s="216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7" t="s">
        <v>315</v>
      </c>
      <c r="AT344" s="217" t="s">
        <v>453</v>
      </c>
      <c r="AU344" s="217" t="s">
        <v>80</v>
      </c>
      <c r="AY344" s="19" t="s">
        <v>124</v>
      </c>
      <c r="BE344" s="218">
        <f>IF(N344="základní",J344,0)</f>
        <v>0</v>
      </c>
      <c r="BF344" s="218">
        <f>IF(N344="snížená",J344,0)</f>
        <v>0</v>
      </c>
      <c r="BG344" s="218">
        <f>IF(N344="zákl. přenesená",J344,0)</f>
        <v>0</v>
      </c>
      <c r="BH344" s="218">
        <f>IF(N344="sníž. přenesená",J344,0)</f>
        <v>0</v>
      </c>
      <c r="BI344" s="218">
        <f>IF(N344="nulová",J344,0)</f>
        <v>0</v>
      </c>
      <c r="BJ344" s="19" t="s">
        <v>76</v>
      </c>
      <c r="BK344" s="218">
        <f>ROUND(I344*H344,1)</f>
        <v>0</v>
      </c>
      <c r="BL344" s="19" t="s">
        <v>251</v>
      </c>
      <c r="BM344" s="217" t="s">
        <v>612</v>
      </c>
    </row>
    <row r="345" s="14" customFormat="1">
      <c r="A345" s="14"/>
      <c r="B345" s="246"/>
      <c r="C345" s="247"/>
      <c r="D345" s="237" t="s">
        <v>192</v>
      </c>
      <c r="E345" s="248" t="s">
        <v>19</v>
      </c>
      <c r="F345" s="249" t="s">
        <v>313</v>
      </c>
      <c r="G345" s="247"/>
      <c r="H345" s="248" t="s">
        <v>19</v>
      </c>
      <c r="I345" s="250"/>
      <c r="J345" s="247"/>
      <c r="K345" s="247"/>
      <c r="L345" s="251"/>
      <c r="M345" s="252"/>
      <c r="N345" s="253"/>
      <c r="O345" s="253"/>
      <c r="P345" s="253"/>
      <c r="Q345" s="253"/>
      <c r="R345" s="253"/>
      <c r="S345" s="253"/>
      <c r="T345" s="25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5" t="s">
        <v>192</v>
      </c>
      <c r="AU345" s="255" t="s">
        <v>80</v>
      </c>
      <c r="AV345" s="14" t="s">
        <v>76</v>
      </c>
      <c r="AW345" s="14" t="s">
        <v>33</v>
      </c>
      <c r="AX345" s="14" t="s">
        <v>72</v>
      </c>
      <c r="AY345" s="255" t="s">
        <v>124</v>
      </c>
    </row>
    <row r="346" s="13" customFormat="1">
      <c r="A346" s="13"/>
      <c r="B346" s="235"/>
      <c r="C346" s="236"/>
      <c r="D346" s="237" t="s">
        <v>192</v>
      </c>
      <c r="E346" s="256" t="s">
        <v>19</v>
      </c>
      <c r="F346" s="238" t="s">
        <v>1093</v>
      </c>
      <c r="G346" s="236"/>
      <c r="H346" s="239">
        <v>7.0999999999999996</v>
      </c>
      <c r="I346" s="240"/>
      <c r="J346" s="236"/>
      <c r="K346" s="236"/>
      <c r="L346" s="241"/>
      <c r="M346" s="242"/>
      <c r="N346" s="243"/>
      <c r="O346" s="243"/>
      <c r="P346" s="243"/>
      <c r="Q346" s="243"/>
      <c r="R346" s="243"/>
      <c r="S346" s="243"/>
      <c r="T346" s="244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5" t="s">
        <v>192</v>
      </c>
      <c r="AU346" s="245" t="s">
        <v>80</v>
      </c>
      <c r="AV346" s="13" t="s">
        <v>80</v>
      </c>
      <c r="AW346" s="13" t="s">
        <v>33</v>
      </c>
      <c r="AX346" s="13" t="s">
        <v>72</v>
      </c>
      <c r="AY346" s="245" t="s">
        <v>124</v>
      </c>
    </row>
    <row r="347" s="13" customFormat="1">
      <c r="A347" s="13"/>
      <c r="B347" s="235"/>
      <c r="C347" s="236"/>
      <c r="D347" s="237" t="s">
        <v>192</v>
      </c>
      <c r="E347" s="256" t="s">
        <v>19</v>
      </c>
      <c r="F347" s="238" t="s">
        <v>1094</v>
      </c>
      <c r="G347" s="236"/>
      <c r="H347" s="239">
        <v>0.59999999999999998</v>
      </c>
      <c r="I347" s="240"/>
      <c r="J347" s="236"/>
      <c r="K347" s="236"/>
      <c r="L347" s="241"/>
      <c r="M347" s="242"/>
      <c r="N347" s="243"/>
      <c r="O347" s="243"/>
      <c r="P347" s="243"/>
      <c r="Q347" s="243"/>
      <c r="R347" s="243"/>
      <c r="S347" s="243"/>
      <c r="T347" s="244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5" t="s">
        <v>192</v>
      </c>
      <c r="AU347" s="245" t="s">
        <v>80</v>
      </c>
      <c r="AV347" s="13" t="s">
        <v>80</v>
      </c>
      <c r="AW347" s="13" t="s">
        <v>33</v>
      </c>
      <c r="AX347" s="13" t="s">
        <v>72</v>
      </c>
      <c r="AY347" s="245" t="s">
        <v>124</v>
      </c>
    </row>
    <row r="348" s="15" customFormat="1">
      <c r="A348" s="15"/>
      <c r="B348" s="257"/>
      <c r="C348" s="258"/>
      <c r="D348" s="237" t="s">
        <v>192</v>
      </c>
      <c r="E348" s="259" t="s">
        <v>19</v>
      </c>
      <c r="F348" s="260" t="s">
        <v>220</v>
      </c>
      <c r="G348" s="258"/>
      <c r="H348" s="261">
        <v>7.7000000000000002</v>
      </c>
      <c r="I348" s="262"/>
      <c r="J348" s="258"/>
      <c r="K348" s="258"/>
      <c r="L348" s="263"/>
      <c r="M348" s="264"/>
      <c r="N348" s="265"/>
      <c r="O348" s="265"/>
      <c r="P348" s="265"/>
      <c r="Q348" s="265"/>
      <c r="R348" s="265"/>
      <c r="S348" s="265"/>
      <c r="T348" s="266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67" t="s">
        <v>192</v>
      </c>
      <c r="AU348" s="267" t="s">
        <v>80</v>
      </c>
      <c r="AV348" s="15" t="s">
        <v>143</v>
      </c>
      <c r="AW348" s="15" t="s">
        <v>33</v>
      </c>
      <c r="AX348" s="15" t="s">
        <v>76</v>
      </c>
      <c r="AY348" s="267" t="s">
        <v>124</v>
      </c>
    </row>
    <row r="349" s="2" customFormat="1" ht="24.15" customHeight="1">
      <c r="A349" s="40"/>
      <c r="B349" s="41"/>
      <c r="C349" s="207" t="s">
        <v>571</v>
      </c>
      <c r="D349" s="207" t="s">
        <v>125</v>
      </c>
      <c r="E349" s="208" t="s">
        <v>614</v>
      </c>
      <c r="F349" s="209" t="s">
        <v>615</v>
      </c>
      <c r="G349" s="210" t="s">
        <v>189</v>
      </c>
      <c r="H349" s="211">
        <v>236</v>
      </c>
      <c r="I349" s="212"/>
      <c r="J349" s="211">
        <f>ROUND(I349*H349,1)</f>
        <v>0</v>
      </c>
      <c r="K349" s="209" t="s">
        <v>129</v>
      </c>
      <c r="L349" s="46"/>
      <c r="M349" s="213" t="s">
        <v>19</v>
      </c>
      <c r="N349" s="214" t="s">
        <v>43</v>
      </c>
      <c r="O349" s="86"/>
      <c r="P349" s="215">
        <f>O349*H349</f>
        <v>0</v>
      </c>
      <c r="Q349" s="215">
        <v>0</v>
      </c>
      <c r="R349" s="215">
        <f>Q349*H349</f>
        <v>0</v>
      </c>
      <c r="S349" s="215">
        <v>0.014999999999999999</v>
      </c>
      <c r="T349" s="216">
        <f>S349*H349</f>
        <v>3.54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17" t="s">
        <v>251</v>
      </c>
      <c r="AT349" s="217" t="s">
        <v>125</v>
      </c>
      <c r="AU349" s="217" t="s">
        <v>80</v>
      </c>
      <c r="AY349" s="19" t="s">
        <v>124</v>
      </c>
      <c r="BE349" s="218">
        <f>IF(N349="základní",J349,0)</f>
        <v>0</v>
      </c>
      <c r="BF349" s="218">
        <f>IF(N349="snížená",J349,0)</f>
        <v>0</v>
      </c>
      <c r="BG349" s="218">
        <f>IF(N349="zákl. přenesená",J349,0)</f>
        <v>0</v>
      </c>
      <c r="BH349" s="218">
        <f>IF(N349="sníž. přenesená",J349,0)</f>
        <v>0</v>
      </c>
      <c r="BI349" s="218">
        <f>IF(N349="nulová",J349,0)</f>
        <v>0</v>
      </c>
      <c r="BJ349" s="19" t="s">
        <v>76</v>
      </c>
      <c r="BK349" s="218">
        <f>ROUND(I349*H349,1)</f>
        <v>0</v>
      </c>
      <c r="BL349" s="19" t="s">
        <v>251</v>
      </c>
      <c r="BM349" s="217" t="s">
        <v>616</v>
      </c>
    </row>
    <row r="350" s="2" customFormat="1">
      <c r="A350" s="40"/>
      <c r="B350" s="41"/>
      <c r="C350" s="42"/>
      <c r="D350" s="219" t="s">
        <v>132</v>
      </c>
      <c r="E350" s="42"/>
      <c r="F350" s="220" t="s">
        <v>617</v>
      </c>
      <c r="G350" s="42"/>
      <c r="H350" s="42"/>
      <c r="I350" s="221"/>
      <c r="J350" s="42"/>
      <c r="K350" s="42"/>
      <c r="L350" s="46"/>
      <c r="M350" s="222"/>
      <c r="N350" s="223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132</v>
      </c>
      <c r="AU350" s="19" t="s">
        <v>80</v>
      </c>
    </row>
    <row r="351" s="14" customFormat="1">
      <c r="A351" s="14"/>
      <c r="B351" s="246"/>
      <c r="C351" s="247"/>
      <c r="D351" s="237" t="s">
        <v>192</v>
      </c>
      <c r="E351" s="248" t="s">
        <v>19</v>
      </c>
      <c r="F351" s="249" t="s">
        <v>1091</v>
      </c>
      <c r="G351" s="247"/>
      <c r="H351" s="248" t="s">
        <v>19</v>
      </c>
      <c r="I351" s="250"/>
      <c r="J351" s="247"/>
      <c r="K351" s="247"/>
      <c r="L351" s="251"/>
      <c r="M351" s="252"/>
      <c r="N351" s="253"/>
      <c r="O351" s="253"/>
      <c r="P351" s="253"/>
      <c r="Q351" s="253"/>
      <c r="R351" s="253"/>
      <c r="S351" s="253"/>
      <c r="T351" s="25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5" t="s">
        <v>192</v>
      </c>
      <c r="AU351" s="255" t="s">
        <v>80</v>
      </c>
      <c r="AV351" s="14" t="s">
        <v>76</v>
      </c>
      <c r="AW351" s="14" t="s">
        <v>33</v>
      </c>
      <c r="AX351" s="14" t="s">
        <v>72</v>
      </c>
      <c r="AY351" s="255" t="s">
        <v>124</v>
      </c>
    </row>
    <row r="352" s="13" customFormat="1">
      <c r="A352" s="13"/>
      <c r="B352" s="235"/>
      <c r="C352" s="236"/>
      <c r="D352" s="237" t="s">
        <v>192</v>
      </c>
      <c r="E352" s="256" t="s">
        <v>19</v>
      </c>
      <c r="F352" s="238" t="s">
        <v>1092</v>
      </c>
      <c r="G352" s="236"/>
      <c r="H352" s="239">
        <v>236</v>
      </c>
      <c r="I352" s="240"/>
      <c r="J352" s="236"/>
      <c r="K352" s="236"/>
      <c r="L352" s="241"/>
      <c r="M352" s="242"/>
      <c r="N352" s="243"/>
      <c r="O352" s="243"/>
      <c r="P352" s="243"/>
      <c r="Q352" s="243"/>
      <c r="R352" s="243"/>
      <c r="S352" s="243"/>
      <c r="T352" s="24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5" t="s">
        <v>192</v>
      </c>
      <c r="AU352" s="245" t="s">
        <v>80</v>
      </c>
      <c r="AV352" s="13" t="s">
        <v>80</v>
      </c>
      <c r="AW352" s="13" t="s">
        <v>33</v>
      </c>
      <c r="AX352" s="13" t="s">
        <v>76</v>
      </c>
      <c r="AY352" s="245" t="s">
        <v>124</v>
      </c>
    </row>
    <row r="353" s="2" customFormat="1" ht="33" customHeight="1">
      <c r="A353" s="40"/>
      <c r="B353" s="41"/>
      <c r="C353" s="207" t="s">
        <v>576</v>
      </c>
      <c r="D353" s="207" t="s">
        <v>125</v>
      </c>
      <c r="E353" s="208" t="s">
        <v>1095</v>
      </c>
      <c r="F353" s="209" t="s">
        <v>1096</v>
      </c>
      <c r="G353" s="210" t="s">
        <v>189</v>
      </c>
      <c r="H353" s="211">
        <v>5</v>
      </c>
      <c r="I353" s="212"/>
      <c r="J353" s="211">
        <f>ROUND(I353*H353,1)</f>
        <v>0</v>
      </c>
      <c r="K353" s="209" t="s">
        <v>129</v>
      </c>
      <c r="L353" s="46"/>
      <c r="M353" s="213" t="s">
        <v>19</v>
      </c>
      <c r="N353" s="214" t="s">
        <v>43</v>
      </c>
      <c r="O353" s="86"/>
      <c r="P353" s="215">
        <f>O353*H353</f>
        <v>0</v>
      </c>
      <c r="Q353" s="215">
        <v>0</v>
      </c>
      <c r="R353" s="215">
        <f>Q353*H353</f>
        <v>0</v>
      </c>
      <c r="S353" s="215">
        <v>0.014999999999999999</v>
      </c>
      <c r="T353" s="216">
        <f>S353*H353</f>
        <v>0.074999999999999997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17" t="s">
        <v>251</v>
      </c>
      <c r="AT353" s="217" t="s">
        <v>125</v>
      </c>
      <c r="AU353" s="217" t="s">
        <v>80</v>
      </c>
      <c r="AY353" s="19" t="s">
        <v>124</v>
      </c>
      <c r="BE353" s="218">
        <f>IF(N353="základní",J353,0)</f>
        <v>0</v>
      </c>
      <c r="BF353" s="218">
        <f>IF(N353="snížená",J353,0)</f>
        <v>0</v>
      </c>
      <c r="BG353" s="218">
        <f>IF(N353="zákl. přenesená",J353,0)</f>
        <v>0</v>
      </c>
      <c r="BH353" s="218">
        <f>IF(N353="sníž. přenesená",J353,0)</f>
        <v>0</v>
      </c>
      <c r="BI353" s="218">
        <f>IF(N353="nulová",J353,0)</f>
        <v>0</v>
      </c>
      <c r="BJ353" s="19" t="s">
        <v>76</v>
      </c>
      <c r="BK353" s="218">
        <f>ROUND(I353*H353,1)</f>
        <v>0</v>
      </c>
      <c r="BL353" s="19" t="s">
        <v>251</v>
      </c>
      <c r="BM353" s="217" t="s">
        <v>1097</v>
      </c>
    </row>
    <row r="354" s="2" customFormat="1">
      <c r="A354" s="40"/>
      <c r="B354" s="41"/>
      <c r="C354" s="42"/>
      <c r="D354" s="219" t="s">
        <v>132</v>
      </c>
      <c r="E354" s="42"/>
      <c r="F354" s="220" t="s">
        <v>1098</v>
      </c>
      <c r="G354" s="42"/>
      <c r="H354" s="42"/>
      <c r="I354" s="221"/>
      <c r="J354" s="42"/>
      <c r="K354" s="42"/>
      <c r="L354" s="46"/>
      <c r="M354" s="222"/>
      <c r="N354" s="223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132</v>
      </c>
      <c r="AU354" s="19" t="s">
        <v>80</v>
      </c>
    </row>
    <row r="355" s="14" customFormat="1">
      <c r="A355" s="14"/>
      <c r="B355" s="246"/>
      <c r="C355" s="247"/>
      <c r="D355" s="237" t="s">
        <v>192</v>
      </c>
      <c r="E355" s="248" t="s">
        <v>19</v>
      </c>
      <c r="F355" s="249" t="s">
        <v>1088</v>
      </c>
      <c r="G355" s="247"/>
      <c r="H355" s="248" t="s">
        <v>19</v>
      </c>
      <c r="I355" s="250"/>
      <c r="J355" s="247"/>
      <c r="K355" s="247"/>
      <c r="L355" s="251"/>
      <c r="M355" s="252"/>
      <c r="N355" s="253"/>
      <c r="O355" s="253"/>
      <c r="P355" s="253"/>
      <c r="Q355" s="253"/>
      <c r="R355" s="253"/>
      <c r="S355" s="253"/>
      <c r="T355" s="25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5" t="s">
        <v>192</v>
      </c>
      <c r="AU355" s="255" t="s">
        <v>80</v>
      </c>
      <c r="AV355" s="14" t="s">
        <v>76</v>
      </c>
      <c r="AW355" s="14" t="s">
        <v>33</v>
      </c>
      <c r="AX355" s="14" t="s">
        <v>72</v>
      </c>
      <c r="AY355" s="255" t="s">
        <v>124</v>
      </c>
    </row>
    <row r="356" s="13" customFormat="1">
      <c r="A356" s="13"/>
      <c r="B356" s="235"/>
      <c r="C356" s="236"/>
      <c r="D356" s="237" t="s">
        <v>192</v>
      </c>
      <c r="E356" s="256" t="s">
        <v>19</v>
      </c>
      <c r="F356" s="238" t="s">
        <v>123</v>
      </c>
      <c r="G356" s="236"/>
      <c r="H356" s="239">
        <v>5</v>
      </c>
      <c r="I356" s="240"/>
      <c r="J356" s="236"/>
      <c r="K356" s="236"/>
      <c r="L356" s="241"/>
      <c r="M356" s="242"/>
      <c r="N356" s="243"/>
      <c r="O356" s="243"/>
      <c r="P356" s="243"/>
      <c r="Q356" s="243"/>
      <c r="R356" s="243"/>
      <c r="S356" s="243"/>
      <c r="T356" s="244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5" t="s">
        <v>192</v>
      </c>
      <c r="AU356" s="245" t="s">
        <v>80</v>
      </c>
      <c r="AV356" s="13" t="s">
        <v>80</v>
      </c>
      <c r="AW356" s="13" t="s">
        <v>33</v>
      </c>
      <c r="AX356" s="13" t="s">
        <v>76</v>
      </c>
      <c r="AY356" s="245" t="s">
        <v>124</v>
      </c>
    </row>
    <row r="357" s="2" customFormat="1" ht="24.15" customHeight="1">
      <c r="A357" s="40"/>
      <c r="B357" s="41"/>
      <c r="C357" s="207" t="s">
        <v>581</v>
      </c>
      <c r="D357" s="207" t="s">
        <v>125</v>
      </c>
      <c r="E357" s="208" t="s">
        <v>621</v>
      </c>
      <c r="F357" s="209" t="s">
        <v>622</v>
      </c>
      <c r="G357" s="210" t="s">
        <v>180</v>
      </c>
      <c r="H357" s="211">
        <v>10.609999999999999</v>
      </c>
      <c r="I357" s="212"/>
      <c r="J357" s="211">
        <f>ROUND(I357*H357,1)</f>
        <v>0</v>
      </c>
      <c r="K357" s="209" t="s">
        <v>129</v>
      </c>
      <c r="L357" s="46"/>
      <c r="M357" s="213" t="s">
        <v>19</v>
      </c>
      <c r="N357" s="214" t="s">
        <v>43</v>
      </c>
      <c r="O357" s="86"/>
      <c r="P357" s="215">
        <f>O357*H357</f>
        <v>0</v>
      </c>
      <c r="Q357" s="215">
        <v>0.023300000000000001</v>
      </c>
      <c r="R357" s="215">
        <f>Q357*H357</f>
        <v>0.24721299999999999</v>
      </c>
      <c r="S357" s="215">
        <v>0</v>
      </c>
      <c r="T357" s="216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7" t="s">
        <v>251</v>
      </c>
      <c r="AT357" s="217" t="s">
        <v>125</v>
      </c>
      <c r="AU357" s="217" t="s">
        <v>80</v>
      </c>
      <c r="AY357" s="19" t="s">
        <v>124</v>
      </c>
      <c r="BE357" s="218">
        <f>IF(N357="základní",J357,0)</f>
        <v>0</v>
      </c>
      <c r="BF357" s="218">
        <f>IF(N357="snížená",J357,0)</f>
        <v>0</v>
      </c>
      <c r="BG357" s="218">
        <f>IF(N357="zákl. přenesená",J357,0)</f>
        <v>0</v>
      </c>
      <c r="BH357" s="218">
        <f>IF(N357="sníž. přenesená",J357,0)</f>
        <v>0</v>
      </c>
      <c r="BI357" s="218">
        <f>IF(N357="nulová",J357,0)</f>
        <v>0</v>
      </c>
      <c r="BJ357" s="19" t="s">
        <v>76</v>
      </c>
      <c r="BK357" s="218">
        <f>ROUND(I357*H357,1)</f>
        <v>0</v>
      </c>
      <c r="BL357" s="19" t="s">
        <v>251</v>
      </c>
      <c r="BM357" s="217" t="s">
        <v>623</v>
      </c>
    </row>
    <row r="358" s="2" customFormat="1">
      <c r="A358" s="40"/>
      <c r="B358" s="41"/>
      <c r="C358" s="42"/>
      <c r="D358" s="219" t="s">
        <v>132</v>
      </c>
      <c r="E358" s="42"/>
      <c r="F358" s="220" t="s">
        <v>624</v>
      </c>
      <c r="G358" s="42"/>
      <c r="H358" s="42"/>
      <c r="I358" s="221"/>
      <c r="J358" s="42"/>
      <c r="K358" s="42"/>
      <c r="L358" s="46"/>
      <c r="M358" s="222"/>
      <c r="N358" s="223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132</v>
      </c>
      <c r="AU358" s="19" t="s">
        <v>80</v>
      </c>
    </row>
    <row r="359" s="2" customFormat="1" ht="24.15" customHeight="1">
      <c r="A359" s="40"/>
      <c r="B359" s="41"/>
      <c r="C359" s="207" t="s">
        <v>588</v>
      </c>
      <c r="D359" s="207" t="s">
        <v>125</v>
      </c>
      <c r="E359" s="208" t="s">
        <v>638</v>
      </c>
      <c r="F359" s="209" t="s">
        <v>639</v>
      </c>
      <c r="G359" s="210" t="s">
        <v>485</v>
      </c>
      <c r="H359" s="212"/>
      <c r="I359" s="212"/>
      <c r="J359" s="211">
        <f>ROUND(I359*H359,1)</f>
        <v>0</v>
      </c>
      <c r="K359" s="209" t="s">
        <v>129</v>
      </c>
      <c r="L359" s="46"/>
      <c r="M359" s="213" t="s">
        <v>19</v>
      </c>
      <c r="N359" s="214" t="s">
        <v>43</v>
      </c>
      <c r="O359" s="86"/>
      <c r="P359" s="215">
        <f>O359*H359</f>
        <v>0</v>
      </c>
      <c r="Q359" s="215">
        <v>0</v>
      </c>
      <c r="R359" s="215">
        <f>Q359*H359</f>
        <v>0</v>
      </c>
      <c r="S359" s="215">
        <v>0</v>
      </c>
      <c r="T359" s="216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17" t="s">
        <v>251</v>
      </c>
      <c r="AT359" s="217" t="s">
        <v>125</v>
      </c>
      <c r="AU359" s="217" t="s">
        <v>80</v>
      </c>
      <c r="AY359" s="19" t="s">
        <v>124</v>
      </c>
      <c r="BE359" s="218">
        <f>IF(N359="základní",J359,0)</f>
        <v>0</v>
      </c>
      <c r="BF359" s="218">
        <f>IF(N359="snížená",J359,0)</f>
        <v>0</v>
      </c>
      <c r="BG359" s="218">
        <f>IF(N359="zákl. přenesená",J359,0)</f>
        <v>0</v>
      </c>
      <c r="BH359" s="218">
        <f>IF(N359="sníž. přenesená",J359,0)</f>
        <v>0</v>
      </c>
      <c r="BI359" s="218">
        <f>IF(N359="nulová",J359,0)</f>
        <v>0</v>
      </c>
      <c r="BJ359" s="19" t="s">
        <v>76</v>
      </c>
      <c r="BK359" s="218">
        <f>ROUND(I359*H359,1)</f>
        <v>0</v>
      </c>
      <c r="BL359" s="19" t="s">
        <v>251</v>
      </c>
      <c r="BM359" s="217" t="s">
        <v>640</v>
      </c>
    </row>
    <row r="360" s="2" customFormat="1">
      <c r="A360" s="40"/>
      <c r="B360" s="41"/>
      <c r="C360" s="42"/>
      <c r="D360" s="219" t="s">
        <v>132</v>
      </c>
      <c r="E360" s="42"/>
      <c r="F360" s="220" t="s">
        <v>641</v>
      </c>
      <c r="G360" s="42"/>
      <c r="H360" s="42"/>
      <c r="I360" s="221"/>
      <c r="J360" s="42"/>
      <c r="K360" s="42"/>
      <c r="L360" s="46"/>
      <c r="M360" s="222"/>
      <c r="N360" s="223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132</v>
      </c>
      <c r="AU360" s="19" t="s">
        <v>80</v>
      </c>
    </row>
    <row r="361" s="11" customFormat="1" ht="22.8" customHeight="1">
      <c r="A361" s="11"/>
      <c r="B361" s="193"/>
      <c r="C361" s="194"/>
      <c r="D361" s="195" t="s">
        <v>71</v>
      </c>
      <c r="E361" s="233" t="s">
        <v>642</v>
      </c>
      <c r="F361" s="233" t="s">
        <v>643</v>
      </c>
      <c r="G361" s="194"/>
      <c r="H361" s="194"/>
      <c r="I361" s="197"/>
      <c r="J361" s="234">
        <f>BK361</f>
        <v>0</v>
      </c>
      <c r="K361" s="194"/>
      <c r="L361" s="199"/>
      <c r="M361" s="200"/>
      <c r="N361" s="201"/>
      <c r="O361" s="201"/>
      <c r="P361" s="202">
        <f>SUM(P362:P457)</f>
        <v>0</v>
      </c>
      <c r="Q361" s="201"/>
      <c r="R361" s="202">
        <f>SUM(R362:R457)</f>
        <v>1.1453100000000001</v>
      </c>
      <c r="S361" s="201"/>
      <c r="T361" s="203">
        <f>SUM(T362:T457)</f>
        <v>1.450275</v>
      </c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R361" s="204" t="s">
        <v>80</v>
      </c>
      <c r="AT361" s="205" t="s">
        <v>71</v>
      </c>
      <c r="AU361" s="205" t="s">
        <v>76</v>
      </c>
      <c r="AY361" s="204" t="s">
        <v>124</v>
      </c>
      <c r="BK361" s="206">
        <f>SUM(BK362:BK457)</f>
        <v>0</v>
      </c>
    </row>
    <row r="362" s="2" customFormat="1" ht="16.5" customHeight="1">
      <c r="A362" s="40"/>
      <c r="B362" s="41"/>
      <c r="C362" s="207" t="s">
        <v>593</v>
      </c>
      <c r="D362" s="207" t="s">
        <v>125</v>
      </c>
      <c r="E362" s="208" t="s">
        <v>645</v>
      </c>
      <c r="F362" s="209" t="s">
        <v>646</v>
      </c>
      <c r="G362" s="210" t="s">
        <v>189</v>
      </c>
      <c r="H362" s="211">
        <v>33</v>
      </c>
      <c r="I362" s="212"/>
      <c r="J362" s="211">
        <f>ROUND(I362*H362,1)</f>
        <v>0</v>
      </c>
      <c r="K362" s="209" t="s">
        <v>129</v>
      </c>
      <c r="L362" s="46"/>
      <c r="M362" s="213" t="s">
        <v>19</v>
      </c>
      <c r="N362" s="214" t="s">
        <v>43</v>
      </c>
      <c r="O362" s="86"/>
      <c r="P362" s="215">
        <f>O362*H362</f>
        <v>0</v>
      </c>
      <c r="Q362" s="215">
        <v>0</v>
      </c>
      <c r="R362" s="215">
        <f>Q362*H362</f>
        <v>0</v>
      </c>
      <c r="S362" s="215">
        <v>0.00594</v>
      </c>
      <c r="T362" s="216">
        <f>S362*H362</f>
        <v>0.19602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17" t="s">
        <v>251</v>
      </c>
      <c r="AT362" s="217" t="s">
        <v>125</v>
      </c>
      <c r="AU362" s="217" t="s">
        <v>80</v>
      </c>
      <c r="AY362" s="19" t="s">
        <v>124</v>
      </c>
      <c r="BE362" s="218">
        <f>IF(N362="základní",J362,0)</f>
        <v>0</v>
      </c>
      <c r="BF362" s="218">
        <f>IF(N362="snížená",J362,0)</f>
        <v>0</v>
      </c>
      <c r="BG362" s="218">
        <f>IF(N362="zákl. přenesená",J362,0)</f>
        <v>0</v>
      </c>
      <c r="BH362" s="218">
        <f>IF(N362="sníž. přenesená",J362,0)</f>
        <v>0</v>
      </c>
      <c r="BI362" s="218">
        <f>IF(N362="nulová",J362,0)</f>
        <v>0</v>
      </c>
      <c r="BJ362" s="19" t="s">
        <v>76</v>
      </c>
      <c r="BK362" s="218">
        <f>ROUND(I362*H362,1)</f>
        <v>0</v>
      </c>
      <c r="BL362" s="19" t="s">
        <v>251</v>
      </c>
      <c r="BM362" s="217" t="s">
        <v>647</v>
      </c>
    </row>
    <row r="363" s="2" customFormat="1">
      <c r="A363" s="40"/>
      <c r="B363" s="41"/>
      <c r="C363" s="42"/>
      <c r="D363" s="219" t="s">
        <v>132</v>
      </c>
      <c r="E363" s="42"/>
      <c r="F363" s="220" t="s">
        <v>648</v>
      </c>
      <c r="G363" s="42"/>
      <c r="H363" s="42"/>
      <c r="I363" s="221"/>
      <c r="J363" s="42"/>
      <c r="K363" s="42"/>
      <c r="L363" s="46"/>
      <c r="M363" s="222"/>
      <c r="N363" s="223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132</v>
      </c>
      <c r="AU363" s="19" t="s">
        <v>80</v>
      </c>
    </row>
    <row r="364" s="14" customFormat="1">
      <c r="A364" s="14"/>
      <c r="B364" s="246"/>
      <c r="C364" s="247"/>
      <c r="D364" s="237" t="s">
        <v>192</v>
      </c>
      <c r="E364" s="248" t="s">
        <v>19</v>
      </c>
      <c r="F364" s="249" t="s">
        <v>1099</v>
      </c>
      <c r="G364" s="247"/>
      <c r="H364" s="248" t="s">
        <v>19</v>
      </c>
      <c r="I364" s="250"/>
      <c r="J364" s="247"/>
      <c r="K364" s="247"/>
      <c r="L364" s="251"/>
      <c r="M364" s="252"/>
      <c r="N364" s="253"/>
      <c r="O364" s="253"/>
      <c r="P364" s="253"/>
      <c r="Q364" s="253"/>
      <c r="R364" s="253"/>
      <c r="S364" s="253"/>
      <c r="T364" s="25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5" t="s">
        <v>192</v>
      </c>
      <c r="AU364" s="255" t="s">
        <v>80</v>
      </c>
      <c r="AV364" s="14" t="s">
        <v>76</v>
      </c>
      <c r="AW364" s="14" t="s">
        <v>33</v>
      </c>
      <c r="AX364" s="14" t="s">
        <v>72</v>
      </c>
      <c r="AY364" s="255" t="s">
        <v>124</v>
      </c>
    </row>
    <row r="365" s="13" customFormat="1">
      <c r="A365" s="13"/>
      <c r="B365" s="235"/>
      <c r="C365" s="236"/>
      <c r="D365" s="237" t="s">
        <v>192</v>
      </c>
      <c r="E365" s="256" t="s">
        <v>19</v>
      </c>
      <c r="F365" s="238" t="s">
        <v>1100</v>
      </c>
      <c r="G365" s="236"/>
      <c r="H365" s="239">
        <v>33</v>
      </c>
      <c r="I365" s="240"/>
      <c r="J365" s="236"/>
      <c r="K365" s="236"/>
      <c r="L365" s="241"/>
      <c r="M365" s="242"/>
      <c r="N365" s="243"/>
      <c r="O365" s="243"/>
      <c r="P365" s="243"/>
      <c r="Q365" s="243"/>
      <c r="R365" s="243"/>
      <c r="S365" s="243"/>
      <c r="T365" s="24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5" t="s">
        <v>192</v>
      </c>
      <c r="AU365" s="245" t="s">
        <v>80</v>
      </c>
      <c r="AV365" s="13" t="s">
        <v>80</v>
      </c>
      <c r="AW365" s="13" t="s">
        <v>33</v>
      </c>
      <c r="AX365" s="13" t="s">
        <v>76</v>
      </c>
      <c r="AY365" s="245" t="s">
        <v>124</v>
      </c>
    </row>
    <row r="366" s="2" customFormat="1" ht="16.5" customHeight="1">
      <c r="A366" s="40"/>
      <c r="B366" s="41"/>
      <c r="C366" s="207" t="s">
        <v>599</v>
      </c>
      <c r="D366" s="207" t="s">
        <v>125</v>
      </c>
      <c r="E366" s="208" t="s">
        <v>1101</v>
      </c>
      <c r="F366" s="209" t="s">
        <v>1102</v>
      </c>
      <c r="G366" s="210" t="s">
        <v>516</v>
      </c>
      <c r="H366" s="211">
        <v>26</v>
      </c>
      <c r="I366" s="212"/>
      <c r="J366" s="211">
        <f>ROUND(I366*H366,1)</f>
        <v>0</v>
      </c>
      <c r="K366" s="209" t="s">
        <v>129</v>
      </c>
      <c r="L366" s="46"/>
      <c r="M366" s="213" t="s">
        <v>19</v>
      </c>
      <c r="N366" s="214" t="s">
        <v>43</v>
      </c>
      <c r="O366" s="86"/>
      <c r="P366" s="215">
        <f>O366*H366</f>
        <v>0</v>
      </c>
      <c r="Q366" s="215">
        <v>0</v>
      </c>
      <c r="R366" s="215">
        <f>Q366*H366</f>
        <v>0</v>
      </c>
      <c r="S366" s="215">
        <v>0.00348</v>
      </c>
      <c r="T366" s="216">
        <f>S366*H366</f>
        <v>0.090480000000000005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17" t="s">
        <v>251</v>
      </c>
      <c r="AT366" s="217" t="s">
        <v>125</v>
      </c>
      <c r="AU366" s="217" t="s">
        <v>80</v>
      </c>
      <c r="AY366" s="19" t="s">
        <v>124</v>
      </c>
      <c r="BE366" s="218">
        <f>IF(N366="základní",J366,0)</f>
        <v>0</v>
      </c>
      <c r="BF366" s="218">
        <f>IF(N366="snížená",J366,0)</f>
        <v>0</v>
      </c>
      <c r="BG366" s="218">
        <f>IF(N366="zákl. přenesená",J366,0)</f>
        <v>0</v>
      </c>
      <c r="BH366" s="218">
        <f>IF(N366="sníž. přenesená",J366,0)</f>
        <v>0</v>
      </c>
      <c r="BI366" s="218">
        <f>IF(N366="nulová",J366,0)</f>
        <v>0</v>
      </c>
      <c r="BJ366" s="19" t="s">
        <v>76</v>
      </c>
      <c r="BK366" s="218">
        <f>ROUND(I366*H366,1)</f>
        <v>0</v>
      </c>
      <c r="BL366" s="19" t="s">
        <v>251</v>
      </c>
      <c r="BM366" s="217" t="s">
        <v>1103</v>
      </c>
    </row>
    <row r="367" s="2" customFormat="1">
      <c r="A367" s="40"/>
      <c r="B367" s="41"/>
      <c r="C367" s="42"/>
      <c r="D367" s="219" t="s">
        <v>132</v>
      </c>
      <c r="E367" s="42"/>
      <c r="F367" s="220" t="s">
        <v>1104</v>
      </c>
      <c r="G367" s="42"/>
      <c r="H367" s="42"/>
      <c r="I367" s="221"/>
      <c r="J367" s="42"/>
      <c r="K367" s="42"/>
      <c r="L367" s="46"/>
      <c r="M367" s="222"/>
      <c r="N367" s="223"/>
      <c r="O367" s="86"/>
      <c r="P367" s="86"/>
      <c r="Q367" s="86"/>
      <c r="R367" s="86"/>
      <c r="S367" s="86"/>
      <c r="T367" s="87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19" t="s">
        <v>132</v>
      </c>
      <c r="AU367" s="19" t="s">
        <v>80</v>
      </c>
    </row>
    <row r="368" s="14" customFormat="1">
      <c r="A368" s="14"/>
      <c r="B368" s="246"/>
      <c r="C368" s="247"/>
      <c r="D368" s="237" t="s">
        <v>192</v>
      </c>
      <c r="E368" s="248" t="s">
        <v>19</v>
      </c>
      <c r="F368" s="249" t="s">
        <v>1105</v>
      </c>
      <c r="G368" s="247"/>
      <c r="H368" s="248" t="s">
        <v>19</v>
      </c>
      <c r="I368" s="250"/>
      <c r="J368" s="247"/>
      <c r="K368" s="247"/>
      <c r="L368" s="251"/>
      <c r="M368" s="252"/>
      <c r="N368" s="253"/>
      <c r="O368" s="253"/>
      <c r="P368" s="253"/>
      <c r="Q368" s="253"/>
      <c r="R368" s="253"/>
      <c r="S368" s="253"/>
      <c r="T368" s="25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5" t="s">
        <v>192</v>
      </c>
      <c r="AU368" s="255" t="s">
        <v>80</v>
      </c>
      <c r="AV368" s="14" t="s">
        <v>76</v>
      </c>
      <c r="AW368" s="14" t="s">
        <v>33</v>
      </c>
      <c r="AX368" s="14" t="s">
        <v>72</v>
      </c>
      <c r="AY368" s="255" t="s">
        <v>124</v>
      </c>
    </row>
    <row r="369" s="13" customFormat="1">
      <c r="A369" s="13"/>
      <c r="B369" s="235"/>
      <c r="C369" s="236"/>
      <c r="D369" s="237" t="s">
        <v>192</v>
      </c>
      <c r="E369" s="256" t="s">
        <v>19</v>
      </c>
      <c r="F369" s="238" t="s">
        <v>287</v>
      </c>
      <c r="G369" s="236"/>
      <c r="H369" s="239">
        <v>26</v>
      </c>
      <c r="I369" s="240"/>
      <c r="J369" s="236"/>
      <c r="K369" s="236"/>
      <c r="L369" s="241"/>
      <c r="M369" s="242"/>
      <c r="N369" s="243"/>
      <c r="O369" s="243"/>
      <c r="P369" s="243"/>
      <c r="Q369" s="243"/>
      <c r="R369" s="243"/>
      <c r="S369" s="243"/>
      <c r="T369" s="244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5" t="s">
        <v>192</v>
      </c>
      <c r="AU369" s="245" t="s">
        <v>80</v>
      </c>
      <c r="AV369" s="13" t="s">
        <v>80</v>
      </c>
      <c r="AW369" s="13" t="s">
        <v>33</v>
      </c>
      <c r="AX369" s="13" t="s">
        <v>76</v>
      </c>
      <c r="AY369" s="245" t="s">
        <v>124</v>
      </c>
    </row>
    <row r="370" s="2" customFormat="1" ht="16.5" customHeight="1">
      <c r="A370" s="40"/>
      <c r="B370" s="41"/>
      <c r="C370" s="207" t="s">
        <v>604</v>
      </c>
      <c r="D370" s="207" t="s">
        <v>125</v>
      </c>
      <c r="E370" s="208" t="s">
        <v>1106</v>
      </c>
      <c r="F370" s="209" t="s">
        <v>1107</v>
      </c>
      <c r="G370" s="210" t="s">
        <v>516</v>
      </c>
      <c r="H370" s="211">
        <v>8.5</v>
      </c>
      <c r="I370" s="212"/>
      <c r="J370" s="211">
        <f>ROUND(I370*H370,1)</f>
        <v>0</v>
      </c>
      <c r="K370" s="209" t="s">
        <v>129</v>
      </c>
      <c r="L370" s="46"/>
      <c r="M370" s="213" t="s">
        <v>19</v>
      </c>
      <c r="N370" s="214" t="s">
        <v>43</v>
      </c>
      <c r="O370" s="86"/>
      <c r="P370" s="215">
        <f>O370*H370</f>
        <v>0</v>
      </c>
      <c r="Q370" s="215">
        <v>0</v>
      </c>
      <c r="R370" s="215">
        <f>Q370*H370</f>
        <v>0</v>
      </c>
      <c r="S370" s="215">
        <v>0.0017700000000000001</v>
      </c>
      <c r="T370" s="216">
        <f>S370*H370</f>
        <v>0.015045000000000001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17" t="s">
        <v>251</v>
      </c>
      <c r="AT370" s="217" t="s">
        <v>125</v>
      </c>
      <c r="AU370" s="217" t="s">
        <v>80</v>
      </c>
      <c r="AY370" s="19" t="s">
        <v>124</v>
      </c>
      <c r="BE370" s="218">
        <f>IF(N370="základní",J370,0)</f>
        <v>0</v>
      </c>
      <c r="BF370" s="218">
        <f>IF(N370="snížená",J370,0)</f>
        <v>0</v>
      </c>
      <c r="BG370" s="218">
        <f>IF(N370="zákl. přenesená",J370,0)</f>
        <v>0</v>
      </c>
      <c r="BH370" s="218">
        <f>IF(N370="sníž. přenesená",J370,0)</f>
        <v>0</v>
      </c>
      <c r="BI370" s="218">
        <f>IF(N370="nulová",J370,0)</f>
        <v>0</v>
      </c>
      <c r="BJ370" s="19" t="s">
        <v>76</v>
      </c>
      <c r="BK370" s="218">
        <f>ROUND(I370*H370,1)</f>
        <v>0</v>
      </c>
      <c r="BL370" s="19" t="s">
        <v>251</v>
      </c>
      <c r="BM370" s="217" t="s">
        <v>1108</v>
      </c>
    </row>
    <row r="371" s="2" customFormat="1">
      <c r="A371" s="40"/>
      <c r="B371" s="41"/>
      <c r="C371" s="42"/>
      <c r="D371" s="219" t="s">
        <v>132</v>
      </c>
      <c r="E371" s="42"/>
      <c r="F371" s="220" t="s">
        <v>1109</v>
      </c>
      <c r="G371" s="42"/>
      <c r="H371" s="42"/>
      <c r="I371" s="221"/>
      <c r="J371" s="42"/>
      <c r="K371" s="42"/>
      <c r="L371" s="46"/>
      <c r="M371" s="222"/>
      <c r="N371" s="223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132</v>
      </c>
      <c r="AU371" s="19" t="s">
        <v>80</v>
      </c>
    </row>
    <row r="372" s="14" customFormat="1">
      <c r="A372" s="14"/>
      <c r="B372" s="246"/>
      <c r="C372" s="247"/>
      <c r="D372" s="237" t="s">
        <v>192</v>
      </c>
      <c r="E372" s="248" t="s">
        <v>19</v>
      </c>
      <c r="F372" s="249" t="s">
        <v>1105</v>
      </c>
      <c r="G372" s="247"/>
      <c r="H372" s="248" t="s">
        <v>19</v>
      </c>
      <c r="I372" s="250"/>
      <c r="J372" s="247"/>
      <c r="K372" s="247"/>
      <c r="L372" s="251"/>
      <c r="M372" s="252"/>
      <c r="N372" s="253"/>
      <c r="O372" s="253"/>
      <c r="P372" s="253"/>
      <c r="Q372" s="253"/>
      <c r="R372" s="253"/>
      <c r="S372" s="253"/>
      <c r="T372" s="25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5" t="s">
        <v>192</v>
      </c>
      <c r="AU372" s="255" t="s">
        <v>80</v>
      </c>
      <c r="AV372" s="14" t="s">
        <v>76</v>
      </c>
      <c r="AW372" s="14" t="s">
        <v>33</v>
      </c>
      <c r="AX372" s="14" t="s">
        <v>72</v>
      </c>
      <c r="AY372" s="255" t="s">
        <v>124</v>
      </c>
    </row>
    <row r="373" s="13" customFormat="1">
      <c r="A373" s="13"/>
      <c r="B373" s="235"/>
      <c r="C373" s="236"/>
      <c r="D373" s="237" t="s">
        <v>192</v>
      </c>
      <c r="E373" s="256" t="s">
        <v>19</v>
      </c>
      <c r="F373" s="238" t="s">
        <v>1110</v>
      </c>
      <c r="G373" s="236"/>
      <c r="H373" s="239">
        <v>8.5</v>
      </c>
      <c r="I373" s="240"/>
      <c r="J373" s="236"/>
      <c r="K373" s="236"/>
      <c r="L373" s="241"/>
      <c r="M373" s="242"/>
      <c r="N373" s="243"/>
      <c r="O373" s="243"/>
      <c r="P373" s="243"/>
      <c r="Q373" s="243"/>
      <c r="R373" s="243"/>
      <c r="S373" s="243"/>
      <c r="T373" s="244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5" t="s">
        <v>192</v>
      </c>
      <c r="AU373" s="245" t="s">
        <v>80</v>
      </c>
      <c r="AV373" s="13" t="s">
        <v>80</v>
      </c>
      <c r="AW373" s="13" t="s">
        <v>33</v>
      </c>
      <c r="AX373" s="13" t="s">
        <v>76</v>
      </c>
      <c r="AY373" s="245" t="s">
        <v>124</v>
      </c>
    </row>
    <row r="374" s="2" customFormat="1" ht="16.5" customHeight="1">
      <c r="A374" s="40"/>
      <c r="B374" s="41"/>
      <c r="C374" s="207" t="s">
        <v>609</v>
      </c>
      <c r="D374" s="207" t="s">
        <v>125</v>
      </c>
      <c r="E374" s="208" t="s">
        <v>650</v>
      </c>
      <c r="F374" s="209" t="s">
        <v>651</v>
      </c>
      <c r="G374" s="210" t="s">
        <v>234</v>
      </c>
      <c r="H374" s="211">
        <v>2</v>
      </c>
      <c r="I374" s="212"/>
      <c r="J374" s="211">
        <f>ROUND(I374*H374,1)</f>
        <v>0</v>
      </c>
      <c r="K374" s="209" t="s">
        <v>129</v>
      </c>
      <c r="L374" s="46"/>
      <c r="M374" s="213" t="s">
        <v>19</v>
      </c>
      <c r="N374" s="214" t="s">
        <v>43</v>
      </c>
      <c r="O374" s="86"/>
      <c r="P374" s="215">
        <f>O374*H374</f>
        <v>0</v>
      </c>
      <c r="Q374" s="215">
        <v>0</v>
      </c>
      <c r="R374" s="215">
        <f>Q374*H374</f>
        <v>0</v>
      </c>
      <c r="S374" s="215">
        <v>0.014999999999999999</v>
      </c>
      <c r="T374" s="216">
        <f>S374*H374</f>
        <v>0.029999999999999999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17" t="s">
        <v>251</v>
      </c>
      <c r="AT374" s="217" t="s">
        <v>125</v>
      </c>
      <c r="AU374" s="217" t="s">
        <v>80</v>
      </c>
      <c r="AY374" s="19" t="s">
        <v>124</v>
      </c>
      <c r="BE374" s="218">
        <f>IF(N374="základní",J374,0)</f>
        <v>0</v>
      </c>
      <c r="BF374" s="218">
        <f>IF(N374="snížená",J374,0)</f>
        <v>0</v>
      </c>
      <c r="BG374" s="218">
        <f>IF(N374="zákl. přenesená",J374,0)</f>
        <v>0</v>
      </c>
      <c r="BH374" s="218">
        <f>IF(N374="sníž. přenesená",J374,0)</f>
        <v>0</v>
      </c>
      <c r="BI374" s="218">
        <f>IF(N374="nulová",J374,0)</f>
        <v>0</v>
      </c>
      <c r="BJ374" s="19" t="s">
        <v>76</v>
      </c>
      <c r="BK374" s="218">
        <f>ROUND(I374*H374,1)</f>
        <v>0</v>
      </c>
      <c r="BL374" s="19" t="s">
        <v>251</v>
      </c>
      <c r="BM374" s="217" t="s">
        <v>652</v>
      </c>
    </row>
    <row r="375" s="2" customFormat="1">
      <c r="A375" s="40"/>
      <c r="B375" s="41"/>
      <c r="C375" s="42"/>
      <c r="D375" s="219" t="s">
        <v>132</v>
      </c>
      <c r="E375" s="42"/>
      <c r="F375" s="220" t="s">
        <v>653</v>
      </c>
      <c r="G375" s="42"/>
      <c r="H375" s="42"/>
      <c r="I375" s="221"/>
      <c r="J375" s="42"/>
      <c r="K375" s="42"/>
      <c r="L375" s="46"/>
      <c r="M375" s="222"/>
      <c r="N375" s="223"/>
      <c r="O375" s="86"/>
      <c r="P375" s="86"/>
      <c r="Q375" s="86"/>
      <c r="R375" s="86"/>
      <c r="S375" s="86"/>
      <c r="T375" s="87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T375" s="19" t="s">
        <v>132</v>
      </c>
      <c r="AU375" s="19" t="s">
        <v>80</v>
      </c>
    </row>
    <row r="376" s="14" customFormat="1">
      <c r="A376" s="14"/>
      <c r="B376" s="246"/>
      <c r="C376" s="247"/>
      <c r="D376" s="237" t="s">
        <v>192</v>
      </c>
      <c r="E376" s="248" t="s">
        <v>19</v>
      </c>
      <c r="F376" s="249" t="s">
        <v>1105</v>
      </c>
      <c r="G376" s="247"/>
      <c r="H376" s="248" t="s">
        <v>19</v>
      </c>
      <c r="I376" s="250"/>
      <c r="J376" s="247"/>
      <c r="K376" s="247"/>
      <c r="L376" s="251"/>
      <c r="M376" s="252"/>
      <c r="N376" s="253"/>
      <c r="O376" s="253"/>
      <c r="P376" s="253"/>
      <c r="Q376" s="253"/>
      <c r="R376" s="253"/>
      <c r="S376" s="253"/>
      <c r="T376" s="25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5" t="s">
        <v>192</v>
      </c>
      <c r="AU376" s="255" t="s">
        <v>80</v>
      </c>
      <c r="AV376" s="14" t="s">
        <v>76</v>
      </c>
      <c r="AW376" s="14" t="s">
        <v>33</v>
      </c>
      <c r="AX376" s="14" t="s">
        <v>72</v>
      </c>
      <c r="AY376" s="255" t="s">
        <v>124</v>
      </c>
    </row>
    <row r="377" s="13" customFormat="1">
      <c r="A377" s="13"/>
      <c r="B377" s="235"/>
      <c r="C377" s="236"/>
      <c r="D377" s="237" t="s">
        <v>192</v>
      </c>
      <c r="E377" s="256" t="s">
        <v>19</v>
      </c>
      <c r="F377" s="238" t="s">
        <v>80</v>
      </c>
      <c r="G377" s="236"/>
      <c r="H377" s="239">
        <v>2</v>
      </c>
      <c r="I377" s="240"/>
      <c r="J377" s="236"/>
      <c r="K377" s="236"/>
      <c r="L377" s="241"/>
      <c r="M377" s="242"/>
      <c r="N377" s="243"/>
      <c r="O377" s="243"/>
      <c r="P377" s="243"/>
      <c r="Q377" s="243"/>
      <c r="R377" s="243"/>
      <c r="S377" s="243"/>
      <c r="T377" s="244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5" t="s">
        <v>192</v>
      </c>
      <c r="AU377" s="245" t="s">
        <v>80</v>
      </c>
      <c r="AV377" s="13" t="s">
        <v>80</v>
      </c>
      <c r="AW377" s="13" t="s">
        <v>33</v>
      </c>
      <c r="AX377" s="13" t="s">
        <v>76</v>
      </c>
      <c r="AY377" s="245" t="s">
        <v>124</v>
      </c>
    </row>
    <row r="378" s="2" customFormat="1" ht="16.5" customHeight="1">
      <c r="A378" s="40"/>
      <c r="B378" s="41"/>
      <c r="C378" s="207" t="s">
        <v>613</v>
      </c>
      <c r="D378" s="207" t="s">
        <v>125</v>
      </c>
      <c r="E378" s="208" t="s">
        <v>1111</v>
      </c>
      <c r="F378" s="209" t="s">
        <v>1112</v>
      </c>
      <c r="G378" s="210" t="s">
        <v>516</v>
      </c>
      <c r="H378" s="211">
        <v>31.5</v>
      </c>
      <c r="I378" s="212"/>
      <c r="J378" s="211">
        <f>ROUND(I378*H378,1)</f>
        <v>0</v>
      </c>
      <c r="K378" s="209" t="s">
        <v>129</v>
      </c>
      <c r="L378" s="46"/>
      <c r="M378" s="213" t="s">
        <v>19</v>
      </c>
      <c r="N378" s="214" t="s">
        <v>43</v>
      </c>
      <c r="O378" s="86"/>
      <c r="P378" s="215">
        <f>O378*H378</f>
        <v>0</v>
      </c>
      <c r="Q378" s="215">
        <v>0</v>
      </c>
      <c r="R378" s="215">
        <f>Q378*H378</f>
        <v>0</v>
      </c>
      <c r="S378" s="215">
        <v>0.00191</v>
      </c>
      <c r="T378" s="216">
        <f>S378*H378</f>
        <v>0.060165000000000003</v>
      </c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R378" s="217" t="s">
        <v>251</v>
      </c>
      <c r="AT378" s="217" t="s">
        <v>125</v>
      </c>
      <c r="AU378" s="217" t="s">
        <v>80</v>
      </c>
      <c r="AY378" s="19" t="s">
        <v>124</v>
      </c>
      <c r="BE378" s="218">
        <f>IF(N378="základní",J378,0)</f>
        <v>0</v>
      </c>
      <c r="BF378" s="218">
        <f>IF(N378="snížená",J378,0)</f>
        <v>0</v>
      </c>
      <c r="BG378" s="218">
        <f>IF(N378="zákl. přenesená",J378,0)</f>
        <v>0</v>
      </c>
      <c r="BH378" s="218">
        <f>IF(N378="sníž. přenesená",J378,0)</f>
        <v>0</v>
      </c>
      <c r="BI378" s="218">
        <f>IF(N378="nulová",J378,0)</f>
        <v>0</v>
      </c>
      <c r="BJ378" s="19" t="s">
        <v>76</v>
      </c>
      <c r="BK378" s="218">
        <f>ROUND(I378*H378,1)</f>
        <v>0</v>
      </c>
      <c r="BL378" s="19" t="s">
        <v>251</v>
      </c>
      <c r="BM378" s="217" t="s">
        <v>1113</v>
      </c>
    </row>
    <row r="379" s="2" customFormat="1">
      <c r="A379" s="40"/>
      <c r="B379" s="41"/>
      <c r="C379" s="42"/>
      <c r="D379" s="219" t="s">
        <v>132</v>
      </c>
      <c r="E379" s="42"/>
      <c r="F379" s="220" t="s">
        <v>1114</v>
      </c>
      <c r="G379" s="42"/>
      <c r="H379" s="42"/>
      <c r="I379" s="221"/>
      <c r="J379" s="42"/>
      <c r="K379" s="42"/>
      <c r="L379" s="46"/>
      <c r="M379" s="222"/>
      <c r="N379" s="223"/>
      <c r="O379" s="86"/>
      <c r="P379" s="86"/>
      <c r="Q379" s="86"/>
      <c r="R379" s="86"/>
      <c r="S379" s="86"/>
      <c r="T379" s="87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19" t="s">
        <v>132</v>
      </c>
      <c r="AU379" s="19" t="s">
        <v>80</v>
      </c>
    </row>
    <row r="380" s="14" customFormat="1">
      <c r="A380" s="14"/>
      <c r="B380" s="246"/>
      <c r="C380" s="247"/>
      <c r="D380" s="237" t="s">
        <v>192</v>
      </c>
      <c r="E380" s="248" t="s">
        <v>19</v>
      </c>
      <c r="F380" s="249" t="s">
        <v>1105</v>
      </c>
      <c r="G380" s="247"/>
      <c r="H380" s="248" t="s">
        <v>19</v>
      </c>
      <c r="I380" s="250"/>
      <c r="J380" s="247"/>
      <c r="K380" s="247"/>
      <c r="L380" s="251"/>
      <c r="M380" s="252"/>
      <c r="N380" s="253"/>
      <c r="O380" s="253"/>
      <c r="P380" s="253"/>
      <c r="Q380" s="253"/>
      <c r="R380" s="253"/>
      <c r="S380" s="253"/>
      <c r="T380" s="25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5" t="s">
        <v>192</v>
      </c>
      <c r="AU380" s="255" t="s">
        <v>80</v>
      </c>
      <c r="AV380" s="14" t="s">
        <v>76</v>
      </c>
      <c r="AW380" s="14" t="s">
        <v>33</v>
      </c>
      <c r="AX380" s="14" t="s">
        <v>72</v>
      </c>
      <c r="AY380" s="255" t="s">
        <v>124</v>
      </c>
    </row>
    <row r="381" s="13" customFormat="1">
      <c r="A381" s="13"/>
      <c r="B381" s="235"/>
      <c r="C381" s="236"/>
      <c r="D381" s="237" t="s">
        <v>192</v>
      </c>
      <c r="E381" s="256" t="s">
        <v>19</v>
      </c>
      <c r="F381" s="238" t="s">
        <v>1115</v>
      </c>
      <c r="G381" s="236"/>
      <c r="H381" s="239">
        <v>31.5</v>
      </c>
      <c r="I381" s="240"/>
      <c r="J381" s="236"/>
      <c r="K381" s="236"/>
      <c r="L381" s="241"/>
      <c r="M381" s="242"/>
      <c r="N381" s="243"/>
      <c r="O381" s="243"/>
      <c r="P381" s="243"/>
      <c r="Q381" s="243"/>
      <c r="R381" s="243"/>
      <c r="S381" s="243"/>
      <c r="T381" s="244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5" t="s">
        <v>192</v>
      </c>
      <c r="AU381" s="245" t="s">
        <v>80</v>
      </c>
      <c r="AV381" s="13" t="s">
        <v>80</v>
      </c>
      <c r="AW381" s="13" t="s">
        <v>33</v>
      </c>
      <c r="AX381" s="13" t="s">
        <v>76</v>
      </c>
      <c r="AY381" s="245" t="s">
        <v>124</v>
      </c>
    </row>
    <row r="382" s="2" customFormat="1" ht="16.5" customHeight="1">
      <c r="A382" s="40"/>
      <c r="B382" s="41"/>
      <c r="C382" s="207" t="s">
        <v>620</v>
      </c>
      <c r="D382" s="207" t="s">
        <v>125</v>
      </c>
      <c r="E382" s="208" t="s">
        <v>1116</v>
      </c>
      <c r="F382" s="209" t="s">
        <v>1117</v>
      </c>
      <c r="G382" s="210" t="s">
        <v>516</v>
      </c>
      <c r="H382" s="211">
        <v>38.25</v>
      </c>
      <c r="I382" s="212"/>
      <c r="J382" s="211">
        <f>ROUND(I382*H382,1)</f>
        <v>0</v>
      </c>
      <c r="K382" s="209" t="s">
        <v>129</v>
      </c>
      <c r="L382" s="46"/>
      <c r="M382" s="213" t="s">
        <v>19</v>
      </c>
      <c r="N382" s="214" t="s">
        <v>43</v>
      </c>
      <c r="O382" s="86"/>
      <c r="P382" s="215">
        <f>O382*H382</f>
        <v>0</v>
      </c>
      <c r="Q382" s="215">
        <v>0</v>
      </c>
      <c r="R382" s="215">
        <f>Q382*H382</f>
        <v>0</v>
      </c>
      <c r="S382" s="215">
        <v>0.00175</v>
      </c>
      <c r="T382" s="216">
        <f>S382*H382</f>
        <v>0.066937499999999997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17" t="s">
        <v>251</v>
      </c>
      <c r="AT382" s="217" t="s">
        <v>125</v>
      </c>
      <c r="AU382" s="217" t="s">
        <v>80</v>
      </c>
      <c r="AY382" s="19" t="s">
        <v>124</v>
      </c>
      <c r="BE382" s="218">
        <f>IF(N382="základní",J382,0)</f>
        <v>0</v>
      </c>
      <c r="BF382" s="218">
        <f>IF(N382="snížená",J382,0)</f>
        <v>0</v>
      </c>
      <c r="BG382" s="218">
        <f>IF(N382="zákl. přenesená",J382,0)</f>
        <v>0</v>
      </c>
      <c r="BH382" s="218">
        <f>IF(N382="sníž. přenesená",J382,0)</f>
        <v>0</v>
      </c>
      <c r="BI382" s="218">
        <f>IF(N382="nulová",J382,0)</f>
        <v>0</v>
      </c>
      <c r="BJ382" s="19" t="s">
        <v>76</v>
      </c>
      <c r="BK382" s="218">
        <f>ROUND(I382*H382,1)</f>
        <v>0</v>
      </c>
      <c r="BL382" s="19" t="s">
        <v>251</v>
      </c>
      <c r="BM382" s="217" t="s">
        <v>1118</v>
      </c>
    </row>
    <row r="383" s="2" customFormat="1">
      <c r="A383" s="40"/>
      <c r="B383" s="41"/>
      <c r="C383" s="42"/>
      <c r="D383" s="219" t="s">
        <v>132</v>
      </c>
      <c r="E383" s="42"/>
      <c r="F383" s="220" t="s">
        <v>1119</v>
      </c>
      <c r="G383" s="42"/>
      <c r="H383" s="42"/>
      <c r="I383" s="221"/>
      <c r="J383" s="42"/>
      <c r="K383" s="42"/>
      <c r="L383" s="46"/>
      <c r="M383" s="222"/>
      <c r="N383" s="223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132</v>
      </c>
      <c r="AU383" s="19" t="s">
        <v>80</v>
      </c>
    </row>
    <row r="384" s="14" customFormat="1">
      <c r="A384" s="14"/>
      <c r="B384" s="246"/>
      <c r="C384" s="247"/>
      <c r="D384" s="237" t="s">
        <v>192</v>
      </c>
      <c r="E384" s="248" t="s">
        <v>19</v>
      </c>
      <c r="F384" s="249" t="s">
        <v>1120</v>
      </c>
      <c r="G384" s="247"/>
      <c r="H384" s="248" t="s">
        <v>19</v>
      </c>
      <c r="I384" s="250"/>
      <c r="J384" s="247"/>
      <c r="K384" s="247"/>
      <c r="L384" s="251"/>
      <c r="M384" s="252"/>
      <c r="N384" s="253"/>
      <c r="O384" s="253"/>
      <c r="P384" s="253"/>
      <c r="Q384" s="253"/>
      <c r="R384" s="253"/>
      <c r="S384" s="253"/>
      <c r="T384" s="25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5" t="s">
        <v>192</v>
      </c>
      <c r="AU384" s="255" t="s">
        <v>80</v>
      </c>
      <c r="AV384" s="14" t="s">
        <v>76</v>
      </c>
      <c r="AW384" s="14" t="s">
        <v>33</v>
      </c>
      <c r="AX384" s="14" t="s">
        <v>72</v>
      </c>
      <c r="AY384" s="255" t="s">
        <v>124</v>
      </c>
    </row>
    <row r="385" s="13" customFormat="1">
      <c r="A385" s="13"/>
      <c r="B385" s="235"/>
      <c r="C385" s="236"/>
      <c r="D385" s="237" t="s">
        <v>192</v>
      </c>
      <c r="E385" s="256" t="s">
        <v>19</v>
      </c>
      <c r="F385" s="238" t="s">
        <v>1121</v>
      </c>
      <c r="G385" s="236"/>
      <c r="H385" s="239">
        <v>38.25</v>
      </c>
      <c r="I385" s="240"/>
      <c r="J385" s="236"/>
      <c r="K385" s="236"/>
      <c r="L385" s="241"/>
      <c r="M385" s="242"/>
      <c r="N385" s="243"/>
      <c r="O385" s="243"/>
      <c r="P385" s="243"/>
      <c r="Q385" s="243"/>
      <c r="R385" s="243"/>
      <c r="S385" s="243"/>
      <c r="T385" s="244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5" t="s">
        <v>192</v>
      </c>
      <c r="AU385" s="245" t="s">
        <v>80</v>
      </c>
      <c r="AV385" s="13" t="s">
        <v>80</v>
      </c>
      <c r="AW385" s="13" t="s">
        <v>33</v>
      </c>
      <c r="AX385" s="13" t="s">
        <v>76</v>
      </c>
      <c r="AY385" s="245" t="s">
        <v>124</v>
      </c>
    </row>
    <row r="386" s="2" customFormat="1" ht="16.5" customHeight="1">
      <c r="A386" s="40"/>
      <c r="B386" s="41"/>
      <c r="C386" s="207" t="s">
        <v>625</v>
      </c>
      <c r="D386" s="207" t="s">
        <v>125</v>
      </c>
      <c r="E386" s="208" t="s">
        <v>1122</v>
      </c>
      <c r="F386" s="209" t="s">
        <v>1123</v>
      </c>
      <c r="G386" s="210" t="s">
        <v>516</v>
      </c>
      <c r="H386" s="211">
        <v>81.75</v>
      </c>
      <c r="I386" s="212"/>
      <c r="J386" s="211">
        <f>ROUND(I386*H386,1)</f>
        <v>0</v>
      </c>
      <c r="K386" s="209" t="s">
        <v>129</v>
      </c>
      <c r="L386" s="46"/>
      <c r="M386" s="213" t="s">
        <v>19</v>
      </c>
      <c r="N386" s="214" t="s">
        <v>43</v>
      </c>
      <c r="O386" s="86"/>
      <c r="P386" s="215">
        <f>O386*H386</f>
        <v>0</v>
      </c>
      <c r="Q386" s="215">
        <v>0</v>
      </c>
      <c r="R386" s="215">
        <f>Q386*H386</f>
        <v>0</v>
      </c>
      <c r="S386" s="215">
        <v>0.01213</v>
      </c>
      <c r="T386" s="216">
        <f>S386*H386</f>
        <v>0.9916275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17" t="s">
        <v>251</v>
      </c>
      <c r="AT386" s="217" t="s">
        <v>125</v>
      </c>
      <c r="AU386" s="217" t="s">
        <v>80</v>
      </c>
      <c r="AY386" s="19" t="s">
        <v>124</v>
      </c>
      <c r="BE386" s="218">
        <f>IF(N386="základní",J386,0)</f>
        <v>0</v>
      </c>
      <c r="BF386" s="218">
        <f>IF(N386="snížená",J386,0)</f>
        <v>0</v>
      </c>
      <c r="BG386" s="218">
        <f>IF(N386="zákl. přenesená",J386,0)</f>
        <v>0</v>
      </c>
      <c r="BH386" s="218">
        <f>IF(N386="sníž. přenesená",J386,0)</f>
        <v>0</v>
      </c>
      <c r="BI386" s="218">
        <f>IF(N386="nulová",J386,0)</f>
        <v>0</v>
      </c>
      <c r="BJ386" s="19" t="s">
        <v>76</v>
      </c>
      <c r="BK386" s="218">
        <f>ROUND(I386*H386,1)</f>
        <v>0</v>
      </c>
      <c r="BL386" s="19" t="s">
        <v>251</v>
      </c>
      <c r="BM386" s="217" t="s">
        <v>662</v>
      </c>
    </row>
    <row r="387" s="2" customFormat="1">
      <c r="A387" s="40"/>
      <c r="B387" s="41"/>
      <c r="C387" s="42"/>
      <c r="D387" s="219" t="s">
        <v>132</v>
      </c>
      <c r="E387" s="42"/>
      <c r="F387" s="220" t="s">
        <v>1124</v>
      </c>
      <c r="G387" s="42"/>
      <c r="H387" s="42"/>
      <c r="I387" s="221"/>
      <c r="J387" s="42"/>
      <c r="K387" s="42"/>
      <c r="L387" s="46"/>
      <c r="M387" s="222"/>
      <c r="N387" s="223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132</v>
      </c>
      <c r="AU387" s="19" t="s">
        <v>80</v>
      </c>
    </row>
    <row r="388" s="14" customFormat="1">
      <c r="A388" s="14"/>
      <c r="B388" s="246"/>
      <c r="C388" s="247"/>
      <c r="D388" s="237" t="s">
        <v>192</v>
      </c>
      <c r="E388" s="248" t="s">
        <v>19</v>
      </c>
      <c r="F388" s="249" t="s">
        <v>1105</v>
      </c>
      <c r="G388" s="247"/>
      <c r="H388" s="248" t="s">
        <v>19</v>
      </c>
      <c r="I388" s="250"/>
      <c r="J388" s="247"/>
      <c r="K388" s="247"/>
      <c r="L388" s="251"/>
      <c r="M388" s="252"/>
      <c r="N388" s="253"/>
      <c r="O388" s="253"/>
      <c r="P388" s="253"/>
      <c r="Q388" s="253"/>
      <c r="R388" s="253"/>
      <c r="S388" s="253"/>
      <c r="T388" s="25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5" t="s">
        <v>192</v>
      </c>
      <c r="AU388" s="255" t="s">
        <v>80</v>
      </c>
      <c r="AV388" s="14" t="s">
        <v>76</v>
      </c>
      <c r="AW388" s="14" t="s">
        <v>33</v>
      </c>
      <c r="AX388" s="14" t="s">
        <v>72</v>
      </c>
      <c r="AY388" s="255" t="s">
        <v>124</v>
      </c>
    </row>
    <row r="389" s="13" customFormat="1">
      <c r="A389" s="13"/>
      <c r="B389" s="235"/>
      <c r="C389" s="236"/>
      <c r="D389" s="237" t="s">
        <v>192</v>
      </c>
      <c r="E389" s="256" t="s">
        <v>19</v>
      </c>
      <c r="F389" s="238" t="s">
        <v>1125</v>
      </c>
      <c r="G389" s="236"/>
      <c r="H389" s="239">
        <v>81.75</v>
      </c>
      <c r="I389" s="240"/>
      <c r="J389" s="236"/>
      <c r="K389" s="236"/>
      <c r="L389" s="241"/>
      <c r="M389" s="242"/>
      <c r="N389" s="243"/>
      <c r="O389" s="243"/>
      <c r="P389" s="243"/>
      <c r="Q389" s="243"/>
      <c r="R389" s="243"/>
      <c r="S389" s="243"/>
      <c r="T389" s="244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5" t="s">
        <v>192</v>
      </c>
      <c r="AU389" s="245" t="s">
        <v>80</v>
      </c>
      <c r="AV389" s="13" t="s">
        <v>80</v>
      </c>
      <c r="AW389" s="13" t="s">
        <v>33</v>
      </c>
      <c r="AX389" s="13" t="s">
        <v>76</v>
      </c>
      <c r="AY389" s="245" t="s">
        <v>124</v>
      </c>
    </row>
    <row r="390" s="2" customFormat="1" ht="16.5" customHeight="1">
      <c r="A390" s="40"/>
      <c r="B390" s="41"/>
      <c r="C390" s="207" t="s">
        <v>631</v>
      </c>
      <c r="D390" s="207" t="s">
        <v>125</v>
      </c>
      <c r="E390" s="208" t="s">
        <v>670</v>
      </c>
      <c r="F390" s="209" t="s">
        <v>671</v>
      </c>
      <c r="G390" s="210" t="s">
        <v>516</v>
      </c>
      <c r="H390" s="211">
        <v>33.5</v>
      </c>
      <c r="I390" s="212"/>
      <c r="J390" s="211">
        <f>ROUND(I390*H390,1)</f>
        <v>0</v>
      </c>
      <c r="K390" s="209" t="s">
        <v>129</v>
      </c>
      <c r="L390" s="46"/>
      <c r="M390" s="213" t="s">
        <v>19</v>
      </c>
      <c r="N390" s="214" t="s">
        <v>43</v>
      </c>
      <c r="O390" s="86"/>
      <c r="P390" s="215">
        <f>O390*H390</f>
        <v>0</v>
      </c>
      <c r="Q390" s="215">
        <v>0.00147</v>
      </c>
      <c r="R390" s="215">
        <f>Q390*H390</f>
        <v>0.049244999999999997</v>
      </c>
      <c r="S390" s="215">
        <v>0</v>
      </c>
      <c r="T390" s="216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17" t="s">
        <v>251</v>
      </c>
      <c r="AT390" s="217" t="s">
        <v>125</v>
      </c>
      <c r="AU390" s="217" t="s">
        <v>80</v>
      </c>
      <c r="AY390" s="19" t="s">
        <v>124</v>
      </c>
      <c r="BE390" s="218">
        <f>IF(N390="základní",J390,0)</f>
        <v>0</v>
      </c>
      <c r="BF390" s="218">
        <f>IF(N390="snížená",J390,0)</f>
        <v>0</v>
      </c>
      <c r="BG390" s="218">
        <f>IF(N390="zákl. přenesená",J390,0)</f>
        <v>0</v>
      </c>
      <c r="BH390" s="218">
        <f>IF(N390="sníž. přenesená",J390,0)</f>
        <v>0</v>
      </c>
      <c r="BI390" s="218">
        <f>IF(N390="nulová",J390,0)</f>
        <v>0</v>
      </c>
      <c r="BJ390" s="19" t="s">
        <v>76</v>
      </c>
      <c r="BK390" s="218">
        <f>ROUND(I390*H390,1)</f>
        <v>0</v>
      </c>
      <c r="BL390" s="19" t="s">
        <v>251</v>
      </c>
      <c r="BM390" s="217" t="s">
        <v>672</v>
      </c>
    </row>
    <row r="391" s="2" customFormat="1">
      <c r="A391" s="40"/>
      <c r="B391" s="41"/>
      <c r="C391" s="42"/>
      <c r="D391" s="219" t="s">
        <v>132</v>
      </c>
      <c r="E391" s="42"/>
      <c r="F391" s="220" t="s">
        <v>673</v>
      </c>
      <c r="G391" s="42"/>
      <c r="H391" s="42"/>
      <c r="I391" s="221"/>
      <c r="J391" s="42"/>
      <c r="K391" s="42"/>
      <c r="L391" s="46"/>
      <c r="M391" s="222"/>
      <c r="N391" s="223"/>
      <c r="O391" s="86"/>
      <c r="P391" s="86"/>
      <c r="Q391" s="86"/>
      <c r="R391" s="86"/>
      <c r="S391" s="86"/>
      <c r="T391" s="87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9" t="s">
        <v>132</v>
      </c>
      <c r="AU391" s="19" t="s">
        <v>80</v>
      </c>
    </row>
    <row r="392" s="14" customFormat="1">
      <c r="A392" s="14"/>
      <c r="B392" s="246"/>
      <c r="C392" s="247"/>
      <c r="D392" s="237" t="s">
        <v>192</v>
      </c>
      <c r="E392" s="248" t="s">
        <v>19</v>
      </c>
      <c r="F392" s="249" t="s">
        <v>1126</v>
      </c>
      <c r="G392" s="247"/>
      <c r="H392" s="248" t="s">
        <v>19</v>
      </c>
      <c r="I392" s="250"/>
      <c r="J392" s="247"/>
      <c r="K392" s="247"/>
      <c r="L392" s="251"/>
      <c r="M392" s="252"/>
      <c r="N392" s="253"/>
      <c r="O392" s="253"/>
      <c r="P392" s="253"/>
      <c r="Q392" s="253"/>
      <c r="R392" s="253"/>
      <c r="S392" s="253"/>
      <c r="T392" s="25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5" t="s">
        <v>192</v>
      </c>
      <c r="AU392" s="255" t="s">
        <v>80</v>
      </c>
      <c r="AV392" s="14" t="s">
        <v>76</v>
      </c>
      <c r="AW392" s="14" t="s">
        <v>33</v>
      </c>
      <c r="AX392" s="14" t="s">
        <v>72</v>
      </c>
      <c r="AY392" s="255" t="s">
        <v>124</v>
      </c>
    </row>
    <row r="393" s="13" customFormat="1">
      <c r="A393" s="13"/>
      <c r="B393" s="235"/>
      <c r="C393" s="236"/>
      <c r="D393" s="237" t="s">
        <v>192</v>
      </c>
      <c r="E393" s="256" t="s">
        <v>19</v>
      </c>
      <c r="F393" s="238" t="s">
        <v>1127</v>
      </c>
      <c r="G393" s="236"/>
      <c r="H393" s="239">
        <v>33.5</v>
      </c>
      <c r="I393" s="240"/>
      <c r="J393" s="236"/>
      <c r="K393" s="236"/>
      <c r="L393" s="241"/>
      <c r="M393" s="242"/>
      <c r="N393" s="243"/>
      <c r="O393" s="243"/>
      <c r="P393" s="243"/>
      <c r="Q393" s="243"/>
      <c r="R393" s="243"/>
      <c r="S393" s="243"/>
      <c r="T393" s="244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5" t="s">
        <v>192</v>
      </c>
      <c r="AU393" s="245" t="s">
        <v>80</v>
      </c>
      <c r="AV393" s="13" t="s">
        <v>80</v>
      </c>
      <c r="AW393" s="13" t="s">
        <v>33</v>
      </c>
      <c r="AX393" s="13" t="s">
        <v>76</v>
      </c>
      <c r="AY393" s="245" t="s">
        <v>124</v>
      </c>
    </row>
    <row r="394" s="2" customFormat="1" ht="24.15" customHeight="1">
      <c r="A394" s="40"/>
      <c r="B394" s="41"/>
      <c r="C394" s="207" t="s">
        <v>637</v>
      </c>
      <c r="D394" s="207" t="s">
        <v>125</v>
      </c>
      <c r="E394" s="208" t="s">
        <v>675</v>
      </c>
      <c r="F394" s="209" t="s">
        <v>676</v>
      </c>
      <c r="G394" s="210" t="s">
        <v>189</v>
      </c>
      <c r="H394" s="211">
        <v>30.5</v>
      </c>
      <c r="I394" s="212"/>
      <c r="J394" s="211">
        <f>ROUND(I394*H394,1)</f>
        <v>0</v>
      </c>
      <c r="K394" s="209" t="s">
        <v>129</v>
      </c>
      <c r="L394" s="46"/>
      <c r="M394" s="213" t="s">
        <v>19</v>
      </c>
      <c r="N394" s="214" t="s">
        <v>43</v>
      </c>
      <c r="O394" s="86"/>
      <c r="P394" s="215">
        <f>O394*H394</f>
        <v>0</v>
      </c>
      <c r="Q394" s="215">
        <v>0.00662</v>
      </c>
      <c r="R394" s="215">
        <f>Q394*H394</f>
        <v>0.20191000000000001</v>
      </c>
      <c r="S394" s="215">
        <v>0</v>
      </c>
      <c r="T394" s="216">
        <f>S394*H394</f>
        <v>0</v>
      </c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R394" s="217" t="s">
        <v>251</v>
      </c>
      <c r="AT394" s="217" t="s">
        <v>125</v>
      </c>
      <c r="AU394" s="217" t="s">
        <v>80</v>
      </c>
      <c r="AY394" s="19" t="s">
        <v>124</v>
      </c>
      <c r="BE394" s="218">
        <f>IF(N394="základní",J394,0)</f>
        <v>0</v>
      </c>
      <c r="BF394" s="218">
        <f>IF(N394="snížená",J394,0)</f>
        <v>0</v>
      </c>
      <c r="BG394" s="218">
        <f>IF(N394="zákl. přenesená",J394,0)</f>
        <v>0</v>
      </c>
      <c r="BH394" s="218">
        <f>IF(N394="sníž. přenesená",J394,0)</f>
        <v>0</v>
      </c>
      <c r="BI394" s="218">
        <f>IF(N394="nulová",J394,0)</f>
        <v>0</v>
      </c>
      <c r="BJ394" s="19" t="s">
        <v>76</v>
      </c>
      <c r="BK394" s="218">
        <f>ROUND(I394*H394,1)</f>
        <v>0</v>
      </c>
      <c r="BL394" s="19" t="s">
        <v>251</v>
      </c>
      <c r="BM394" s="217" t="s">
        <v>677</v>
      </c>
    </row>
    <row r="395" s="2" customFormat="1">
      <c r="A395" s="40"/>
      <c r="B395" s="41"/>
      <c r="C395" s="42"/>
      <c r="D395" s="219" t="s">
        <v>132</v>
      </c>
      <c r="E395" s="42"/>
      <c r="F395" s="220" t="s">
        <v>678</v>
      </c>
      <c r="G395" s="42"/>
      <c r="H395" s="42"/>
      <c r="I395" s="221"/>
      <c r="J395" s="42"/>
      <c r="K395" s="42"/>
      <c r="L395" s="46"/>
      <c r="M395" s="222"/>
      <c r="N395" s="223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19" t="s">
        <v>132</v>
      </c>
      <c r="AU395" s="19" t="s">
        <v>80</v>
      </c>
    </row>
    <row r="396" s="14" customFormat="1">
      <c r="A396" s="14"/>
      <c r="B396" s="246"/>
      <c r="C396" s="247"/>
      <c r="D396" s="237" t="s">
        <v>192</v>
      </c>
      <c r="E396" s="248" t="s">
        <v>19</v>
      </c>
      <c r="F396" s="249" t="s">
        <v>1128</v>
      </c>
      <c r="G396" s="247"/>
      <c r="H396" s="248" t="s">
        <v>19</v>
      </c>
      <c r="I396" s="250"/>
      <c r="J396" s="247"/>
      <c r="K396" s="247"/>
      <c r="L396" s="251"/>
      <c r="M396" s="252"/>
      <c r="N396" s="253"/>
      <c r="O396" s="253"/>
      <c r="P396" s="253"/>
      <c r="Q396" s="253"/>
      <c r="R396" s="253"/>
      <c r="S396" s="253"/>
      <c r="T396" s="25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5" t="s">
        <v>192</v>
      </c>
      <c r="AU396" s="255" t="s">
        <v>80</v>
      </c>
      <c r="AV396" s="14" t="s">
        <v>76</v>
      </c>
      <c r="AW396" s="14" t="s">
        <v>33</v>
      </c>
      <c r="AX396" s="14" t="s">
        <v>72</v>
      </c>
      <c r="AY396" s="255" t="s">
        <v>124</v>
      </c>
    </row>
    <row r="397" s="13" customFormat="1">
      <c r="A397" s="13"/>
      <c r="B397" s="235"/>
      <c r="C397" s="236"/>
      <c r="D397" s="237" t="s">
        <v>192</v>
      </c>
      <c r="E397" s="256" t="s">
        <v>19</v>
      </c>
      <c r="F397" s="238" t="s">
        <v>8</v>
      </c>
      <c r="G397" s="236"/>
      <c r="H397" s="239">
        <v>12</v>
      </c>
      <c r="I397" s="240"/>
      <c r="J397" s="236"/>
      <c r="K397" s="236"/>
      <c r="L397" s="241"/>
      <c r="M397" s="242"/>
      <c r="N397" s="243"/>
      <c r="O397" s="243"/>
      <c r="P397" s="243"/>
      <c r="Q397" s="243"/>
      <c r="R397" s="243"/>
      <c r="S397" s="243"/>
      <c r="T397" s="244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5" t="s">
        <v>192</v>
      </c>
      <c r="AU397" s="245" t="s">
        <v>80</v>
      </c>
      <c r="AV397" s="13" t="s">
        <v>80</v>
      </c>
      <c r="AW397" s="13" t="s">
        <v>33</v>
      </c>
      <c r="AX397" s="13" t="s">
        <v>72</v>
      </c>
      <c r="AY397" s="245" t="s">
        <v>124</v>
      </c>
    </row>
    <row r="398" s="14" customFormat="1">
      <c r="A398" s="14"/>
      <c r="B398" s="246"/>
      <c r="C398" s="247"/>
      <c r="D398" s="237" t="s">
        <v>192</v>
      </c>
      <c r="E398" s="248" t="s">
        <v>19</v>
      </c>
      <c r="F398" s="249" t="s">
        <v>313</v>
      </c>
      <c r="G398" s="247"/>
      <c r="H398" s="248" t="s">
        <v>19</v>
      </c>
      <c r="I398" s="250"/>
      <c r="J398" s="247"/>
      <c r="K398" s="247"/>
      <c r="L398" s="251"/>
      <c r="M398" s="252"/>
      <c r="N398" s="253"/>
      <c r="O398" s="253"/>
      <c r="P398" s="253"/>
      <c r="Q398" s="253"/>
      <c r="R398" s="253"/>
      <c r="S398" s="253"/>
      <c r="T398" s="25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5" t="s">
        <v>192</v>
      </c>
      <c r="AU398" s="255" t="s">
        <v>80</v>
      </c>
      <c r="AV398" s="14" t="s">
        <v>76</v>
      </c>
      <c r="AW398" s="14" t="s">
        <v>33</v>
      </c>
      <c r="AX398" s="14" t="s">
        <v>72</v>
      </c>
      <c r="AY398" s="255" t="s">
        <v>124</v>
      </c>
    </row>
    <row r="399" s="13" customFormat="1">
      <c r="A399" s="13"/>
      <c r="B399" s="235"/>
      <c r="C399" s="236"/>
      <c r="D399" s="237" t="s">
        <v>192</v>
      </c>
      <c r="E399" s="256" t="s">
        <v>19</v>
      </c>
      <c r="F399" s="238" t="s">
        <v>1129</v>
      </c>
      <c r="G399" s="236"/>
      <c r="H399" s="239">
        <v>18.5</v>
      </c>
      <c r="I399" s="240"/>
      <c r="J399" s="236"/>
      <c r="K399" s="236"/>
      <c r="L399" s="241"/>
      <c r="M399" s="242"/>
      <c r="N399" s="243"/>
      <c r="O399" s="243"/>
      <c r="P399" s="243"/>
      <c r="Q399" s="243"/>
      <c r="R399" s="243"/>
      <c r="S399" s="243"/>
      <c r="T399" s="244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5" t="s">
        <v>192</v>
      </c>
      <c r="AU399" s="245" t="s">
        <v>80</v>
      </c>
      <c r="AV399" s="13" t="s">
        <v>80</v>
      </c>
      <c r="AW399" s="13" t="s">
        <v>33</v>
      </c>
      <c r="AX399" s="13" t="s">
        <v>72</v>
      </c>
      <c r="AY399" s="245" t="s">
        <v>124</v>
      </c>
    </row>
    <row r="400" s="15" customFormat="1">
      <c r="A400" s="15"/>
      <c r="B400" s="257"/>
      <c r="C400" s="258"/>
      <c r="D400" s="237" t="s">
        <v>192</v>
      </c>
      <c r="E400" s="259" t="s">
        <v>19</v>
      </c>
      <c r="F400" s="260" t="s">
        <v>220</v>
      </c>
      <c r="G400" s="258"/>
      <c r="H400" s="261">
        <v>30.5</v>
      </c>
      <c r="I400" s="262"/>
      <c r="J400" s="258"/>
      <c r="K400" s="258"/>
      <c r="L400" s="263"/>
      <c r="M400" s="264"/>
      <c r="N400" s="265"/>
      <c r="O400" s="265"/>
      <c r="P400" s="265"/>
      <c r="Q400" s="265"/>
      <c r="R400" s="265"/>
      <c r="S400" s="265"/>
      <c r="T400" s="266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67" t="s">
        <v>192</v>
      </c>
      <c r="AU400" s="267" t="s">
        <v>80</v>
      </c>
      <c r="AV400" s="15" t="s">
        <v>143</v>
      </c>
      <c r="AW400" s="15" t="s">
        <v>33</v>
      </c>
      <c r="AX400" s="15" t="s">
        <v>76</v>
      </c>
      <c r="AY400" s="267" t="s">
        <v>124</v>
      </c>
    </row>
    <row r="401" s="2" customFormat="1" ht="21.75" customHeight="1">
      <c r="A401" s="40"/>
      <c r="B401" s="41"/>
      <c r="C401" s="207" t="s">
        <v>644</v>
      </c>
      <c r="D401" s="207" t="s">
        <v>125</v>
      </c>
      <c r="E401" s="208" t="s">
        <v>1130</v>
      </c>
      <c r="F401" s="209" t="s">
        <v>1131</v>
      </c>
      <c r="G401" s="210" t="s">
        <v>516</v>
      </c>
      <c r="H401" s="211">
        <v>10.75</v>
      </c>
      <c r="I401" s="212"/>
      <c r="J401" s="211">
        <f>ROUND(I401*H401,1)</f>
        <v>0</v>
      </c>
      <c r="K401" s="209" t="s">
        <v>129</v>
      </c>
      <c r="L401" s="46"/>
      <c r="M401" s="213" t="s">
        <v>19</v>
      </c>
      <c r="N401" s="214" t="s">
        <v>43</v>
      </c>
      <c r="O401" s="86"/>
      <c r="P401" s="215">
        <f>O401*H401</f>
        <v>0</v>
      </c>
      <c r="Q401" s="215">
        <v>0.0055700000000000003</v>
      </c>
      <c r="R401" s="215">
        <f>Q401*H401</f>
        <v>0.0598775</v>
      </c>
      <c r="S401" s="215">
        <v>0</v>
      </c>
      <c r="T401" s="216">
        <f>S401*H401</f>
        <v>0</v>
      </c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217" t="s">
        <v>251</v>
      </c>
      <c r="AT401" s="217" t="s">
        <v>125</v>
      </c>
      <c r="AU401" s="217" t="s">
        <v>80</v>
      </c>
      <c r="AY401" s="19" t="s">
        <v>124</v>
      </c>
      <c r="BE401" s="218">
        <f>IF(N401="základní",J401,0)</f>
        <v>0</v>
      </c>
      <c r="BF401" s="218">
        <f>IF(N401="snížená",J401,0)</f>
        <v>0</v>
      </c>
      <c r="BG401" s="218">
        <f>IF(N401="zákl. přenesená",J401,0)</f>
        <v>0</v>
      </c>
      <c r="BH401" s="218">
        <f>IF(N401="sníž. přenesená",J401,0)</f>
        <v>0</v>
      </c>
      <c r="BI401" s="218">
        <f>IF(N401="nulová",J401,0)</f>
        <v>0</v>
      </c>
      <c r="BJ401" s="19" t="s">
        <v>76</v>
      </c>
      <c r="BK401" s="218">
        <f>ROUND(I401*H401,1)</f>
        <v>0</v>
      </c>
      <c r="BL401" s="19" t="s">
        <v>251</v>
      </c>
      <c r="BM401" s="217" t="s">
        <v>1132</v>
      </c>
    </row>
    <row r="402" s="2" customFormat="1">
      <c r="A402" s="40"/>
      <c r="B402" s="41"/>
      <c r="C402" s="42"/>
      <c r="D402" s="219" t="s">
        <v>132</v>
      </c>
      <c r="E402" s="42"/>
      <c r="F402" s="220" t="s">
        <v>1133</v>
      </c>
      <c r="G402" s="42"/>
      <c r="H402" s="42"/>
      <c r="I402" s="221"/>
      <c r="J402" s="42"/>
      <c r="K402" s="42"/>
      <c r="L402" s="46"/>
      <c r="M402" s="222"/>
      <c r="N402" s="223"/>
      <c r="O402" s="86"/>
      <c r="P402" s="86"/>
      <c r="Q402" s="86"/>
      <c r="R402" s="86"/>
      <c r="S402" s="86"/>
      <c r="T402" s="87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9" t="s">
        <v>132</v>
      </c>
      <c r="AU402" s="19" t="s">
        <v>80</v>
      </c>
    </row>
    <row r="403" s="14" customFormat="1">
      <c r="A403" s="14"/>
      <c r="B403" s="246"/>
      <c r="C403" s="247"/>
      <c r="D403" s="237" t="s">
        <v>192</v>
      </c>
      <c r="E403" s="248" t="s">
        <v>19</v>
      </c>
      <c r="F403" s="249" t="s">
        <v>1134</v>
      </c>
      <c r="G403" s="247"/>
      <c r="H403" s="248" t="s">
        <v>19</v>
      </c>
      <c r="I403" s="250"/>
      <c r="J403" s="247"/>
      <c r="K403" s="247"/>
      <c r="L403" s="251"/>
      <c r="M403" s="252"/>
      <c r="N403" s="253"/>
      <c r="O403" s="253"/>
      <c r="P403" s="253"/>
      <c r="Q403" s="253"/>
      <c r="R403" s="253"/>
      <c r="S403" s="253"/>
      <c r="T403" s="25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5" t="s">
        <v>192</v>
      </c>
      <c r="AU403" s="255" t="s">
        <v>80</v>
      </c>
      <c r="AV403" s="14" t="s">
        <v>76</v>
      </c>
      <c r="AW403" s="14" t="s">
        <v>33</v>
      </c>
      <c r="AX403" s="14" t="s">
        <v>72</v>
      </c>
      <c r="AY403" s="255" t="s">
        <v>124</v>
      </c>
    </row>
    <row r="404" s="13" customFormat="1">
      <c r="A404" s="13"/>
      <c r="B404" s="235"/>
      <c r="C404" s="236"/>
      <c r="D404" s="237" t="s">
        <v>192</v>
      </c>
      <c r="E404" s="256" t="s">
        <v>19</v>
      </c>
      <c r="F404" s="238" t="s">
        <v>1135</v>
      </c>
      <c r="G404" s="236"/>
      <c r="H404" s="239">
        <v>10.75</v>
      </c>
      <c r="I404" s="240"/>
      <c r="J404" s="236"/>
      <c r="K404" s="236"/>
      <c r="L404" s="241"/>
      <c r="M404" s="242"/>
      <c r="N404" s="243"/>
      <c r="O404" s="243"/>
      <c r="P404" s="243"/>
      <c r="Q404" s="243"/>
      <c r="R404" s="243"/>
      <c r="S404" s="243"/>
      <c r="T404" s="24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5" t="s">
        <v>192</v>
      </c>
      <c r="AU404" s="245" t="s">
        <v>80</v>
      </c>
      <c r="AV404" s="13" t="s">
        <v>80</v>
      </c>
      <c r="AW404" s="13" t="s">
        <v>33</v>
      </c>
      <c r="AX404" s="13" t="s">
        <v>76</v>
      </c>
      <c r="AY404" s="245" t="s">
        <v>124</v>
      </c>
    </row>
    <row r="405" s="2" customFormat="1" ht="16.5" customHeight="1">
      <c r="A405" s="40"/>
      <c r="B405" s="41"/>
      <c r="C405" s="207" t="s">
        <v>649</v>
      </c>
      <c r="D405" s="207" t="s">
        <v>125</v>
      </c>
      <c r="E405" s="208" t="s">
        <v>1136</v>
      </c>
      <c r="F405" s="209" t="s">
        <v>1137</v>
      </c>
      <c r="G405" s="210" t="s">
        <v>516</v>
      </c>
      <c r="H405" s="211">
        <v>26</v>
      </c>
      <c r="I405" s="212"/>
      <c r="J405" s="211">
        <f>ROUND(I405*H405,1)</f>
        <v>0</v>
      </c>
      <c r="K405" s="209" t="s">
        <v>129</v>
      </c>
      <c r="L405" s="46"/>
      <c r="M405" s="213" t="s">
        <v>19</v>
      </c>
      <c r="N405" s="214" t="s">
        <v>43</v>
      </c>
      <c r="O405" s="86"/>
      <c r="P405" s="215">
        <f>O405*H405</f>
        <v>0</v>
      </c>
      <c r="Q405" s="215">
        <v>0.0038</v>
      </c>
      <c r="R405" s="215">
        <f>Q405*H405</f>
        <v>0.098799999999999999</v>
      </c>
      <c r="S405" s="215">
        <v>0</v>
      </c>
      <c r="T405" s="216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17" t="s">
        <v>251</v>
      </c>
      <c r="AT405" s="217" t="s">
        <v>125</v>
      </c>
      <c r="AU405" s="217" t="s">
        <v>80</v>
      </c>
      <c r="AY405" s="19" t="s">
        <v>124</v>
      </c>
      <c r="BE405" s="218">
        <f>IF(N405="základní",J405,0)</f>
        <v>0</v>
      </c>
      <c r="BF405" s="218">
        <f>IF(N405="snížená",J405,0)</f>
        <v>0</v>
      </c>
      <c r="BG405" s="218">
        <f>IF(N405="zákl. přenesená",J405,0)</f>
        <v>0</v>
      </c>
      <c r="BH405" s="218">
        <f>IF(N405="sníž. přenesená",J405,0)</f>
        <v>0</v>
      </c>
      <c r="BI405" s="218">
        <f>IF(N405="nulová",J405,0)</f>
        <v>0</v>
      </c>
      <c r="BJ405" s="19" t="s">
        <v>76</v>
      </c>
      <c r="BK405" s="218">
        <f>ROUND(I405*H405,1)</f>
        <v>0</v>
      </c>
      <c r="BL405" s="19" t="s">
        <v>251</v>
      </c>
      <c r="BM405" s="217" t="s">
        <v>1138</v>
      </c>
    </row>
    <row r="406" s="2" customFormat="1">
      <c r="A406" s="40"/>
      <c r="B406" s="41"/>
      <c r="C406" s="42"/>
      <c r="D406" s="219" t="s">
        <v>132</v>
      </c>
      <c r="E406" s="42"/>
      <c r="F406" s="220" t="s">
        <v>1139</v>
      </c>
      <c r="G406" s="42"/>
      <c r="H406" s="42"/>
      <c r="I406" s="221"/>
      <c r="J406" s="42"/>
      <c r="K406" s="42"/>
      <c r="L406" s="46"/>
      <c r="M406" s="222"/>
      <c r="N406" s="223"/>
      <c r="O406" s="86"/>
      <c r="P406" s="86"/>
      <c r="Q406" s="86"/>
      <c r="R406" s="86"/>
      <c r="S406" s="86"/>
      <c r="T406" s="87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19" t="s">
        <v>132</v>
      </c>
      <c r="AU406" s="19" t="s">
        <v>80</v>
      </c>
    </row>
    <row r="407" s="14" customFormat="1">
      <c r="A407" s="14"/>
      <c r="B407" s="246"/>
      <c r="C407" s="247"/>
      <c r="D407" s="237" t="s">
        <v>192</v>
      </c>
      <c r="E407" s="248" t="s">
        <v>19</v>
      </c>
      <c r="F407" s="249" t="s">
        <v>1140</v>
      </c>
      <c r="G407" s="247"/>
      <c r="H407" s="248" t="s">
        <v>19</v>
      </c>
      <c r="I407" s="250"/>
      <c r="J407" s="247"/>
      <c r="K407" s="247"/>
      <c r="L407" s="251"/>
      <c r="M407" s="252"/>
      <c r="N407" s="253"/>
      <c r="O407" s="253"/>
      <c r="P407" s="253"/>
      <c r="Q407" s="253"/>
      <c r="R407" s="253"/>
      <c r="S407" s="253"/>
      <c r="T407" s="25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5" t="s">
        <v>192</v>
      </c>
      <c r="AU407" s="255" t="s">
        <v>80</v>
      </c>
      <c r="AV407" s="14" t="s">
        <v>76</v>
      </c>
      <c r="AW407" s="14" t="s">
        <v>33</v>
      </c>
      <c r="AX407" s="14" t="s">
        <v>72</v>
      </c>
      <c r="AY407" s="255" t="s">
        <v>124</v>
      </c>
    </row>
    <row r="408" s="13" customFormat="1">
      <c r="A408" s="13"/>
      <c r="B408" s="235"/>
      <c r="C408" s="236"/>
      <c r="D408" s="237" t="s">
        <v>192</v>
      </c>
      <c r="E408" s="256" t="s">
        <v>19</v>
      </c>
      <c r="F408" s="238" t="s">
        <v>287</v>
      </c>
      <c r="G408" s="236"/>
      <c r="H408" s="239">
        <v>26</v>
      </c>
      <c r="I408" s="240"/>
      <c r="J408" s="236"/>
      <c r="K408" s="236"/>
      <c r="L408" s="241"/>
      <c r="M408" s="242"/>
      <c r="N408" s="243"/>
      <c r="O408" s="243"/>
      <c r="P408" s="243"/>
      <c r="Q408" s="243"/>
      <c r="R408" s="243"/>
      <c r="S408" s="243"/>
      <c r="T408" s="244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5" t="s">
        <v>192</v>
      </c>
      <c r="AU408" s="245" t="s">
        <v>80</v>
      </c>
      <c r="AV408" s="13" t="s">
        <v>80</v>
      </c>
      <c r="AW408" s="13" t="s">
        <v>33</v>
      </c>
      <c r="AX408" s="13" t="s">
        <v>76</v>
      </c>
      <c r="AY408" s="245" t="s">
        <v>124</v>
      </c>
    </row>
    <row r="409" s="2" customFormat="1" ht="16.5" customHeight="1">
      <c r="A409" s="40"/>
      <c r="B409" s="41"/>
      <c r="C409" s="207" t="s">
        <v>654</v>
      </c>
      <c r="D409" s="207" t="s">
        <v>125</v>
      </c>
      <c r="E409" s="208" t="s">
        <v>1141</v>
      </c>
      <c r="F409" s="209" t="s">
        <v>1142</v>
      </c>
      <c r="G409" s="210" t="s">
        <v>516</v>
      </c>
      <c r="H409" s="211">
        <v>7</v>
      </c>
      <c r="I409" s="212"/>
      <c r="J409" s="211">
        <f>ROUND(I409*H409,1)</f>
        <v>0</v>
      </c>
      <c r="K409" s="209" t="s">
        <v>129</v>
      </c>
      <c r="L409" s="46"/>
      <c r="M409" s="213" t="s">
        <v>19</v>
      </c>
      <c r="N409" s="214" t="s">
        <v>43</v>
      </c>
      <c r="O409" s="86"/>
      <c r="P409" s="215">
        <f>O409*H409</f>
        <v>0</v>
      </c>
      <c r="Q409" s="215">
        <v>0.0018699999999999999</v>
      </c>
      <c r="R409" s="215">
        <f>Q409*H409</f>
        <v>0.013089999999999999</v>
      </c>
      <c r="S409" s="215">
        <v>0</v>
      </c>
      <c r="T409" s="216">
        <f>S409*H409</f>
        <v>0</v>
      </c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R409" s="217" t="s">
        <v>251</v>
      </c>
      <c r="AT409" s="217" t="s">
        <v>125</v>
      </c>
      <c r="AU409" s="217" t="s">
        <v>80</v>
      </c>
      <c r="AY409" s="19" t="s">
        <v>124</v>
      </c>
      <c r="BE409" s="218">
        <f>IF(N409="základní",J409,0)</f>
        <v>0</v>
      </c>
      <c r="BF409" s="218">
        <f>IF(N409="snížená",J409,0)</f>
        <v>0</v>
      </c>
      <c r="BG409" s="218">
        <f>IF(N409="zákl. přenesená",J409,0)</f>
        <v>0</v>
      </c>
      <c r="BH409" s="218">
        <f>IF(N409="sníž. přenesená",J409,0)</f>
        <v>0</v>
      </c>
      <c r="BI409" s="218">
        <f>IF(N409="nulová",J409,0)</f>
        <v>0</v>
      </c>
      <c r="BJ409" s="19" t="s">
        <v>76</v>
      </c>
      <c r="BK409" s="218">
        <f>ROUND(I409*H409,1)</f>
        <v>0</v>
      </c>
      <c r="BL409" s="19" t="s">
        <v>251</v>
      </c>
      <c r="BM409" s="217" t="s">
        <v>1143</v>
      </c>
    </row>
    <row r="410" s="2" customFormat="1">
      <c r="A410" s="40"/>
      <c r="B410" s="41"/>
      <c r="C410" s="42"/>
      <c r="D410" s="219" t="s">
        <v>132</v>
      </c>
      <c r="E410" s="42"/>
      <c r="F410" s="220" t="s">
        <v>1144</v>
      </c>
      <c r="G410" s="42"/>
      <c r="H410" s="42"/>
      <c r="I410" s="221"/>
      <c r="J410" s="42"/>
      <c r="K410" s="42"/>
      <c r="L410" s="46"/>
      <c r="M410" s="222"/>
      <c r="N410" s="223"/>
      <c r="O410" s="86"/>
      <c r="P410" s="86"/>
      <c r="Q410" s="86"/>
      <c r="R410" s="86"/>
      <c r="S410" s="86"/>
      <c r="T410" s="87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T410" s="19" t="s">
        <v>132</v>
      </c>
      <c r="AU410" s="19" t="s">
        <v>80</v>
      </c>
    </row>
    <row r="411" s="14" customFormat="1">
      <c r="A411" s="14"/>
      <c r="B411" s="246"/>
      <c r="C411" s="247"/>
      <c r="D411" s="237" t="s">
        <v>192</v>
      </c>
      <c r="E411" s="248" t="s">
        <v>19</v>
      </c>
      <c r="F411" s="249" t="s">
        <v>1145</v>
      </c>
      <c r="G411" s="247"/>
      <c r="H411" s="248" t="s">
        <v>19</v>
      </c>
      <c r="I411" s="250"/>
      <c r="J411" s="247"/>
      <c r="K411" s="247"/>
      <c r="L411" s="251"/>
      <c r="M411" s="252"/>
      <c r="N411" s="253"/>
      <c r="O411" s="253"/>
      <c r="P411" s="253"/>
      <c r="Q411" s="253"/>
      <c r="R411" s="253"/>
      <c r="S411" s="253"/>
      <c r="T411" s="25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5" t="s">
        <v>192</v>
      </c>
      <c r="AU411" s="255" t="s">
        <v>80</v>
      </c>
      <c r="AV411" s="14" t="s">
        <v>76</v>
      </c>
      <c r="AW411" s="14" t="s">
        <v>33</v>
      </c>
      <c r="AX411" s="14" t="s">
        <v>72</v>
      </c>
      <c r="AY411" s="255" t="s">
        <v>124</v>
      </c>
    </row>
    <row r="412" s="13" customFormat="1">
      <c r="A412" s="13"/>
      <c r="B412" s="235"/>
      <c r="C412" s="236"/>
      <c r="D412" s="237" t="s">
        <v>192</v>
      </c>
      <c r="E412" s="256" t="s">
        <v>19</v>
      </c>
      <c r="F412" s="238" t="s">
        <v>206</v>
      </c>
      <c r="G412" s="236"/>
      <c r="H412" s="239">
        <v>7</v>
      </c>
      <c r="I412" s="240"/>
      <c r="J412" s="236"/>
      <c r="K412" s="236"/>
      <c r="L412" s="241"/>
      <c r="M412" s="242"/>
      <c r="N412" s="243"/>
      <c r="O412" s="243"/>
      <c r="P412" s="243"/>
      <c r="Q412" s="243"/>
      <c r="R412" s="243"/>
      <c r="S412" s="243"/>
      <c r="T412" s="244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5" t="s">
        <v>192</v>
      </c>
      <c r="AU412" s="245" t="s">
        <v>80</v>
      </c>
      <c r="AV412" s="13" t="s">
        <v>80</v>
      </c>
      <c r="AW412" s="13" t="s">
        <v>33</v>
      </c>
      <c r="AX412" s="13" t="s">
        <v>76</v>
      </c>
      <c r="AY412" s="245" t="s">
        <v>124</v>
      </c>
    </row>
    <row r="413" s="2" customFormat="1" ht="16.5" customHeight="1">
      <c r="A413" s="40"/>
      <c r="B413" s="41"/>
      <c r="C413" s="207" t="s">
        <v>659</v>
      </c>
      <c r="D413" s="207" t="s">
        <v>125</v>
      </c>
      <c r="E413" s="208" t="s">
        <v>1146</v>
      </c>
      <c r="F413" s="209" t="s">
        <v>1147</v>
      </c>
      <c r="G413" s="210" t="s">
        <v>516</v>
      </c>
      <c r="H413" s="211">
        <v>8.5</v>
      </c>
      <c r="I413" s="212"/>
      <c r="J413" s="211">
        <f>ROUND(I413*H413,1)</f>
        <v>0</v>
      </c>
      <c r="K413" s="209" t="s">
        <v>129</v>
      </c>
      <c r="L413" s="46"/>
      <c r="M413" s="213" t="s">
        <v>19</v>
      </c>
      <c r="N413" s="214" t="s">
        <v>43</v>
      </c>
      <c r="O413" s="86"/>
      <c r="P413" s="215">
        <f>O413*H413</f>
        <v>0</v>
      </c>
      <c r="Q413" s="215">
        <v>0.0028400000000000001</v>
      </c>
      <c r="R413" s="215">
        <f>Q413*H413</f>
        <v>0.024140000000000002</v>
      </c>
      <c r="S413" s="215">
        <v>0</v>
      </c>
      <c r="T413" s="216">
        <f>S413*H413</f>
        <v>0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217" t="s">
        <v>251</v>
      </c>
      <c r="AT413" s="217" t="s">
        <v>125</v>
      </c>
      <c r="AU413" s="217" t="s">
        <v>80</v>
      </c>
      <c r="AY413" s="19" t="s">
        <v>124</v>
      </c>
      <c r="BE413" s="218">
        <f>IF(N413="základní",J413,0)</f>
        <v>0</v>
      </c>
      <c r="BF413" s="218">
        <f>IF(N413="snížená",J413,0)</f>
        <v>0</v>
      </c>
      <c r="BG413" s="218">
        <f>IF(N413="zákl. přenesená",J413,0)</f>
        <v>0</v>
      </c>
      <c r="BH413" s="218">
        <f>IF(N413="sníž. přenesená",J413,0)</f>
        <v>0</v>
      </c>
      <c r="BI413" s="218">
        <f>IF(N413="nulová",J413,0)</f>
        <v>0</v>
      </c>
      <c r="BJ413" s="19" t="s">
        <v>76</v>
      </c>
      <c r="BK413" s="218">
        <f>ROUND(I413*H413,1)</f>
        <v>0</v>
      </c>
      <c r="BL413" s="19" t="s">
        <v>251</v>
      </c>
      <c r="BM413" s="217" t="s">
        <v>1148</v>
      </c>
    </row>
    <row r="414" s="2" customFormat="1">
      <c r="A414" s="40"/>
      <c r="B414" s="41"/>
      <c r="C414" s="42"/>
      <c r="D414" s="219" t="s">
        <v>132</v>
      </c>
      <c r="E414" s="42"/>
      <c r="F414" s="220" t="s">
        <v>1149</v>
      </c>
      <c r="G414" s="42"/>
      <c r="H414" s="42"/>
      <c r="I414" s="221"/>
      <c r="J414" s="42"/>
      <c r="K414" s="42"/>
      <c r="L414" s="46"/>
      <c r="M414" s="222"/>
      <c r="N414" s="223"/>
      <c r="O414" s="86"/>
      <c r="P414" s="86"/>
      <c r="Q414" s="86"/>
      <c r="R414" s="86"/>
      <c r="S414" s="86"/>
      <c r="T414" s="87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T414" s="19" t="s">
        <v>132</v>
      </c>
      <c r="AU414" s="19" t="s">
        <v>80</v>
      </c>
    </row>
    <row r="415" s="14" customFormat="1">
      <c r="A415" s="14"/>
      <c r="B415" s="246"/>
      <c r="C415" s="247"/>
      <c r="D415" s="237" t="s">
        <v>192</v>
      </c>
      <c r="E415" s="248" t="s">
        <v>19</v>
      </c>
      <c r="F415" s="249" t="s">
        <v>1150</v>
      </c>
      <c r="G415" s="247"/>
      <c r="H415" s="248" t="s">
        <v>19</v>
      </c>
      <c r="I415" s="250"/>
      <c r="J415" s="247"/>
      <c r="K415" s="247"/>
      <c r="L415" s="251"/>
      <c r="M415" s="252"/>
      <c r="N415" s="253"/>
      <c r="O415" s="253"/>
      <c r="P415" s="253"/>
      <c r="Q415" s="253"/>
      <c r="R415" s="253"/>
      <c r="S415" s="253"/>
      <c r="T415" s="25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5" t="s">
        <v>192</v>
      </c>
      <c r="AU415" s="255" t="s">
        <v>80</v>
      </c>
      <c r="AV415" s="14" t="s">
        <v>76</v>
      </c>
      <c r="AW415" s="14" t="s">
        <v>33</v>
      </c>
      <c r="AX415" s="14" t="s">
        <v>72</v>
      </c>
      <c r="AY415" s="255" t="s">
        <v>124</v>
      </c>
    </row>
    <row r="416" s="13" customFormat="1">
      <c r="A416" s="13"/>
      <c r="B416" s="235"/>
      <c r="C416" s="236"/>
      <c r="D416" s="237" t="s">
        <v>192</v>
      </c>
      <c r="E416" s="256" t="s">
        <v>19</v>
      </c>
      <c r="F416" s="238" t="s">
        <v>1110</v>
      </c>
      <c r="G416" s="236"/>
      <c r="H416" s="239">
        <v>8.5</v>
      </c>
      <c r="I416" s="240"/>
      <c r="J416" s="236"/>
      <c r="K416" s="236"/>
      <c r="L416" s="241"/>
      <c r="M416" s="242"/>
      <c r="N416" s="243"/>
      <c r="O416" s="243"/>
      <c r="P416" s="243"/>
      <c r="Q416" s="243"/>
      <c r="R416" s="243"/>
      <c r="S416" s="243"/>
      <c r="T416" s="244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5" t="s">
        <v>192</v>
      </c>
      <c r="AU416" s="245" t="s">
        <v>80</v>
      </c>
      <c r="AV416" s="13" t="s">
        <v>80</v>
      </c>
      <c r="AW416" s="13" t="s">
        <v>33</v>
      </c>
      <c r="AX416" s="13" t="s">
        <v>76</v>
      </c>
      <c r="AY416" s="245" t="s">
        <v>124</v>
      </c>
    </row>
    <row r="417" s="2" customFormat="1" ht="24.15" customHeight="1">
      <c r="A417" s="40"/>
      <c r="B417" s="41"/>
      <c r="C417" s="207" t="s">
        <v>664</v>
      </c>
      <c r="D417" s="207" t="s">
        <v>125</v>
      </c>
      <c r="E417" s="208" t="s">
        <v>680</v>
      </c>
      <c r="F417" s="209" t="s">
        <v>681</v>
      </c>
      <c r="G417" s="210" t="s">
        <v>234</v>
      </c>
      <c r="H417" s="211">
        <v>2</v>
      </c>
      <c r="I417" s="212"/>
      <c r="J417" s="211">
        <f>ROUND(I417*H417,1)</f>
        <v>0</v>
      </c>
      <c r="K417" s="209" t="s">
        <v>129</v>
      </c>
      <c r="L417" s="46"/>
      <c r="M417" s="213" t="s">
        <v>19</v>
      </c>
      <c r="N417" s="214" t="s">
        <v>43</v>
      </c>
      <c r="O417" s="86"/>
      <c r="P417" s="215">
        <f>O417*H417</f>
        <v>0</v>
      </c>
      <c r="Q417" s="215">
        <v>0.0090600000000000003</v>
      </c>
      <c r="R417" s="215">
        <f>Q417*H417</f>
        <v>0.018120000000000001</v>
      </c>
      <c r="S417" s="215">
        <v>0</v>
      </c>
      <c r="T417" s="216">
        <f>S417*H417</f>
        <v>0</v>
      </c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R417" s="217" t="s">
        <v>251</v>
      </c>
      <c r="AT417" s="217" t="s">
        <v>125</v>
      </c>
      <c r="AU417" s="217" t="s">
        <v>80</v>
      </c>
      <c r="AY417" s="19" t="s">
        <v>124</v>
      </c>
      <c r="BE417" s="218">
        <f>IF(N417="základní",J417,0)</f>
        <v>0</v>
      </c>
      <c r="BF417" s="218">
        <f>IF(N417="snížená",J417,0)</f>
        <v>0</v>
      </c>
      <c r="BG417" s="218">
        <f>IF(N417="zákl. přenesená",J417,0)</f>
        <v>0</v>
      </c>
      <c r="BH417" s="218">
        <f>IF(N417="sníž. přenesená",J417,0)</f>
        <v>0</v>
      </c>
      <c r="BI417" s="218">
        <f>IF(N417="nulová",J417,0)</f>
        <v>0</v>
      </c>
      <c r="BJ417" s="19" t="s">
        <v>76</v>
      </c>
      <c r="BK417" s="218">
        <f>ROUND(I417*H417,1)</f>
        <v>0</v>
      </c>
      <c r="BL417" s="19" t="s">
        <v>251</v>
      </c>
      <c r="BM417" s="217" t="s">
        <v>682</v>
      </c>
    </row>
    <row r="418" s="2" customFormat="1">
      <c r="A418" s="40"/>
      <c r="B418" s="41"/>
      <c r="C418" s="42"/>
      <c r="D418" s="219" t="s">
        <v>132</v>
      </c>
      <c r="E418" s="42"/>
      <c r="F418" s="220" t="s">
        <v>683</v>
      </c>
      <c r="G418" s="42"/>
      <c r="H418" s="42"/>
      <c r="I418" s="221"/>
      <c r="J418" s="42"/>
      <c r="K418" s="42"/>
      <c r="L418" s="46"/>
      <c r="M418" s="222"/>
      <c r="N418" s="223"/>
      <c r="O418" s="86"/>
      <c r="P418" s="86"/>
      <c r="Q418" s="86"/>
      <c r="R418" s="86"/>
      <c r="S418" s="86"/>
      <c r="T418" s="87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9" t="s">
        <v>132</v>
      </c>
      <c r="AU418" s="19" t="s">
        <v>80</v>
      </c>
    </row>
    <row r="419" s="14" customFormat="1">
      <c r="A419" s="14"/>
      <c r="B419" s="246"/>
      <c r="C419" s="247"/>
      <c r="D419" s="237" t="s">
        <v>192</v>
      </c>
      <c r="E419" s="248" t="s">
        <v>19</v>
      </c>
      <c r="F419" s="249" t="s">
        <v>1151</v>
      </c>
      <c r="G419" s="247"/>
      <c r="H419" s="248" t="s">
        <v>19</v>
      </c>
      <c r="I419" s="250"/>
      <c r="J419" s="247"/>
      <c r="K419" s="247"/>
      <c r="L419" s="251"/>
      <c r="M419" s="252"/>
      <c r="N419" s="253"/>
      <c r="O419" s="253"/>
      <c r="P419" s="253"/>
      <c r="Q419" s="253"/>
      <c r="R419" s="253"/>
      <c r="S419" s="253"/>
      <c r="T419" s="25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5" t="s">
        <v>192</v>
      </c>
      <c r="AU419" s="255" t="s">
        <v>80</v>
      </c>
      <c r="AV419" s="14" t="s">
        <v>76</v>
      </c>
      <c r="AW419" s="14" t="s">
        <v>33</v>
      </c>
      <c r="AX419" s="14" t="s">
        <v>72</v>
      </c>
      <c r="AY419" s="255" t="s">
        <v>124</v>
      </c>
    </row>
    <row r="420" s="13" customFormat="1">
      <c r="A420" s="13"/>
      <c r="B420" s="235"/>
      <c r="C420" s="236"/>
      <c r="D420" s="237" t="s">
        <v>192</v>
      </c>
      <c r="E420" s="256" t="s">
        <v>19</v>
      </c>
      <c r="F420" s="238" t="s">
        <v>80</v>
      </c>
      <c r="G420" s="236"/>
      <c r="H420" s="239">
        <v>2</v>
      </c>
      <c r="I420" s="240"/>
      <c r="J420" s="236"/>
      <c r="K420" s="236"/>
      <c r="L420" s="241"/>
      <c r="M420" s="242"/>
      <c r="N420" s="243"/>
      <c r="O420" s="243"/>
      <c r="P420" s="243"/>
      <c r="Q420" s="243"/>
      <c r="R420" s="243"/>
      <c r="S420" s="243"/>
      <c r="T420" s="244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5" t="s">
        <v>192</v>
      </c>
      <c r="AU420" s="245" t="s">
        <v>80</v>
      </c>
      <c r="AV420" s="13" t="s">
        <v>80</v>
      </c>
      <c r="AW420" s="13" t="s">
        <v>33</v>
      </c>
      <c r="AX420" s="13" t="s">
        <v>76</v>
      </c>
      <c r="AY420" s="245" t="s">
        <v>124</v>
      </c>
    </row>
    <row r="421" s="2" customFormat="1" ht="21.75" customHeight="1">
      <c r="A421" s="40"/>
      <c r="B421" s="41"/>
      <c r="C421" s="207" t="s">
        <v>669</v>
      </c>
      <c r="D421" s="207" t="s">
        <v>125</v>
      </c>
      <c r="E421" s="208" t="s">
        <v>684</v>
      </c>
      <c r="F421" s="209" t="s">
        <v>685</v>
      </c>
      <c r="G421" s="210" t="s">
        <v>189</v>
      </c>
      <c r="H421" s="211">
        <v>10.5</v>
      </c>
      <c r="I421" s="212"/>
      <c r="J421" s="211">
        <f>ROUND(I421*H421,1)</f>
        <v>0</v>
      </c>
      <c r="K421" s="209" t="s">
        <v>129</v>
      </c>
      <c r="L421" s="46"/>
      <c r="M421" s="213" t="s">
        <v>19</v>
      </c>
      <c r="N421" s="214" t="s">
        <v>43</v>
      </c>
      <c r="O421" s="86"/>
      <c r="P421" s="215">
        <f>O421*H421</f>
        <v>0</v>
      </c>
      <c r="Q421" s="215">
        <v>0.0073499999999999998</v>
      </c>
      <c r="R421" s="215">
        <f>Q421*H421</f>
        <v>0.077174999999999994</v>
      </c>
      <c r="S421" s="215">
        <v>0</v>
      </c>
      <c r="T421" s="216">
        <f>S421*H421</f>
        <v>0</v>
      </c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R421" s="217" t="s">
        <v>251</v>
      </c>
      <c r="AT421" s="217" t="s">
        <v>125</v>
      </c>
      <c r="AU421" s="217" t="s">
        <v>80</v>
      </c>
      <c r="AY421" s="19" t="s">
        <v>124</v>
      </c>
      <c r="BE421" s="218">
        <f>IF(N421="základní",J421,0)</f>
        <v>0</v>
      </c>
      <c r="BF421" s="218">
        <f>IF(N421="snížená",J421,0)</f>
        <v>0</v>
      </c>
      <c r="BG421" s="218">
        <f>IF(N421="zákl. přenesená",J421,0)</f>
        <v>0</v>
      </c>
      <c r="BH421" s="218">
        <f>IF(N421="sníž. přenesená",J421,0)</f>
        <v>0</v>
      </c>
      <c r="BI421" s="218">
        <f>IF(N421="nulová",J421,0)</f>
        <v>0</v>
      </c>
      <c r="BJ421" s="19" t="s">
        <v>76</v>
      </c>
      <c r="BK421" s="218">
        <f>ROUND(I421*H421,1)</f>
        <v>0</v>
      </c>
      <c r="BL421" s="19" t="s">
        <v>251</v>
      </c>
      <c r="BM421" s="217" t="s">
        <v>686</v>
      </c>
    </row>
    <row r="422" s="2" customFormat="1">
      <c r="A422" s="40"/>
      <c r="B422" s="41"/>
      <c r="C422" s="42"/>
      <c r="D422" s="219" t="s">
        <v>132</v>
      </c>
      <c r="E422" s="42"/>
      <c r="F422" s="220" t="s">
        <v>687</v>
      </c>
      <c r="G422" s="42"/>
      <c r="H422" s="42"/>
      <c r="I422" s="221"/>
      <c r="J422" s="42"/>
      <c r="K422" s="42"/>
      <c r="L422" s="46"/>
      <c r="M422" s="222"/>
      <c r="N422" s="223"/>
      <c r="O422" s="86"/>
      <c r="P422" s="86"/>
      <c r="Q422" s="86"/>
      <c r="R422" s="86"/>
      <c r="S422" s="86"/>
      <c r="T422" s="87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T422" s="19" t="s">
        <v>132</v>
      </c>
      <c r="AU422" s="19" t="s">
        <v>80</v>
      </c>
    </row>
    <row r="423" s="14" customFormat="1">
      <c r="A423" s="14"/>
      <c r="B423" s="246"/>
      <c r="C423" s="247"/>
      <c r="D423" s="237" t="s">
        <v>192</v>
      </c>
      <c r="E423" s="248" t="s">
        <v>19</v>
      </c>
      <c r="F423" s="249" t="s">
        <v>1152</v>
      </c>
      <c r="G423" s="247"/>
      <c r="H423" s="248" t="s">
        <v>19</v>
      </c>
      <c r="I423" s="250"/>
      <c r="J423" s="247"/>
      <c r="K423" s="247"/>
      <c r="L423" s="251"/>
      <c r="M423" s="252"/>
      <c r="N423" s="253"/>
      <c r="O423" s="253"/>
      <c r="P423" s="253"/>
      <c r="Q423" s="253"/>
      <c r="R423" s="253"/>
      <c r="S423" s="253"/>
      <c r="T423" s="25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5" t="s">
        <v>192</v>
      </c>
      <c r="AU423" s="255" t="s">
        <v>80</v>
      </c>
      <c r="AV423" s="14" t="s">
        <v>76</v>
      </c>
      <c r="AW423" s="14" t="s">
        <v>33</v>
      </c>
      <c r="AX423" s="14" t="s">
        <v>72</v>
      </c>
      <c r="AY423" s="255" t="s">
        <v>124</v>
      </c>
    </row>
    <row r="424" s="13" customFormat="1">
      <c r="A424" s="13"/>
      <c r="B424" s="235"/>
      <c r="C424" s="236"/>
      <c r="D424" s="237" t="s">
        <v>192</v>
      </c>
      <c r="E424" s="256" t="s">
        <v>19</v>
      </c>
      <c r="F424" s="238" t="s">
        <v>1153</v>
      </c>
      <c r="G424" s="236"/>
      <c r="H424" s="239">
        <v>4.5</v>
      </c>
      <c r="I424" s="240"/>
      <c r="J424" s="236"/>
      <c r="K424" s="236"/>
      <c r="L424" s="241"/>
      <c r="M424" s="242"/>
      <c r="N424" s="243"/>
      <c r="O424" s="243"/>
      <c r="P424" s="243"/>
      <c r="Q424" s="243"/>
      <c r="R424" s="243"/>
      <c r="S424" s="243"/>
      <c r="T424" s="244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5" t="s">
        <v>192</v>
      </c>
      <c r="AU424" s="245" t="s">
        <v>80</v>
      </c>
      <c r="AV424" s="13" t="s">
        <v>80</v>
      </c>
      <c r="AW424" s="13" t="s">
        <v>33</v>
      </c>
      <c r="AX424" s="13" t="s">
        <v>72</v>
      </c>
      <c r="AY424" s="245" t="s">
        <v>124</v>
      </c>
    </row>
    <row r="425" s="13" customFormat="1">
      <c r="A425" s="13"/>
      <c r="B425" s="235"/>
      <c r="C425" s="236"/>
      <c r="D425" s="237" t="s">
        <v>192</v>
      </c>
      <c r="E425" s="256" t="s">
        <v>19</v>
      </c>
      <c r="F425" s="238" t="s">
        <v>1154</v>
      </c>
      <c r="G425" s="236"/>
      <c r="H425" s="239">
        <v>6</v>
      </c>
      <c r="I425" s="240"/>
      <c r="J425" s="236"/>
      <c r="K425" s="236"/>
      <c r="L425" s="241"/>
      <c r="M425" s="242"/>
      <c r="N425" s="243"/>
      <c r="O425" s="243"/>
      <c r="P425" s="243"/>
      <c r="Q425" s="243"/>
      <c r="R425" s="243"/>
      <c r="S425" s="243"/>
      <c r="T425" s="244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5" t="s">
        <v>192</v>
      </c>
      <c r="AU425" s="245" t="s">
        <v>80</v>
      </c>
      <c r="AV425" s="13" t="s">
        <v>80</v>
      </c>
      <c r="AW425" s="13" t="s">
        <v>33</v>
      </c>
      <c r="AX425" s="13" t="s">
        <v>72</v>
      </c>
      <c r="AY425" s="245" t="s">
        <v>124</v>
      </c>
    </row>
    <row r="426" s="15" customFormat="1">
      <c r="A426" s="15"/>
      <c r="B426" s="257"/>
      <c r="C426" s="258"/>
      <c r="D426" s="237" t="s">
        <v>192</v>
      </c>
      <c r="E426" s="259" t="s">
        <v>19</v>
      </c>
      <c r="F426" s="260" t="s">
        <v>220</v>
      </c>
      <c r="G426" s="258"/>
      <c r="H426" s="261">
        <v>10.5</v>
      </c>
      <c r="I426" s="262"/>
      <c r="J426" s="258"/>
      <c r="K426" s="258"/>
      <c r="L426" s="263"/>
      <c r="M426" s="264"/>
      <c r="N426" s="265"/>
      <c r="O426" s="265"/>
      <c r="P426" s="265"/>
      <c r="Q426" s="265"/>
      <c r="R426" s="265"/>
      <c r="S426" s="265"/>
      <c r="T426" s="266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67" t="s">
        <v>192</v>
      </c>
      <c r="AU426" s="267" t="s">
        <v>80</v>
      </c>
      <c r="AV426" s="15" t="s">
        <v>143</v>
      </c>
      <c r="AW426" s="15" t="s">
        <v>33</v>
      </c>
      <c r="AX426" s="15" t="s">
        <v>76</v>
      </c>
      <c r="AY426" s="267" t="s">
        <v>124</v>
      </c>
    </row>
    <row r="427" s="2" customFormat="1" ht="21.75" customHeight="1">
      <c r="A427" s="40"/>
      <c r="B427" s="41"/>
      <c r="C427" s="207" t="s">
        <v>674</v>
      </c>
      <c r="D427" s="207" t="s">
        <v>125</v>
      </c>
      <c r="E427" s="208" t="s">
        <v>699</v>
      </c>
      <c r="F427" s="209" t="s">
        <v>700</v>
      </c>
      <c r="G427" s="210" t="s">
        <v>189</v>
      </c>
      <c r="H427" s="211">
        <v>20.75</v>
      </c>
      <c r="I427" s="212"/>
      <c r="J427" s="211">
        <f>ROUND(I427*H427,1)</f>
        <v>0</v>
      </c>
      <c r="K427" s="209" t="s">
        <v>129</v>
      </c>
      <c r="L427" s="46"/>
      <c r="M427" s="213" t="s">
        <v>19</v>
      </c>
      <c r="N427" s="214" t="s">
        <v>43</v>
      </c>
      <c r="O427" s="86"/>
      <c r="P427" s="215">
        <f>O427*H427</f>
        <v>0</v>
      </c>
      <c r="Q427" s="215">
        <v>0.0077299999999999999</v>
      </c>
      <c r="R427" s="215">
        <f>Q427*H427</f>
        <v>0.1603975</v>
      </c>
      <c r="S427" s="215">
        <v>0</v>
      </c>
      <c r="T427" s="216">
        <f>S427*H427</f>
        <v>0</v>
      </c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R427" s="217" t="s">
        <v>251</v>
      </c>
      <c r="AT427" s="217" t="s">
        <v>125</v>
      </c>
      <c r="AU427" s="217" t="s">
        <v>80</v>
      </c>
      <c r="AY427" s="19" t="s">
        <v>124</v>
      </c>
      <c r="BE427" s="218">
        <f>IF(N427="základní",J427,0)</f>
        <v>0</v>
      </c>
      <c r="BF427" s="218">
        <f>IF(N427="snížená",J427,0)</f>
        <v>0</v>
      </c>
      <c r="BG427" s="218">
        <f>IF(N427="zákl. přenesená",J427,0)</f>
        <v>0</v>
      </c>
      <c r="BH427" s="218">
        <f>IF(N427="sníž. přenesená",J427,0)</f>
        <v>0</v>
      </c>
      <c r="BI427" s="218">
        <f>IF(N427="nulová",J427,0)</f>
        <v>0</v>
      </c>
      <c r="BJ427" s="19" t="s">
        <v>76</v>
      </c>
      <c r="BK427" s="218">
        <f>ROUND(I427*H427,1)</f>
        <v>0</v>
      </c>
      <c r="BL427" s="19" t="s">
        <v>251</v>
      </c>
      <c r="BM427" s="217" t="s">
        <v>701</v>
      </c>
    </row>
    <row r="428" s="2" customFormat="1">
      <c r="A428" s="40"/>
      <c r="B428" s="41"/>
      <c r="C428" s="42"/>
      <c r="D428" s="219" t="s">
        <v>132</v>
      </c>
      <c r="E428" s="42"/>
      <c r="F428" s="220" t="s">
        <v>702</v>
      </c>
      <c r="G428" s="42"/>
      <c r="H428" s="42"/>
      <c r="I428" s="221"/>
      <c r="J428" s="42"/>
      <c r="K428" s="42"/>
      <c r="L428" s="46"/>
      <c r="M428" s="222"/>
      <c r="N428" s="223"/>
      <c r="O428" s="86"/>
      <c r="P428" s="86"/>
      <c r="Q428" s="86"/>
      <c r="R428" s="86"/>
      <c r="S428" s="86"/>
      <c r="T428" s="87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T428" s="19" t="s">
        <v>132</v>
      </c>
      <c r="AU428" s="19" t="s">
        <v>80</v>
      </c>
    </row>
    <row r="429" s="14" customFormat="1">
      <c r="A429" s="14"/>
      <c r="B429" s="246"/>
      <c r="C429" s="247"/>
      <c r="D429" s="237" t="s">
        <v>192</v>
      </c>
      <c r="E429" s="248" t="s">
        <v>19</v>
      </c>
      <c r="F429" s="249" t="s">
        <v>1155</v>
      </c>
      <c r="G429" s="247"/>
      <c r="H429" s="248" t="s">
        <v>19</v>
      </c>
      <c r="I429" s="250"/>
      <c r="J429" s="247"/>
      <c r="K429" s="247"/>
      <c r="L429" s="251"/>
      <c r="M429" s="252"/>
      <c r="N429" s="253"/>
      <c r="O429" s="253"/>
      <c r="P429" s="253"/>
      <c r="Q429" s="253"/>
      <c r="R429" s="253"/>
      <c r="S429" s="253"/>
      <c r="T429" s="25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5" t="s">
        <v>192</v>
      </c>
      <c r="AU429" s="255" t="s">
        <v>80</v>
      </c>
      <c r="AV429" s="14" t="s">
        <v>76</v>
      </c>
      <c r="AW429" s="14" t="s">
        <v>33</v>
      </c>
      <c r="AX429" s="14" t="s">
        <v>72</v>
      </c>
      <c r="AY429" s="255" t="s">
        <v>124</v>
      </c>
    </row>
    <row r="430" s="13" customFormat="1">
      <c r="A430" s="13"/>
      <c r="B430" s="235"/>
      <c r="C430" s="236"/>
      <c r="D430" s="237" t="s">
        <v>192</v>
      </c>
      <c r="E430" s="256" t="s">
        <v>19</v>
      </c>
      <c r="F430" s="238" t="s">
        <v>1156</v>
      </c>
      <c r="G430" s="236"/>
      <c r="H430" s="239">
        <v>12</v>
      </c>
      <c r="I430" s="240"/>
      <c r="J430" s="236"/>
      <c r="K430" s="236"/>
      <c r="L430" s="241"/>
      <c r="M430" s="242"/>
      <c r="N430" s="243"/>
      <c r="O430" s="243"/>
      <c r="P430" s="243"/>
      <c r="Q430" s="243"/>
      <c r="R430" s="243"/>
      <c r="S430" s="243"/>
      <c r="T430" s="244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5" t="s">
        <v>192</v>
      </c>
      <c r="AU430" s="245" t="s">
        <v>80</v>
      </c>
      <c r="AV430" s="13" t="s">
        <v>80</v>
      </c>
      <c r="AW430" s="13" t="s">
        <v>33</v>
      </c>
      <c r="AX430" s="13" t="s">
        <v>72</v>
      </c>
      <c r="AY430" s="245" t="s">
        <v>124</v>
      </c>
    </row>
    <row r="431" s="13" customFormat="1">
      <c r="A431" s="13"/>
      <c r="B431" s="235"/>
      <c r="C431" s="236"/>
      <c r="D431" s="237" t="s">
        <v>192</v>
      </c>
      <c r="E431" s="256" t="s">
        <v>19</v>
      </c>
      <c r="F431" s="238" t="s">
        <v>1157</v>
      </c>
      <c r="G431" s="236"/>
      <c r="H431" s="239">
        <v>8.75</v>
      </c>
      <c r="I431" s="240"/>
      <c r="J431" s="236"/>
      <c r="K431" s="236"/>
      <c r="L431" s="241"/>
      <c r="M431" s="242"/>
      <c r="N431" s="243"/>
      <c r="O431" s="243"/>
      <c r="P431" s="243"/>
      <c r="Q431" s="243"/>
      <c r="R431" s="243"/>
      <c r="S431" s="243"/>
      <c r="T431" s="244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5" t="s">
        <v>192</v>
      </c>
      <c r="AU431" s="245" t="s">
        <v>80</v>
      </c>
      <c r="AV431" s="13" t="s">
        <v>80</v>
      </c>
      <c r="AW431" s="13" t="s">
        <v>33</v>
      </c>
      <c r="AX431" s="13" t="s">
        <v>72</v>
      </c>
      <c r="AY431" s="245" t="s">
        <v>124</v>
      </c>
    </row>
    <row r="432" s="15" customFormat="1">
      <c r="A432" s="15"/>
      <c r="B432" s="257"/>
      <c r="C432" s="258"/>
      <c r="D432" s="237" t="s">
        <v>192</v>
      </c>
      <c r="E432" s="259" t="s">
        <v>19</v>
      </c>
      <c r="F432" s="260" t="s">
        <v>220</v>
      </c>
      <c r="G432" s="258"/>
      <c r="H432" s="261">
        <v>20.75</v>
      </c>
      <c r="I432" s="262"/>
      <c r="J432" s="258"/>
      <c r="K432" s="258"/>
      <c r="L432" s="263"/>
      <c r="M432" s="264"/>
      <c r="N432" s="265"/>
      <c r="O432" s="265"/>
      <c r="P432" s="265"/>
      <c r="Q432" s="265"/>
      <c r="R432" s="265"/>
      <c r="S432" s="265"/>
      <c r="T432" s="266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67" t="s">
        <v>192</v>
      </c>
      <c r="AU432" s="267" t="s">
        <v>80</v>
      </c>
      <c r="AV432" s="15" t="s">
        <v>143</v>
      </c>
      <c r="AW432" s="15" t="s">
        <v>33</v>
      </c>
      <c r="AX432" s="15" t="s">
        <v>76</v>
      </c>
      <c r="AY432" s="267" t="s">
        <v>124</v>
      </c>
    </row>
    <row r="433" s="2" customFormat="1" ht="24.15" customHeight="1">
      <c r="A433" s="40"/>
      <c r="B433" s="41"/>
      <c r="C433" s="207" t="s">
        <v>679</v>
      </c>
      <c r="D433" s="207" t="s">
        <v>125</v>
      </c>
      <c r="E433" s="208" t="s">
        <v>1158</v>
      </c>
      <c r="F433" s="209" t="s">
        <v>1159</v>
      </c>
      <c r="G433" s="210" t="s">
        <v>516</v>
      </c>
      <c r="H433" s="211">
        <v>15.75</v>
      </c>
      <c r="I433" s="212"/>
      <c r="J433" s="211">
        <f>ROUND(I433*H433,1)</f>
        <v>0</v>
      </c>
      <c r="K433" s="209" t="s">
        <v>129</v>
      </c>
      <c r="L433" s="46"/>
      <c r="M433" s="213" t="s">
        <v>19</v>
      </c>
      <c r="N433" s="214" t="s">
        <v>43</v>
      </c>
      <c r="O433" s="86"/>
      <c r="P433" s="215">
        <f>O433*H433</f>
        <v>0</v>
      </c>
      <c r="Q433" s="215">
        <v>0.0019</v>
      </c>
      <c r="R433" s="215">
        <f>Q433*H433</f>
        <v>0.029925</v>
      </c>
      <c r="S433" s="215">
        <v>0</v>
      </c>
      <c r="T433" s="216">
        <f>S433*H433</f>
        <v>0</v>
      </c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R433" s="217" t="s">
        <v>251</v>
      </c>
      <c r="AT433" s="217" t="s">
        <v>125</v>
      </c>
      <c r="AU433" s="217" t="s">
        <v>80</v>
      </c>
      <c r="AY433" s="19" t="s">
        <v>124</v>
      </c>
      <c r="BE433" s="218">
        <f>IF(N433="základní",J433,0)</f>
        <v>0</v>
      </c>
      <c r="BF433" s="218">
        <f>IF(N433="snížená",J433,0)</f>
        <v>0</v>
      </c>
      <c r="BG433" s="218">
        <f>IF(N433="zákl. přenesená",J433,0)</f>
        <v>0</v>
      </c>
      <c r="BH433" s="218">
        <f>IF(N433="sníž. přenesená",J433,0)</f>
        <v>0</v>
      </c>
      <c r="BI433" s="218">
        <f>IF(N433="nulová",J433,0)</f>
        <v>0</v>
      </c>
      <c r="BJ433" s="19" t="s">
        <v>76</v>
      </c>
      <c r="BK433" s="218">
        <f>ROUND(I433*H433,1)</f>
        <v>0</v>
      </c>
      <c r="BL433" s="19" t="s">
        <v>251</v>
      </c>
      <c r="BM433" s="217" t="s">
        <v>1160</v>
      </c>
    </row>
    <row r="434" s="2" customFormat="1">
      <c r="A434" s="40"/>
      <c r="B434" s="41"/>
      <c r="C434" s="42"/>
      <c r="D434" s="219" t="s">
        <v>132</v>
      </c>
      <c r="E434" s="42"/>
      <c r="F434" s="220" t="s">
        <v>1161</v>
      </c>
      <c r="G434" s="42"/>
      <c r="H434" s="42"/>
      <c r="I434" s="221"/>
      <c r="J434" s="42"/>
      <c r="K434" s="42"/>
      <c r="L434" s="46"/>
      <c r="M434" s="222"/>
      <c r="N434" s="223"/>
      <c r="O434" s="86"/>
      <c r="P434" s="86"/>
      <c r="Q434" s="86"/>
      <c r="R434" s="86"/>
      <c r="S434" s="86"/>
      <c r="T434" s="87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T434" s="19" t="s">
        <v>132</v>
      </c>
      <c r="AU434" s="19" t="s">
        <v>80</v>
      </c>
    </row>
    <row r="435" s="14" customFormat="1">
      <c r="A435" s="14"/>
      <c r="B435" s="246"/>
      <c r="C435" s="247"/>
      <c r="D435" s="237" t="s">
        <v>192</v>
      </c>
      <c r="E435" s="248" t="s">
        <v>19</v>
      </c>
      <c r="F435" s="249" t="s">
        <v>1162</v>
      </c>
      <c r="G435" s="247"/>
      <c r="H435" s="248" t="s">
        <v>19</v>
      </c>
      <c r="I435" s="250"/>
      <c r="J435" s="247"/>
      <c r="K435" s="247"/>
      <c r="L435" s="251"/>
      <c r="M435" s="252"/>
      <c r="N435" s="253"/>
      <c r="O435" s="253"/>
      <c r="P435" s="253"/>
      <c r="Q435" s="253"/>
      <c r="R435" s="253"/>
      <c r="S435" s="253"/>
      <c r="T435" s="25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5" t="s">
        <v>192</v>
      </c>
      <c r="AU435" s="255" t="s">
        <v>80</v>
      </c>
      <c r="AV435" s="14" t="s">
        <v>76</v>
      </c>
      <c r="AW435" s="14" t="s">
        <v>33</v>
      </c>
      <c r="AX435" s="14" t="s">
        <v>72</v>
      </c>
      <c r="AY435" s="255" t="s">
        <v>124</v>
      </c>
    </row>
    <row r="436" s="13" customFormat="1">
      <c r="A436" s="13"/>
      <c r="B436" s="235"/>
      <c r="C436" s="236"/>
      <c r="D436" s="237" t="s">
        <v>192</v>
      </c>
      <c r="E436" s="256" t="s">
        <v>19</v>
      </c>
      <c r="F436" s="238" t="s">
        <v>1163</v>
      </c>
      <c r="G436" s="236"/>
      <c r="H436" s="239">
        <v>15.75</v>
      </c>
      <c r="I436" s="240"/>
      <c r="J436" s="236"/>
      <c r="K436" s="236"/>
      <c r="L436" s="241"/>
      <c r="M436" s="242"/>
      <c r="N436" s="243"/>
      <c r="O436" s="243"/>
      <c r="P436" s="243"/>
      <c r="Q436" s="243"/>
      <c r="R436" s="243"/>
      <c r="S436" s="243"/>
      <c r="T436" s="244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5" t="s">
        <v>192</v>
      </c>
      <c r="AU436" s="245" t="s">
        <v>80</v>
      </c>
      <c r="AV436" s="13" t="s">
        <v>80</v>
      </c>
      <c r="AW436" s="13" t="s">
        <v>33</v>
      </c>
      <c r="AX436" s="13" t="s">
        <v>76</v>
      </c>
      <c r="AY436" s="245" t="s">
        <v>124</v>
      </c>
    </row>
    <row r="437" s="2" customFormat="1" ht="21.75" customHeight="1">
      <c r="A437" s="40"/>
      <c r="B437" s="41"/>
      <c r="C437" s="207" t="s">
        <v>367</v>
      </c>
      <c r="D437" s="207" t="s">
        <v>125</v>
      </c>
      <c r="E437" s="208" t="s">
        <v>1164</v>
      </c>
      <c r="F437" s="209" t="s">
        <v>1165</v>
      </c>
      <c r="G437" s="210" t="s">
        <v>516</v>
      </c>
      <c r="H437" s="211">
        <v>8.5</v>
      </c>
      <c r="I437" s="212"/>
      <c r="J437" s="211">
        <f>ROUND(I437*H437,1)</f>
        <v>0</v>
      </c>
      <c r="K437" s="209" t="s">
        <v>129</v>
      </c>
      <c r="L437" s="46"/>
      <c r="M437" s="213" t="s">
        <v>19</v>
      </c>
      <c r="N437" s="214" t="s">
        <v>43</v>
      </c>
      <c r="O437" s="86"/>
      <c r="P437" s="215">
        <f>O437*H437</f>
        <v>0</v>
      </c>
      <c r="Q437" s="215">
        <v>0.0073200000000000001</v>
      </c>
      <c r="R437" s="215">
        <f>Q437*H437</f>
        <v>0.062219999999999998</v>
      </c>
      <c r="S437" s="215">
        <v>0</v>
      </c>
      <c r="T437" s="216">
        <f>S437*H437</f>
        <v>0</v>
      </c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R437" s="217" t="s">
        <v>251</v>
      </c>
      <c r="AT437" s="217" t="s">
        <v>125</v>
      </c>
      <c r="AU437" s="217" t="s">
        <v>80</v>
      </c>
      <c r="AY437" s="19" t="s">
        <v>124</v>
      </c>
      <c r="BE437" s="218">
        <f>IF(N437="základní",J437,0)</f>
        <v>0</v>
      </c>
      <c r="BF437" s="218">
        <f>IF(N437="snížená",J437,0)</f>
        <v>0</v>
      </c>
      <c r="BG437" s="218">
        <f>IF(N437="zákl. přenesená",J437,0)</f>
        <v>0</v>
      </c>
      <c r="BH437" s="218">
        <f>IF(N437="sníž. přenesená",J437,0)</f>
        <v>0</v>
      </c>
      <c r="BI437" s="218">
        <f>IF(N437="nulová",J437,0)</f>
        <v>0</v>
      </c>
      <c r="BJ437" s="19" t="s">
        <v>76</v>
      </c>
      <c r="BK437" s="218">
        <f>ROUND(I437*H437,1)</f>
        <v>0</v>
      </c>
      <c r="BL437" s="19" t="s">
        <v>251</v>
      </c>
      <c r="BM437" s="217" t="s">
        <v>706</v>
      </c>
    </row>
    <row r="438" s="2" customFormat="1">
      <c r="A438" s="40"/>
      <c r="B438" s="41"/>
      <c r="C438" s="42"/>
      <c r="D438" s="219" t="s">
        <v>132</v>
      </c>
      <c r="E438" s="42"/>
      <c r="F438" s="220" t="s">
        <v>1166</v>
      </c>
      <c r="G438" s="42"/>
      <c r="H438" s="42"/>
      <c r="I438" s="221"/>
      <c r="J438" s="42"/>
      <c r="K438" s="42"/>
      <c r="L438" s="46"/>
      <c r="M438" s="222"/>
      <c r="N438" s="223"/>
      <c r="O438" s="86"/>
      <c r="P438" s="86"/>
      <c r="Q438" s="86"/>
      <c r="R438" s="86"/>
      <c r="S438" s="86"/>
      <c r="T438" s="87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132</v>
      </c>
      <c r="AU438" s="19" t="s">
        <v>80</v>
      </c>
    </row>
    <row r="439" s="14" customFormat="1">
      <c r="A439" s="14"/>
      <c r="B439" s="246"/>
      <c r="C439" s="247"/>
      <c r="D439" s="237" t="s">
        <v>192</v>
      </c>
      <c r="E439" s="248" t="s">
        <v>19</v>
      </c>
      <c r="F439" s="249" t="s">
        <v>1167</v>
      </c>
      <c r="G439" s="247"/>
      <c r="H439" s="248" t="s">
        <v>19</v>
      </c>
      <c r="I439" s="250"/>
      <c r="J439" s="247"/>
      <c r="K439" s="247"/>
      <c r="L439" s="251"/>
      <c r="M439" s="252"/>
      <c r="N439" s="253"/>
      <c r="O439" s="253"/>
      <c r="P439" s="253"/>
      <c r="Q439" s="253"/>
      <c r="R439" s="253"/>
      <c r="S439" s="253"/>
      <c r="T439" s="25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5" t="s">
        <v>192</v>
      </c>
      <c r="AU439" s="255" t="s">
        <v>80</v>
      </c>
      <c r="AV439" s="14" t="s">
        <v>76</v>
      </c>
      <c r="AW439" s="14" t="s">
        <v>33</v>
      </c>
      <c r="AX439" s="14" t="s">
        <v>72</v>
      </c>
      <c r="AY439" s="255" t="s">
        <v>124</v>
      </c>
    </row>
    <row r="440" s="13" customFormat="1">
      <c r="A440" s="13"/>
      <c r="B440" s="235"/>
      <c r="C440" s="236"/>
      <c r="D440" s="237" t="s">
        <v>192</v>
      </c>
      <c r="E440" s="256" t="s">
        <v>19</v>
      </c>
      <c r="F440" s="238" t="s">
        <v>1110</v>
      </c>
      <c r="G440" s="236"/>
      <c r="H440" s="239">
        <v>8.5</v>
      </c>
      <c r="I440" s="240"/>
      <c r="J440" s="236"/>
      <c r="K440" s="236"/>
      <c r="L440" s="241"/>
      <c r="M440" s="242"/>
      <c r="N440" s="243"/>
      <c r="O440" s="243"/>
      <c r="P440" s="243"/>
      <c r="Q440" s="243"/>
      <c r="R440" s="243"/>
      <c r="S440" s="243"/>
      <c r="T440" s="244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5" t="s">
        <v>192</v>
      </c>
      <c r="AU440" s="245" t="s">
        <v>80</v>
      </c>
      <c r="AV440" s="13" t="s">
        <v>80</v>
      </c>
      <c r="AW440" s="13" t="s">
        <v>33</v>
      </c>
      <c r="AX440" s="13" t="s">
        <v>76</v>
      </c>
      <c r="AY440" s="245" t="s">
        <v>124</v>
      </c>
    </row>
    <row r="441" s="2" customFormat="1" ht="21.75" customHeight="1">
      <c r="A441" s="40"/>
      <c r="B441" s="41"/>
      <c r="C441" s="207" t="s">
        <v>688</v>
      </c>
      <c r="D441" s="207" t="s">
        <v>125</v>
      </c>
      <c r="E441" s="208" t="s">
        <v>1168</v>
      </c>
      <c r="F441" s="209" t="s">
        <v>1169</v>
      </c>
      <c r="G441" s="210" t="s">
        <v>516</v>
      </c>
      <c r="H441" s="211">
        <v>33.5</v>
      </c>
      <c r="I441" s="212"/>
      <c r="J441" s="211">
        <f>ROUND(I441*H441,1)</f>
        <v>0</v>
      </c>
      <c r="K441" s="209" t="s">
        <v>129</v>
      </c>
      <c r="L441" s="46"/>
      <c r="M441" s="213" t="s">
        <v>19</v>
      </c>
      <c r="N441" s="214" t="s">
        <v>43</v>
      </c>
      <c r="O441" s="86"/>
      <c r="P441" s="215">
        <f>O441*H441</f>
        <v>0</v>
      </c>
      <c r="Q441" s="215">
        <v>0.010460000000000001</v>
      </c>
      <c r="R441" s="215">
        <f>Q441*H441</f>
        <v>0.35041</v>
      </c>
      <c r="S441" s="215">
        <v>0</v>
      </c>
      <c r="T441" s="216">
        <f>S441*H441</f>
        <v>0</v>
      </c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R441" s="217" t="s">
        <v>251</v>
      </c>
      <c r="AT441" s="217" t="s">
        <v>125</v>
      </c>
      <c r="AU441" s="217" t="s">
        <v>80</v>
      </c>
      <c r="AY441" s="19" t="s">
        <v>124</v>
      </c>
      <c r="BE441" s="218">
        <f>IF(N441="základní",J441,0)</f>
        <v>0</v>
      </c>
      <c r="BF441" s="218">
        <f>IF(N441="snížená",J441,0)</f>
        <v>0</v>
      </c>
      <c r="BG441" s="218">
        <f>IF(N441="zákl. přenesená",J441,0)</f>
        <v>0</v>
      </c>
      <c r="BH441" s="218">
        <f>IF(N441="sníž. přenesená",J441,0)</f>
        <v>0</v>
      </c>
      <c r="BI441" s="218">
        <f>IF(N441="nulová",J441,0)</f>
        <v>0</v>
      </c>
      <c r="BJ441" s="19" t="s">
        <v>76</v>
      </c>
      <c r="BK441" s="218">
        <f>ROUND(I441*H441,1)</f>
        <v>0</v>
      </c>
      <c r="BL441" s="19" t="s">
        <v>251</v>
      </c>
      <c r="BM441" s="217" t="s">
        <v>1170</v>
      </c>
    </row>
    <row r="442" s="2" customFormat="1">
      <c r="A442" s="40"/>
      <c r="B442" s="41"/>
      <c r="C442" s="42"/>
      <c r="D442" s="219" t="s">
        <v>132</v>
      </c>
      <c r="E442" s="42"/>
      <c r="F442" s="220" t="s">
        <v>1171</v>
      </c>
      <c r="G442" s="42"/>
      <c r="H442" s="42"/>
      <c r="I442" s="221"/>
      <c r="J442" s="42"/>
      <c r="K442" s="42"/>
      <c r="L442" s="46"/>
      <c r="M442" s="222"/>
      <c r="N442" s="223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132</v>
      </c>
      <c r="AU442" s="19" t="s">
        <v>80</v>
      </c>
    </row>
    <row r="443" s="14" customFormat="1">
      <c r="A443" s="14"/>
      <c r="B443" s="246"/>
      <c r="C443" s="247"/>
      <c r="D443" s="237" t="s">
        <v>192</v>
      </c>
      <c r="E443" s="248" t="s">
        <v>19</v>
      </c>
      <c r="F443" s="249" t="s">
        <v>1172</v>
      </c>
      <c r="G443" s="247"/>
      <c r="H443" s="248" t="s">
        <v>19</v>
      </c>
      <c r="I443" s="250"/>
      <c r="J443" s="247"/>
      <c r="K443" s="247"/>
      <c r="L443" s="251"/>
      <c r="M443" s="252"/>
      <c r="N443" s="253"/>
      <c r="O443" s="253"/>
      <c r="P443" s="253"/>
      <c r="Q443" s="253"/>
      <c r="R443" s="253"/>
      <c r="S443" s="253"/>
      <c r="T443" s="25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55" t="s">
        <v>192</v>
      </c>
      <c r="AU443" s="255" t="s">
        <v>80</v>
      </c>
      <c r="AV443" s="14" t="s">
        <v>76</v>
      </c>
      <c r="AW443" s="14" t="s">
        <v>33</v>
      </c>
      <c r="AX443" s="14" t="s">
        <v>72</v>
      </c>
      <c r="AY443" s="255" t="s">
        <v>124</v>
      </c>
    </row>
    <row r="444" s="13" customFormat="1">
      <c r="A444" s="13"/>
      <c r="B444" s="235"/>
      <c r="C444" s="236"/>
      <c r="D444" s="237" t="s">
        <v>192</v>
      </c>
      <c r="E444" s="256" t="s">
        <v>19</v>
      </c>
      <c r="F444" s="238" t="s">
        <v>1173</v>
      </c>
      <c r="G444" s="236"/>
      <c r="H444" s="239">
        <v>33.5</v>
      </c>
      <c r="I444" s="240"/>
      <c r="J444" s="236"/>
      <c r="K444" s="236"/>
      <c r="L444" s="241"/>
      <c r="M444" s="242"/>
      <c r="N444" s="243"/>
      <c r="O444" s="243"/>
      <c r="P444" s="243"/>
      <c r="Q444" s="243"/>
      <c r="R444" s="243"/>
      <c r="S444" s="243"/>
      <c r="T444" s="244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5" t="s">
        <v>192</v>
      </c>
      <c r="AU444" s="245" t="s">
        <v>80</v>
      </c>
      <c r="AV444" s="13" t="s">
        <v>80</v>
      </c>
      <c r="AW444" s="13" t="s">
        <v>33</v>
      </c>
      <c r="AX444" s="13" t="s">
        <v>76</v>
      </c>
      <c r="AY444" s="245" t="s">
        <v>124</v>
      </c>
    </row>
    <row r="445" s="2" customFormat="1" ht="16.5" customHeight="1">
      <c r="A445" s="40"/>
      <c r="B445" s="41"/>
      <c r="C445" s="207" t="s">
        <v>693</v>
      </c>
      <c r="D445" s="207" t="s">
        <v>125</v>
      </c>
      <c r="E445" s="208" t="s">
        <v>1174</v>
      </c>
      <c r="F445" s="209" t="s">
        <v>715</v>
      </c>
      <c r="G445" s="210" t="s">
        <v>234</v>
      </c>
      <c r="H445" s="211">
        <v>2</v>
      </c>
      <c r="I445" s="212"/>
      <c r="J445" s="211">
        <f>ROUND(I445*H445,1)</f>
        <v>0</v>
      </c>
      <c r="K445" s="209" t="s">
        <v>19</v>
      </c>
      <c r="L445" s="46"/>
      <c r="M445" s="213" t="s">
        <v>19</v>
      </c>
      <c r="N445" s="214" t="s">
        <v>43</v>
      </c>
      <c r="O445" s="86"/>
      <c r="P445" s="215">
        <f>O445*H445</f>
        <v>0</v>
      </c>
      <c r="Q445" s="215">
        <v>0</v>
      </c>
      <c r="R445" s="215">
        <f>Q445*H445</f>
        <v>0</v>
      </c>
      <c r="S445" s="215">
        <v>0</v>
      </c>
      <c r="T445" s="216">
        <f>S445*H445</f>
        <v>0</v>
      </c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R445" s="217" t="s">
        <v>251</v>
      </c>
      <c r="AT445" s="217" t="s">
        <v>125</v>
      </c>
      <c r="AU445" s="217" t="s">
        <v>80</v>
      </c>
      <c r="AY445" s="19" t="s">
        <v>124</v>
      </c>
      <c r="BE445" s="218">
        <f>IF(N445="základní",J445,0)</f>
        <v>0</v>
      </c>
      <c r="BF445" s="218">
        <f>IF(N445="snížená",J445,0)</f>
        <v>0</v>
      </c>
      <c r="BG445" s="218">
        <f>IF(N445="zákl. přenesená",J445,0)</f>
        <v>0</v>
      </c>
      <c r="BH445" s="218">
        <f>IF(N445="sníž. přenesená",J445,0)</f>
        <v>0</v>
      </c>
      <c r="BI445" s="218">
        <f>IF(N445="nulová",J445,0)</f>
        <v>0</v>
      </c>
      <c r="BJ445" s="19" t="s">
        <v>76</v>
      </c>
      <c r="BK445" s="218">
        <f>ROUND(I445*H445,1)</f>
        <v>0</v>
      </c>
      <c r="BL445" s="19" t="s">
        <v>251</v>
      </c>
      <c r="BM445" s="217" t="s">
        <v>716</v>
      </c>
    </row>
    <row r="446" s="2" customFormat="1" ht="16.5" customHeight="1">
      <c r="A446" s="40"/>
      <c r="B446" s="41"/>
      <c r="C446" s="207" t="s">
        <v>698</v>
      </c>
      <c r="D446" s="207" t="s">
        <v>125</v>
      </c>
      <c r="E446" s="208" t="s">
        <v>1175</v>
      </c>
      <c r="F446" s="209" t="s">
        <v>1176</v>
      </c>
      <c r="G446" s="210" t="s">
        <v>234</v>
      </c>
      <c r="H446" s="211">
        <v>1</v>
      </c>
      <c r="I446" s="212"/>
      <c r="J446" s="211">
        <f>ROUND(I446*H446,1)</f>
        <v>0</v>
      </c>
      <c r="K446" s="209" t="s">
        <v>19</v>
      </c>
      <c r="L446" s="46"/>
      <c r="M446" s="213" t="s">
        <v>19</v>
      </c>
      <c r="N446" s="214" t="s">
        <v>43</v>
      </c>
      <c r="O446" s="86"/>
      <c r="P446" s="215">
        <f>O446*H446</f>
        <v>0</v>
      </c>
      <c r="Q446" s="215">
        <v>0</v>
      </c>
      <c r="R446" s="215">
        <f>Q446*H446</f>
        <v>0</v>
      </c>
      <c r="S446" s="215">
        <v>0</v>
      </c>
      <c r="T446" s="216">
        <f>S446*H446</f>
        <v>0</v>
      </c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R446" s="217" t="s">
        <v>251</v>
      </c>
      <c r="AT446" s="217" t="s">
        <v>125</v>
      </c>
      <c r="AU446" s="217" t="s">
        <v>80</v>
      </c>
      <c r="AY446" s="19" t="s">
        <v>124</v>
      </c>
      <c r="BE446" s="218">
        <f>IF(N446="základní",J446,0)</f>
        <v>0</v>
      </c>
      <c r="BF446" s="218">
        <f>IF(N446="snížená",J446,0)</f>
        <v>0</v>
      </c>
      <c r="BG446" s="218">
        <f>IF(N446="zákl. přenesená",J446,0)</f>
        <v>0</v>
      </c>
      <c r="BH446" s="218">
        <f>IF(N446="sníž. přenesená",J446,0)</f>
        <v>0</v>
      </c>
      <c r="BI446" s="218">
        <f>IF(N446="nulová",J446,0)</f>
        <v>0</v>
      </c>
      <c r="BJ446" s="19" t="s">
        <v>76</v>
      </c>
      <c r="BK446" s="218">
        <f>ROUND(I446*H446,1)</f>
        <v>0</v>
      </c>
      <c r="BL446" s="19" t="s">
        <v>251</v>
      </c>
      <c r="BM446" s="217" t="s">
        <v>720</v>
      </c>
    </row>
    <row r="447" s="2" customFormat="1" ht="24.15" customHeight="1">
      <c r="A447" s="40"/>
      <c r="B447" s="41"/>
      <c r="C447" s="207" t="s">
        <v>703</v>
      </c>
      <c r="D447" s="207" t="s">
        <v>125</v>
      </c>
      <c r="E447" s="208" t="s">
        <v>1177</v>
      </c>
      <c r="F447" s="209" t="s">
        <v>1178</v>
      </c>
      <c r="G447" s="210" t="s">
        <v>234</v>
      </c>
      <c r="H447" s="211">
        <v>2</v>
      </c>
      <c r="I447" s="212"/>
      <c r="J447" s="211">
        <f>ROUND(I447*H447,1)</f>
        <v>0</v>
      </c>
      <c r="K447" s="209" t="s">
        <v>19</v>
      </c>
      <c r="L447" s="46"/>
      <c r="M447" s="213" t="s">
        <v>19</v>
      </c>
      <c r="N447" s="214" t="s">
        <v>43</v>
      </c>
      <c r="O447" s="86"/>
      <c r="P447" s="215">
        <f>O447*H447</f>
        <v>0</v>
      </c>
      <c r="Q447" s="215">
        <v>0</v>
      </c>
      <c r="R447" s="215">
        <f>Q447*H447</f>
        <v>0</v>
      </c>
      <c r="S447" s="215">
        <v>0</v>
      </c>
      <c r="T447" s="216">
        <f>S447*H447</f>
        <v>0</v>
      </c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R447" s="217" t="s">
        <v>251</v>
      </c>
      <c r="AT447" s="217" t="s">
        <v>125</v>
      </c>
      <c r="AU447" s="217" t="s">
        <v>80</v>
      </c>
      <c r="AY447" s="19" t="s">
        <v>124</v>
      </c>
      <c r="BE447" s="218">
        <f>IF(N447="základní",J447,0)</f>
        <v>0</v>
      </c>
      <c r="BF447" s="218">
        <f>IF(N447="snížená",J447,0)</f>
        <v>0</v>
      </c>
      <c r="BG447" s="218">
        <f>IF(N447="zákl. přenesená",J447,0)</f>
        <v>0</v>
      </c>
      <c r="BH447" s="218">
        <f>IF(N447="sníž. přenesená",J447,0)</f>
        <v>0</v>
      </c>
      <c r="BI447" s="218">
        <f>IF(N447="nulová",J447,0)</f>
        <v>0</v>
      </c>
      <c r="BJ447" s="19" t="s">
        <v>76</v>
      </c>
      <c r="BK447" s="218">
        <f>ROUND(I447*H447,1)</f>
        <v>0</v>
      </c>
      <c r="BL447" s="19" t="s">
        <v>251</v>
      </c>
      <c r="BM447" s="217" t="s">
        <v>724</v>
      </c>
    </row>
    <row r="448" s="2" customFormat="1" ht="16.5" customHeight="1">
      <c r="A448" s="40"/>
      <c r="B448" s="41"/>
      <c r="C448" s="207" t="s">
        <v>708</v>
      </c>
      <c r="D448" s="207" t="s">
        <v>125</v>
      </c>
      <c r="E448" s="208" t="s">
        <v>1179</v>
      </c>
      <c r="F448" s="209" t="s">
        <v>1180</v>
      </c>
      <c r="G448" s="210" t="s">
        <v>234</v>
      </c>
      <c r="H448" s="211">
        <v>1</v>
      </c>
      <c r="I448" s="212"/>
      <c r="J448" s="211">
        <f>ROUND(I448*H448,1)</f>
        <v>0</v>
      </c>
      <c r="K448" s="209" t="s">
        <v>19</v>
      </c>
      <c r="L448" s="46"/>
      <c r="M448" s="213" t="s">
        <v>19</v>
      </c>
      <c r="N448" s="214" t="s">
        <v>43</v>
      </c>
      <c r="O448" s="86"/>
      <c r="P448" s="215">
        <f>O448*H448</f>
        <v>0</v>
      </c>
      <c r="Q448" s="215">
        <v>0</v>
      </c>
      <c r="R448" s="215">
        <f>Q448*H448</f>
        <v>0</v>
      </c>
      <c r="S448" s="215">
        <v>0</v>
      </c>
      <c r="T448" s="216">
        <f>S448*H448</f>
        <v>0</v>
      </c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R448" s="217" t="s">
        <v>251</v>
      </c>
      <c r="AT448" s="217" t="s">
        <v>125</v>
      </c>
      <c r="AU448" s="217" t="s">
        <v>80</v>
      </c>
      <c r="AY448" s="19" t="s">
        <v>124</v>
      </c>
      <c r="BE448" s="218">
        <f>IF(N448="základní",J448,0)</f>
        <v>0</v>
      </c>
      <c r="BF448" s="218">
        <f>IF(N448="snížená",J448,0)</f>
        <v>0</v>
      </c>
      <c r="BG448" s="218">
        <f>IF(N448="zákl. přenesená",J448,0)</f>
        <v>0</v>
      </c>
      <c r="BH448" s="218">
        <f>IF(N448="sníž. přenesená",J448,0)</f>
        <v>0</v>
      </c>
      <c r="BI448" s="218">
        <f>IF(N448="nulová",J448,0)</f>
        <v>0</v>
      </c>
      <c r="BJ448" s="19" t="s">
        <v>76</v>
      </c>
      <c r="BK448" s="218">
        <f>ROUND(I448*H448,1)</f>
        <v>0</v>
      </c>
      <c r="BL448" s="19" t="s">
        <v>251</v>
      </c>
      <c r="BM448" s="217" t="s">
        <v>1181</v>
      </c>
    </row>
    <row r="449" s="2" customFormat="1" ht="16.5" customHeight="1">
      <c r="A449" s="40"/>
      <c r="B449" s="41"/>
      <c r="C449" s="207" t="s">
        <v>713</v>
      </c>
      <c r="D449" s="207" t="s">
        <v>125</v>
      </c>
      <c r="E449" s="208" t="s">
        <v>1182</v>
      </c>
      <c r="F449" s="209" t="s">
        <v>1183</v>
      </c>
      <c r="G449" s="210" t="s">
        <v>516</v>
      </c>
      <c r="H449" s="211">
        <v>19</v>
      </c>
      <c r="I449" s="212"/>
      <c r="J449" s="211">
        <f>ROUND(I449*H449,1)</f>
        <v>0</v>
      </c>
      <c r="K449" s="209" t="s">
        <v>19</v>
      </c>
      <c r="L449" s="46"/>
      <c r="M449" s="213" t="s">
        <v>19</v>
      </c>
      <c r="N449" s="214" t="s">
        <v>43</v>
      </c>
      <c r="O449" s="86"/>
      <c r="P449" s="215">
        <f>O449*H449</f>
        <v>0</v>
      </c>
      <c r="Q449" s="215">
        <v>0</v>
      </c>
      <c r="R449" s="215">
        <f>Q449*H449</f>
        <v>0</v>
      </c>
      <c r="S449" s="215">
        <v>0</v>
      </c>
      <c r="T449" s="216">
        <f>S449*H449</f>
        <v>0</v>
      </c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R449" s="217" t="s">
        <v>251</v>
      </c>
      <c r="AT449" s="217" t="s">
        <v>125</v>
      </c>
      <c r="AU449" s="217" t="s">
        <v>80</v>
      </c>
      <c r="AY449" s="19" t="s">
        <v>124</v>
      </c>
      <c r="BE449" s="218">
        <f>IF(N449="základní",J449,0)</f>
        <v>0</v>
      </c>
      <c r="BF449" s="218">
        <f>IF(N449="snížená",J449,0)</f>
        <v>0</v>
      </c>
      <c r="BG449" s="218">
        <f>IF(N449="zákl. přenesená",J449,0)</f>
        <v>0</v>
      </c>
      <c r="BH449" s="218">
        <f>IF(N449="sníž. přenesená",J449,0)</f>
        <v>0</v>
      </c>
      <c r="BI449" s="218">
        <f>IF(N449="nulová",J449,0)</f>
        <v>0</v>
      </c>
      <c r="BJ449" s="19" t="s">
        <v>76</v>
      </c>
      <c r="BK449" s="218">
        <f>ROUND(I449*H449,1)</f>
        <v>0</v>
      </c>
      <c r="BL449" s="19" t="s">
        <v>251</v>
      </c>
      <c r="BM449" s="217" t="s">
        <v>1184</v>
      </c>
    </row>
    <row r="450" s="2" customFormat="1" ht="16.5" customHeight="1">
      <c r="A450" s="40"/>
      <c r="B450" s="41"/>
      <c r="C450" s="207" t="s">
        <v>717</v>
      </c>
      <c r="D450" s="207" t="s">
        <v>125</v>
      </c>
      <c r="E450" s="208" t="s">
        <v>1185</v>
      </c>
      <c r="F450" s="209" t="s">
        <v>1186</v>
      </c>
      <c r="G450" s="210" t="s">
        <v>516</v>
      </c>
      <c r="H450" s="211">
        <v>17.5</v>
      </c>
      <c r="I450" s="212"/>
      <c r="J450" s="211">
        <f>ROUND(I450*H450,1)</f>
        <v>0</v>
      </c>
      <c r="K450" s="209" t="s">
        <v>19</v>
      </c>
      <c r="L450" s="46"/>
      <c r="M450" s="213" t="s">
        <v>19</v>
      </c>
      <c r="N450" s="214" t="s">
        <v>43</v>
      </c>
      <c r="O450" s="86"/>
      <c r="P450" s="215">
        <f>O450*H450</f>
        <v>0</v>
      </c>
      <c r="Q450" s="215">
        <v>0</v>
      </c>
      <c r="R450" s="215">
        <f>Q450*H450</f>
        <v>0</v>
      </c>
      <c r="S450" s="215">
        <v>0</v>
      </c>
      <c r="T450" s="216">
        <f>S450*H450</f>
        <v>0</v>
      </c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R450" s="217" t="s">
        <v>251</v>
      </c>
      <c r="AT450" s="217" t="s">
        <v>125</v>
      </c>
      <c r="AU450" s="217" t="s">
        <v>80</v>
      </c>
      <c r="AY450" s="19" t="s">
        <v>124</v>
      </c>
      <c r="BE450" s="218">
        <f>IF(N450="základní",J450,0)</f>
        <v>0</v>
      </c>
      <c r="BF450" s="218">
        <f>IF(N450="snížená",J450,0)</f>
        <v>0</v>
      </c>
      <c r="BG450" s="218">
        <f>IF(N450="zákl. přenesená",J450,0)</f>
        <v>0</v>
      </c>
      <c r="BH450" s="218">
        <f>IF(N450="sníž. přenesená",J450,0)</f>
        <v>0</v>
      </c>
      <c r="BI450" s="218">
        <f>IF(N450="nulová",J450,0)</f>
        <v>0</v>
      </c>
      <c r="BJ450" s="19" t="s">
        <v>76</v>
      </c>
      <c r="BK450" s="218">
        <f>ROUND(I450*H450,1)</f>
        <v>0</v>
      </c>
      <c r="BL450" s="19" t="s">
        <v>251</v>
      </c>
      <c r="BM450" s="217" t="s">
        <v>1187</v>
      </c>
    </row>
    <row r="451" s="2" customFormat="1" ht="21.75" customHeight="1">
      <c r="A451" s="40"/>
      <c r="B451" s="41"/>
      <c r="C451" s="207" t="s">
        <v>721</v>
      </c>
      <c r="D451" s="207" t="s">
        <v>125</v>
      </c>
      <c r="E451" s="208" t="s">
        <v>1188</v>
      </c>
      <c r="F451" s="209" t="s">
        <v>1189</v>
      </c>
      <c r="G451" s="210" t="s">
        <v>234</v>
      </c>
      <c r="H451" s="211">
        <v>2</v>
      </c>
      <c r="I451" s="212"/>
      <c r="J451" s="211">
        <f>ROUND(I451*H451,1)</f>
        <v>0</v>
      </c>
      <c r="K451" s="209" t="s">
        <v>19</v>
      </c>
      <c r="L451" s="46"/>
      <c r="M451" s="213" t="s">
        <v>19</v>
      </c>
      <c r="N451" s="214" t="s">
        <v>43</v>
      </c>
      <c r="O451" s="86"/>
      <c r="P451" s="215">
        <f>O451*H451</f>
        <v>0</v>
      </c>
      <c r="Q451" s="215">
        <v>0</v>
      </c>
      <c r="R451" s="215">
        <f>Q451*H451</f>
        <v>0</v>
      </c>
      <c r="S451" s="215">
        <v>0</v>
      </c>
      <c r="T451" s="216">
        <f>S451*H451</f>
        <v>0</v>
      </c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R451" s="217" t="s">
        <v>251</v>
      </c>
      <c r="AT451" s="217" t="s">
        <v>125</v>
      </c>
      <c r="AU451" s="217" t="s">
        <v>80</v>
      </c>
      <c r="AY451" s="19" t="s">
        <v>124</v>
      </c>
      <c r="BE451" s="218">
        <f>IF(N451="základní",J451,0)</f>
        <v>0</v>
      </c>
      <c r="BF451" s="218">
        <f>IF(N451="snížená",J451,0)</f>
        <v>0</v>
      </c>
      <c r="BG451" s="218">
        <f>IF(N451="zákl. přenesená",J451,0)</f>
        <v>0</v>
      </c>
      <c r="BH451" s="218">
        <f>IF(N451="sníž. přenesená",J451,0)</f>
        <v>0</v>
      </c>
      <c r="BI451" s="218">
        <f>IF(N451="nulová",J451,0)</f>
        <v>0</v>
      </c>
      <c r="BJ451" s="19" t="s">
        <v>76</v>
      </c>
      <c r="BK451" s="218">
        <f>ROUND(I451*H451,1)</f>
        <v>0</v>
      </c>
      <c r="BL451" s="19" t="s">
        <v>251</v>
      </c>
      <c r="BM451" s="217" t="s">
        <v>728</v>
      </c>
    </row>
    <row r="452" s="2" customFormat="1" ht="21.75" customHeight="1">
      <c r="A452" s="40"/>
      <c r="B452" s="41"/>
      <c r="C452" s="207" t="s">
        <v>725</v>
      </c>
      <c r="D452" s="207" t="s">
        <v>125</v>
      </c>
      <c r="E452" s="208" t="s">
        <v>1190</v>
      </c>
      <c r="F452" s="209" t="s">
        <v>1191</v>
      </c>
      <c r="G452" s="210" t="s">
        <v>234</v>
      </c>
      <c r="H452" s="211">
        <v>2</v>
      </c>
      <c r="I452" s="212"/>
      <c r="J452" s="211">
        <f>ROUND(I452*H452,1)</f>
        <v>0</v>
      </c>
      <c r="K452" s="209" t="s">
        <v>19</v>
      </c>
      <c r="L452" s="46"/>
      <c r="M452" s="213" t="s">
        <v>19</v>
      </c>
      <c r="N452" s="214" t="s">
        <v>43</v>
      </c>
      <c r="O452" s="86"/>
      <c r="P452" s="215">
        <f>O452*H452</f>
        <v>0</v>
      </c>
      <c r="Q452" s="215">
        <v>0</v>
      </c>
      <c r="R452" s="215">
        <f>Q452*H452</f>
        <v>0</v>
      </c>
      <c r="S452" s="215">
        <v>0</v>
      </c>
      <c r="T452" s="216">
        <f>S452*H452</f>
        <v>0</v>
      </c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R452" s="217" t="s">
        <v>251</v>
      </c>
      <c r="AT452" s="217" t="s">
        <v>125</v>
      </c>
      <c r="AU452" s="217" t="s">
        <v>80</v>
      </c>
      <c r="AY452" s="19" t="s">
        <v>124</v>
      </c>
      <c r="BE452" s="218">
        <f>IF(N452="základní",J452,0)</f>
        <v>0</v>
      </c>
      <c r="BF452" s="218">
        <f>IF(N452="snížená",J452,0)</f>
        <v>0</v>
      </c>
      <c r="BG452" s="218">
        <f>IF(N452="zákl. přenesená",J452,0)</f>
        <v>0</v>
      </c>
      <c r="BH452" s="218">
        <f>IF(N452="sníž. přenesená",J452,0)</f>
        <v>0</v>
      </c>
      <c r="BI452" s="218">
        <f>IF(N452="nulová",J452,0)</f>
        <v>0</v>
      </c>
      <c r="BJ452" s="19" t="s">
        <v>76</v>
      </c>
      <c r="BK452" s="218">
        <f>ROUND(I452*H452,1)</f>
        <v>0</v>
      </c>
      <c r="BL452" s="19" t="s">
        <v>251</v>
      </c>
      <c r="BM452" s="217" t="s">
        <v>732</v>
      </c>
    </row>
    <row r="453" s="2" customFormat="1" ht="16.5" customHeight="1">
      <c r="A453" s="40"/>
      <c r="B453" s="41"/>
      <c r="C453" s="207" t="s">
        <v>729</v>
      </c>
      <c r="D453" s="207" t="s">
        <v>125</v>
      </c>
      <c r="E453" s="208" t="s">
        <v>1192</v>
      </c>
      <c r="F453" s="209" t="s">
        <v>1193</v>
      </c>
      <c r="G453" s="210" t="s">
        <v>234</v>
      </c>
      <c r="H453" s="211">
        <v>2</v>
      </c>
      <c r="I453" s="212"/>
      <c r="J453" s="211">
        <f>ROUND(I453*H453,1)</f>
        <v>0</v>
      </c>
      <c r="K453" s="209" t="s">
        <v>19</v>
      </c>
      <c r="L453" s="46"/>
      <c r="M453" s="213" t="s">
        <v>19</v>
      </c>
      <c r="N453" s="214" t="s">
        <v>43</v>
      </c>
      <c r="O453" s="86"/>
      <c r="P453" s="215">
        <f>O453*H453</f>
        <v>0</v>
      </c>
      <c r="Q453" s="215">
        <v>0</v>
      </c>
      <c r="R453" s="215">
        <f>Q453*H453</f>
        <v>0</v>
      </c>
      <c r="S453" s="215">
        <v>0</v>
      </c>
      <c r="T453" s="216">
        <f>S453*H453</f>
        <v>0</v>
      </c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R453" s="217" t="s">
        <v>251</v>
      </c>
      <c r="AT453" s="217" t="s">
        <v>125</v>
      </c>
      <c r="AU453" s="217" t="s">
        <v>80</v>
      </c>
      <c r="AY453" s="19" t="s">
        <v>124</v>
      </c>
      <c r="BE453" s="218">
        <f>IF(N453="základní",J453,0)</f>
        <v>0</v>
      </c>
      <c r="BF453" s="218">
        <f>IF(N453="snížená",J453,0)</f>
        <v>0</v>
      </c>
      <c r="BG453" s="218">
        <f>IF(N453="zákl. přenesená",J453,0)</f>
        <v>0</v>
      </c>
      <c r="BH453" s="218">
        <f>IF(N453="sníž. přenesená",J453,0)</f>
        <v>0</v>
      </c>
      <c r="BI453" s="218">
        <f>IF(N453="nulová",J453,0)</f>
        <v>0</v>
      </c>
      <c r="BJ453" s="19" t="s">
        <v>76</v>
      </c>
      <c r="BK453" s="218">
        <f>ROUND(I453*H453,1)</f>
        <v>0</v>
      </c>
      <c r="BL453" s="19" t="s">
        <v>251</v>
      </c>
      <c r="BM453" s="217" t="s">
        <v>1194</v>
      </c>
    </row>
    <row r="454" s="2" customFormat="1" ht="16.5" customHeight="1">
      <c r="A454" s="40"/>
      <c r="B454" s="41"/>
      <c r="C454" s="207" t="s">
        <v>733</v>
      </c>
      <c r="D454" s="207" t="s">
        <v>125</v>
      </c>
      <c r="E454" s="208" t="s">
        <v>1195</v>
      </c>
      <c r="F454" s="209" t="s">
        <v>1196</v>
      </c>
      <c r="G454" s="210" t="s">
        <v>234</v>
      </c>
      <c r="H454" s="211">
        <v>2</v>
      </c>
      <c r="I454" s="212"/>
      <c r="J454" s="211">
        <f>ROUND(I454*H454,1)</f>
        <v>0</v>
      </c>
      <c r="K454" s="209" t="s">
        <v>19</v>
      </c>
      <c r="L454" s="46"/>
      <c r="M454" s="213" t="s">
        <v>19</v>
      </c>
      <c r="N454" s="214" t="s">
        <v>43</v>
      </c>
      <c r="O454" s="86"/>
      <c r="P454" s="215">
        <f>O454*H454</f>
        <v>0</v>
      </c>
      <c r="Q454" s="215">
        <v>0</v>
      </c>
      <c r="R454" s="215">
        <f>Q454*H454</f>
        <v>0</v>
      </c>
      <c r="S454" s="215">
        <v>0</v>
      </c>
      <c r="T454" s="216">
        <f>S454*H454</f>
        <v>0</v>
      </c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R454" s="217" t="s">
        <v>251</v>
      </c>
      <c r="AT454" s="217" t="s">
        <v>125</v>
      </c>
      <c r="AU454" s="217" t="s">
        <v>80</v>
      </c>
      <c r="AY454" s="19" t="s">
        <v>124</v>
      </c>
      <c r="BE454" s="218">
        <f>IF(N454="základní",J454,0)</f>
        <v>0</v>
      </c>
      <c r="BF454" s="218">
        <f>IF(N454="snížená",J454,0)</f>
        <v>0</v>
      </c>
      <c r="BG454" s="218">
        <f>IF(N454="zákl. přenesená",J454,0)</f>
        <v>0</v>
      </c>
      <c r="BH454" s="218">
        <f>IF(N454="sníž. přenesená",J454,0)</f>
        <v>0</v>
      </c>
      <c r="BI454" s="218">
        <f>IF(N454="nulová",J454,0)</f>
        <v>0</v>
      </c>
      <c r="BJ454" s="19" t="s">
        <v>76</v>
      </c>
      <c r="BK454" s="218">
        <f>ROUND(I454*H454,1)</f>
        <v>0</v>
      </c>
      <c r="BL454" s="19" t="s">
        <v>251</v>
      </c>
      <c r="BM454" s="217" t="s">
        <v>1197</v>
      </c>
    </row>
    <row r="455" s="2" customFormat="1" ht="16.5" customHeight="1">
      <c r="A455" s="40"/>
      <c r="B455" s="41"/>
      <c r="C455" s="207" t="s">
        <v>740</v>
      </c>
      <c r="D455" s="207" t="s">
        <v>125</v>
      </c>
      <c r="E455" s="208" t="s">
        <v>1198</v>
      </c>
      <c r="F455" s="209" t="s">
        <v>1199</v>
      </c>
      <c r="G455" s="210" t="s">
        <v>234</v>
      </c>
      <c r="H455" s="211">
        <v>4</v>
      </c>
      <c r="I455" s="212"/>
      <c r="J455" s="211">
        <f>ROUND(I455*H455,1)</f>
        <v>0</v>
      </c>
      <c r="K455" s="209" t="s">
        <v>19</v>
      </c>
      <c r="L455" s="46"/>
      <c r="M455" s="213" t="s">
        <v>19</v>
      </c>
      <c r="N455" s="214" t="s">
        <v>43</v>
      </c>
      <c r="O455" s="86"/>
      <c r="P455" s="215">
        <f>O455*H455</f>
        <v>0</v>
      </c>
      <c r="Q455" s="215">
        <v>0</v>
      </c>
      <c r="R455" s="215">
        <f>Q455*H455</f>
        <v>0</v>
      </c>
      <c r="S455" s="215">
        <v>0</v>
      </c>
      <c r="T455" s="216">
        <f>S455*H455</f>
        <v>0</v>
      </c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217" t="s">
        <v>251</v>
      </c>
      <c r="AT455" s="217" t="s">
        <v>125</v>
      </c>
      <c r="AU455" s="217" t="s">
        <v>80</v>
      </c>
      <c r="AY455" s="19" t="s">
        <v>124</v>
      </c>
      <c r="BE455" s="218">
        <f>IF(N455="základní",J455,0)</f>
        <v>0</v>
      </c>
      <c r="BF455" s="218">
        <f>IF(N455="snížená",J455,0)</f>
        <v>0</v>
      </c>
      <c r="BG455" s="218">
        <f>IF(N455="zákl. přenesená",J455,0)</f>
        <v>0</v>
      </c>
      <c r="BH455" s="218">
        <f>IF(N455="sníž. přenesená",J455,0)</f>
        <v>0</v>
      </c>
      <c r="BI455" s="218">
        <f>IF(N455="nulová",J455,0)</f>
        <v>0</v>
      </c>
      <c r="BJ455" s="19" t="s">
        <v>76</v>
      </c>
      <c r="BK455" s="218">
        <f>ROUND(I455*H455,1)</f>
        <v>0</v>
      </c>
      <c r="BL455" s="19" t="s">
        <v>251</v>
      </c>
      <c r="BM455" s="217" t="s">
        <v>1200</v>
      </c>
    </row>
    <row r="456" s="2" customFormat="1" ht="24.15" customHeight="1">
      <c r="A456" s="40"/>
      <c r="B456" s="41"/>
      <c r="C456" s="207" t="s">
        <v>745</v>
      </c>
      <c r="D456" s="207" t="s">
        <v>125</v>
      </c>
      <c r="E456" s="208" t="s">
        <v>734</v>
      </c>
      <c r="F456" s="209" t="s">
        <v>735</v>
      </c>
      <c r="G456" s="210" t="s">
        <v>485</v>
      </c>
      <c r="H456" s="212"/>
      <c r="I456" s="212"/>
      <c r="J456" s="211">
        <f>ROUND(I456*H456,1)</f>
        <v>0</v>
      </c>
      <c r="K456" s="209" t="s">
        <v>129</v>
      </c>
      <c r="L456" s="46"/>
      <c r="M456" s="213" t="s">
        <v>19</v>
      </c>
      <c r="N456" s="214" t="s">
        <v>43</v>
      </c>
      <c r="O456" s="86"/>
      <c r="P456" s="215">
        <f>O456*H456</f>
        <v>0</v>
      </c>
      <c r="Q456" s="215">
        <v>0</v>
      </c>
      <c r="R456" s="215">
        <f>Q456*H456</f>
        <v>0</v>
      </c>
      <c r="S456" s="215">
        <v>0</v>
      </c>
      <c r="T456" s="216">
        <f>S456*H456</f>
        <v>0</v>
      </c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R456" s="217" t="s">
        <v>251</v>
      </c>
      <c r="AT456" s="217" t="s">
        <v>125</v>
      </c>
      <c r="AU456" s="217" t="s">
        <v>80</v>
      </c>
      <c r="AY456" s="19" t="s">
        <v>124</v>
      </c>
      <c r="BE456" s="218">
        <f>IF(N456="základní",J456,0)</f>
        <v>0</v>
      </c>
      <c r="BF456" s="218">
        <f>IF(N456="snížená",J456,0)</f>
        <v>0</v>
      </c>
      <c r="BG456" s="218">
        <f>IF(N456="zákl. přenesená",J456,0)</f>
        <v>0</v>
      </c>
      <c r="BH456" s="218">
        <f>IF(N456="sníž. přenesená",J456,0)</f>
        <v>0</v>
      </c>
      <c r="BI456" s="218">
        <f>IF(N456="nulová",J456,0)</f>
        <v>0</v>
      </c>
      <c r="BJ456" s="19" t="s">
        <v>76</v>
      </c>
      <c r="BK456" s="218">
        <f>ROUND(I456*H456,1)</f>
        <v>0</v>
      </c>
      <c r="BL456" s="19" t="s">
        <v>251</v>
      </c>
      <c r="BM456" s="217" t="s">
        <v>736</v>
      </c>
    </row>
    <row r="457" s="2" customFormat="1">
      <c r="A457" s="40"/>
      <c r="B457" s="41"/>
      <c r="C457" s="42"/>
      <c r="D457" s="219" t="s">
        <v>132</v>
      </c>
      <c r="E457" s="42"/>
      <c r="F457" s="220" t="s">
        <v>737</v>
      </c>
      <c r="G457" s="42"/>
      <c r="H457" s="42"/>
      <c r="I457" s="221"/>
      <c r="J457" s="42"/>
      <c r="K457" s="42"/>
      <c r="L457" s="46"/>
      <c r="M457" s="222"/>
      <c r="N457" s="223"/>
      <c r="O457" s="86"/>
      <c r="P457" s="86"/>
      <c r="Q457" s="86"/>
      <c r="R457" s="86"/>
      <c r="S457" s="86"/>
      <c r="T457" s="87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T457" s="19" t="s">
        <v>132</v>
      </c>
      <c r="AU457" s="19" t="s">
        <v>80</v>
      </c>
    </row>
    <row r="458" s="11" customFormat="1" ht="22.8" customHeight="1">
      <c r="A458" s="11"/>
      <c r="B458" s="193"/>
      <c r="C458" s="194"/>
      <c r="D458" s="195" t="s">
        <v>71</v>
      </c>
      <c r="E458" s="233" t="s">
        <v>738</v>
      </c>
      <c r="F458" s="233" t="s">
        <v>739</v>
      </c>
      <c r="G458" s="194"/>
      <c r="H458" s="194"/>
      <c r="I458" s="197"/>
      <c r="J458" s="234">
        <f>BK458</f>
        <v>0</v>
      </c>
      <c r="K458" s="194"/>
      <c r="L458" s="199"/>
      <c r="M458" s="200"/>
      <c r="N458" s="201"/>
      <c r="O458" s="201"/>
      <c r="P458" s="202">
        <f>SUM(P459:P504)</f>
        <v>0</v>
      </c>
      <c r="Q458" s="201"/>
      <c r="R458" s="202">
        <f>SUM(R459:R504)</f>
        <v>13.182864</v>
      </c>
      <c r="S458" s="201"/>
      <c r="T458" s="203">
        <f>SUM(T459:T504)</f>
        <v>3.8810475000000002</v>
      </c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R458" s="204" t="s">
        <v>80</v>
      </c>
      <c r="AT458" s="205" t="s">
        <v>71</v>
      </c>
      <c r="AU458" s="205" t="s">
        <v>76</v>
      </c>
      <c r="AY458" s="204" t="s">
        <v>124</v>
      </c>
      <c r="BK458" s="206">
        <f>SUM(BK459:BK504)</f>
        <v>0</v>
      </c>
    </row>
    <row r="459" s="2" customFormat="1" ht="16.5" customHeight="1">
      <c r="A459" s="40"/>
      <c r="B459" s="41"/>
      <c r="C459" s="207" t="s">
        <v>750</v>
      </c>
      <c r="D459" s="207" t="s">
        <v>125</v>
      </c>
      <c r="E459" s="208" t="s">
        <v>1201</v>
      </c>
      <c r="F459" s="209" t="s">
        <v>1202</v>
      </c>
      <c r="G459" s="210" t="s">
        <v>189</v>
      </c>
      <c r="H459" s="211">
        <v>157</v>
      </c>
      <c r="I459" s="212"/>
      <c r="J459" s="211">
        <f>ROUND(I459*H459,1)</f>
        <v>0</v>
      </c>
      <c r="K459" s="209" t="s">
        <v>129</v>
      </c>
      <c r="L459" s="46"/>
      <c r="M459" s="213" t="s">
        <v>19</v>
      </c>
      <c r="N459" s="214" t="s">
        <v>43</v>
      </c>
      <c r="O459" s="86"/>
      <c r="P459" s="215">
        <f>O459*H459</f>
        <v>0</v>
      </c>
      <c r="Q459" s="215">
        <v>0.00020000000000000001</v>
      </c>
      <c r="R459" s="215">
        <f>Q459*H459</f>
        <v>0.031400000000000004</v>
      </c>
      <c r="S459" s="215">
        <v>0.017780000000000001</v>
      </c>
      <c r="T459" s="216">
        <f>S459*H459</f>
        <v>2.7914600000000003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17" t="s">
        <v>251</v>
      </c>
      <c r="AT459" s="217" t="s">
        <v>125</v>
      </c>
      <c r="AU459" s="217" t="s">
        <v>80</v>
      </c>
      <c r="AY459" s="19" t="s">
        <v>124</v>
      </c>
      <c r="BE459" s="218">
        <f>IF(N459="základní",J459,0)</f>
        <v>0</v>
      </c>
      <c r="BF459" s="218">
        <f>IF(N459="snížená",J459,0)</f>
        <v>0</v>
      </c>
      <c r="BG459" s="218">
        <f>IF(N459="zákl. přenesená",J459,0)</f>
        <v>0</v>
      </c>
      <c r="BH459" s="218">
        <f>IF(N459="sníž. přenesená",J459,0)</f>
        <v>0</v>
      </c>
      <c r="BI459" s="218">
        <f>IF(N459="nulová",J459,0)</f>
        <v>0</v>
      </c>
      <c r="BJ459" s="19" t="s">
        <v>76</v>
      </c>
      <c r="BK459" s="218">
        <f>ROUND(I459*H459,1)</f>
        <v>0</v>
      </c>
      <c r="BL459" s="19" t="s">
        <v>251</v>
      </c>
      <c r="BM459" s="217" t="s">
        <v>1203</v>
      </c>
    </row>
    <row r="460" s="2" customFormat="1">
      <c r="A460" s="40"/>
      <c r="B460" s="41"/>
      <c r="C460" s="42"/>
      <c r="D460" s="219" t="s">
        <v>132</v>
      </c>
      <c r="E460" s="42"/>
      <c r="F460" s="220" t="s">
        <v>1204</v>
      </c>
      <c r="G460" s="42"/>
      <c r="H460" s="42"/>
      <c r="I460" s="221"/>
      <c r="J460" s="42"/>
      <c r="K460" s="42"/>
      <c r="L460" s="46"/>
      <c r="M460" s="222"/>
      <c r="N460" s="223"/>
      <c r="O460" s="86"/>
      <c r="P460" s="86"/>
      <c r="Q460" s="86"/>
      <c r="R460" s="86"/>
      <c r="S460" s="86"/>
      <c r="T460" s="87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T460" s="19" t="s">
        <v>132</v>
      </c>
      <c r="AU460" s="19" t="s">
        <v>80</v>
      </c>
    </row>
    <row r="461" s="14" customFormat="1">
      <c r="A461" s="14"/>
      <c r="B461" s="246"/>
      <c r="C461" s="247"/>
      <c r="D461" s="237" t="s">
        <v>192</v>
      </c>
      <c r="E461" s="248" t="s">
        <v>19</v>
      </c>
      <c r="F461" s="249" t="s">
        <v>313</v>
      </c>
      <c r="G461" s="247"/>
      <c r="H461" s="248" t="s">
        <v>19</v>
      </c>
      <c r="I461" s="250"/>
      <c r="J461" s="247"/>
      <c r="K461" s="247"/>
      <c r="L461" s="251"/>
      <c r="M461" s="252"/>
      <c r="N461" s="253"/>
      <c r="O461" s="253"/>
      <c r="P461" s="253"/>
      <c r="Q461" s="253"/>
      <c r="R461" s="253"/>
      <c r="S461" s="253"/>
      <c r="T461" s="25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5" t="s">
        <v>192</v>
      </c>
      <c r="AU461" s="255" t="s">
        <v>80</v>
      </c>
      <c r="AV461" s="14" t="s">
        <v>76</v>
      </c>
      <c r="AW461" s="14" t="s">
        <v>33</v>
      </c>
      <c r="AX461" s="14" t="s">
        <v>72</v>
      </c>
      <c r="AY461" s="255" t="s">
        <v>124</v>
      </c>
    </row>
    <row r="462" s="13" customFormat="1">
      <c r="A462" s="13"/>
      <c r="B462" s="235"/>
      <c r="C462" s="236"/>
      <c r="D462" s="237" t="s">
        <v>192</v>
      </c>
      <c r="E462" s="256" t="s">
        <v>19</v>
      </c>
      <c r="F462" s="238" t="s">
        <v>1205</v>
      </c>
      <c r="G462" s="236"/>
      <c r="H462" s="239">
        <v>157</v>
      </c>
      <c r="I462" s="240"/>
      <c r="J462" s="236"/>
      <c r="K462" s="236"/>
      <c r="L462" s="241"/>
      <c r="M462" s="242"/>
      <c r="N462" s="243"/>
      <c r="O462" s="243"/>
      <c r="P462" s="243"/>
      <c r="Q462" s="243"/>
      <c r="R462" s="243"/>
      <c r="S462" s="243"/>
      <c r="T462" s="244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5" t="s">
        <v>192</v>
      </c>
      <c r="AU462" s="245" t="s">
        <v>80</v>
      </c>
      <c r="AV462" s="13" t="s">
        <v>80</v>
      </c>
      <c r="AW462" s="13" t="s">
        <v>33</v>
      </c>
      <c r="AX462" s="13" t="s">
        <v>76</v>
      </c>
      <c r="AY462" s="245" t="s">
        <v>124</v>
      </c>
    </row>
    <row r="463" s="2" customFormat="1" ht="21.75" customHeight="1">
      <c r="A463" s="40"/>
      <c r="B463" s="41"/>
      <c r="C463" s="207" t="s">
        <v>755</v>
      </c>
      <c r="D463" s="207" t="s">
        <v>125</v>
      </c>
      <c r="E463" s="208" t="s">
        <v>1206</v>
      </c>
      <c r="F463" s="209" t="s">
        <v>1207</v>
      </c>
      <c r="G463" s="210" t="s">
        <v>516</v>
      </c>
      <c r="H463" s="211">
        <v>61.25</v>
      </c>
      <c r="I463" s="212"/>
      <c r="J463" s="211">
        <f>ROUND(I463*H463,1)</f>
        <v>0</v>
      </c>
      <c r="K463" s="209" t="s">
        <v>129</v>
      </c>
      <c r="L463" s="46"/>
      <c r="M463" s="213" t="s">
        <v>19</v>
      </c>
      <c r="N463" s="214" t="s">
        <v>43</v>
      </c>
      <c r="O463" s="86"/>
      <c r="P463" s="215">
        <f>O463*H463</f>
        <v>0</v>
      </c>
      <c r="Q463" s="215">
        <v>3.0000000000000001E-05</v>
      </c>
      <c r="R463" s="215">
        <f>Q463*H463</f>
        <v>0.0018374999999999999</v>
      </c>
      <c r="S463" s="215">
        <v>0.0046299999999999996</v>
      </c>
      <c r="T463" s="216">
        <f>S463*H463</f>
        <v>0.28358749999999999</v>
      </c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R463" s="217" t="s">
        <v>251</v>
      </c>
      <c r="AT463" s="217" t="s">
        <v>125</v>
      </c>
      <c r="AU463" s="217" t="s">
        <v>80</v>
      </c>
      <c r="AY463" s="19" t="s">
        <v>124</v>
      </c>
      <c r="BE463" s="218">
        <f>IF(N463="základní",J463,0)</f>
        <v>0</v>
      </c>
      <c r="BF463" s="218">
        <f>IF(N463="snížená",J463,0)</f>
        <v>0</v>
      </c>
      <c r="BG463" s="218">
        <f>IF(N463="zákl. přenesená",J463,0)</f>
        <v>0</v>
      </c>
      <c r="BH463" s="218">
        <f>IF(N463="sníž. přenesená",J463,0)</f>
        <v>0</v>
      </c>
      <c r="BI463" s="218">
        <f>IF(N463="nulová",J463,0)</f>
        <v>0</v>
      </c>
      <c r="BJ463" s="19" t="s">
        <v>76</v>
      </c>
      <c r="BK463" s="218">
        <f>ROUND(I463*H463,1)</f>
        <v>0</v>
      </c>
      <c r="BL463" s="19" t="s">
        <v>251</v>
      </c>
      <c r="BM463" s="217" t="s">
        <v>1208</v>
      </c>
    </row>
    <row r="464" s="2" customFormat="1">
      <c r="A464" s="40"/>
      <c r="B464" s="41"/>
      <c r="C464" s="42"/>
      <c r="D464" s="219" t="s">
        <v>132</v>
      </c>
      <c r="E464" s="42"/>
      <c r="F464" s="220" t="s">
        <v>1209</v>
      </c>
      <c r="G464" s="42"/>
      <c r="H464" s="42"/>
      <c r="I464" s="221"/>
      <c r="J464" s="42"/>
      <c r="K464" s="42"/>
      <c r="L464" s="46"/>
      <c r="M464" s="222"/>
      <c r="N464" s="223"/>
      <c r="O464" s="86"/>
      <c r="P464" s="86"/>
      <c r="Q464" s="86"/>
      <c r="R464" s="86"/>
      <c r="S464" s="86"/>
      <c r="T464" s="87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T464" s="19" t="s">
        <v>132</v>
      </c>
      <c r="AU464" s="19" t="s">
        <v>80</v>
      </c>
    </row>
    <row r="465" s="14" customFormat="1">
      <c r="A465" s="14"/>
      <c r="B465" s="246"/>
      <c r="C465" s="247"/>
      <c r="D465" s="237" t="s">
        <v>192</v>
      </c>
      <c r="E465" s="248" t="s">
        <v>19</v>
      </c>
      <c r="F465" s="249" t="s">
        <v>313</v>
      </c>
      <c r="G465" s="247"/>
      <c r="H465" s="248" t="s">
        <v>19</v>
      </c>
      <c r="I465" s="250"/>
      <c r="J465" s="247"/>
      <c r="K465" s="247"/>
      <c r="L465" s="251"/>
      <c r="M465" s="252"/>
      <c r="N465" s="253"/>
      <c r="O465" s="253"/>
      <c r="P465" s="253"/>
      <c r="Q465" s="253"/>
      <c r="R465" s="253"/>
      <c r="S465" s="253"/>
      <c r="T465" s="25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5" t="s">
        <v>192</v>
      </c>
      <c r="AU465" s="255" t="s">
        <v>80</v>
      </c>
      <c r="AV465" s="14" t="s">
        <v>76</v>
      </c>
      <c r="AW465" s="14" t="s">
        <v>33</v>
      </c>
      <c r="AX465" s="14" t="s">
        <v>72</v>
      </c>
      <c r="AY465" s="255" t="s">
        <v>124</v>
      </c>
    </row>
    <row r="466" s="13" customFormat="1">
      <c r="A466" s="13"/>
      <c r="B466" s="235"/>
      <c r="C466" s="236"/>
      <c r="D466" s="237" t="s">
        <v>192</v>
      </c>
      <c r="E466" s="256" t="s">
        <v>19</v>
      </c>
      <c r="F466" s="238" t="s">
        <v>1210</v>
      </c>
      <c r="G466" s="236"/>
      <c r="H466" s="239">
        <v>61.25</v>
      </c>
      <c r="I466" s="240"/>
      <c r="J466" s="236"/>
      <c r="K466" s="236"/>
      <c r="L466" s="241"/>
      <c r="M466" s="242"/>
      <c r="N466" s="243"/>
      <c r="O466" s="243"/>
      <c r="P466" s="243"/>
      <c r="Q466" s="243"/>
      <c r="R466" s="243"/>
      <c r="S466" s="243"/>
      <c r="T466" s="244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5" t="s">
        <v>192</v>
      </c>
      <c r="AU466" s="245" t="s">
        <v>80</v>
      </c>
      <c r="AV466" s="13" t="s">
        <v>80</v>
      </c>
      <c r="AW466" s="13" t="s">
        <v>33</v>
      </c>
      <c r="AX466" s="13" t="s">
        <v>76</v>
      </c>
      <c r="AY466" s="245" t="s">
        <v>124</v>
      </c>
    </row>
    <row r="467" s="2" customFormat="1" ht="21.75" customHeight="1">
      <c r="A467" s="40"/>
      <c r="B467" s="41"/>
      <c r="C467" s="207" t="s">
        <v>762</v>
      </c>
      <c r="D467" s="207" t="s">
        <v>125</v>
      </c>
      <c r="E467" s="208" t="s">
        <v>1211</v>
      </c>
      <c r="F467" s="209" t="s">
        <v>1212</v>
      </c>
      <c r="G467" s="210" t="s">
        <v>189</v>
      </c>
      <c r="H467" s="211">
        <v>157</v>
      </c>
      <c r="I467" s="212"/>
      <c r="J467" s="211">
        <f>ROUND(I467*H467,1)</f>
        <v>0</v>
      </c>
      <c r="K467" s="209" t="s">
        <v>129</v>
      </c>
      <c r="L467" s="46"/>
      <c r="M467" s="213" t="s">
        <v>19</v>
      </c>
      <c r="N467" s="214" t="s">
        <v>43</v>
      </c>
      <c r="O467" s="86"/>
      <c r="P467" s="215">
        <f>O467*H467</f>
        <v>0</v>
      </c>
      <c r="Q467" s="215">
        <v>0</v>
      </c>
      <c r="R467" s="215">
        <f>Q467*H467</f>
        <v>0</v>
      </c>
      <c r="S467" s="215">
        <v>0</v>
      </c>
      <c r="T467" s="216">
        <f>S467*H467</f>
        <v>0</v>
      </c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R467" s="217" t="s">
        <v>251</v>
      </c>
      <c r="AT467" s="217" t="s">
        <v>125</v>
      </c>
      <c r="AU467" s="217" t="s">
        <v>80</v>
      </c>
      <c r="AY467" s="19" t="s">
        <v>124</v>
      </c>
      <c r="BE467" s="218">
        <f>IF(N467="základní",J467,0)</f>
        <v>0</v>
      </c>
      <c r="BF467" s="218">
        <f>IF(N467="snížená",J467,0)</f>
        <v>0</v>
      </c>
      <c r="BG467" s="218">
        <f>IF(N467="zákl. přenesená",J467,0)</f>
        <v>0</v>
      </c>
      <c r="BH467" s="218">
        <f>IF(N467="sníž. přenesená",J467,0)</f>
        <v>0</v>
      </c>
      <c r="BI467" s="218">
        <f>IF(N467="nulová",J467,0)</f>
        <v>0</v>
      </c>
      <c r="BJ467" s="19" t="s">
        <v>76</v>
      </c>
      <c r="BK467" s="218">
        <f>ROUND(I467*H467,1)</f>
        <v>0</v>
      </c>
      <c r="BL467" s="19" t="s">
        <v>251</v>
      </c>
      <c r="BM467" s="217" t="s">
        <v>1213</v>
      </c>
    </row>
    <row r="468" s="2" customFormat="1">
      <c r="A468" s="40"/>
      <c r="B468" s="41"/>
      <c r="C468" s="42"/>
      <c r="D468" s="219" t="s">
        <v>132</v>
      </c>
      <c r="E468" s="42"/>
      <c r="F468" s="220" t="s">
        <v>1214</v>
      </c>
      <c r="G468" s="42"/>
      <c r="H468" s="42"/>
      <c r="I468" s="221"/>
      <c r="J468" s="42"/>
      <c r="K468" s="42"/>
      <c r="L468" s="46"/>
      <c r="M468" s="222"/>
      <c r="N468" s="223"/>
      <c r="O468" s="86"/>
      <c r="P468" s="86"/>
      <c r="Q468" s="86"/>
      <c r="R468" s="86"/>
      <c r="S468" s="86"/>
      <c r="T468" s="87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T468" s="19" t="s">
        <v>132</v>
      </c>
      <c r="AU468" s="19" t="s">
        <v>80</v>
      </c>
    </row>
    <row r="469" s="2" customFormat="1" ht="24.15" customHeight="1">
      <c r="A469" s="40"/>
      <c r="B469" s="41"/>
      <c r="C469" s="207" t="s">
        <v>766</v>
      </c>
      <c r="D469" s="207" t="s">
        <v>125</v>
      </c>
      <c r="E469" s="208" t="s">
        <v>1215</v>
      </c>
      <c r="F469" s="209" t="s">
        <v>1216</v>
      </c>
      <c r="G469" s="210" t="s">
        <v>516</v>
      </c>
      <c r="H469" s="211">
        <v>61.25</v>
      </c>
      <c r="I469" s="212"/>
      <c r="J469" s="211">
        <f>ROUND(I469*H469,1)</f>
        <v>0</v>
      </c>
      <c r="K469" s="209" t="s">
        <v>129</v>
      </c>
      <c r="L469" s="46"/>
      <c r="M469" s="213" t="s">
        <v>19</v>
      </c>
      <c r="N469" s="214" t="s">
        <v>43</v>
      </c>
      <c r="O469" s="86"/>
      <c r="P469" s="215">
        <f>O469*H469</f>
        <v>0</v>
      </c>
      <c r="Q469" s="215">
        <v>0</v>
      </c>
      <c r="R469" s="215">
        <f>Q469*H469</f>
        <v>0</v>
      </c>
      <c r="S469" s="215">
        <v>0</v>
      </c>
      <c r="T469" s="216">
        <f>S469*H469</f>
        <v>0</v>
      </c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R469" s="217" t="s">
        <v>251</v>
      </c>
      <c r="AT469" s="217" t="s">
        <v>125</v>
      </c>
      <c r="AU469" s="217" t="s">
        <v>80</v>
      </c>
      <c r="AY469" s="19" t="s">
        <v>124</v>
      </c>
      <c r="BE469" s="218">
        <f>IF(N469="základní",J469,0)</f>
        <v>0</v>
      </c>
      <c r="BF469" s="218">
        <f>IF(N469="snížená",J469,0)</f>
        <v>0</v>
      </c>
      <c r="BG469" s="218">
        <f>IF(N469="zákl. přenesená",J469,0)</f>
        <v>0</v>
      </c>
      <c r="BH469" s="218">
        <f>IF(N469="sníž. přenesená",J469,0)</f>
        <v>0</v>
      </c>
      <c r="BI469" s="218">
        <f>IF(N469="nulová",J469,0)</f>
        <v>0</v>
      </c>
      <c r="BJ469" s="19" t="s">
        <v>76</v>
      </c>
      <c r="BK469" s="218">
        <f>ROUND(I469*H469,1)</f>
        <v>0</v>
      </c>
      <c r="BL469" s="19" t="s">
        <v>251</v>
      </c>
      <c r="BM469" s="217" t="s">
        <v>1217</v>
      </c>
    </row>
    <row r="470" s="2" customFormat="1">
      <c r="A470" s="40"/>
      <c r="B470" s="41"/>
      <c r="C470" s="42"/>
      <c r="D470" s="219" t="s">
        <v>132</v>
      </c>
      <c r="E470" s="42"/>
      <c r="F470" s="220" t="s">
        <v>1218</v>
      </c>
      <c r="G470" s="42"/>
      <c r="H470" s="42"/>
      <c r="I470" s="221"/>
      <c r="J470" s="42"/>
      <c r="K470" s="42"/>
      <c r="L470" s="46"/>
      <c r="M470" s="222"/>
      <c r="N470" s="223"/>
      <c r="O470" s="86"/>
      <c r="P470" s="86"/>
      <c r="Q470" s="86"/>
      <c r="R470" s="86"/>
      <c r="S470" s="86"/>
      <c r="T470" s="87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T470" s="19" t="s">
        <v>132</v>
      </c>
      <c r="AU470" s="19" t="s">
        <v>80</v>
      </c>
    </row>
    <row r="471" s="2" customFormat="1" ht="24.15" customHeight="1">
      <c r="A471" s="40"/>
      <c r="B471" s="41"/>
      <c r="C471" s="207" t="s">
        <v>770</v>
      </c>
      <c r="D471" s="207" t="s">
        <v>125</v>
      </c>
      <c r="E471" s="208" t="s">
        <v>741</v>
      </c>
      <c r="F471" s="209" t="s">
        <v>742</v>
      </c>
      <c r="G471" s="210" t="s">
        <v>189</v>
      </c>
      <c r="H471" s="211">
        <v>215</v>
      </c>
      <c r="I471" s="212"/>
      <c r="J471" s="211">
        <f>ROUND(I471*H471,1)</f>
        <v>0</v>
      </c>
      <c r="K471" s="209" t="s">
        <v>129</v>
      </c>
      <c r="L471" s="46"/>
      <c r="M471" s="213" t="s">
        <v>19</v>
      </c>
      <c r="N471" s="214" t="s">
        <v>43</v>
      </c>
      <c r="O471" s="86"/>
      <c r="P471" s="215">
        <f>O471*H471</f>
        <v>0</v>
      </c>
      <c r="Q471" s="215">
        <v>0.00024000000000000001</v>
      </c>
      <c r="R471" s="215">
        <f>Q471*H471</f>
        <v>0.0516</v>
      </c>
      <c r="S471" s="215">
        <v>0</v>
      </c>
      <c r="T471" s="216">
        <f>S471*H471</f>
        <v>0</v>
      </c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R471" s="217" t="s">
        <v>251</v>
      </c>
      <c r="AT471" s="217" t="s">
        <v>125</v>
      </c>
      <c r="AU471" s="217" t="s">
        <v>80</v>
      </c>
      <c r="AY471" s="19" t="s">
        <v>124</v>
      </c>
      <c r="BE471" s="218">
        <f>IF(N471="základní",J471,0)</f>
        <v>0</v>
      </c>
      <c r="BF471" s="218">
        <f>IF(N471="snížená",J471,0)</f>
        <v>0</v>
      </c>
      <c r="BG471" s="218">
        <f>IF(N471="zákl. přenesená",J471,0)</f>
        <v>0</v>
      </c>
      <c r="BH471" s="218">
        <f>IF(N471="sníž. přenesená",J471,0)</f>
        <v>0</v>
      </c>
      <c r="BI471" s="218">
        <f>IF(N471="nulová",J471,0)</f>
        <v>0</v>
      </c>
      <c r="BJ471" s="19" t="s">
        <v>76</v>
      </c>
      <c r="BK471" s="218">
        <f>ROUND(I471*H471,1)</f>
        <v>0</v>
      </c>
      <c r="BL471" s="19" t="s">
        <v>251</v>
      </c>
      <c r="BM471" s="217" t="s">
        <v>743</v>
      </c>
    </row>
    <row r="472" s="2" customFormat="1">
      <c r="A472" s="40"/>
      <c r="B472" s="41"/>
      <c r="C472" s="42"/>
      <c r="D472" s="219" t="s">
        <v>132</v>
      </c>
      <c r="E472" s="42"/>
      <c r="F472" s="220" t="s">
        <v>744</v>
      </c>
      <c r="G472" s="42"/>
      <c r="H472" s="42"/>
      <c r="I472" s="221"/>
      <c r="J472" s="42"/>
      <c r="K472" s="42"/>
      <c r="L472" s="46"/>
      <c r="M472" s="222"/>
      <c r="N472" s="223"/>
      <c r="O472" s="86"/>
      <c r="P472" s="86"/>
      <c r="Q472" s="86"/>
      <c r="R472" s="86"/>
      <c r="S472" s="86"/>
      <c r="T472" s="87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T472" s="19" t="s">
        <v>132</v>
      </c>
      <c r="AU472" s="19" t="s">
        <v>80</v>
      </c>
    </row>
    <row r="473" s="14" customFormat="1">
      <c r="A473" s="14"/>
      <c r="B473" s="246"/>
      <c r="C473" s="247"/>
      <c r="D473" s="237" t="s">
        <v>192</v>
      </c>
      <c r="E473" s="248" t="s">
        <v>19</v>
      </c>
      <c r="F473" s="249" t="s">
        <v>313</v>
      </c>
      <c r="G473" s="247"/>
      <c r="H473" s="248" t="s">
        <v>19</v>
      </c>
      <c r="I473" s="250"/>
      <c r="J473" s="247"/>
      <c r="K473" s="247"/>
      <c r="L473" s="251"/>
      <c r="M473" s="252"/>
      <c r="N473" s="253"/>
      <c r="O473" s="253"/>
      <c r="P473" s="253"/>
      <c r="Q473" s="253"/>
      <c r="R473" s="253"/>
      <c r="S473" s="253"/>
      <c r="T473" s="25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5" t="s">
        <v>192</v>
      </c>
      <c r="AU473" s="255" t="s">
        <v>80</v>
      </c>
      <c r="AV473" s="14" t="s">
        <v>76</v>
      </c>
      <c r="AW473" s="14" t="s">
        <v>33</v>
      </c>
      <c r="AX473" s="14" t="s">
        <v>72</v>
      </c>
      <c r="AY473" s="255" t="s">
        <v>124</v>
      </c>
    </row>
    <row r="474" s="13" customFormat="1">
      <c r="A474" s="13"/>
      <c r="B474" s="235"/>
      <c r="C474" s="236"/>
      <c r="D474" s="237" t="s">
        <v>192</v>
      </c>
      <c r="E474" s="256" t="s">
        <v>19</v>
      </c>
      <c r="F474" s="238" t="s">
        <v>1053</v>
      </c>
      <c r="G474" s="236"/>
      <c r="H474" s="239">
        <v>215</v>
      </c>
      <c r="I474" s="240"/>
      <c r="J474" s="236"/>
      <c r="K474" s="236"/>
      <c r="L474" s="241"/>
      <c r="M474" s="242"/>
      <c r="N474" s="243"/>
      <c r="O474" s="243"/>
      <c r="P474" s="243"/>
      <c r="Q474" s="243"/>
      <c r="R474" s="243"/>
      <c r="S474" s="243"/>
      <c r="T474" s="244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5" t="s">
        <v>192</v>
      </c>
      <c r="AU474" s="245" t="s">
        <v>80</v>
      </c>
      <c r="AV474" s="13" t="s">
        <v>80</v>
      </c>
      <c r="AW474" s="13" t="s">
        <v>33</v>
      </c>
      <c r="AX474" s="13" t="s">
        <v>76</v>
      </c>
      <c r="AY474" s="245" t="s">
        <v>124</v>
      </c>
    </row>
    <row r="475" s="2" customFormat="1" ht="16.5" customHeight="1">
      <c r="A475" s="40"/>
      <c r="B475" s="41"/>
      <c r="C475" s="268" t="s">
        <v>774</v>
      </c>
      <c r="D475" s="268" t="s">
        <v>453</v>
      </c>
      <c r="E475" s="269" t="s">
        <v>746</v>
      </c>
      <c r="F475" s="270" t="s">
        <v>747</v>
      </c>
      <c r="G475" s="271" t="s">
        <v>234</v>
      </c>
      <c r="H475" s="272">
        <v>6536</v>
      </c>
      <c r="I475" s="273"/>
      <c r="J475" s="272">
        <f>ROUND(I475*H475,1)</f>
        <v>0</v>
      </c>
      <c r="K475" s="270" t="s">
        <v>19</v>
      </c>
      <c r="L475" s="274"/>
      <c r="M475" s="275" t="s">
        <v>19</v>
      </c>
      <c r="N475" s="276" t="s">
        <v>43</v>
      </c>
      <c r="O475" s="86"/>
      <c r="P475" s="215">
        <f>O475*H475</f>
        <v>0</v>
      </c>
      <c r="Q475" s="215">
        <v>0.0016999999999999999</v>
      </c>
      <c r="R475" s="215">
        <f>Q475*H475</f>
        <v>11.1112</v>
      </c>
      <c r="S475" s="215">
        <v>0</v>
      </c>
      <c r="T475" s="216">
        <f>S475*H475</f>
        <v>0</v>
      </c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R475" s="217" t="s">
        <v>315</v>
      </c>
      <c r="AT475" s="217" t="s">
        <v>453</v>
      </c>
      <c r="AU475" s="217" t="s">
        <v>80</v>
      </c>
      <c r="AY475" s="19" t="s">
        <v>124</v>
      </c>
      <c r="BE475" s="218">
        <f>IF(N475="základní",J475,0)</f>
        <v>0</v>
      </c>
      <c r="BF475" s="218">
        <f>IF(N475="snížená",J475,0)</f>
        <v>0</v>
      </c>
      <c r="BG475" s="218">
        <f>IF(N475="zákl. přenesená",J475,0)</f>
        <v>0</v>
      </c>
      <c r="BH475" s="218">
        <f>IF(N475="sníž. přenesená",J475,0)</f>
        <v>0</v>
      </c>
      <c r="BI475" s="218">
        <f>IF(N475="nulová",J475,0)</f>
        <v>0</v>
      </c>
      <c r="BJ475" s="19" t="s">
        <v>76</v>
      </c>
      <c r="BK475" s="218">
        <f>ROUND(I475*H475,1)</f>
        <v>0</v>
      </c>
      <c r="BL475" s="19" t="s">
        <v>251</v>
      </c>
      <c r="BM475" s="217" t="s">
        <v>748</v>
      </c>
    </row>
    <row r="476" s="13" customFormat="1">
      <c r="A476" s="13"/>
      <c r="B476" s="235"/>
      <c r="C476" s="236"/>
      <c r="D476" s="237" t="s">
        <v>192</v>
      </c>
      <c r="E476" s="236"/>
      <c r="F476" s="238" t="s">
        <v>1219</v>
      </c>
      <c r="G476" s="236"/>
      <c r="H476" s="239">
        <v>6536</v>
      </c>
      <c r="I476" s="240"/>
      <c r="J476" s="236"/>
      <c r="K476" s="236"/>
      <c r="L476" s="241"/>
      <c r="M476" s="242"/>
      <c r="N476" s="243"/>
      <c r="O476" s="243"/>
      <c r="P476" s="243"/>
      <c r="Q476" s="243"/>
      <c r="R476" s="243"/>
      <c r="S476" s="243"/>
      <c r="T476" s="244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5" t="s">
        <v>192</v>
      </c>
      <c r="AU476" s="245" t="s">
        <v>80</v>
      </c>
      <c r="AV476" s="13" t="s">
        <v>80</v>
      </c>
      <c r="AW476" s="13" t="s">
        <v>4</v>
      </c>
      <c r="AX476" s="13" t="s">
        <v>76</v>
      </c>
      <c r="AY476" s="245" t="s">
        <v>124</v>
      </c>
    </row>
    <row r="477" s="2" customFormat="1" ht="16.5" customHeight="1">
      <c r="A477" s="40"/>
      <c r="B477" s="41"/>
      <c r="C477" s="207" t="s">
        <v>778</v>
      </c>
      <c r="D477" s="207" t="s">
        <v>125</v>
      </c>
      <c r="E477" s="208" t="s">
        <v>1220</v>
      </c>
      <c r="F477" s="209" t="s">
        <v>1221</v>
      </c>
      <c r="G477" s="210" t="s">
        <v>516</v>
      </c>
      <c r="H477" s="211">
        <v>30.5</v>
      </c>
      <c r="I477" s="212"/>
      <c r="J477" s="211">
        <f>ROUND(I477*H477,1)</f>
        <v>0</v>
      </c>
      <c r="K477" s="209" t="s">
        <v>129</v>
      </c>
      <c r="L477" s="46"/>
      <c r="M477" s="213" t="s">
        <v>19</v>
      </c>
      <c r="N477" s="214" t="s">
        <v>43</v>
      </c>
      <c r="O477" s="86"/>
      <c r="P477" s="215">
        <f>O477*H477</f>
        <v>0</v>
      </c>
      <c r="Q477" s="215">
        <v>0.00012</v>
      </c>
      <c r="R477" s="215">
        <f>Q477*H477</f>
        <v>0.0036600000000000001</v>
      </c>
      <c r="S477" s="215">
        <v>0</v>
      </c>
      <c r="T477" s="216">
        <f>S477*H477</f>
        <v>0</v>
      </c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R477" s="217" t="s">
        <v>251</v>
      </c>
      <c r="AT477" s="217" t="s">
        <v>125</v>
      </c>
      <c r="AU477" s="217" t="s">
        <v>80</v>
      </c>
      <c r="AY477" s="19" t="s">
        <v>124</v>
      </c>
      <c r="BE477" s="218">
        <f>IF(N477="základní",J477,0)</f>
        <v>0</v>
      </c>
      <c r="BF477" s="218">
        <f>IF(N477="snížená",J477,0)</f>
        <v>0</v>
      </c>
      <c r="BG477" s="218">
        <f>IF(N477="zákl. přenesená",J477,0)</f>
        <v>0</v>
      </c>
      <c r="BH477" s="218">
        <f>IF(N477="sníž. přenesená",J477,0)</f>
        <v>0</v>
      </c>
      <c r="BI477" s="218">
        <f>IF(N477="nulová",J477,0)</f>
        <v>0</v>
      </c>
      <c r="BJ477" s="19" t="s">
        <v>76</v>
      </c>
      <c r="BK477" s="218">
        <f>ROUND(I477*H477,1)</f>
        <v>0</v>
      </c>
      <c r="BL477" s="19" t="s">
        <v>251</v>
      </c>
      <c r="BM477" s="217" t="s">
        <v>1222</v>
      </c>
    </row>
    <row r="478" s="2" customFormat="1">
      <c r="A478" s="40"/>
      <c r="B478" s="41"/>
      <c r="C478" s="42"/>
      <c r="D478" s="219" t="s">
        <v>132</v>
      </c>
      <c r="E478" s="42"/>
      <c r="F478" s="220" t="s">
        <v>1223</v>
      </c>
      <c r="G478" s="42"/>
      <c r="H478" s="42"/>
      <c r="I478" s="221"/>
      <c r="J478" s="42"/>
      <c r="K478" s="42"/>
      <c r="L478" s="46"/>
      <c r="M478" s="222"/>
      <c r="N478" s="223"/>
      <c r="O478" s="86"/>
      <c r="P478" s="86"/>
      <c r="Q478" s="86"/>
      <c r="R478" s="86"/>
      <c r="S478" s="86"/>
      <c r="T478" s="87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T478" s="19" t="s">
        <v>132</v>
      </c>
      <c r="AU478" s="19" t="s">
        <v>80</v>
      </c>
    </row>
    <row r="479" s="14" customFormat="1">
      <c r="A479" s="14"/>
      <c r="B479" s="246"/>
      <c r="C479" s="247"/>
      <c r="D479" s="237" t="s">
        <v>192</v>
      </c>
      <c r="E479" s="248" t="s">
        <v>19</v>
      </c>
      <c r="F479" s="249" t="s">
        <v>313</v>
      </c>
      <c r="G479" s="247"/>
      <c r="H479" s="248" t="s">
        <v>19</v>
      </c>
      <c r="I479" s="250"/>
      <c r="J479" s="247"/>
      <c r="K479" s="247"/>
      <c r="L479" s="251"/>
      <c r="M479" s="252"/>
      <c r="N479" s="253"/>
      <c r="O479" s="253"/>
      <c r="P479" s="253"/>
      <c r="Q479" s="253"/>
      <c r="R479" s="253"/>
      <c r="S479" s="253"/>
      <c r="T479" s="25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55" t="s">
        <v>192</v>
      </c>
      <c r="AU479" s="255" t="s">
        <v>80</v>
      </c>
      <c r="AV479" s="14" t="s">
        <v>76</v>
      </c>
      <c r="AW479" s="14" t="s">
        <v>33</v>
      </c>
      <c r="AX479" s="14" t="s">
        <v>72</v>
      </c>
      <c r="AY479" s="255" t="s">
        <v>124</v>
      </c>
    </row>
    <row r="480" s="13" customFormat="1">
      <c r="A480" s="13"/>
      <c r="B480" s="235"/>
      <c r="C480" s="236"/>
      <c r="D480" s="237" t="s">
        <v>192</v>
      </c>
      <c r="E480" s="256" t="s">
        <v>19</v>
      </c>
      <c r="F480" s="238" t="s">
        <v>1224</v>
      </c>
      <c r="G480" s="236"/>
      <c r="H480" s="239">
        <v>30.5</v>
      </c>
      <c r="I480" s="240"/>
      <c r="J480" s="236"/>
      <c r="K480" s="236"/>
      <c r="L480" s="241"/>
      <c r="M480" s="242"/>
      <c r="N480" s="243"/>
      <c r="O480" s="243"/>
      <c r="P480" s="243"/>
      <c r="Q480" s="243"/>
      <c r="R480" s="243"/>
      <c r="S480" s="243"/>
      <c r="T480" s="244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5" t="s">
        <v>192</v>
      </c>
      <c r="AU480" s="245" t="s">
        <v>80</v>
      </c>
      <c r="AV480" s="13" t="s">
        <v>80</v>
      </c>
      <c r="AW480" s="13" t="s">
        <v>33</v>
      </c>
      <c r="AX480" s="13" t="s">
        <v>76</v>
      </c>
      <c r="AY480" s="245" t="s">
        <v>124</v>
      </c>
    </row>
    <row r="481" s="2" customFormat="1" ht="16.5" customHeight="1">
      <c r="A481" s="40"/>
      <c r="B481" s="41"/>
      <c r="C481" s="268" t="s">
        <v>782</v>
      </c>
      <c r="D481" s="268" t="s">
        <v>453</v>
      </c>
      <c r="E481" s="269" t="s">
        <v>746</v>
      </c>
      <c r="F481" s="270" t="s">
        <v>747</v>
      </c>
      <c r="G481" s="271" t="s">
        <v>234</v>
      </c>
      <c r="H481" s="272">
        <v>266.76999999999998</v>
      </c>
      <c r="I481" s="273"/>
      <c r="J481" s="272">
        <f>ROUND(I481*H481,1)</f>
        <v>0</v>
      </c>
      <c r="K481" s="270" t="s">
        <v>19</v>
      </c>
      <c r="L481" s="274"/>
      <c r="M481" s="275" t="s">
        <v>19</v>
      </c>
      <c r="N481" s="276" t="s">
        <v>43</v>
      </c>
      <c r="O481" s="86"/>
      <c r="P481" s="215">
        <f>O481*H481</f>
        <v>0</v>
      </c>
      <c r="Q481" s="215">
        <v>0.0016999999999999999</v>
      </c>
      <c r="R481" s="215">
        <f>Q481*H481</f>
        <v>0.45350899999999994</v>
      </c>
      <c r="S481" s="215">
        <v>0</v>
      </c>
      <c r="T481" s="216">
        <f>S481*H481</f>
        <v>0</v>
      </c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R481" s="217" t="s">
        <v>315</v>
      </c>
      <c r="AT481" s="217" t="s">
        <v>453</v>
      </c>
      <c r="AU481" s="217" t="s">
        <v>80</v>
      </c>
      <c r="AY481" s="19" t="s">
        <v>124</v>
      </c>
      <c r="BE481" s="218">
        <f>IF(N481="základní",J481,0)</f>
        <v>0</v>
      </c>
      <c r="BF481" s="218">
        <f>IF(N481="snížená",J481,0)</f>
        <v>0</v>
      </c>
      <c r="BG481" s="218">
        <f>IF(N481="zákl. přenesená",J481,0)</f>
        <v>0</v>
      </c>
      <c r="BH481" s="218">
        <f>IF(N481="sníž. přenesená",J481,0)</f>
        <v>0</v>
      </c>
      <c r="BI481" s="218">
        <f>IF(N481="nulová",J481,0)</f>
        <v>0</v>
      </c>
      <c r="BJ481" s="19" t="s">
        <v>76</v>
      </c>
      <c r="BK481" s="218">
        <f>ROUND(I481*H481,1)</f>
        <v>0</v>
      </c>
      <c r="BL481" s="19" t="s">
        <v>251</v>
      </c>
      <c r="BM481" s="217" t="s">
        <v>1225</v>
      </c>
    </row>
    <row r="482" s="13" customFormat="1">
      <c r="A482" s="13"/>
      <c r="B482" s="235"/>
      <c r="C482" s="236"/>
      <c r="D482" s="237" t="s">
        <v>192</v>
      </c>
      <c r="E482" s="236"/>
      <c r="F482" s="238" t="s">
        <v>1226</v>
      </c>
      <c r="G482" s="236"/>
      <c r="H482" s="239">
        <v>266.76999999999998</v>
      </c>
      <c r="I482" s="240"/>
      <c r="J482" s="236"/>
      <c r="K482" s="236"/>
      <c r="L482" s="241"/>
      <c r="M482" s="242"/>
      <c r="N482" s="243"/>
      <c r="O482" s="243"/>
      <c r="P482" s="243"/>
      <c r="Q482" s="243"/>
      <c r="R482" s="243"/>
      <c r="S482" s="243"/>
      <c r="T482" s="244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5" t="s">
        <v>192</v>
      </c>
      <c r="AU482" s="245" t="s">
        <v>80</v>
      </c>
      <c r="AV482" s="13" t="s">
        <v>80</v>
      </c>
      <c r="AW482" s="13" t="s">
        <v>4</v>
      </c>
      <c r="AX482" s="13" t="s">
        <v>76</v>
      </c>
      <c r="AY482" s="245" t="s">
        <v>124</v>
      </c>
    </row>
    <row r="483" s="2" customFormat="1" ht="24.15" customHeight="1">
      <c r="A483" s="40"/>
      <c r="B483" s="41"/>
      <c r="C483" s="207" t="s">
        <v>786</v>
      </c>
      <c r="D483" s="207" t="s">
        <v>125</v>
      </c>
      <c r="E483" s="208" t="s">
        <v>1227</v>
      </c>
      <c r="F483" s="209" t="s">
        <v>1228</v>
      </c>
      <c r="G483" s="210" t="s">
        <v>516</v>
      </c>
      <c r="H483" s="211">
        <v>48.75</v>
      </c>
      <c r="I483" s="212"/>
      <c r="J483" s="211">
        <f>ROUND(I483*H483,1)</f>
        <v>0</v>
      </c>
      <c r="K483" s="209" t="s">
        <v>129</v>
      </c>
      <c r="L483" s="46"/>
      <c r="M483" s="213" t="s">
        <v>19</v>
      </c>
      <c r="N483" s="214" t="s">
        <v>43</v>
      </c>
      <c r="O483" s="86"/>
      <c r="P483" s="215">
        <f>O483*H483</f>
        <v>0</v>
      </c>
      <c r="Q483" s="215">
        <v>0.00011</v>
      </c>
      <c r="R483" s="215">
        <f>Q483*H483</f>
        <v>0.0053625000000000001</v>
      </c>
      <c r="S483" s="215">
        <v>0</v>
      </c>
      <c r="T483" s="216">
        <f>S483*H483</f>
        <v>0</v>
      </c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R483" s="217" t="s">
        <v>251</v>
      </c>
      <c r="AT483" s="217" t="s">
        <v>125</v>
      </c>
      <c r="AU483" s="217" t="s">
        <v>80</v>
      </c>
      <c r="AY483" s="19" t="s">
        <v>124</v>
      </c>
      <c r="BE483" s="218">
        <f>IF(N483="základní",J483,0)</f>
        <v>0</v>
      </c>
      <c r="BF483" s="218">
        <f>IF(N483="snížená",J483,0)</f>
        <v>0</v>
      </c>
      <c r="BG483" s="218">
        <f>IF(N483="zákl. přenesená",J483,0)</f>
        <v>0</v>
      </c>
      <c r="BH483" s="218">
        <f>IF(N483="sníž. přenesená",J483,0)</f>
        <v>0</v>
      </c>
      <c r="BI483" s="218">
        <f>IF(N483="nulová",J483,0)</f>
        <v>0</v>
      </c>
      <c r="BJ483" s="19" t="s">
        <v>76</v>
      </c>
      <c r="BK483" s="218">
        <f>ROUND(I483*H483,1)</f>
        <v>0</v>
      </c>
      <c r="BL483" s="19" t="s">
        <v>251</v>
      </c>
      <c r="BM483" s="217" t="s">
        <v>1229</v>
      </c>
    </row>
    <row r="484" s="2" customFormat="1">
      <c r="A484" s="40"/>
      <c r="B484" s="41"/>
      <c r="C484" s="42"/>
      <c r="D484" s="219" t="s">
        <v>132</v>
      </c>
      <c r="E484" s="42"/>
      <c r="F484" s="220" t="s">
        <v>1230</v>
      </c>
      <c r="G484" s="42"/>
      <c r="H484" s="42"/>
      <c r="I484" s="221"/>
      <c r="J484" s="42"/>
      <c r="K484" s="42"/>
      <c r="L484" s="46"/>
      <c r="M484" s="222"/>
      <c r="N484" s="223"/>
      <c r="O484" s="86"/>
      <c r="P484" s="86"/>
      <c r="Q484" s="86"/>
      <c r="R484" s="86"/>
      <c r="S484" s="86"/>
      <c r="T484" s="87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T484" s="19" t="s">
        <v>132</v>
      </c>
      <c r="AU484" s="19" t="s">
        <v>80</v>
      </c>
    </row>
    <row r="485" s="14" customFormat="1">
      <c r="A485" s="14"/>
      <c r="B485" s="246"/>
      <c r="C485" s="247"/>
      <c r="D485" s="237" t="s">
        <v>192</v>
      </c>
      <c r="E485" s="248" t="s">
        <v>19</v>
      </c>
      <c r="F485" s="249" t="s">
        <v>313</v>
      </c>
      <c r="G485" s="247"/>
      <c r="H485" s="248" t="s">
        <v>19</v>
      </c>
      <c r="I485" s="250"/>
      <c r="J485" s="247"/>
      <c r="K485" s="247"/>
      <c r="L485" s="251"/>
      <c r="M485" s="252"/>
      <c r="N485" s="253"/>
      <c r="O485" s="253"/>
      <c r="P485" s="253"/>
      <c r="Q485" s="253"/>
      <c r="R485" s="253"/>
      <c r="S485" s="253"/>
      <c r="T485" s="25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55" t="s">
        <v>192</v>
      </c>
      <c r="AU485" s="255" t="s">
        <v>80</v>
      </c>
      <c r="AV485" s="14" t="s">
        <v>76</v>
      </c>
      <c r="AW485" s="14" t="s">
        <v>33</v>
      </c>
      <c r="AX485" s="14" t="s">
        <v>72</v>
      </c>
      <c r="AY485" s="255" t="s">
        <v>124</v>
      </c>
    </row>
    <row r="486" s="13" customFormat="1">
      <c r="A486" s="13"/>
      <c r="B486" s="235"/>
      <c r="C486" s="236"/>
      <c r="D486" s="237" t="s">
        <v>192</v>
      </c>
      <c r="E486" s="256" t="s">
        <v>19</v>
      </c>
      <c r="F486" s="238" t="s">
        <v>1231</v>
      </c>
      <c r="G486" s="236"/>
      <c r="H486" s="239">
        <v>48.75</v>
      </c>
      <c r="I486" s="240"/>
      <c r="J486" s="236"/>
      <c r="K486" s="236"/>
      <c r="L486" s="241"/>
      <c r="M486" s="242"/>
      <c r="N486" s="243"/>
      <c r="O486" s="243"/>
      <c r="P486" s="243"/>
      <c r="Q486" s="243"/>
      <c r="R486" s="243"/>
      <c r="S486" s="243"/>
      <c r="T486" s="244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5" t="s">
        <v>192</v>
      </c>
      <c r="AU486" s="245" t="s">
        <v>80</v>
      </c>
      <c r="AV486" s="13" t="s">
        <v>80</v>
      </c>
      <c r="AW486" s="13" t="s">
        <v>33</v>
      </c>
      <c r="AX486" s="13" t="s">
        <v>76</v>
      </c>
      <c r="AY486" s="245" t="s">
        <v>124</v>
      </c>
    </row>
    <row r="487" s="2" customFormat="1" ht="16.5" customHeight="1">
      <c r="A487" s="40"/>
      <c r="B487" s="41"/>
      <c r="C487" s="268" t="s">
        <v>790</v>
      </c>
      <c r="D487" s="268" t="s">
        <v>453</v>
      </c>
      <c r="E487" s="269" t="s">
        <v>1232</v>
      </c>
      <c r="F487" s="270" t="s">
        <v>1233</v>
      </c>
      <c r="G487" s="271" t="s">
        <v>234</v>
      </c>
      <c r="H487" s="272">
        <v>819</v>
      </c>
      <c r="I487" s="273"/>
      <c r="J487" s="272">
        <f>ROUND(I487*H487,1)</f>
        <v>0</v>
      </c>
      <c r="K487" s="270" t="s">
        <v>19</v>
      </c>
      <c r="L487" s="274"/>
      <c r="M487" s="275" t="s">
        <v>19</v>
      </c>
      <c r="N487" s="276" t="s">
        <v>43</v>
      </c>
      <c r="O487" s="86"/>
      <c r="P487" s="215">
        <f>O487*H487</f>
        <v>0</v>
      </c>
      <c r="Q487" s="215">
        <v>0.00148</v>
      </c>
      <c r="R487" s="215">
        <f>Q487*H487</f>
        <v>1.2121200000000001</v>
      </c>
      <c r="S487" s="215">
        <v>0</v>
      </c>
      <c r="T487" s="216">
        <f>S487*H487</f>
        <v>0</v>
      </c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R487" s="217" t="s">
        <v>315</v>
      </c>
      <c r="AT487" s="217" t="s">
        <v>453</v>
      </c>
      <c r="AU487" s="217" t="s">
        <v>80</v>
      </c>
      <c r="AY487" s="19" t="s">
        <v>124</v>
      </c>
      <c r="BE487" s="218">
        <f>IF(N487="základní",J487,0)</f>
        <v>0</v>
      </c>
      <c r="BF487" s="218">
        <f>IF(N487="snížená",J487,0)</f>
        <v>0</v>
      </c>
      <c r="BG487" s="218">
        <f>IF(N487="zákl. přenesená",J487,0)</f>
        <v>0</v>
      </c>
      <c r="BH487" s="218">
        <f>IF(N487="sníž. přenesená",J487,0)</f>
        <v>0</v>
      </c>
      <c r="BI487" s="218">
        <f>IF(N487="nulová",J487,0)</f>
        <v>0</v>
      </c>
      <c r="BJ487" s="19" t="s">
        <v>76</v>
      </c>
      <c r="BK487" s="218">
        <f>ROUND(I487*H487,1)</f>
        <v>0</v>
      </c>
      <c r="BL487" s="19" t="s">
        <v>251</v>
      </c>
      <c r="BM487" s="217" t="s">
        <v>1234</v>
      </c>
    </row>
    <row r="488" s="13" customFormat="1">
      <c r="A488" s="13"/>
      <c r="B488" s="235"/>
      <c r="C488" s="236"/>
      <c r="D488" s="237" t="s">
        <v>192</v>
      </c>
      <c r="E488" s="236"/>
      <c r="F488" s="238" t="s">
        <v>1235</v>
      </c>
      <c r="G488" s="236"/>
      <c r="H488" s="239">
        <v>819</v>
      </c>
      <c r="I488" s="240"/>
      <c r="J488" s="236"/>
      <c r="K488" s="236"/>
      <c r="L488" s="241"/>
      <c r="M488" s="242"/>
      <c r="N488" s="243"/>
      <c r="O488" s="243"/>
      <c r="P488" s="243"/>
      <c r="Q488" s="243"/>
      <c r="R488" s="243"/>
      <c r="S488" s="243"/>
      <c r="T488" s="244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5" t="s">
        <v>192</v>
      </c>
      <c r="AU488" s="245" t="s">
        <v>80</v>
      </c>
      <c r="AV488" s="13" t="s">
        <v>80</v>
      </c>
      <c r="AW488" s="13" t="s">
        <v>4</v>
      </c>
      <c r="AX488" s="13" t="s">
        <v>76</v>
      </c>
      <c r="AY488" s="245" t="s">
        <v>124</v>
      </c>
    </row>
    <row r="489" s="2" customFormat="1" ht="24.15" customHeight="1">
      <c r="A489" s="40"/>
      <c r="B489" s="41"/>
      <c r="C489" s="207" t="s">
        <v>794</v>
      </c>
      <c r="D489" s="207" t="s">
        <v>125</v>
      </c>
      <c r="E489" s="208" t="s">
        <v>1236</v>
      </c>
      <c r="F489" s="209" t="s">
        <v>1237</v>
      </c>
      <c r="G489" s="210" t="s">
        <v>516</v>
      </c>
      <c r="H489" s="211">
        <v>12.5</v>
      </c>
      <c r="I489" s="212"/>
      <c r="J489" s="211">
        <f>ROUND(I489*H489,1)</f>
        <v>0</v>
      </c>
      <c r="K489" s="209" t="s">
        <v>129</v>
      </c>
      <c r="L489" s="46"/>
      <c r="M489" s="213" t="s">
        <v>19</v>
      </c>
      <c r="N489" s="214" t="s">
        <v>43</v>
      </c>
      <c r="O489" s="86"/>
      <c r="P489" s="215">
        <f>O489*H489</f>
        <v>0</v>
      </c>
      <c r="Q489" s="215">
        <v>0.00011</v>
      </c>
      <c r="R489" s="215">
        <f>Q489*H489</f>
        <v>0.0013750000000000001</v>
      </c>
      <c r="S489" s="215">
        <v>0</v>
      </c>
      <c r="T489" s="216">
        <f>S489*H489</f>
        <v>0</v>
      </c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R489" s="217" t="s">
        <v>251</v>
      </c>
      <c r="AT489" s="217" t="s">
        <v>125</v>
      </c>
      <c r="AU489" s="217" t="s">
        <v>80</v>
      </c>
      <c r="AY489" s="19" t="s">
        <v>124</v>
      </c>
      <c r="BE489" s="218">
        <f>IF(N489="základní",J489,0)</f>
        <v>0</v>
      </c>
      <c r="BF489" s="218">
        <f>IF(N489="snížená",J489,0)</f>
        <v>0</v>
      </c>
      <c r="BG489" s="218">
        <f>IF(N489="zákl. přenesená",J489,0)</f>
        <v>0</v>
      </c>
      <c r="BH489" s="218">
        <f>IF(N489="sníž. přenesená",J489,0)</f>
        <v>0</v>
      </c>
      <c r="BI489" s="218">
        <f>IF(N489="nulová",J489,0)</f>
        <v>0</v>
      </c>
      <c r="BJ489" s="19" t="s">
        <v>76</v>
      </c>
      <c r="BK489" s="218">
        <f>ROUND(I489*H489,1)</f>
        <v>0</v>
      </c>
      <c r="BL489" s="19" t="s">
        <v>251</v>
      </c>
      <c r="BM489" s="217" t="s">
        <v>1238</v>
      </c>
    </row>
    <row r="490" s="2" customFormat="1">
      <c r="A490" s="40"/>
      <c r="B490" s="41"/>
      <c r="C490" s="42"/>
      <c r="D490" s="219" t="s">
        <v>132</v>
      </c>
      <c r="E490" s="42"/>
      <c r="F490" s="220" t="s">
        <v>1239</v>
      </c>
      <c r="G490" s="42"/>
      <c r="H490" s="42"/>
      <c r="I490" s="221"/>
      <c r="J490" s="42"/>
      <c r="K490" s="42"/>
      <c r="L490" s="46"/>
      <c r="M490" s="222"/>
      <c r="N490" s="223"/>
      <c r="O490" s="86"/>
      <c r="P490" s="86"/>
      <c r="Q490" s="86"/>
      <c r="R490" s="86"/>
      <c r="S490" s="86"/>
      <c r="T490" s="87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T490" s="19" t="s">
        <v>132</v>
      </c>
      <c r="AU490" s="19" t="s">
        <v>80</v>
      </c>
    </row>
    <row r="491" s="14" customFormat="1">
      <c r="A491" s="14"/>
      <c r="B491" s="246"/>
      <c r="C491" s="247"/>
      <c r="D491" s="237" t="s">
        <v>192</v>
      </c>
      <c r="E491" s="248" t="s">
        <v>19</v>
      </c>
      <c r="F491" s="249" t="s">
        <v>313</v>
      </c>
      <c r="G491" s="247"/>
      <c r="H491" s="248" t="s">
        <v>19</v>
      </c>
      <c r="I491" s="250"/>
      <c r="J491" s="247"/>
      <c r="K491" s="247"/>
      <c r="L491" s="251"/>
      <c r="M491" s="252"/>
      <c r="N491" s="253"/>
      <c r="O491" s="253"/>
      <c r="P491" s="253"/>
      <c r="Q491" s="253"/>
      <c r="R491" s="253"/>
      <c r="S491" s="253"/>
      <c r="T491" s="25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5" t="s">
        <v>192</v>
      </c>
      <c r="AU491" s="255" t="s">
        <v>80</v>
      </c>
      <c r="AV491" s="14" t="s">
        <v>76</v>
      </c>
      <c r="AW491" s="14" t="s">
        <v>33</v>
      </c>
      <c r="AX491" s="14" t="s">
        <v>72</v>
      </c>
      <c r="AY491" s="255" t="s">
        <v>124</v>
      </c>
    </row>
    <row r="492" s="13" customFormat="1">
      <c r="A492" s="13"/>
      <c r="B492" s="235"/>
      <c r="C492" s="236"/>
      <c r="D492" s="237" t="s">
        <v>192</v>
      </c>
      <c r="E492" s="256" t="s">
        <v>19</v>
      </c>
      <c r="F492" s="238" t="s">
        <v>1240</v>
      </c>
      <c r="G492" s="236"/>
      <c r="H492" s="239">
        <v>12.5</v>
      </c>
      <c r="I492" s="240"/>
      <c r="J492" s="236"/>
      <c r="K492" s="236"/>
      <c r="L492" s="241"/>
      <c r="M492" s="242"/>
      <c r="N492" s="243"/>
      <c r="O492" s="243"/>
      <c r="P492" s="243"/>
      <c r="Q492" s="243"/>
      <c r="R492" s="243"/>
      <c r="S492" s="243"/>
      <c r="T492" s="244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5" t="s">
        <v>192</v>
      </c>
      <c r="AU492" s="245" t="s">
        <v>80</v>
      </c>
      <c r="AV492" s="13" t="s">
        <v>80</v>
      </c>
      <c r="AW492" s="13" t="s">
        <v>33</v>
      </c>
      <c r="AX492" s="13" t="s">
        <v>76</v>
      </c>
      <c r="AY492" s="245" t="s">
        <v>124</v>
      </c>
    </row>
    <row r="493" s="2" customFormat="1" ht="16.5" customHeight="1">
      <c r="A493" s="40"/>
      <c r="B493" s="41"/>
      <c r="C493" s="268" t="s">
        <v>801</v>
      </c>
      <c r="D493" s="268" t="s">
        <v>453</v>
      </c>
      <c r="E493" s="269" t="s">
        <v>1232</v>
      </c>
      <c r="F493" s="270" t="s">
        <v>1233</v>
      </c>
      <c r="G493" s="271" t="s">
        <v>234</v>
      </c>
      <c r="H493" s="272">
        <v>210</v>
      </c>
      <c r="I493" s="273"/>
      <c r="J493" s="272">
        <f>ROUND(I493*H493,1)</f>
        <v>0</v>
      </c>
      <c r="K493" s="270" t="s">
        <v>19</v>
      </c>
      <c r="L493" s="274"/>
      <c r="M493" s="275" t="s">
        <v>19</v>
      </c>
      <c r="N493" s="276" t="s">
        <v>43</v>
      </c>
      <c r="O493" s="86"/>
      <c r="P493" s="215">
        <f>O493*H493</f>
        <v>0</v>
      </c>
      <c r="Q493" s="215">
        <v>0.00148</v>
      </c>
      <c r="R493" s="215">
        <f>Q493*H493</f>
        <v>0.31080000000000002</v>
      </c>
      <c r="S493" s="215">
        <v>0</v>
      </c>
      <c r="T493" s="216">
        <f>S493*H493</f>
        <v>0</v>
      </c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R493" s="217" t="s">
        <v>315</v>
      </c>
      <c r="AT493" s="217" t="s">
        <v>453</v>
      </c>
      <c r="AU493" s="217" t="s">
        <v>80</v>
      </c>
      <c r="AY493" s="19" t="s">
        <v>124</v>
      </c>
      <c r="BE493" s="218">
        <f>IF(N493="základní",J493,0)</f>
        <v>0</v>
      </c>
      <c r="BF493" s="218">
        <f>IF(N493="snížená",J493,0)</f>
        <v>0</v>
      </c>
      <c r="BG493" s="218">
        <f>IF(N493="zákl. přenesená",J493,0)</f>
        <v>0</v>
      </c>
      <c r="BH493" s="218">
        <f>IF(N493="sníž. přenesená",J493,0)</f>
        <v>0</v>
      </c>
      <c r="BI493" s="218">
        <f>IF(N493="nulová",J493,0)</f>
        <v>0</v>
      </c>
      <c r="BJ493" s="19" t="s">
        <v>76</v>
      </c>
      <c r="BK493" s="218">
        <f>ROUND(I493*H493,1)</f>
        <v>0</v>
      </c>
      <c r="BL493" s="19" t="s">
        <v>251</v>
      </c>
      <c r="BM493" s="217" t="s">
        <v>1241</v>
      </c>
    </row>
    <row r="494" s="13" customFormat="1">
      <c r="A494" s="13"/>
      <c r="B494" s="235"/>
      <c r="C494" s="236"/>
      <c r="D494" s="237" t="s">
        <v>192</v>
      </c>
      <c r="E494" s="236"/>
      <c r="F494" s="238" t="s">
        <v>1242</v>
      </c>
      <c r="G494" s="236"/>
      <c r="H494" s="239">
        <v>210</v>
      </c>
      <c r="I494" s="240"/>
      <c r="J494" s="236"/>
      <c r="K494" s="236"/>
      <c r="L494" s="241"/>
      <c r="M494" s="242"/>
      <c r="N494" s="243"/>
      <c r="O494" s="243"/>
      <c r="P494" s="243"/>
      <c r="Q494" s="243"/>
      <c r="R494" s="243"/>
      <c r="S494" s="243"/>
      <c r="T494" s="244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45" t="s">
        <v>192</v>
      </c>
      <c r="AU494" s="245" t="s">
        <v>80</v>
      </c>
      <c r="AV494" s="13" t="s">
        <v>80</v>
      </c>
      <c r="AW494" s="13" t="s">
        <v>4</v>
      </c>
      <c r="AX494" s="13" t="s">
        <v>76</v>
      </c>
      <c r="AY494" s="245" t="s">
        <v>124</v>
      </c>
    </row>
    <row r="495" s="2" customFormat="1" ht="16.5" customHeight="1">
      <c r="A495" s="40"/>
      <c r="B495" s="41"/>
      <c r="C495" s="207" t="s">
        <v>805</v>
      </c>
      <c r="D495" s="207" t="s">
        <v>125</v>
      </c>
      <c r="E495" s="208" t="s">
        <v>751</v>
      </c>
      <c r="F495" s="209" t="s">
        <v>752</v>
      </c>
      <c r="G495" s="210" t="s">
        <v>189</v>
      </c>
      <c r="H495" s="211">
        <v>215</v>
      </c>
      <c r="I495" s="212"/>
      <c r="J495" s="211">
        <f>ROUND(I495*H495,1)</f>
        <v>0</v>
      </c>
      <c r="K495" s="209" t="s">
        <v>129</v>
      </c>
      <c r="L495" s="46"/>
      <c r="M495" s="213" t="s">
        <v>19</v>
      </c>
      <c r="N495" s="214" t="s">
        <v>43</v>
      </c>
      <c r="O495" s="86"/>
      <c r="P495" s="215">
        <f>O495*H495</f>
        <v>0</v>
      </c>
      <c r="Q495" s="215">
        <v>0</v>
      </c>
      <c r="R495" s="215">
        <f>Q495*H495</f>
        <v>0</v>
      </c>
      <c r="S495" s="215">
        <v>0</v>
      </c>
      <c r="T495" s="216">
        <f>S495*H495</f>
        <v>0</v>
      </c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R495" s="217" t="s">
        <v>251</v>
      </c>
      <c r="AT495" s="217" t="s">
        <v>125</v>
      </c>
      <c r="AU495" s="217" t="s">
        <v>80</v>
      </c>
      <c r="AY495" s="19" t="s">
        <v>124</v>
      </c>
      <c r="BE495" s="218">
        <f>IF(N495="základní",J495,0)</f>
        <v>0</v>
      </c>
      <c r="BF495" s="218">
        <f>IF(N495="snížená",J495,0)</f>
        <v>0</v>
      </c>
      <c r="BG495" s="218">
        <f>IF(N495="zákl. přenesená",J495,0)</f>
        <v>0</v>
      </c>
      <c r="BH495" s="218">
        <f>IF(N495="sníž. přenesená",J495,0)</f>
        <v>0</v>
      </c>
      <c r="BI495" s="218">
        <f>IF(N495="nulová",J495,0)</f>
        <v>0</v>
      </c>
      <c r="BJ495" s="19" t="s">
        <v>76</v>
      </c>
      <c r="BK495" s="218">
        <f>ROUND(I495*H495,1)</f>
        <v>0</v>
      </c>
      <c r="BL495" s="19" t="s">
        <v>251</v>
      </c>
      <c r="BM495" s="217" t="s">
        <v>753</v>
      </c>
    </row>
    <row r="496" s="2" customFormat="1">
      <c r="A496" s="40"/>
      <c r="B496" s="41"/>
      <c r="C496" s="42"/>
      <c r="D496" s="219" t="s">
        <v>132</v>
      </c>
      <c r="E496" s="42"/>
      <c r="F496" s="220" t="s">
        <v>754</v>
      </c>
      <c r="G496" s="42"/>
      <c r="H496" s="42"/>
      <c r="I496" s="221"/>
      <c r="J496" s="42"/>
      <c r="K496" s="42"/>
      <c r="L496" s="46"/>
      <c r="M496" s="222"/>
      <c r="N496" s="223"/>
      <c r="O496" s="86"/>
      <c r="P496" s="86"/>
      <c r="Q496" s="86"/>
      <c r="R496" s="86"/>
      <c r="S496" s="86"/>
      <c r="T496" s="87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T496" s="19" t="s">
        <v>132</v>
      </c>
      <c r="AU496" s="19" t="s">
        <v>80</v>
      </c>
    </row>
    <row r="497" s="2" customFormat="1" ht="16.5" customHeight="1">
      <c r="A497" s="40"/>
      <c r="B497" s="41"/>
      <c r="C497" s="207" t="s">
        <v>809</v>
      </c>
      <c r="D497" s="207" t="s">
        <v>125</v>
      </c>
      <c r="E497" s="208" t="s">
        <v>1243</v>
      </c>
      <c r="F497" s="209" t="s">
        <v>1244</v>
      </c>
      <c r="G497" s="210" t="s">
        <v>189</v>
      </c>
      <c r="H497" s="211">
        <v>26</v>
      </c>
      <c r="I497" s="212"/>
      <c r="J497" s="211">
        <f>ROUND(I497*H497,1)</f>
        <v>0</v>
      </c>
      <c r="K497" s="209" t="s">
        <v>129</v>
      </c>
      <c r="L497" s="46"/>
      <c r="M497" s="213" t="s">
        <v>19</v>
      </c>
      <c r="N497" s="214" t="s">
        <v>43</v>
      </c>
      <c r="O497" s="86"/>
      <c r="P497" s="215">
        <f>O497*H497</f>
        <v>0</v>
      </c>
      <c r="Q497" s="215">
        <v>0</v>
      </c>
      <c r="R497" s="215">
        <f>Q497*H497</f>
        <v>0</v>
      </c>
      <c r="S497" s="215">
        <v>0.031</v>
      </c>
      <c r="T497" s="216">
        <f>S497*H497</f>
        <v>0.80600000000000005</v>
      </c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R497" s="217" t="s">
        <v>251</v>
      </c>
      <c r="AT497" s="217" t="s">
        <v>125</v>
      </c>
      <c r="AU497" s="217" t="s">
        <v>80</v>
      </c>
      <c r="AY497" s="19" t="s">
        <v>124</v>
      </c>
      <c r="BE497" s="218">
        <f>IF(N497="základní",J497,0)</f>
        <v>0</v>
      </c>
      <c r="BF497" s="218">
        <f>IF(N497="snížená",J497,0)</f>
        <v>0</v>
      </c>
      <c r="BG497" s="218">
        <f>IF(N497="zákl. přenesená",J497,0)</f>
        <v>0</v>
      </c>
      <c r="BH497" s="218">
        <f>IF(N497="sníž. přenesená",J497,0)</f>
        <v>0</v>
      </c>
      <c r="BI497" s="218">
        <f>IF(N497="nulová",J497,0)</f>
        <v>0</v>
      </c>
      <c r="BJ497" s="19" t="s">
        <v>76</v>
      </c>
      <c r="BK497" s="218">
        <f>ROUND(I497*H497,1)</f>
        <v>0</v>
      </c>
      <c r="BL497" s="19" t="s">
        <v>251</v>
      </c>
      <c r="BM497" s="217" t="s">
        <v>1245</v>
      </c>
    </row>
    <row r="498" s="2" customFormat="1">
      <c r="A498" s="40"/>
      <c r="B498" s="41"/>
      <c r="C498" s="42"/>
      <c r="D498" s="219" t="s">
        <v>132</v>
      </c>
      <c r="E498" s="42"/>
      <c r="F498" s="220" t="s">
        <v>1246</v>
      </c>
      <c r="G498" s="42"/>
      <c r="H498" s="42"/>
      <c r="I498" s="221"/>
      <c r="J498" s="42"/>
      <c r="K498" s="42"/>
      <c r="L498" s="46"/>
      <c r="M498" s="222"/>
      <c r="N498" s="223"/>
      <c r="O498" s="86"/>
      <c r="P498" s="86"/>
      <c r="Q498" s="86"/>
      <c r="R498" s="86"/>
      <c r="S498" s="86"/>
      <c r="T498" s="87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T498" s="19" t="s">
        <v>132</v>
      </c>
      <c r="AU498" s="19" t="s">
        <v>80</v>
      </c>
    </row>
    <row r="499" s="14" customFormat="1">
      <c r="A499" s="14"/>
      <c r="B499" s="246"/>
      <c r="C499" s="247"/>
      <c r="D499" s="237" t="s">
        <v>192</v>
      </c>
      <c r="E499" s="248" t="s">
        <v>19</v>
      </c>
      <c r="F499" s="249" t="s">
        <v>313</v>
      </c>
      <c r="G499" s="247"/>
      <c r="H499" s="248" t="s">
        <v>19</v>
      </c>
      <c r="I499" s="250"/>
      <c r="J499" s="247"/>
      <c r="K499" s="247"/>
      <c r="L499" s="251"/>
      <c r="M499" s="252"/>
      <c r="N499" s="253"/>
      <c r="O499" s="253"/>
      <c r="P499" s="253"/>
      <c r="Q499" s="253"/>
      <c r="R499" s="253"/>
      <c r="S499" s="253"/>
      <c r="T499" s="25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55" t="s">
        <v>192</v>
      </c>
      <c r="AU499" s="255" t="s">
        <v>80</v>
      </c>
      <c r="AV499" s="14" t="s">
        <v>76</v>
      </c>
      <c r="AW499" s="14" t="s">
        <v>33</v>
      </c>
      <c r="AX499" s="14" t="s">
        <v>72</v>
      </c>
      <c r="AY499" s="255" t="s">
        <v>124</v>
      </c>
    </row>
    <row r="500" s="13" customFormat="1">
      <c r="A500" s="13"/>
      <c r="B500" s="235"/>
      <c r="C500" s="236"/>
      <c r="D500" s="237" t="s">
        <v>192</v>
      </c>
      <c r="E500" s="256" t="s">
        <v>19</v>
      </c>
      <c r="F500" s="238" t="s">
        <v>287</v>
      </c>
      <c r="G500" s="236"/>
      <c r="H500" s="239">
        <v>26</v>
      </c>
      <c r="I500" s="240"/>
      <c r="J500" s="236"/>
      <c r="K500" s="236"/>
      <c r="L500" s="241"/>
      <c r="M500" s="242"/>
      <c r="N500" s="243"/>
      <c r="O500" s="243"/>
      <c r="P500" s="243"/>
      <c r="Q500" s="243"/>
      <c r="R500" s="243"/>
      <c r="S500" s="243"/>
      <c r="T500" s="244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5" t="s">
        <v>192</v>
      </c>
      <c r="AU500" s="245" t="s">
        <v>80</v>
      </c>
      <c r="AV500" s="13" t="s">
        <v>80</v>
      </c>
      <c r="AW500" s="13" t="s">
        <v>33</v>
      </c>
      <c r="AX500" s="13" t="s">
        <v>76</v>
      </c>
      <c r="AY500" s="245" t="s">
        <v>124</v>
      </c>
    </row>
    <row r="501" s="2" customFormat="1" ht="16.5" customHeight="1">
      <c r="A501" s="40"/>
      <c r="B501" s="41"/>
      <c r="C501" s="207" t="s">
        <v>813</v>
      </c>
      <c r="D501" s="207" t="s">
        <v>125</v>
      </c>
      <c r="E501" s="208" t="s">
        <v>1247</v>
      </c>
      <c r="F501" s="209" t="s">
        <v>1248</v>
      </c>
      <c r="G501" s="210" t="s">
        <v>189</v>
      </c>
      <c r="H501" s="211">
        <v>26</v>
      </c>
      <c r="I501" s="212"/>
      <c r="J501" s="211">
        <f>ROUND(I501*H501,1)</f>
        <v>0</v>
      </c>
      <c r="K501" s="209" t="s">
        <v>129</v>
      </c>
      <c r="L501" s="46"/>
      <c r="M501" s="213" t="s">
        <v>19</v>
      </c>
      <c r="N501" s="214" t="s">
        <v>43</v>
      </c>
      <c r="O501" s="86"/>
      <c r="P501" s="215">
        <f>O501*H501</f>
        <v>0</v>
      </c>
      <c r="Q501" s="215">
        <v>0</v>
      </c>
      <c r="R501" s="215">
        <f>Q501*H501</f>
        <v>0</v>
      </c>
      <c r="S501" s="215">
        <v>0</v>
      </c>
      <c r="T501" s="216">
        <f>S501*H501</f>
        <v>0</v>
      </c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R501" s="217" t="s">
        <v>251</v>
      </c>
      <c r="AT501" s="217" t="s">
        <v>125</v>
      </c>
      <c r="AU501" s="217" t="s">
        <v>80</v>
      </c>
      <c r="AY501" s="19" t="s">
        <v>124</v>
      </c>
      <c r="BE501" s="218">
        <f>IF(N501="základní",J501,0)</f>
        <v>0</v>
      </c>
      <c r="BF501" s="218">
        <f>IF(N501="snížená",J501,0)</f>
        <v>0</v>
      </c>
      <c r="BG501" s="218">
        <f>IF(N501="zákl. přenesená",J501,0)</f>
        <v>0</v>
      </c>
      <c r="BH501" s="218">
        <f>IF(N501="sníž. přenesená",J501,0)</f>
        <v>0</v>
      </c>
      <c r="BI501" s="218">
        <f>IF(N501="nulová",J501,0)</f>
        <v>0</v>
      </c>
      <c r="BJ501" s="19" t="s">
        <v>76</v>
      </c>
      <c r="BK501" s="218">
        <f>ROUND(I501*H501,1)</f>
        <v>0</v>
      </c>
      <c r="BL501" s="19" t="s">
        <v>251</v>
      </c>
      <c r="BM501" s="217" t="s">
        <v>1249</v>
      </c>
    </row>
    <row r="502" s="2" customFormat="1">
      <c r="A502" s="40"/>
      <c r="B502" s="41"/>
      <c r="C502" s="42"/>
      <c r="D502" s="219" t="s">
        <v>132</v>
      </c>
      <c r="E502" s="42"/>
      <c r="F502" s="220" t="s">
        <v>1250</v>
      </c>
      <c r="G502" s="42"/>
      <c r="H502" s="42"/>
      <c r="I502" s="221"/>
      <c r="J502" s="42"/>
      <c r="K502" s="42"/>
      <c r="L502" s="46"/>
      <c r="M502" s="222"/>
      <c r="N502" s="223"/>
      <c r="O502" s="86"/>
      <c r="P502" s="86"/>
      <c r="Q502" s="86"/>
      <c r="R502" s="86"/>
      <c r="S502" s="86"/>
      <c r="T502" s="87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T502" s="19" t="s">
        <v>132</v>
      </c>
      <c r="AU502" s="19" t="s">
        <v>80</v>
      </c>
    </row>
    <row r="503" s="2" customFormat="1" ht="24.15" customHeight="1">
      <c r="A503" s="40"/>
      <c r="B503" s="41"/>
      <c r="C503" s="207" t="s">
        <v>817</v>
      </c>
      <c r="D503" s="207" t="s">
        <v>125</v>
      </c>
      <c r="E503" s="208" t="s">
        <v>756</v>
      </c>
      <c r="F503" s="209" t="s">
        <v>757</v>
      </c>
      <c r="G503" s="210" t="s">
        <v>485</v>
      </c>
      <c r="H503" s="212"/>
      <c r="I503" s="212"/>
      <c r="J503" s="211">
        <f>ROUND(I503*H503,1)</f>
        <v>0</v>
      </c>
      <c r="K503" s="209" t="s">
        <v>129</v>
      </c>
      <c r="L503" s="46"/>
      <c r="M503" s="213" t="s">
        <v>19</v>
      </c>
      <c r="N503" s="214" t="s">
        <v>43</v>
      </c>
      <c r="O503" s="86"/>
      <c r="P503" s="215">
        <f>O503*H503</f>
        <v>0</v>
      </c>
      <c r="Q503" s="215">
        <v>0</v>
      </c>
      <c r="R503" s="215">
        <f>Q503*H503</f>
        <v>0</v>
      </c>
      <c r="S503" s="215">
        <v>0</v>
      </c>
      <c r="T503" s="216">
        <f>S503*H503</f>
        <v>0</v>
      </c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R503" s="217" t="s">
        <v>251</v>
      </c>
      <c r="AT503" s="217" t="s">
        <v>125</v>
      </c>
      <c r="AU503" s="217" t="s">
        <v>80</v>
      </c>
      <c r="AY503" s="19" t="s">
        <v>124</v>
      </c>
      <c r="BE503" s="218">
        <f>IF(N503="základní",J503,0)</f>
        <v>0</v>
      </c>
      <c r="BF503" s="218">
        <f>IF(N503="snížená",J503,0)</f>
        <v>0</v>
      </c>
      <c r="BG503" s="218">
        <f>IF(N503="zákl. přenesená",J503,0)</f>
        <v>0</v>
      </c>
      <c r="BH503" s="218">
        <f>IF(N503="sníž. přenesená",J503,0)</f>
        <v>0</v>
      </c>
      <c r="BI503" s="218">
        <f>IF(N503="nulová",J503,0)</f>
        <v>0</v>
      </c>
      <c r="BJ503" s="19" t="s">
        <v>76</v>
      </c>
      <c r="BK503" s="218">
        <f>ROUND(I503*H503,1)</f>
        <v>0</v>
      </c>
      <c r="BL503" s="19" t="s">
        <v>251</v>
      </c>
      <c r="BM503" s="217" t="s">
        <v>758</v>
      </c>
    </row>
    <row r="504" s="2" customFormat="1">
      <c r="A504" s="40"/>
      <c r="B504" s="41"/>
      <c r="C504" s="42"/>
      <c r="D504" s="219" t="s">
        <v>132</v>
      </c>
      <c r="E504" s="42"/>
      <c r="F504" s="220" t="s">
        <v>759</v>
      </c>
      <c r="G504" s="42"/>
      <c r="H504" s="42"/>
      <c r="I504" s="221"/>
      <c r="J504" s="42"/>
      <c r="K504" s="42"/>
      <c r="L504" s="46"/>
      <c r="M504" s="222"/>
      <c r="N504" s="223"/>
      <c r="O504" s="86"/>
      <c r="P504" s="86"/>
      <c r="Q504" s="86"/>
      <c r="R504" s="86"/>
      <c r="S504" s="86"/>
      <c r="T504" s="87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T504" s="19" t="s">
        <v>132</v>
      </c>
      <c r="AU504" s="19" t="s">
        <v>80</v>
      </c>
    </row>
    <row r="505" s="11" customFormat="1" ht="22.8" customHeight="1">
      <c r="A505" s="11"/>
      <c r="B505" s="193"/>
      <c r="C505" s="194"/>
      <c r="D505" s="195" t="s">
        <v>71</v>
      </c>
      <c r="E505" s="233" t="s">
        <v>760</v>
      </c>
      <c r="F505" s="233" t="s">
        <v>761</v>
      </c>
      <c r="G505" s="194"/>
      <c r="H505" s="194"/>
      <c r="I505" s="197"/>
      <c r="J505" s="234">
        <f>BK505</f>
        <v>0</v>
      </c>
      <c r="K505" s="194"/>
      <c r="L505" s="199"/>
      <c r="M505" s="200"/>
      <c r="N505" s="201"/>
      <c r="O505" s="201"/>
      <c r="P505" s="202">
        <f>SUM(P506:P511)</f>
        <v>0</v>
      </c>
      <c r="Q505" s="201"/>
      <c r="R505" s="202">
        <f>SUM(R506:R511)</f>
        <v>0</v>
      </c>
      <c r="S505" s="201"/>
      <c r="T505" s="203">
        <f>SUM(T506:T511)</f>
        <v>0</v>
      </c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R505" s="204" t="s">
        <v>80</v>
      </c>
      <c r="AT505" s="205" t="s">
        <v>71</v>
      </c>
      <c r="AU505" s="205" t="s">
        <v>76</v>
      </c>
      <c r="AY505" s="204" t="s">
        <v>124</v>
      </c>
      <c r="BK505" s="206">
        <f>SUM(BK506:BK511)</f>
        <v>0</v>
      </c>
    </row>
    <row r="506" s="2" customFormat="1" ht="16.5" customHeight="1">
      <c r="A506" s="40"/>
      <c r="B506" s="41"/>
      <c r="C506" s="207" t="s">
        <v>821</v>
      </c>
      <c r="D506" s="207" t="s">
        <v>125</v>
      </c>
      <c r="E506" s="208" t="s">
        <v>1251</v>
      </c>
      <c r="F506" s="209" t="s">
        <v>1252</v>
      </c>
      <c r="G506" s="210" t="s">
        <v>234</v>
      </c>
      <c r="H506" s="211">
        <v>1</v>
      </c>
      <c r="I506" s="212"/>
      <c r="J506" s="211">
        <f>ROUND(I506*H506,1)</f>
        <v>0</v>
      </c>
      <c r="K506" s="209" t="s">
        <v>19</v>
      </c>
      <c r="L506" s="46"/>
      <c r="M506" s="213" t="s">
        <v>19</v>
      </c>
      <c r="N506" s="214" t="s">
        <v>43</v>
      </c>
      <c r="O506" s="86"/>
      <c r="P506" s="215">
        <f>O506*H506</f>
        <v>0</v>
      </c>
      <c r="Q506" s="215">
        <v>0</v>
      </c>
      <c r="R506" s="215">
        <f>Q506*H506</f>
        <v>0</v>
      </c>
      <c r="S506" s="215">
        <v>0</v>
      </c>
      <c r="T506" s="216">
        <f>S506*H506</f>
        <v>0</v>
      </c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R506" s="217" t="s">
        <v>251</v>
      </c>
      <c r="AT506" s="217" t="s">
        <v>125</v>
      </c>
      <c r="AU506" s="217" t="s">
        <v>80</v>
      </c>
      <c r="AY506" s="19" t="s">
        <v>124</v>
      </c>
      <c r="BE506" s="218">
        <f>IF(N506="základní",J506,0)</f>
        <v>0</v>
      </c>
      <c r="BF506" s="218">
        <f>IF(N506="snížená",J506,0)</f>
        <v>0</v>
      </c>
      <c r="BG506" s="218">
        <f>IF(N506="zákl. přenesená",J506,0)</f>
        <v>0</v>
      </c>
      <c r="BH506" s="218">
        <f>IF(N506="sníž. přenesená",J506,0)</f>
        <v>0</v>
      </c>
      <c r="BI506" s="218">
        <f>IF(N506="nulová",J506,0)</f>
        <v>0</v>
      </c>
      <c r="BJ506" s="19" t="s">
        <v>76</v>
      </c>
      <c r="BK506" s="218">
        <f>ROUND(I506*H506,1)</f>
        <v>0</v>
      </c>
      <c r="BL506" s="19" t="s">
        <v>251</v>
      </c>
      <c r="BM506" s="217" t="s">
        <v>765</v>
      </c>
    </row>
    <row r="507" s="2" customFormat="1" ht="16.5" customHeight="1">
      <c r="A507" s="40"/>
      <c r="B507" s="41"/>
      <c r="C507" s="207" t="s">
        <v>825</v>
      </c>
      <c r="D507" s="207" t="s">
        <v>125</v>
      </c>
      <c r="E507" s="208" t="s">
        <v>1253</v>
      </c>
      <c r="F507" s="209" t="s">
        <v>1254</v>
      </c>
      <c r="G507" s="210" t="s">
        <v>234</v>
      </c>
      <c r="H507" s="211">
        <v>2</v>
      </c>
      <c r="I507" s="212"/>
      <c r="J507" s="211">
        <f>ROUND(I507*H507,1)</f>
        <v>0</v>
      </c>
      <c r="K507" s="209" t="s">
        <v>19</v>
      </c>
      <c r="L507" s="46"/>
      <c r="M507" s="213" t="s">
        <v>19</v>
      </c>
      <c r="N507" s="214" t="s">
        <v>43</v>
      </c>
      <c r="O507" s="86"/>
      <c r="P507" s="215">
        <f>O507*H507</f>
        <v>0</v>
      </c>
      <c r="Q507" s="215">
        <v>0</v>
      </c>
      <c r="R507" s="215">
        <f>Q507*H507</f>
        <v>0</v>
      </c>
      <c r="S507" s="215">
        <v>0</v>
      </c>
      <c r="T507" s="216">
        <f>S507*H507</f>
        <v>0</v>
      </c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R507" s="217" t="s">
        <v>251</v>
      </c>
      <c r="AT507" s="217" t="s">
        <v>125</v>
      </c>
      <c r="AU507" s="217" t="s">
        <v>80</v>
      </c>
      <c r="AY507" s="19" t="s">
        <v>124</v>
      </c>
      <c r="BE507" s="218">
        <f>IF(N507="základní",J507,0)</f>
        <v>0</v>
      </c>
      <c r="BF507" s="218">
        <f>IF(N507="snížená",J507,0)</f>
        <v>0</v>
      </c>
      <c r="BG507" s="218">
        <f>IF(N507="zákl. přenesená",J507,0)</f>
        <v>0</v>
      </c>
      <c r="BH507" s="218">
        <f>IF(N507="sníž. přenesená",J507,0)</f>
        <v>0</v>
      </c>
      <c r="BI507" s="218">
        <f>IF(N507="nulová",J507,0)</f>
        <v>0</v>
      </c>
      <c r="BJ507" s="19" t="s">
        <v>76</v>
      </c>
      <c r="BK507" s="218">
        <f>ROUND(I507*H507,1)</f>
        <v>0</v>
      </c>
      <c r="BL507" s="19" t="s">
        <v>251</v>
      </c>
      <c r="BM507" s="217" t="s">
        <v>769</v>
      </c>
    </row>
    <row r="508" s="2" customFormat="1" ht="16.5" customHeight="1">
      <c r="A508" s="40"/>
      <c r="B508" s="41"/>
      <c r="C508" s="207" t="s">
        <v>829</v>
      </c>
      <c r="D508" s="207" t="s">
        <v>125</v>
      </c>
      <c r="E508" s="208" t="s">
        <v>1255</v>
      </c>
      <c r="F508" s="209" t="s">
        <v>1256</v>
      </c>
      <c r="G508" s="210" t="s">
        <v>234</v>
      </c>
      <c r="H508" s="211">
        <v>4</v>
      </c>
      <c r="I508" s="212"/>
      <c r="J508" s="211">
        <f>ROUND(I508*H508,1)</f>
        <v>0</v>
      </c>
      <c r="K508" s="209" t="s">
        <v>19</v>
      </c>
      <c r="L508" s="46"/>
      <c r="M508" s="213" t="s">
        <v>19</v>
      </c>
      <c r="N508" s="214" t="s">
        <v>43</v>
      </c>
      <c r="O508" s="86"/>
      <c r="P508" s="215">
        <f>O508*H508</f>
        <v>0</v>
      </c>
      <c r="Q508" s="215">
        <v>0</v>
      </c>
      <c r="R508" s="215">
        <f>Q508*H508</f>
        <v>0</v>
      </c>
      <c r="S508" s="215">
        <v>0</v>
      </c>
      <c r="T508" s="216">
        <f>S508*H508</f>
        <v>0</v>
      </c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R508" s="217" t="s">
        <v>251</v>
      </c>
      <c r="AT508" s="217" t="s">
        <v>125</v>
      </c>
      <c r="AU508" s="217" t="s">
        <v>80</v>
      </c>
      <c r="AY508" s="19" t="s">
        <v>124</v>
      </c>
      <c r="BE508" s="218">
        <f>IF(N508="základní",J508,0)</f>
        <v>0</v>
      </c>
      <c r="BF508" s="218">
        <f>IF(N508="snížená",J508,0)</f>
        <v>0</v>
      </c>
      <c r="BG508" s="218">
        <f>IF(N508="zákl. přenesená",J508,0)</f>
        <v>0</v>
      </c>
      <c r="BH508" s="218">
        <f>IF(N508="sníž. přenesená",J508,0)</f>
        <v>0</v>
      </c>
      <c r="BI508" s="218">
        <f>IF(N508="nulová",J508,0)</f>
        <v>0</v>
      </c>
      <c r="BJ508" s="19" t="s">
        <v>76</v>
      </c>
      <c r="BK508" s="218">
        <f>ROUND(I508*H508,1)</f>
        <v>0</v>
      </c>
      <c r="BL508" s="19" t="s">
        <v>251</v>
      </c>
      <c r="BM508" s="217" t="s">
        <v>1257</v>
      </c>
    </row>
    <row r="509" s="2" customFormat="1" ht="16.5" customHeight="1">
      <c r="A509" s="40"/>
      <c r="B509" s="41"/>
      <c r="C509" s="207" t="s">
        <v>833</v>
      </c>
      <c r="D509" s="207" t="s">
        <v>125</v>
      </c>
      <c r="E509" s="208" t="s">
        <v>1258</v>
      </c>
      <c r="F509" s="209" t="s">
        <v>1259</v>
      </c>
      <c r="G509" s="210" t="s">
        <v>234</v>
      </c>
      <c r="H509" s="211">
        <v>1</v>
      </c>
      <c r="I509" s="212"/>
      <c r="J509" s="211">
        <f>ROUND(I509*H509,1)</f>
        <v>0</v>
      </c>
      <c r="K509" s="209" t="s">
        <v>19</v>
      </c>
      <c r="L509" s="46"/>
      <c r="M509" s="213" t="s">
        <v>19</v>
      </c>
      <c r="N509" s="214" t="s">
        <v>43</v>
      </c>
      <c r="O509" s="86"/>
      <c r="P509" s="215">
        <f>O509*H509</f>
        <v>0</v>
      </c>
      <c r="Q509" s="215">
        <v>0</v>
      </c>
      <c r="R509" s="215">
        <f>Q509*H509</f>
        <v>0</v>
      </c>
      <c r="S509" s="215">
        <v>0</v>
      </c>
      <c r="T509" s="216">
        <f>S509*H509</f>
        <v>0</v>
      </c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R509" s="217" t="s">
        <v>251</v>
      </c>
      <c r="AT509" s="217" t="s">
        <v>125</v>
      </c>
      <c r="AU509" s="217" t="s">
        <v>80</v>
      </c>
      <c r="AY509" s="19" t="s">
        <v>124</v>
      </c>
      <c r="BE509" s="218">
        <f>IF(N509="základní",J509,0)</f>
        <v>0</v>
      </c>
      <c r="BF509" s="218">
        <f>IF(N509="snížená",J509,0)</f>
        <v>0</v>
      </c>
      <c r="BG509" s="218">
        <f>IF(N509="zákl. přenesená",J509,0)</f>
        <v>0</v>
      </c>
      <c r="BH509" s="218">
        <f>IF(N509="sníž. přenesená",J509,0)</f>
        <v>0</v>
      </c>
      <c r="BI509" s="218">
        <f>IF(N509="nulová",J509,0)</f>
        <v>0</v>
      </c>
      <c r="BJ509" s="19" t="s">
        <v>76</v>
      </c>
      <c r="BK509" s="218">
        <f>ROUND(I509*H509,1)</f>
        <v>0</v>
      </c>
      <c r="BL509" s="19" t="s">
        <v>251</v>
      </c>
      <c r="BM509" s="217" t="s">
        <v>793</v>
      </c>
    </row>
    <row r="510" s="2" customFormat="1" ht="24.15" customHeight="1">
      <c r="A510" s="40"/>
      <c r="B510" s="41"/>
      <c r="C510" s="207" t="s">
        <v>837</v>
      </c>
      <c r="D510" s="207" t="s">
        <v>125</v>
      </c>
      <c r="E510" s="208" t="s">
        <v>795</v>
      </c>
      <c r="F510" s="209" t="s">
        <v>796</v>
      </c>
      <c r="G510" s="210" t="s">
        <v>485</v>
      </c>
      <c r="H510" s="212"/>
      <c r="I510" s="212"/>
      <c r="J510" s="211">
        <f>ROUND(I510*H510,1)</f>
        <v>0</v>
      </c>
      <c r="K510" s="209" t="s">
        <v>129</v>
      </c>
      <c r="L510" s="46"/>
      <c r="M510" s="213" t="s">
        <v>19</v>
      </c>
      <c r="N510" s="214" t="s">
        <v>43</v>
      </c>
      <c r="O510" s="86"/>
      <c r="P510" s="215">
        <f>O510*H510</f>
        <v>0</v>
      </c>
      <c r="Q510" s="215">
        <v>0</v>
      </c>
      <c r="R510" s="215">
        <f>Q510*H510</f>
        <v>0</v>
      </c>
      <c r="S510" s="215">
        <v>0</v>
      </c>
      <c r="T510" s="216">
        <f>S510*H510</f>
        <v>0</v>
      </c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R510" s="217" t="s">
        <v>251</v>
      </c>
      <c r="AT510" s="217" t="s">
        <v>125</v>
      </c>
      <c r="AU510" s="217" t="s">
        <v>80</v>
      </c>
      <c r="AY510" s="19" t="s">
        <v>124</v>
      </c>
      <c r="BE510" s="218">
        <f>IF(N510="základní",J510,0)</f>
        <v>0</v>
      </c>
      <c r="BF510" s="218">
        <f>IF(N510="snížená",J510,0)</f>
        <v>0</v>
      </c>
      <c r="BG510" s="218">
        <f>IF(N510="zákl. přenesená",J510,0)</f>
        <v>0</v>
      </c>
      <c r="BH510" s="218">
        <f>IF(N510="sníž. přenesená",J510,0)</f>
        <v>0</v>
      </c>
      <c r="BI510" s="218">
        <f>IF(N510="nulová",J510,0)</f>
        <v>0</v>
      </c>
      <c r="BJ510" s="19" t="s">
        <v>76</v>
      </c>
      <c r="BK510" s="218">
        <f>ROUND(I510*H510,1)</f>
        <v>0</v>
      </c>
      <c r="BL510" s="19" t="s">
        <v>251</v>
      </c>
      <c r="BM510" s="217" t="s">
        <v>797</v>
      </c>
    </row>
    <row r="511" s="2" customFormat="1">
      <c r="A511" s="40"/>
      <c r="B511" s="41"/>
      <c r="C511" s="42"/>
      <c r="D511" s="219" t="s">
        <v>132</v>
      </c>
      <c r="E511" s="42"/>
      <c r="F511" s="220" t="s">
        <v>798</v>
      </c>
      <c r="G511" s="42"/>
      <c r="H511" s="42"/>
      <c r="I511" s="221"/>
      <c r="J511" s="42"/>
      <c r="K511" s="42"/>
      <c r="L511" s="46"/>
      <c r="M511" s="222"/>
      <c r="N511" s="223"/>
      <c r="O511" s="86"/>
      <c r="P511" s="86"/>
      <c r="Q511" s="86"/>
      <c r="R511" s="86"/>
      <c r="S511" s="86"/>
      <c r="T511" s="87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T511" s="19" t="s">
        <v>132</v>
      </c>
      <c r="AU511" s="19" t="s">
        <v>80</v>
      </c>
    </row>
    <row r="512" s="11" customFormat="1" ht="22.8" customHeight="1">
      <c r="A512" s="11"/>
      <c r="B512" s="193"/>
      <c r="C512" s="194"/>
      <c r="D512" s="195" t="s">
        <v>71</v>
      </c>
      <c r="E512" s="233" t="s">
        <v>799</v>
      </c>
      <c r="F512" s="233" t="s">
        <v>800</v>
      </c>
      <c r="G512" s="194"/>
      <c r="H512" s="194"/>
      <c r="I512" s="197"/>
      <c r="J512" s="234">
        <f>BK512</f>
        <v>0</v>
      </c>
      <c r="K512" s="194"/>
      <c r="L512" s="199"/>
      <c r="M512" s="200"/>
      <c r="N512" s="201"/>
      <c r="O512" s="201"/>
      <c r="P512" s="202">
        <f>SUM(P513:P529)</f>
        <v>0</v>
      </c>
      <c r="Q512" s="201"/>
      <c r="R512" s="202">
        <f>SUM(R513:R529)</f>
        <v>0</v>
      </c>
      <c r="S512" s="201"/>
      <c r="T512" s="203">
        <f>SUM(T513:T529)</f>
        <v>0</v>
      </c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R512" s="204" t="s">
        <v>80</v>
      </c>
      <c r="AT512" s="205" t="s">
        <v>71</v>
      </c>
      <c r="AU512" s="205" t="s">
        <v>76</v>
      </c>
      <c r="AY512" s="204" t="s">
        <v>124</v>
      </c>
      <c r="BK512" s="206">
        <f>SUM(BK513:BK529)</f>
        <v>0</v>
      </c>
    </row>
    <row r="513" s="2" customFormat="1" ht="16.5" customHeight="1">
      <c r="A513" s="40"/>
      <c r="B513" s="41"/>
      <c r="C513" s="207" t="s">
        <v>841</v>
      </c>
      <c r="D513" s="207" t="s">
        <v>125</v>
      </c>
      <c r="E513" s="208" t="s">
        <v>1260</v>
      </c>
      <c r="F513" s="209" t="s">
        <v>1261</v>
      </c>
      <c r="G513" s="210" t="s">
        <v>234</v>
      </c>
      <c r="H513" s="211">
        <v>1</v>
      </c>
      <c r="I513" s="212"/>
      <c r="J513" s="211">
        <f>ROUND(I513*H513,1)</f>
        <v>0</v>
      </c>
      <c r="K513" s="209" t="s">
        <v>19</v>
      </c>
      <c r="L513" s="46"/>
      <c r="M513" s="213" t="s">
        <v>19</v>
      </c>
      <c r="N513" s="214" t="s">
        <v>43</v>
      </c>
      <c r="O513" s="86"/>
      <c r="P513" s="215">
        <f>O513*H513</f>
        <v>0</v>
      </c>
      <c r="Q513" s="215">
        <v>0</v>
      </c>
      <c r="R513" s="215">
        <f>Q513*H513</f>
        <v>0</v>
      </c>
      <c r="S513" s="215">
        <v>0</v>
      </c>
      <c r="T513" s="216">
        <f>S513*H513</f>
        <v>0</v>
      </c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R513" s="217" t="s">
        <v>251</v>
      </c>
      <c r="AT513" s="217" t="s">
        <v>125</v>
      </c>
      <c r="AU513" s="217" t="s">
        <v>80</v>
      </c>
      <c r="AY513" s="19" t="s">
        <v>124</v>
      </c>
      <c r="BE513" s="218">
        <f>IF(N513="základní",J513,0)</f>
        <v>0</v>
      </c>
      <c r="BF513" s="218">
        <f>IF(N513="snížená",J513,0)</f>
        <v>0</v>
      </c>
      <c r="BG513" s="218">
        <f>IF(N513="zákl. přenesená",J513,0)</f>
        <v>0</v>
      </c>
      <c r="BH513" s="218">
        <f>IF(N513="sníž. přenesená",J513,0)</f>
        <v>0</v>
      </c>
      <c r="BI513" s="218">
        <f>IF(N513="nulová",J513,0)</f>
        <v>0</v>
      </c>
      <c r="BJ513" s="19" t="s">
        <v>76</v>
      </c>
      <c r="BK513" s="218">
        <f>ROUND(I513*H513,1)</f>
        <v>0</v>
      </c>
      <c r="BL513" s="19" t="s">
        <v>251</v>
      </c>
      <c r="BM513" s="217" t="s">
        <v>1262</v>
      </c>
    </row>
    <row r="514" s="2" customFormat="1" ht="21.75" customHeight="1">
      <c r="A514" s="40"/>
      <c r="B514" s="41"/>
      <c r="C514" s="207" t="s">
        <v>845</v>
      </c>
      <c r="D514" s="207" t="s">
        <v>125</v>
      </c>
      <c r="E514" s="208" t="s">
        <v>1263</v>
      </c>
      <c r="F514" s="209" t="s">
        <v>1264</v>
      </c>
      <c r="G514" s="210" t="s">
        <v>234</v>
      </c>
      <c r="H514" s="211">
        <v>5</v>
      </c>
      <c r="I514" s="212"/>
      <c r="J514" s="211">
        <f>ROUND(I514*H514,1)</f>
        <v>0</v>
      </c>
      <c r="K514" s="209" t="s">
        <v>19</v>
      </c>
      <c r="L514" s="46"/>
      <c r="M514" s="213" t="s">
        <v>19</v>
      </c>
      <c r="N514" s="214" t="s">
        <v>43</v>
      </c>
      <c r="O514" s="86"/>
      <c r="P514" s="215">
        <f>O514*H514</f>
        <v>0</v>
      </c>
      <c r="Q514" s="215">
        <v>0</v>
      </c>
      <c r="R514" s="215">
        <f>Q514*H514</f>
        <v>0</v>
      </c>
      <c r="S514" s="215">
        <v>0</v>
      </c>
      <c r="T514" s="216">
        <f>S514*H514</f>
        <v>0</v>
      </c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R514" s="217" t="s">
        <v>251</v>
      </c>
      <c r="AT514" s="217" t="s">
        <v>125</v>
      </c>
      <c r="AU514" s="217" t="s">
        <v>80</v>
      </c>
      <c r="AY514" s="19" t="s">
        <v>124</v>
      </c>
      <c r="BE514" s="218">
        <f>IF(N514="základní",J514,0)</f>
        <v>0</v>
      </c>
      <c r="BF514" s="218">
        <f>IF(N514="snížená",J514,0)</f>
        <v>0</v>
      </c>
      <c r="BG514" s="218">
        <f>IF(N514="zákl. přenesená",J514,0)</f>
        <v>0</v>
      </c>
      <c r="BH514" s="218">
        <f>IF(N514="sníž. přenesená",J514,0)</f>
        <v>0</v>
      </c>
      <c r="BI514" s="218">
        <f>IF(N514="nulová",J514,0)</f>
        <v>0</v>
      </c>
      <c r="BJ514" s="19" t="s">
        <v>76</v>
      </c>
      <c r="BK514" s="218">
        <f>ROUND(I514*H514,1)</f>
        <v>0</v>
      </c>
      <c r="BL514" s="19" t="s">
        <v>251</v>
      </c>
      <c r="BM514" s="217" t="s">
        <v>808</v>
      </c>
    </row>
    <row r="515" s="2" customFormat="1" ht="16.5" customHeight="1">
      <c r="A515" s="40"/>
      <c r="B515" s="41"/>
      <c r="C515" s="207" t="s">
        <v>849</v>
      </c>
      <c r="D515" s="207" t="s">
        <v>125</v>
      </c>
      <c r="E515" s="208" t="s">
        <v>1265</v>
      </c>
      <c r="F515" s="209" t="s">
        <v>1266</v>
      </c>
      <c r="G515" s="210" t="s">
        <v>234</v>
      </c>
      <c r="H515" s="211">
        <v>1</v>
      </c>
      <c r="I515" s="212"/>
      <c r="J515" s="211">
        <f>ROUND(I515*H515,1)</f>
        <v>0</v>
      </c>
      <c r="K515" s="209" t="s">
        <v>19</v>
      </c>
      <c r="L515" s="46"/>
      <c r="M515" s="213" t="s">
        <v>19</v>
      </c>
      <c r="N515" s="214" t="s">
        <v>43</v>
      </c>
      <c r="O515" s="86"/>
      <c r="P515" s="215">
        <f>O515*H515</f>
        <v>0</v>
      </c>
      <c r="Q515" s="215">
        <v>0</v>
      </c>
      <c r="R515" s="215">
        <f>Q515*H515</f>
        <v>0</v>
      </c>
      <c r="S515" s="215">
        <v>0</v>
      </c>
      <c r="T515" s="216">
        <f>S515*H515</f>
        <v>0</v>
      </c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R515" s="217" t="s">
        <v>251</v>
      </c>
      <c r="AT515" s="217" t="s">
        <v>125</v>
      </c>
      <c r="AU515" s="217" t="s">
        <v>80</v>
      </c>
      <c r="AY515" s="19" t="s">
        <v>124</v>
      </c>
      <c r="BE515" s="218">
        <f>IF(N515="základní",J515,0)</f>
        <v>0</v>
      </c>
      <c r="BF515" s="218">
        <f>IF(N515="snížená",J515,0)</f>
        <v>0</v>
      </c>
      <c r="BG515" s="218">
        <f>IF(N515="zákl. přenesená",J515,0)</f>
        <v>0</v>
      </c>
      <c r="BH515" s="218">
        <f>IF(N515="sníž. přenesená",J515,0)</f>
        <v>0</v>
      </c>
      <c r="BI515" s="218">
        <f>IF(N515="nulová",J515,0)</f>
        <v>0</v>
      </c>
      <c r="BJ515" s="19" t="s">
        <v>76</v>
      </c>
      <c r="BK515" s="218">
        <f>ROUND(I515*H515,1)</f>
        <v>0</v>
      </c>
      <c r="BL515" s="19" t="s">
        <v>251</v>
      </c>
      <c r="BM515" s="217" t="s">
        <v>1267</v>
      </c>
    </row>
    <row r="516" s="2" customFormat="1" ht="16.5" customHeight="1">
      <c r="A516" s="40"/>
      <c r="B516" s="41"/>
      <c r="C516" s="207" t="s">
        <v>853</v>
      </c>
      <c r="D516" s="207" t="s">
        <v>125</v>
      </c>
      <c r="E516" s="208" t="s">
        <v>1268</v>
      </c>
      <c r="F516" s="209" t="s">
        <v>803</v>
      </c>
      <c r="G516" s="210" t="s">
        <v>234</v>
      </c>
      <c r="H516" s="211">
        <v>5</v>
      </c>
      <c r="I516" s="212"/>
      <c r="J516" s="211">
        <f>ROUND(I516*H516,1)</f>
        <v>0</v>
      </c>
      <c r="K516" s="209" t="s">
        <v>19</v>
      </c>
      <c r="L516" s="46"/>
      <c r="M516" s="213" t="s">
        <v>19</v>
      </c>
      <c r="N516" s="214" t="s">
        <v>43</v>
      </c>
      <c r="O516" s="86"/>
      <c r="P516" s="215">
        <f>O516*H516</f>
        <v>0</v>
      </c>
      <c r="Q516" s="215">
        <v>0</v>
      </c>
      <c r="R516" s="215">
        <f>Q516*H516</f>
        <v>0</v>
      </c>
      <c r="S516" s="215">
        <v>0</v>
      </c>
      <c r="T516" s="216">
        <f>S516*H516</f>
        <v>0</v>
      </c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R516" s="217" t="s">
        <v>251</v>
      </c>
      <c r="AT516" s="217" t="s">
        <v>125</v>
      </c>
      <c r="AU516" s="217" t="s">
        <v>80</v>
      </c>
      <c r="AY516" s="19" t="s">
        <v>124</v>
      </c>
      <c r="BE516" s="218">
        <f>IF(N516="základní",J516,0)</f>
        <v>0</v>
      </c>
      <c r="BF516" s="218">
        <f>IF(N516="snížená",J516,0)</f>
        <v>0</v>
      </c>
      <c r="BG516" s="218">
        <f>IF(N516="zákl. přenesená",J516,0)</f>
        <v>0</v>
      </c>
      <c r="BH516" s="218">
        <f>IF(N516="sníž. přenesená",J516,0)</f>
        <v>0</v>
      </c>
      <c r="BI516" s="218">
        <f>IF(N516="nulová",J516,0)</f>
        <v>0</v>
      </c>
      <c r="BJ516" s="19" t="s">
        <v>76</v>
      </c>
      <c r="BK516" s="218">
        <f>ROUND(I516*H516,1)</f>
        <v>0</v>
      </c>
      <c r="BL516" s="19" t="s">
        <v>251</v>
      </c>
      <c r="BM516" s="217" t="s">
        <v>804</v>
      </c>
    </row>
    <row r="517" s="2" customFormat="1" ht="16.5" customHeight="1">
      <c r="A517" s="40"/>
      <c r="B517" s="41"/>
      <c r="C517" s="207" t="s">
        <v>857</v>
      </c>
      <c r="D517" s="207" t="s">
        <v>125</v>
      </c>
      <c r="E517" s="208" t="s">
        <v>1269</v>
      </c>
      <c r="F517" s="209" t="s">
        <v>1270</v>
      </c>
      <c r="G517" s="210" t="s">
        <v>234</v>
      </c>
      <c r="H517" s="211">
        <v>7</v>
      </c>
      <c r="I517" s="212"/>
      <c r="J517" s="211">
        <f>ROUND(I517*H517,1)</f>
        <v>0</v>
      </c>
      <c r="K517" s="209" t="s">
        <v>19</v>
      </c>
      <c r="L517" s="46"/>
      <c r="M517" s="213" t="s">
        <v>19</v>
      </c>
      <c r="N517" s="214" t="s">
        <v>43</v>
      </c>
      <c r="O517" s="86"/>
      <c r="P517" s="215">
        <f>O517*H517</f>
        <v>0</v>
      </c>
      <c r="Q517" s="215">
        <v>0</v>
      </c>
      <c r="R517" s="215">
        <f>Q517*H517</f>
        <v>0</v>
      </c>
      <c r="S517" s="215">
        <v>0</v>
      </c>
      <c r="T517" s="216">
        <f>S517*H517</f>
        <v>0</v>
      </c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R517" s="217" t="s">
        <v>251</v>
      </c>
      <c r="AT517" s="217" t="s">
        <v>125</v>
      </c>
      <c r="AU517" s="217" t="s">
        <v>80</v>
      </c>
      <c r="AY517" s="19" t="s">
        <v>124</v>
      </c>
      <c r="BE517" s="218">
        <f>IF(N517="základní",J517,0)</f>
        <v>0</v>
      </c>
      <c r="BF517" s="218">
        <f>IF(N517="snížená",J517,0)</f>
        <v>0</v>
      </c>
      <c r="BG517" s="218">
        <f>IF(N517="zákl. přenesená",J517,0)</f>
        <v>0</v>
      </c>
      <c r="BH517" s="218">
        <f>IF(N517="sníž. přenesená",J517,0)</f>
        <v>0</v>
      </c>
      <c r="BI517" s="218">
        <f>IF(N517="nulová",J517,0)</f>
        <v>0</v>
      </c>
      <c r="BJ517" s="19" t="s">
        <v>76</v>
      </c>
      <c r="BK517" s="218">
        <f>ROUND(I517*H517,1)</f>
        <v>0</v>
      </c>
      <c r="BL517" s="19" t="s">
        <v>251</v>
      </c>
      <c r="BM517" s="217" t="s">
        <v>840</v>
      </c>
    </row>
    <row r="518" s="2" customFormat="1" ht="16.5" customHeight="1">
      <c r="A518" s="40"/>
      <c r="B518" s="41"/>
      <c r="C518" s="207" t="s">
        <v>861</v>
      </c>
      <c r="D518" s="207" t="s">
        <v>125</v>
      </c>
      <c r="E518" s="208" t="s">
        <v>1271</v>
      </c>
      <c r="F518" s="209" t="s">
        <v>1272</v>
      </c>
      <c r="G518" s="210" t="s">
        <v>234</v>
      </c>
      <c r="H518" s="211">
        <v>2</v>
      </c>
      <c r="I518" s="212"/>
      <c r="J518" s="211">
        <f>ROUND(I518*H518,1)</f>
        <v>0</v>
      </c>
      <c r="K518" s="209" t="s">
        <v>19</v>
      </c>
      <c r="L518" s="46"/>
      <c r="M518" s="213" t="s">
        <v>19</v>
      </c>
      <c r="N518" s="214" t="s">
        <v>43</v>
      </c>
      <c r="O518" s="86"/>
      <c r="P518" s="215">
        <f>O518*H518</f>
        <v>0</v>
      </c>
      <c r="Q518" s="215">
        <v>0</v>
      </c>
      <c r="R518" s="215">
        <f>Q518*H518</f>
        <v>0</v>
      </c>
      <c r="S518" s="215">
        <v>0</v>
      </c>
      <c r="T518" s="216">
        <f>S518*H518</f>
        <v>0</v>
      </c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R518" s="217" t="s">
        <v>251</v>
      </c>
      <c r="AT518" s="217" t="s">
        <v>125</v>
      </c>
      <c r="AU518" s="217" t="s">
        <v>80</v>
      </c>
      <c r="AY518" s="19" t="s">
        <v>124</v>
      </c>
      <c r="BE518" s="218">
        <f>IF(N518="základní",J518,0)</f>
        <v>0</v>
      </c>
      <c r="BF518" s="218">
        <f>IF(N518="snížená",J518,0)</f>
        <v>0</v>
      </c>
      <c r="BG518" s="218">
        <f>IF(N518="zákl. přenesená",J518,0)</f>
        <v>0</v>
      </c>
      <c r="BH518" s="218">
        <f>IF(N518="sníž. přenesená",J518,0)</f>
        <v>0</v>
      </c>
      <c r="BI518" s="218">
        <f>IF(N518="nulová",J518,0)</f>
        <v>0</v>
      </c>
      <c r="BJ518" s="19" t="s">
        <v>76</v>
      </c>
      <c r="BK518" s="218">
        <f>ROUND(I518*H518,1)</f>
        <v>0</v>
      </c>
      <c r="BL518" s="19" t="s">
        <v>251</v>
      </c>
      <c r="BM518" s="217" t="s">
        <v>832</v>
      </c>
    </row>
    <row r="519" s="2" customFormat="1" ht="16.5" customHeight="1">
      <c r="A519" s="40"/>
      <c r="B519" s="41"/>
      <c r="C519" s="207" t="s">
        <v>865</v>
      </c>
      <c r="D519" s="207" t="s">
        <v>125</v>
      </c>
      <c r="E519" s="208" t="s">
        <v>1273</v>
      </c>
      <c r="F519" s="209" t="s">
        <v>1274</v>
      </c>
      <c r="G519" s="210" t="s">
        <v>234</v>
      </c>
      <c r="H519" s="211">
        <v>7</v>
      </c>
      <c r="I519" s="212"/>
      <c r="J519" s="211">
        <f>ROUND(I519*H519,1)</f>
        <v>0</v>
      </c>
      <c r="K519" s="209" t="s">
        <v>19</v>
      </c>
      <c r="L519" s="46"/>
      <c r="M519" s="213" t="s">
        <v>19</v>
      </c>
      <c r="N519" s="214" t="s">
        <v>43</v>
      </c>
      <c r="O519" s="86"/>
      <c r="P519" s="215">
        <f>O519*H519</f>
        <v>0</v>
      </c>
      <c r="Q519" s="215">
        <v>0</v>
      </c>
      <c r="R519" s="215">
        <f>Q519*H519</f>
        <v>0</v>
      </c>
      <c r="S519" s="215">
        <v>0</v>
      </c>
      <c r="T519" s="216">
        <f>S519*H519</f>
        <v>0</v>
      </c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R519" s="217" t="s">
        <v>251</v>
      </c>
      <c r="AT519" s="217" t="s">
        <v>125</v>
      </c>
      <c r="AU519" s="217" t="s">
        <v>80</v>
      </c>
      <c r="AY519" s="19" t="s">
        <v>124</v>
      </c>
      <c r="BE519" s="218">
        <f>IF(N519="základní",J519,0)</f>
        <v>0</v>
      </c>
      <c r="BF519" s="218">
        <f>IF(N519="snížená",J519,0)</f>
        <v>0</v>
      </c>
      <c r="BG519" s="218">
        <f>IF(N519="zákl. přenesená",J519,0)</f>
        <v>0</v>
      </c>
      <c r="BH519" s="218">
        <f>IF(N519="sníž. přenesená",J519,0)</f>
        <v>0</v>
      </c>
      <c r="BI519" s="218">
        <f>IF(N519="nulová",J519,0)</f>
        <v>0</v>
      </c>
      <c r="BJ519" s="19" t="s">
        <v>76</v>
      </c>
      <c r="BK519" s="218">
        <f>ROUND(I519*H519,1)</f>
        <v>0</v>
      </c>
      <c r="BL519" s="19" t="s">
        <v>251</v>
      </c>
      <c r="BM519" s="217" t="s">
        <v>1275</v>
      </c>
    </row>
    <row r="520" s="2" customFormat="1" ht="16.5" customHeight="1">
      <c r="A520" s="40"/>
      <c r="B520" s="41"/>
      <c r="C520" s="207" t="s">
        <v>869</v>
      </c>
      <c r="D520" s="207" t="s">
        <v>125</v>
      </c>
      <c r="E520" s="208" t="s">
        <v>1276</v>
      </c>
      <c r="F520" s="209" t="s">
        <v>843</v>
      </c>
      <c r="G520" s="210" t="s">
        <v>234</v>
      </c>
      <c r="H520" s="211">
        <v>70</v>
      </c>
      <c r="I520" s="212"/>
      <c r="J520" s="211">
        <f>ROUND(I520*H520,1)</f>
        <v>0</v>
      </c>
      <c r="K520" s="209" t="s">
        <v>19</v>
      </c>
      <c r="L520" s="46"/>
      <c r="M520" s="213" t="s">
        <v>19</v>
      </c>
      <c r="N520" s="214" t="s">
        <v>43</v>
      </c>
      <c r="O520" s="86"/>
      <c r="P520" s="215">
        <f>O520*H520</f>
        <v>0</v>
      </c>
      <c r="Q520" s="215">
        <v>0</v>
      </c>
      <c r="R520" s="215">
        <f>Q520*H520</f>
        <v>0</v>
      </c>
      <c r="S520" s="215">
        <v>0</v>
      </c>
      <c r="T520" s="216">
        <f>S520*H520</f>
        <v>0</v>
      </c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R520" s="217" t="s">
        <v>251</v>
      </c>
      <c r="AT520" s="217" t="s">
        <v>125</v>
      </c>
      <c r="AU520" s="217" t="s">
        <v>80</v>
      </c>
      <c r="AY520" s="19" t="s">
        <v>124</v>
      </c>
      <c r="BE520" s="218">
        <f>IF(N520="základní",J520,0)</f>
        <v>0</v>
      </c>
      <c r="BF520" s="218">
        <f>IF(N520="snížená",J520,0)</f>
        <v>0</v>
      </c>
      <c r="BG520" s="218">
        <f>IF(N520="zákl. přenesená",J520,0)</f>
        <v>0</v>
      </c>
      <c r="BH520" s="218">
        <f>IF(N520="sníž. přenesená",J520,0)</f>
        <v>0</v>
      </c>
      <c r="BI520" s="218">
        <f>IF(N520="nulová",J520,0)</f>
        <v>0</v>
      </c>
      <c r="BJ520" s="19" t="s">
        <v>76</v>
      </c>
      <c r="BK520" s="218">
        <f>ROUND(I520*H520,1)</f>
        <v>0</v>
      </c>
      <c r="BL520" s="19" t="s">
        <v>251</v>
      </c>
      <c r="BM520" s="217" t="s">
        <v>844</v>
      </c>
    </row>
    <row r="521" s="2" customFormat="1" ht="16.5" customHeight="1">
      <c r="A521" s="40"/>
      <c r="B521" s="41"/>
      <c r="C521" s="207" t="s">
        <v>873</v>
      </c>
      <c r="D521" s="207" t="s">
        <v>125</v>
      </c>
      <c r="E521" s="208" t="s">
        <v>1277</v>
      </c>
      <c r="F521" s="209" t="s">
        <v>847</v>
      </c>
      <c r="G521" s="210" t="s">
        <v>234</v>
      </c>
      <c r="H521" s="211">
        <v>10</v>
      </c>
      <c r="I521" s="212"/>
      <c r="J521" s="211">
        <f>ROUND(I521*H521,1)</f>
        <v>0</v>
      </c>
      <c r="K521" s="209" t="s">
        <v>19</v>
      </c>
      <c r="L521" s="46"/>
      <c r="M521" s="213" t="s">
        <v>19</v>
      </c>
      <c r="N521" s="214" t="s">
        <v>43</v>
      </c>
      <c r="O521" s="86"/>
      <c r="P521" s="215">
        <f>O521*H521</f>
        <v>0</v>
      </c>
      <c r="Q521" s="215">
        <v>0</v>
      </c>
      <c r="R521" s="215">
        <f>Q521*H521</f>
        <v>0</v>
      </c>
      <c r="S521" s="215">
        <v>0</v>
      </c>
      <c r="T521" s="216">
        <f>S521*H521</f>
        <v>0</v>
      </c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R521" s="217" t="s">
        <v>251</v>
      </c>
      <c r="AT521" s="217" t="s">
        <v>125</v>
      </c>
      <c r="AU521" s="217" t="s">
        <v>80</v>
      </c>
      <c r="AY521" s="19" t="s">
        <v>124</v>
      </c>
      <c r="BE521" s="218">
        <f>IF(N521="základní",J521,0)</f>
        <v>0</v>
      </c>
      <c r="BF521" s="218">
        <f>IF(N521="snížená",J521,0)</f>
        <v>0</v>
      </c>
      <c r="BG521" s="218">
        <f>IF(N521="zákl. přenesená",J521,0)</f>
        <v>0</v>
      </c>
      <c r="BH521" s="218">
        <f>IF(N521="sníž. přenesená",J521,0)</f>
        <v>0</v>
      </c>
      <c r="BI521" s="218">
        <f>IF(N521="nulová",J521,0)</f>
        <v>0</v>
      </c>
      <c r="BJ521" s="19" t="s">
        <v>76</v>
      </c>
      <c r="BK521" s="218">
        <f>ROUND(I521*H521,1)</f>
        <v>0</v>
      </c>
      <c r="BL521" s="19" t="s">
        <v>251</v>
      </c>
      <c r="BM521" s="217" t="s">
        <v>848</v>
      </c>
    </row>
    <row r="522" s="2" customFormat="1" ht="16.5" customHeight="1">
      <c r="A522" s="40"/>
      <c r="B522" s="41"/>
      <c r="C522" s="207" t="s">
        <v>877</v>
      </c>
      <c r="D522" s="207" t="s">
        <v>125</v>
      </c>
      <c r="E522" s="208" t="s">
        <v>1278</v>
      </c>
      <c r="F522" s="209" t="s">
        <v>1279</v>
      </c>
      <c r="G522" s="210" t="s">
        <v>234</v>
      </c>
      <c r="H522" s="211">
        <v>1</v>
      </c>
      <c r="I522" s="212"/>
      <c r="J522" s="211">
        <f>ROUND(I522*H522,1)</f>
        <v>0</v>
      </c>
      <c r="K522" s="209" t="s">
        <v>19</v>
      </c>
      <c r="L522" s="46"/>
      <c r="M522" s="213" t="s">
        <v>19</v>
      </c>
      <c r="N522" s="214" t="s">
        <v>43</v>
      </c>
      <c r="O522" s="86"/>
      <c r="P522" s="215">
        <f>O522*H522</f>
        <v>0</v>
      </c>
      <c r="Q522" s="215">
        <v>0</v>
      </c>
      <c r="R522" s="215">
        <f>Q522*H522</f>
        <v>0</v>
      </c>
      <c r="S522" s="215">
        <v>0</v>
      </c>
      <c r="T522" s="216">
        <f>S522*H522</f>
        <v>0</v>
      </c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R522" s="217" t="s">
        <v>251</v>
      </c>
      <c r="AT522" s="217" t="s">
        <v>125</v>
      </c>
      <c r="AU522" s="217" t="s">
        <v>80</v>
      </c>
      <c r="AY522" s="19" t="s">
        <v>124</v>
      </c>
      <c r="BE522" s="218">
        <f>IF(N522="základní",J522,0)</f>
        <v>0</v>
      </c>
      <c r="BF522" s="218">
        <f>IF(N522="snížená",J522,0)</f>
        <v>0</v>
      </c>
      <c r="BG522" s="218">
        <f>IF(N522="zákl. přenesená",J522,0)</f>
        <v>0</v>
      </c>
      <c r="BH522" s="218">
        <f>IF(N522="sníž. přenesená",J522,0)</f>
        <v>0</v>
      </c>
      <c r="BI522" s="218">
        <f>IF(N522="nulová",J522,0)</f>
        <v>0</v>
      </c>
      <c r="BJ522" s="19" t="s">
        <v>76</v>
      </c>
      <c r="BK522" s="218">
        <f>ROUND(I522*H522,1)</f>
        <v>0</v>
      </c>
      <c r="BL522" s="19" t="s">
        <v>251</v>
      </c>
      <c r="BM522" s="217" t="s">
        <v>1280</v>
      </c>
    </row>
    <row r="523" s="2" customFormat="1" ht="16.5" customHeight="1">
      <c r="A523" s="40"/>
      <c r="B523" s="41"/>
      <c r="C523" s="207" t="s">
        <v>884</v>
      </c>
      <c r="D523" s="207" t="s">
        <v>125</v>
      </c>
      <c r="E523" s="208" t="s">
        <v>1281</v>
      </c>
      <c r="F523" s="209" t="s">
        <v>855</v>
      </c>
      <c r="G523" s="210" t="s">
        <v>234</v>
      </c>
      <c r="H523" s="211">
        <v>76</v>
      </c>
      <c r="I523" s="212"/>
      <c r="J523" s="211">
        <f>ROUND(I523*H523,1)</f>
        <v>0</v>
      </c>
      <c r="K523" s="209" t="s">
        <v>19</v>
      </c>
      <c r="L523" s="46"/>
      <c r="M523" s="213" t="s">
        <v>19</v>
      </c>
      <c r="N523" s="214" t="s">
        <v>43</v>
      </c>
      <c r="O523" s="86"/>
      <c r="P523" s="215">
        <f>O523*H523</f>
        <v>0</v>
      </c>
      <c r="Q523" s="215">
        <v>0</v>
      </c>
      <c r="R523" s="215">
        <f>Q523*H523</f>
        <v>0</v>
      </c>
      <c r="S523" s="215">
        <v>0</v>
      </c>
      <c r="T523" s="216">
        <f>S523*H523</f>
        <v>0</v>
      </c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R523" s="217" t="s">
        <v>251</v>
      </c>
      <c r="AT523" s="217" t="s">
        <v>125</v>
      </c>
      <c r="AU523" s="217" t="s">
        <v>80</v>
      </c>
      <c r="AY523" s="19" t="s">
        <v>124</v>
      </c>
      <c r="BE523" s="218">
        <f>IF(N523="základní",J523,0)</f>
        <v>0</v>
      </c>
      <c r="BF523" s="218">
        <f>IF(N523="snížená",J523,0)</f>
        <v>0</v>
      </c>
      <c r="BG523" s="218">
        <f>IF(N523="zákl. přenesená",J523,0)</f>
        <v>0</v>
      </c>
      <c r="BH523" s="218">
        <f>IF(N523="sníž. přenesená",J523,0)</f>
        <v>0</v>
      </c>
      <c r="BI523" s="218">
        <f>IF(N523="nulová",J523,0)</f>
        <v>0</v>
      </c>
      <c r="BJ523" s="19" t="s">
        <v>76</v>
      </c>
      <c r="BK523" s="218">
        <f>ROUND(I523*H523,1)</f>
        <v>0</v>
      </c>
      <c r="BL523" s="19" t="s">
        <v>251</v>
      </c>
      <c r="BM523" s="217" t="s">
        <v>856</v>
      </c>
    </row>
    <row r="524" s="2" customFormat="1" ht="16.5" customHeight="1">
      <c r="A524" s="40"/>
      <c r="B524" s="41"/>
      <c r="C524" s="207" t="s">
        <v>888</v>
      </c>
      <c r="D524" s="207" t="s">
        <v>125</v>
      </c>
      <c r="E524" s="208" t="s">
        <v>1282</v>
      </c>
      <c r="F524" s="209" t="s">
        <v>859</v>
      </c>
      <c r="G524" s="210" t="s">
        <v>234</v>
      </c>
      <c r="H524" s="211">
        <v>30</v>
      </c>
      <c r="I524" s="212"/>
      <c r="J524" s="211">
        <f>ROUND(I524*H524,1)</f>
        <v>0</v>
      </c>
      <c r="K524" s="209" t="s">
        <v>19</v>
      </c>
      <c r="L524" s="46"/>
      <c r="M524" s="213" t="s">
        <v>19</v>
      </c>
      <c r="N524" s="214" t="s">
        <v>43</v>
      </c>
      <c r="O524" s="86"/>
      <c r="P524" s="215">
        <f>O524*H524</f>
        <v>0</v>
      </c>
      <c r="Q524" s="215">
        <v>0</v>
      </c>
      <c r="R524" s="215">
        <f>Q524*H524</f>
        <v>0</v>
      </c>
      <c r="S524" s="215">
        <v>0</v>
      </c>
      <c r="T524" s="216">
        <f>S524*H524</f>
        <v>0</v>
      </c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R524" s="217" t="s">
        <v>251</v>
      </c>
      <c r="AT524" s="217" t="s">
        <v>125</v>
      </c>
      <c r="AU524" s="217" t="s">
        <v>80</v>
      </c>
      <c r="AY524" s="19" t="s">
        <v>124</v>
      </c>
      <c r="BE524" s="218">
        <f>IF(N524="základní",J524,0)</f>
        <v>0</v>
      </c>
      <c r="BF524" s="218">
        <f>IF(N524="snížená",J524,0)</f>
        <v>0</v>
      </c>
      <c r="BG524" s="218">
        <f>IF(N524="zákl. přenesená",J524,0)</f>
        <v>0</v>
      </c>
      <c r="BH524" s="218">
        <f>IF(N524="sníž. přenesená",J524,0)</f>
        <v>0</v>
      </c>
      <c r="BI524" s="218">
        <f>IF(N524="nulová",J524,0)</f>
        <v>0</v>
      </c>
      <c r="BJ524" s="19" t="s">
        <v>76</v>
      </c>
      <c r="BK524" s="218">
        <f>ROUND(I524*H524,1)</f>
        <v>0</v>
      </c>
      <c r="BL524" s="19" t="s">
        <v>251</v>
      </c>
      <c r="BM524" s="217" t="s">
        <v>860</v>
      </c>
    </row>
    <row r="525" s="2" customFormat="1" ht="16.5" customHeight="1">
      <c r="A525" s="40"/>
      <c r="B525" s="41"/>
      <c r="C525" s="207" t="s">
        <v>892</v>
      </c>
      <c r="D525" s="207" t="s">
        <v>125</v>
      </c>
      <c r="E525" s="208" t="s">
        <v>1283</v>
      </c>
      <c r="F525" s="209" t="s">
        <v>867</v>
      </c>
      <c r="G525" s="210" t="s">
        <v>516</v>
      </c>
      <c r="H525" s="211">
        <v>12.5</v>
      </c>
      <c r="I525" s="212"/>
      <c r="J525" s="211">
        <f>ROUND(I525*H525,1)</f>
        <v>0</v>
      </c>
      <c r="K525" s="209" t="s">
        <v>19</v>
      </c>
      <c r="L525" s="46"/>
      <c r="M525" s="213" t="s">
        <v>19</v>
      </c>
      <c r="N525" s="214" t="s">
        <v>43</v>
      </c>
      <c r="O525" s="86"/>
      <c r="P525" s="215">
        <f>O525*H525</f>
        <v>0</v>
      </c>
      <c r="Q525" s="215">
        <v>0</v>
      </c>
      <c r="R525" s="215">
        <f>Q525*H525</f>
        <v>0</v>
      </c>
      <c r="S525" s="215">
        <v>0</v>
      </c>
      <c r="T525" s="216">
        <f>S525*H525</f>
        <v>0</v>
      </c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R525" s="217" t="s">
        <v>251</v>
      </c>
      <c r="AT525" s="217" t="s">
        <v>125</v>
      </c>
      <c r="AU525" s="217" t="s">
        <v>80</v>
      </c>
      <c r="AY525" s="19" t="s">
        <v>124</v>
      </c>
      <c r="BE525" s="218">
        <f>IF(N525="základní",J525,0)</f>
        <v>0</v>
      </c>
      <c r="BF525" s="218">
        <f>IF(N525="snížená",J525,0)</f>
        <v>0</v>
      </c>
      <c r="BG525" s="218">
        <f>IF(N525="zákl. přenesená",J525,0)</f>
        <v>0</v>
      </c>
      <c r="BH525" s="218">
        <f>IF(N525="sníž. přenesená",J525,0)</f>
        <v>0</v>
      </c>
      <c r="BI525" s="218">
        <f>IF(N525="nulová",J525,0)</f>
        <v>0</v>
      </c>
      <c r="BJ525" s="19" t="s">
        <v>76</v>
      </c>
      <c r="BK525" s="218">
        <f>ROUND(I525*H525,1)</f>
        <v>0</v>
      </c>
      <c r="BL525" s="19" t="s">
        <v>251</v>
      </c>
      <c r="BM525" s="217" t="s">
        <v>868</v>
      </c>
    </row>
    <row r="526" s="2" customFormat="1" ht="16.5" customHeight="1">
      <c r="A526" s="40"/>
      <c r="B526" s="41"/>
      <c r="C526" s="207" t="s">
        <v>896</v>
      </c>
      <c r="D526" s="207" t="s">
        <v>125</v>
      </c>
      <c r="E526" s="208" t="s">
        <v>1284</v>
      </c>
      <c r="F526" s="209" t="s">
        <v>871</v>
      </c>
      <c r="G526" s="210" t="s">
        <v>516</v>
      </c>
      <c r="H526" s="211">
        <v>1.5</v>
      </c>
      <c r="I526" s="212"/>
      <c r="J526" s="211">
        <f>ROUND(I526*H526,1)</f>
        <v>0</v>
      </c>
      <c r="K526" s="209" t="s">
        <v>19</v>
      </c>
      <c r="L526" s="46"/>
      <c r="M526" s="213" t="s">
        <v>19</v>
      </c>
      <c r="N526" s="214" t="s">
        <v>43</v>
      </c>
      <c r="O526" s="86"/>
      <c r="P526" s="215">
        <f>O526*H526</f>
        <v>0</v>
      </c>
      <c r="Q526" s="215">
        <v>0</v>
      </c>
      <c r="R526" s="215">
        <f>Q526*H526</f>
        <v>0</v>
      </c>
      <c r="S526" s="215">
        <v>0</v>
      </c>
      <c r="T526" s="216">
        <f>S526*H526</f>
        <v>0</v>
      </c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R526" s="217" t="s">
        <v>251</v>
      </c>
      <c r="AT526" s="217" t="s">
        <v>125</v>
      </c>
      <c r="AU526" s="217" t="s">
        <v>80</v>
      </c>
      <c r="AY526" s="19" t="s">
        <v>124</v>
      </c>
      <c r="BE526" s="218">
        <f>IF(N526="základní",J526,0)</f>
        <v>0</v>
      </c>
      <c r="BF526" s="218">
        <f>IF(N526="snížená",J526,0)</f>
        <v>0</v>
      </c>
      <c r="BG526" s="218">
        <f>IF(N526="zákl. přenesená",J526,0)</f>
        <v>0</v>
      </c>
      <c r="BH526" s="218">
        <f>IF(N526="sníž. přenesená",J526,0)</f>
        <v>0</v>
      </c>
      <c r="BI526" s="218">
        <f>IF(N526="nulová",J526,0)</f>
        <v>0</v>
      </c>
      <c r="BJ526" s="19" t="s">
        <v>76</v>
      </c>
      <c r="BK526" s="218">
        <f>ROUND(I526*H526,1)</f>
        <v>0</v>
      </c>
      <c r="BL526" s="19" t="s">
        <v>251</v>
      </c>
      <c r="BM526" s="217" t="s">
        <v>872</v>
      </c>
    </row>
    <row r="527" s="2" customFormat="1" ht="16.5" customHeight="1">
      <c r="A527" s="40"/>
      <c r="B527" s="41"/>
      <c r="C527" s="207" t="s">
        <v>900</v>
      </c>
      <c r="D527" s="207" t="s">
        <v>125</v>
      </c>
      <c r="E527" s="208" t="s">
        <v>1285</v>
      </c>
      <c r="F527" s="209" t="s">
        <v>875</v>
      </c>
      <c r="G527" s="210" t="s">
        <v>516</v>
      </c>
      <c r="H527" s="211">
        <v>51</v>
      </c>
      <c r="I527" s="212"/>
      <c r="J527" s="211">
        <f>ROUND(I527*H527,1)</f>
        <v>0</v>
      </c>
      <c r="K527" s="209" t="s">
        <v>19</v>
      </c>
      <c r="L527" s="46"/>
      <c r="M527" s="213" t="s">
        <v>19</v>
      </c>
      <c r="N527" s="214" t="s">
        <v>43</v>
      </c>
      <c r="O527" s="86"/>
      <c r="P527" s="215">
        <f>O527*H527</f>
        <v>0</v>
      </c>
      <c r="Q527" s="215">
        <v>0</v>
      </c>
      <c r="R527" s="215">
        <f>Q527*H527</f>
        <v>0</v>
      </c>
      <c r="S527" s="215">
        <v>0</v>
      </c>
      <c r="T527" s="216">
        <f>S527*H527</f>
        <v>0</v>
      </c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R527" s="217" t="s">
        <v>251</v>
      </c>
      <c r="AT527" s="217" t="s">
        <v>125</v>
      </c>
      <c r="AU527" s="217" t="s">
        <v>80</v>
      </c>
      <c r="AY527" s="19" t="s">
        <v>124</v>
      </c>
      <c r="BE527" s="218">
        <f>IF(N527="základní",J527,0)</f>
        <v>0</v>
      </c>
      <c r="BF527" s="218">
        <f>IF(N527="snížená",J527,0)</f>
        <v>0</v>
      </c>
      <c r="BG527" s="218">
        <f>IF(N527="zákl. přenesená",J527,0)</f>
        <v>0</v>
      </c>
      <c r="BH527" s="218">
        <f>IF(N527="sníž. přenesená",J527,0)</f>
        <v>0</v>
      </c>
      <c r="BI527" s="218">
        <f>IF(N527="nulová",J527,0)</f>
        <v>0</v>
      </c>
      <c r="BJ527" s="19" t="s">
        <v>76</v>
      </c>
      <c r="BK527" s="218">
        <f>ROUND(I527*H527,1)</f>
        <v>0</v>
      </c>
      <c r="BL527" s="19" t="s">
        <v>251</v>
      </c>
      <c r="BM527" s="217" t="s">
        <v>876</v>
      </c>
    </row>
    <row r="528" s="2" customFormat="1" ht="24.15" customHeight="1">
      <c r="A528" s="40"/>
      <c r="B528" s="41"/>
      <c r="C528" s="207" t="s">
        <v>904</v>
      </c>
      <c r="D528" s="207" t="s">
        <v>125</v>
      </c>
      <c r="E528" s="208" t="s">
        <v>878</v>
      </c>
      <c r="F528" s="209" t="s">
        <v>879</v>
      </c>
      <c r="G528" s="210" t="s">
        <v>485</v>
      </c>
      <c r="H528" s="212"/>
      <c r="I528" s="212"/>
      <c r="J528" s="211">
        <f>ROUND(I528*H528,1)</f>
        <v>0</v>
      </c>
      <c r="K528" s="209" t="s">
        <v>129</v>
      </c>
      <c r="L528" s="46"/>
      <c r="M528" s="213" t="s">
        <v>19</v>
      </c>
      <c r="N528" s="214" t="s">
        <v>43</v>
      </c>
      <c r="O528" s="86"/>
      <c r="P528" s="215">
        <f>O528*H528</f>
        <v>0</v>
      </c>
      <c r="Q528" s="215">
        <v>0</v>
      </c>
      <c r="R528" s="215">
        <f>Q528*H528</f>
        <v>0</v>
      </c>
      <c r="S528" s="215">
        <v>0</v>
      </c>
      <c r="T528" s="216">
        <f>S528*H528</f>
        <v>0</v>
      </c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R528" s="217" t="s">
        <v>251</v>
      </c>
      <c r="AT528" s="217" t="s">
        <v>125</v>
      </c>
      <c r="AU528" s="217" t="s">
        <v>80</v>
      </c>
      <c r="AY528" s="19" t="s">
        <v>124</v>
      </c>
      <c r="BE528" s="218">
        <f>IF(N528="základní",J528,0)</f>
        <v>0</v>
      </c>
      <c r="BF528" s="218">
        <f>IF(N528="snížená",J528,0)</f>
        <v>0</v>
      </c>
      <c r="BG528" s="218">
        <f>IF(N528="zákl. přenesená",J528,0)</f>
        <v>0</v>
      </c>
      <c r="BH528" s="218">
        <f>IF(N528="sníž. přenesená",J528,0)</f>
        <v>0</v>
      </c>
      <c r="BI528" s="218">
        <f>IF(N528="nulová",J528,0)</f>
        <v>0</v>
      </c>
      <c r="BJ528" s="19" t="s">
        <v>76</v>
      </c>
      <c r="BK528" s="218">
        <f>ROUND(I528*H528,1)</f>
        <v>0</v>
      </c>
      <c r="BL528" s="19" t="s">
        <v>251</v>
      </c>
      <c r="BM528" s="217" t="s">
        <v>880</v>
      </c>
    </row>
    <row r="529" s="2" customFormat="1">
      <c r="A529" s="40"/>
      <c r="B529" s="41"/>
      <c r="C529" s="42"/>
      <c r="D529" s="219" t="s">
        <v>132</v>
      </c>
      <c r="E529" s="42"/>
      <c r="F529" s="220" t="s">
        <v>881</v>
      </c>
      <c r="G529" s="42"/>
      <c r="H529" s="42"/>
      <c r="I529" s="221"/>
      <c r="J529" s="42"/>
      <c r="K529" s="42"/>
      <c r="L529" s="46"/>
      <c r="M529" s="222"/>
      <c r="N529" s="223"/>
      <c r="O529" s="86"/>
      <c r="P529" s="86"/>
      <c r="Q529" s="86"/>
      <c r="R529" s="86"/>
      <c r="S529" s="86"/>
      <c r="T529" s="87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T529" s="19" t="s">
        <v>132</v>
      </c>
      <c r="AU529" s="19" t="s">
        <v>80</v>
      </c>
    </row>
    <row r="530" s="11" customFormat="1" ht="22.8" customHeight="1">
      <c r="A530" s="11"/>
      <c r="B530" s="193"/>
      <c r="C530" s="194"/>
      <c r="D530" s="195" t="s">
        <v>71</v>
      </c>
      <c r="E530" s="233" t="s">
        <v>882</v>
      </c>
      <c r="F530" s="233" t="s">
        <v>883</v>
      </c>
      <c r="G530" s="194"/>
      <c r="H530" s="194"/>
      <c r="I530" s="197"/>
      <c r="J530" s="234">
        <f>BK530</f>
        <v>0</v>
      </c>
      <c r="K530" s="194"/>
      <c r="L530" s="199"/>
      <c r="M530" s="200"/>
      <c r="N530" s="201"/>
      <c r="O530" s="201"/>
      <c r="P530" s="202">
        <f>SUM(P531:P543)</f>
        <v>0</v>
      </c>
      <c r="Q530" s="201"/>
      <c r="R530" s="202">
        <f>SUM(R531:R543)</f>
        <v>0</v>
      </c>
      <c r="S530" s="201"/>
      <c r="T530" s="203">
        <f>SUM(T531:T543)</f>
        <v>0</v>
      </c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R530" s="204" t="s">
        <v>80</v>
      </c>
      <c r="AT530" s="205" t="s">
        <v>71</v>
      </c>
      <c r="AU530" s="205" t="s">
        <v>76</v>
      </c>
      <c r="AY530" s="204" t="s">
        <v>124</v>
      </c>
      <c r="BK530" s="206">
        <f>SUM(BK531:BK543)</f>
        <v>0</v>
      </c>
    </row>
    <row r="531" s="2" customFormat="1" ht="16.5" customHeight="1">
      <c r="A531" s="40"/>
      <c r="B531" s="41"/>
      <c r="C531" s="207" t="s">
        <v>908</v>
      </c>
      <c r="D531" s="207" t="s">
        <v>125</v>
      </c>
      <c r="E531" s="208" t="s">
        <v>1286</v>
      </c>
      <c r="F531" s="209" t="s">
        <v>1287</v>
      </c>
      <c r="G531" s="210" t="s">
        <v>234</v>
      </c>
      <c r="H531" s="211">
        <v>1</v>
      </c>
      <c r="I531" s="212"/>
      <c r="J531" s="211">
        <f>ROUND(I531*H531,1)</f>
        <v>0</v>
      </c>
      <c r="K531" s="209" t="s">
        <v>19</v>
      </c>
      <c r="L531" s="46"/>
      <c r="M531" s="213" t="s">
        <v>19</v>
      </c>
      <c r="N531" s="214" t="s">
        <v>43</v>
      </c>
      <c r="O531" s="86"/>
      <c r="P531" s="215">
        <f>O531*H531</f>
        <v>0</v>
      </c>
      <c r="Q531" s="215">
        <v>0</v>
      </c>
      <c r="R531" s="215">
        <f>Q531*H531</f>
        <v>0</v>
      </c>
      <c r="S531" s="215">
        <v>0</v>
      </c>
      <c r="T531" s="216">
        <f>S531*H531</f>
        <v>0</v>
      </c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R531" s="217" t="s">
        <v>251</v>
      </c>
      <c r="AT531" s="217" t="s">
        <v>125</v>
      </c>
      <c r="AU531" s="217" t="s">
        <v>80</v>
      </c>
      <c r="AY531" s="19" t="s">
        <v>124</v>
      </c>
      <c r="BE531" s="218">
        <f>IF(N531="základní",J531,0)</f>
        <v>0</v>
      </c>
      <c r="BF531" s="218">
        <f>IF(N531="snížená",J531,0)</f>
        <v>0</v>
      </c>
      <c r="BG531" s="218">
        <f>IF(N531="zákl. přenesená",J531,0)</f>
        <v>0</v>
      </c>
      <c r="BH531" s="218">
        <f>IF(N531="sníž. přenesená",J531,0)</f>
        <v>0</v>
      </c>
      <c r="BI531" s="218">
        <f>IF(N531="nulová",J531,0)</f>
        <v>0</v>
      </c>
      <c r="BJ531" s="19" t="s">
        <v>76</v>
      </c>
      <c r="BK531" s="218">
        <f>ROUND(I531*H531,1)</f>
        <v>0</v>
      </c>
      <c r="BL531" s="19" t="s">
        <v>251</v>
      </c>
      <c r="BM531" s="217" t="s">
        <v>887</v>
      </c>
    </row>
    <row r="532" s="2" customFormat="1" ht="16.5" customHeight="1">
      <c r="A532" s="40"/>
      <c r="B532" s="41"/>
      <c r="C532" s="207" t="s">
        <v>915</v>
      </c>
      <c r="D532" s="207" t="s">
        <v>125</v>
      </c>
      <c r="E532" s="208" t="s">
        <v>1288</v>
      </c>
      <c r="F532" s="209" t="s">
        <v>1289</v>
      </c>
      <c r="G532" s="210" t="s">
        <v>234</v>
      </c>
      <c r="H532" s="211">
        <v>1</v>
      </c>
      <c r="I532" s="212"/>
      <c r="J532" s="211">
        <f>ROUND(I532*H532,1)</f>
        <v>0</v>
      </c>
      <c r="K532" s="209" t="s">
        <v>19</v>
      </c>
      <c r="L532" s="46"/>
      <c r="M532" s="213" t="s">
        <v>19</v>
      </c>
      <c r="N532" s="214" t="s">
        <v>43</v>
      </c>
      <c r="O532" s="86"/>
      <c r="P532" s="215">
        <f>O532*H532</f>
        <v>0</v>
      </c>
      <c r="Q532" s="215">
        <v>0</v>
      </c>
      <c r="R532" s="215">
        <f>Q532*H532</f>
        <v>0</v>
      </c>
      <c r="S532" s="215">
        <v>0</v>
      </c>
      <c r="T532" s="216">
        <f>S532*H532</f>
        <v>0</v>
      </c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R532" s="217" t="s">
        <v>251</v>
      </c>
      <c r="AT532" s="217" t="s">
        <v>125</v>
      </c>
      <c r="AU532" s="217" t="s">
        <v>80</v>
      </c>
      <c r="AY532" s="19" t="s">
        <v>124</v>
      </c>
      <c r="BE532" s="218">
        <f>IF(N532="základní",J532,0)</f>
        <v>0</v>
      </c>
      <c r="BF532" s="218">
        <f>IF(N532="snížená",J532,0)</f>
        <v>0</v>
      </c>
      <c r="BG532" s="218">
        <f>IF(N532="zákl. přenesená",J532,0)</f>
        <v>0</v>
      </c>
      <c r="BH532" s="218">
        <f>IF(N532="sníž. přenesená",J532,0)</f>
        <v>0</v>
      </c>
      <c r="BI532" s="218">
        <f>IF(N532="nulová",J532,0)</f>
        <v>0</v>
      </c>
      <c r="BJ532" s="19" t="s">
        <v>76</v>
      </c>
      <c r="BK532" s="218">
        <f>ROUND(I532*H532,1)</f>
        <v>0</v>
      </c>
      <c r="BL532" s="19" t="s">
        <v>251</v>
      </c>
      <c r="BM532" s="217" t="s">
        <v>1290</v>
      </c>
    </row>
    <row r="533" s="2" customFormat="1" ht="16.5" customHeight="1">
      <c r="A533" s="40"/>
      <c r="B533" s="41"/>
      <c r="C533" s="207" t="s">
        <v>920</v>
      </c>
      <c r="D533" s="207" t="s">
        <v>125</v>
      </c>
      <c r="E533" s="208" t="s">
        <v>1291</v>
      </c>
      <c r="F533" s="209" t="s">
        <v>1292</v>
      </c>
      <c r="G533" s="210" t="s">
        <v>234</v>
      </c>
      <c r="H533" s="211">
        <v>2</v>
      </c>
      <c r="I533" s="212"/>
      <c r="J533" s="211">
        <f>ROUND(I533*H533,1)</f>
        <v>0</v>
      </c>
      <c r="K533" s="209" t="s">
        <v>19</v>
      </c>
      <c r="L533" s="46"/>
      <c r="M533" s="213" t="s">
        <v>19</v>
      </c>
      <c r="N533" s="214" t="s">
        <v>43</v>
      </c>
      <c r="O533" s="86"/>
      <c r="P533" s="215">
        <f>O533*H533</f>
        <v>0</v>
      </c>
      <c r="Q533" s="215">
        <v>0</v>
      </c>
      <c r="R533" s="215">
        <f>Q533*H533</f>
        <v>0</v>
      </c>
      <c r="S533" s="215">
        <v>0</v>
      </c>
      <c r="T533" s="216">
        <f>S533*H533</f>
        <v>0</v>
      </c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R533" s="217" t="s">
        <v>251</v>
      </c>
      <c r="AT533" s="217" t="s">
        <v>125</v>
      </c>
      <c r="AU533" s="217" t="s">
        <v>80</v>
      </c>
      <c r="AY533" s="19" t="s">
        <v>124</v>
      </c>
      <c r="BE533" s="218">
        <f>IF(N533="základní",J533,0)</f>
        <v>0</v>
      </c>
      <c r="BF533" s="218">
        <f>IF(N533="snížená",J533,0)</f>
        <v>0</v>
      </c>
      <c r="BG533" s="218">
        <f>IF(N533="zákl. přenesená",J533,0)</f>
        <v>0</v>
      </c>
      <c r="BH533" s="218">
        <f>IF(N533="sníž. přenesená",J533,0)</f>
        <v>0</v>
      </c>
      <c r="BI533" s="218">
        <f>IF(N533="nulová",J533,0)</f>
        <v>0</v>
      </c>
      <c r="BJ533" s="19" t="s">
        <v>76</v>
      </c>
      <c r="BK533" s="218">
        <f>ROUND(I533*H533,1)</f>
        <v>0</v>
      </c>
      <c r="BL533" s="19" t="s">
        <v>251</v>
      </c>
      <c r="BM533" s="217" t="s">
        <v>891</v>
      </c>
    </row>
    <row r="534" s="2" customFormat="1" ht="16.5" customHeight="1">
      <c r="A534" s="40"/>
      <c r="B534" s="41"/>
      <c r="C534" s="207" t="s">
        <v>925</v>
      </c>
      <c r="D534" s="207" t="s">
        <v>125</v>
      </c>
      <c r="E534" s="208" t="s">
        <v>1293</v>
      </c>
      <c r="F534" s="209" t="s">
        <v>898</v>
      </c>
      <c r="G534" s="210" t="s">
        <v>234</v>
      </c>
      <c r="H534" s="211">
        <v>1</v>
      </c>
      <c r="I534" s="212"/>
      <c r="J534" s="211">
        <f>ROUND(I534*H534,1)</f>
        <v>0</v>
      </c>
      <c r="K534" s="209" t="s">
        <v>19</v>
      </c>
      <c r="L534" s="46"/>
      <c r="M534" s="213" t="s">
        <v>19</v>
      </c>
      <c r="N534" s="214" t="s">
        <v>43</v>
      </c>
      <c r="O534" s="86"/>
      <c r="P534" s="215">
        <f>O534*H534</f>
        <v>0</v>
      </c>
      <c r="Q534" s="215">
        <v>0</v>
      </c>
      <c r="R534" s="215">
        <f>Q534*H534</f>
        <v>0</v>
      </c>
      <c r="S534" s="215">
        <v>0</v>
      </c>
      <c r="T534" s="216">
        <f>S534*H534</f>
        <v>0</v>
      </c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R534" s="217" t="s">
        <v>251</v>
      </c>
      <c r="AT534" s="217" t="s">
        <v>125</v>
      </c>
      <c r="AU534" s="217" t="s">
        <v>80</v>
      </c>
      <c r="AY534" s="19" t="s">
        <v>124</v>
      </c>
      <c r="BE534" s="218">
        <f>IF(N534="základní",J534,0)</f>
        <v>0</v>
      </c>
      <c r="BF534" s="218">
        <f>IF(N534="snížená",J534,0)</f>
        <v>0</v>
      </c>
      <c r="BG534" s="218">
        <f>IF(N534="zákl. přenesená",J534,0)</f>
        <v>0</v>
      </c>
      <c r="BH534" s="218">
        <f>IF(N534="sníž. přenesená",J534,0)</f>
        <v>0</v>
      </c>
      <c r="BI534" s="218">
        <f>IF(N534="nulová",J534,0)</f>
        <v>0</v>
      </c>
      <c r="BJ534" s="19" t="s">
        <v>76</v>
      </c>
      <c r="BK534" s="218">
        <f>ROUND(I534*H534,1)</f>
        <v>0</v>
      </c>
      <c r="BL534" s="19" t="s">
        <v>251</v>
      </c>
      <c r="BM534" s="217" t="s">
        <v>899</v>
      </c>
    </row>
    <row r="535" s="2" customFormat="1" ht="16.5" customHeight="1">
      <c r="A535" s="40"/>
      <c r="B535" s="41"/>
      <c r="C535" s="207" t="s">
        <v>930</v>
      </c>
      <c r="D535" s="207" t="s">
        <v>125</v>
      </c>
      <c r="E535" s="208" t="s">
        <v>1294</v>
      </c>
      <c r="F535" s="209" t="s">
        <v>1295</v>
      </c>
      <c r="G535" s="210" t="s">
        <v>234</v>
      </c>
      <c r="H535" s="211">
        <v>1</v>
      </c>
      <c r="I535" s="212"/>
      <c r="J535" s="211">
        <f>ROUND(I535*H535,1)</f>
        <v>0</v>
      </c>
      <c r="K535" s="209" t="s">
        <v>19</v>
      </c>
      <c r="L535" s="46"/>
      <c r="M535" s="213" t="s">
        <v>19</v>
      </c>
      <c r="N535" s="214" t="s">
        <v>43</v>
      </c>
      <c r="O535" s="86"/>
      <c r="P535" s="215">
        <f>O535*H535</f>
        <v>0</v>
      </c>
      <c r="Q535" s="215">
        <v>0</v>
      </c>
      <c r="R535" s="215">
        <f>Q535*H535</f>
        <v>0</v>
      </c>
      <c r="S535" s="215">
        <v>0</v>
      </c>
      <c r="T535" s="216">
        <f>S535*H535</f>
        <v>0</v>
      </c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R535" s="217" t="s">
        <v>251</v>
      </c>
      <c r="AT535" s="217" t="s">
        <v>125</v>
      </c>
      <c r="AU535" s="217" t="s">
        <v>80</v>
      </c>
      <c r="AY535" s="19" t="s">
        <v>124</v>
      </c>
      <c r="BE535" s="218">
        <f>IF(N535="základní",J535,0)</f>
        <v>0</v>
      </c>
      <c r="BF535" s="218">
        <f>IF(N535="snížená",J535,0)</f>
        <v>0</v>
      </c>
      <c r="BG535" s="218">
        <f>IF(N535="zákl. přenesená",J535,0)</f>
        <v>0</v>
      </c>
      <c r="BH535" s="218">
        <f>IF(N535="sníž. přenesená",J535,0)</f>
        <v>0</v>
      </c>
      <c r="BI535" s="218">
        <f>IF(N535="nulová",J535,0)</f>
        <v>0</v>
      </c>
      <c r="BJ535" s="19" t="s">
        <v>76</v>
      </c>
      <c r="BK535" s="218">
        <f>ROUND(I535*H535,1)</f>
        <v>0</v>
      </c>
      <c r="BL535" s="19" t="s">
        <v>251</v>
      </c>
      <c r="BM535" s="217" t="s">
        <v>1296</v>
      </c>
    </row>
    <row r="536" s="2" customFormat="1" ht="16.5" customHeight="1">
      <c r="A536" s="40"/>
      <c r="B536" s="41"/>
      <c r="C536" s="207" t="s">
        <v>937</v>
      </c>
      <c r="D536" s="207" t="s">
        <v>125</v>
      </c>
      <c r="E536" s="208" t="s">
        <v>1297</v>
      </c>
      <c r="F536" s="209" t="s">
        <v>1298</v>
      </c>
      <c r="G536" s="210" t="s">
        <v>234</v>
      </c>
      <c r="H536" s="211">
        <v>2</v>
      </c>
      <c r="I536" s="212"/>
      <c r="J536" s="211">
        <f>ROUND(I536*H536,1)</f>
        <v>0</v>
      </c>
      <c r="K536" s="209" t="s">
        <v>19</v>
      </c>
      <c r="L536" s="46"/>
      <c r="M536" s="213" t="s">
        <v>19</v>
      </c>
      <c r="N536" s="214" t="s">
        <v>43</v>
      </c>
      <c r="O536" s="86"/>
      <c r="P536" s="215">
        <f>O536*H536</f>
        <v>0</v>
      </c>
      <c r="Q536" s="215">
        <v>0</v>
      </c>
      <c r="R536" s="215">
        <f>Q536*H536</f>
        <v>0</v>
      </c>
      <c r="S536" s="215">
        <v>0</v>
      </c>
      <c r="T536" s="216">
        <f>S536*H536</f>
        <v>0</v>
      </c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R536" s="217" t="s">
        <v>251</v>
      </c>
      <c r="AT536" s="217" t="s">
        <v>125</v>
      </c>
      <c r="AU536" s="217" t="s">
        <v>80</v>
      </c>
      <c r="AY536" s="19" t="s">
        <v>124</v>
      </c>
      <c r="BE536" s="218">
        <f>IF(N536="základní",J536,0)</f>
        <v>0</v>
      </c>
      <c r="BF536" s="218">
        <f>IF(N536="snížená",J536,0)</f>
        <v>0</v>
      </c>
      <c r="BG536" s="218">
        <f>IF(N536="zákl. přenesená",J536,0)</f>
        <v>0</v>
      </c>
      <c r="BH536" s="218">
        <f>IF(N536="sníž. přenesená",J536,0)</f>
        <v>0</v>
      </c>
      <c r="BI536" s="218">
        <f>IF(N536="nulová",J536,0)</f>
        <v>0</v>
      </c>
      <c r="BJ536" s="19" t="s">
        <v>76</v>
      </c>
      <c r="BK536" s="218">
        <f>ROUND(I536*H536,1)</f>
        <v>0</v>
      </c>
      <c r="BL536" s="19" t="s">
        <v>251</v>
      </c>
      <c r="BM536" s="217" t="s">
        <v>903</v>
      </c>
    </row>
    <row r="537" s="2" customFormat="1" ht="16.5" customHeight="1">
      <c r="A537" s="40"/>
      <c r="B537" s="41"/>
      <c r="C537" s="207" t="s">
        <v>944</v>
      </c>
      <c r="D537" s="207" t="s">
        <v>125</v>
      </c>
      <c r="E537" s="208" t="s">
        <v>1299</v>
      </c>
      <c r="F537" s="209" t="s">
        <v>1300</v>
      </c>
      <c r="G537" s="210" t="s">
        <v>234</v>
      </c>
      <c r="H537" s="211">
        <v>1</v>
      </c>
      <c r="I537" s="212"/>
      <c r="J537" s="211">
        <f>ROUND(I537*H537,1)</f>
        <v>0</v>
      </c>
      <c r="K537" s="209" t="s">
        <v>19</v>
      </c>
      <c r="L537" s="46"/>
      <c r="M537" s="213" t="s">
        <v>19</v>
      </c>
      <c r="N537" s="214" t="s">
        <v>43</v>
      </c>
      <c r="O537" s="86"/>
      <c r="P537" s="215">
        <f>O537*H537</f>
        <v>0</v>
      </c>
      <c r="Q537" s="215">
        <v>0</v>
      </c>
      <c r="R537" s="215">
        <f>Q537*H537</f>
        <v>0</v>
      </c>
      <c r="S537" s="215">
        <v>0</v>
      </c>
      <c r="T537" s="216">
        <f>S537*H537</f>
        <v>0</v>
      </c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R537" s="217" t="s">
        <v>251</v>
      </c>
      <c r="AT537" s="217" t="s">
        <v>125</v>
      </c>
      <c r="AU537" s="217" t="s">
        <v>80</v>
      </c>
      <c r="AY537" s="19" t="s">
        <v>124</v>
      </c>
      <c r="BE537" s="218">
        <f>IF(N537="základní",J537,0)</f>
        <v>0</v>
      </c>
      <c r="BF537" s="218">
        <f>IF(N537="snížená",J537,0)</f>
        <v>0</v>
      </c>
      <c r="BG537" s="218">
        <f>IF(N537="zákl. přenesená",J537,0)</f>
        <v>0</v>
      </c>
      <c r="BH537" s="218">
        <f>IF(N537="sníž. přenesená",J537,0)</f>
        <v>0</v>
      </c>
      <c r="BI537" s="218">
        <f>IF(N537="nulová",J537,0)</f>
        <v>0</v>
      </c>
      <c r="BJ537" s="19" t="s">
        <v>76</v>
      </c>
      <c r="BK537" s="218">
        <f>ROUND(I537*H537,1)</f>
        <v>0</v>
      </c>
      <c r="BL537" s="19" t="s">
        <v>251</v>
      </c>
      <c r="BM537" s="217" t="s">
        <v>1301</v>
      </c>
    </row>
    <row r="538" s="2" customFormat="1" ht="16.5" customHeight="1">
      <c r="A538" s="40"/>
      <c r="B538" s="41"/>
      <c r="C538" s="207" t="s">
        <v>949</v>
      </c>
      <c r="D538" s="207" t="s">
        <v>125</v>
      </c>
      <c r="E538" s="208" t="s">
        <v>1302</v>
      </c>
      <c r="F538" s="209" t="s">
        <v>1300</v>
      </c>
      <c r="G538" s="210" t="s">
        <v>234</v>
      </c>
      <c r="H538" s="211">
        <v>1</v>
      </c>
      <c r="I538" s="212"/>
      <c r="J538" s="211">
        <f>ROUND(I538*H538,1)</f>
        <v>0</v>
      </c>
      <c r="K538" s="209" t="s">
        <v>19</v>
      </c>
      <c r="L538" s="46"/>
      <c r="M538" s="213" t="s">
        <v>19</v>
      </c>
      <c r="N538" s="214" t="s">
        <v>43</v>
      </c>
      <c r="O538" s="86"/>
      <c r="P538" s="215">
        <f>O538*H538</f>
        <v>0</v>
      </c>
      <c r="Q538" s="215">
        <v>0</v>
      </c>
      <c r="R538" s="215">
        <f>Q538*H538</f>
        <v>0</v>
      </c>
      <c r="S538" s="215">
        <v>0</v>
      </c>
      <c r="T538" s="216">
        <f>S538*H538</f>
        <v>0</v>
      </c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R538" s="217" t="s">
        <v>251</v>
      </c>
      <c r="AT538" s="217" t="s">
        <v>125</v>
      </c>
      <c r="AU538" s="217" t="s">
        <v>80</v>
      </c>
      <c r="AY538" s="19" t="s">
        <v>124</v>
      </c>
      <c r="BE538" s="218">
        <f>IF(N538="základní",J538,0)</f>
        <v>0</v>
      </c>
      <c r="BF538" s="218">
        <f>IF(N538="snížená",J538,0)</f>
        <v>0</v>
      </c>
      <c r="BG538" s="218">
        <f>IF(N538="zákl. přenesená",J538,0)</f>
        <v>0</v>
      </c>
      <c r="BH538" s="218">
        <f>IF(N538="sníž. přenesená",J538,0)</f>
        <v>0</v>
      </c>
      <c r="BI538" s="218">
        <f>IF(N538="nulová",J538,0)</f>
        <v>0</v>
      </c>
      <c r="BJ538" s="19" t="s">
        <v>76</v>
      </c>
      <c r="BK538" s="218">
        <f>ROUND(I538*H538,1)</f>
        <v>0</v>
      </c>
      <c r="BL538" s="19" t="s">
        <v>251</v>
      </c>
      <c r="BM538" s="217" t="s">
        <v>1303</v>
      </c>
    </row>
    <row r="539" s="2" customFormat="1" ht="16.5" customHeight="1">
      <c r="A539" s="40"/>
      <c r="B539" s="41"/>
      <c r="C539" s="207" t="s">
        <v>956</v>
      </c>
      <c r="D539" s="207" t="s">
        <v>125</v>
      </c>
      <c r="E539" s="208" t="s">
        <v>1304</v>
      </c>
      <c r="F539" s="209" t="s">
        <v>1305</v>
      </c>
      <c r="G539" s="210" t="s">
        <v>234</v>
      </c>
      <c r="H539" s="211">
        <v>2</v>
      </c>
      <c r="I539" s="212"/>
      <c r="J539" s="211">
        <f>ROUND(I539*H539,1)</f>
        <v>0</v>
      </c>
      <c r="K539" s="209" t="s">
        <v>19</v>
      </c>
      <c r="L539" s="46"/>
      <c r="M539" s="213" t="s">
        <v>19</v>
      </c>
      <c r="N539" s="214" t="s">
        <v>43</v>
      </c>
      <c r="O539" s="86"/>
      <c r="P539" s="215">
        <f>O539*H539</f>
        <v>0</v>
      </c>
      <c r="Q539" s="215">
        <v>0</v>
      </c>
      <c r="R539" s="215">
        <f>Q539*H539</f>
        <v>0</v>
      </c>
      <c r="S539" s="215">
        <v>0</v>
      </c>
      <c r="T539" s="216">
        <f>S539*H539</f>
        <v>0</v>
      </c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R539" s="217" t="s">
        <v>251</v>
      </c>
      <c r="AT539" s="217" t="s">
        <v>125</v>
      </c>
      <c r="AU539" s="217" t="s">
        <v>80</v>
      </c>
      <c r="AY539" s="19" t="s">
        <v>124</v>
      </c>
      <c r="BE539" s="218">
        <f>IF(N539="základní",J539,0)</f>
        <v>0</v>
      </c>
      <c r="BF539" s="218">
        <f>IF(N539="snížená",J539,0)</f>
        <v>0</v>
      </c>
      <c r="BG539" s="218">
        <f>IF(N539="zákl. přenesená",J539,0)</f>
        <v>0</v>
      </c>
      <c r="BH539" s="218">
        <f>IF(N539="sníž. přenesená",J539,0)</f>
        <v>0</v>
      </c>
      <c r="BI539" s="218">
        <f>IF(N539="nulová",J539,0)</f>
        <v>0</v>
      </c>
      <c r="BJ539" s="19" t="s">
        <v>76</v>
      </c>
      <c r="BK539" s="218">
        <f>ROUND(I539*H539,1)</f>
        <v>0</v>
      </c>
      <c r="BL539" s="19" t="s">
        <v>251</v>
      </c>
      <c r="BM539" s="217" t="s">
        <v>1306</v>
      </c>
    </row>
    <row r="540" s="2" customFormat="1" ht="16.5" customHeight="1">
      <c r="A540" s="40"/>
      <c r="B540" s="41"/>
      <c r="C540" s="207" t="s">
        <v>960</v>
      </c>
      <c r="D540" s="207" t="s">
        <v>125</v>
      </c>
      <c r="E540" s="208" t="s">
        <v>1307</v>
      </c>
      <c r="F540" s="209" t="s">
        <v>1308</v>
      </c>
      <c r="G540" s="210" t="s">
        <v>234</v>
      </c>
      <c r="H540" s="211">
        <v>1</v>
      </c>
      <c r="I540" s="212"/>
      <c r="J540" s="211">
        <f>ROUND(I540*H540,1)</f>
        <v>0</v>
      </c>
      <c r="K540" s="209" t="s">
        <v>19</v>
      </c>
      <c r="L540" s="46"/>
      <c r="M540" s="213" t="s">
        <v>19</v>
      </c>
      <c r="N540" s="214" t="s">
        <v>43</v>
      </c>
      <c r="O540" s="86"/>
      <c r="P540" s="215">
        <f>O540*H540</f>
        <v>0</v>
      </c>
      <c r="Q540" s="215">
        <v>0</v>
      </c>
      <c r="R540" s="215">
        <f>Q540*H540</f>
        <v>0</v>
      </c>
      <c r="S540" s="215">
        <v>0</v>
      </c>
      <c r="T540" s="216">
        <f>S540*H540</f>
        <v>0</v>
      </c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R540" s="217" t="s">
        <v>251</v>
      </c>
      <c r="AT540" s="217" t="s">
        <v>125</v>
      </c>
      <c r="AU540" s="217" t="s">
        <v>80</v>
      </c>
      <c r="AY540" s="19" t="s">
        <v>124</v>
      </c>
      <c r="BE540" s="218">
        <f>IF(N540="základní",J540,0)</f>
        <v>0</v>
      </c>
      <c r="BF540" s="218">
        <f>IF(N540="snížená",J540,0)</f>
        <v>0</v>
      </c>
      <c r="BG540" s="218">
        <f>IF(N540="zákl. přenesená",J540,0)</f>
        <v>0</v>
      </c>
      <c r="BH540" s="218">
        <f>IF(N540="sníž. přenesená",J540,0)</f>
        <v>0</v>
      </c>
      <c r="BI540" s="218">
        <f>IF(N540="nulová",J540,0)</f>
        <v>0</v>
      </c>
      <c r="BJ540" s="19" t="s">
        <v>76</v>
      </c>
      <c r="BK540" s="218">
        <f>ROUND(I540*H540,1)</f>
        <v>0</v>
      </c>
      <c r="BL540" s="19" t="s">
        <v>251</v>
      </c>
      <c r="BM540" s="217" t="s">
        <v>1309</v>
      </c>
    </row>
    <row r="541" s="2" customFormat="1" ht="16.5" customHeight="1">
      <c r="A541" s="40"/>
      <c r="B541" s="41"/>
      <c r="C541" s="207" t="s">
        <v>1205</v>
      </c>
      <c r="D541" s="207" t="s">
        <v>125</v>
      </c>
      <c r="E541" s="208" t="s">
        <v>1310</v>
      </c>
      <c r="F541" s="209" t="s">
        <v>1311</v>
      </c>
      <c r="G541" s="210" t="s">
        <v>234</v>
      </c>
      <c r="H541" s="211">
        <v>2</v>
      </c>
      <c r="I541" s="212"/>
      <c r="J541" s="211">
        <f>ROUND(I541*H541,1)</f>
        <v>0</v>
      </c>
      <c r="K541" s="209" t="s">
        <v>19</v>
      </c>
      <c r="L541" s="46"/>
      <c r="M541" s="213" t="s">
        <v>19</v>
      </c>
      <c r="N541" s="214" t="s">
        <v>43</v>
      </c>
      <c r="O541" s="86"/>
      <c r="P541" s="215">
        <f>O541*H541</f>
        <v>0</v>
      </c>
      <c r="Q541" s="215">
        <v>0</v>
      </c>
      <c r="R541" s="215">
        <f>Q541*H541</f>
        <v>0</v>
      </c>
      <c r="S541" s="215">
        <v>0</v>
      </c>
      <c r="T541" s="216">
        <f>S541*H541</f>
        <v>0</v>
      </c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R541" s="217" t="s">
        <v>251</v>
      </c>
      <c r="AT541" s="217" t="s">
        <v>125</v>
      </c>
      <c r="AU541" s="217" t="s">
        <v>80</v>
      </c>
      <c r="AY541" s="19" t="s">
        <v>124</v>
      </c>
      <c r="BE541" s="218">
        <f>IF(N541="základní",J541,0)</f>
        <v>0</v>
      </c>
      <c r="BF541" s="218">
        <f>IF(N541="snížená",J541,0)</f>
        <v>0</v>
      </c>
      <c r="BG541" s="218">
        <f>IF(N541="zákl. přenesená",J541,0)</f>
        <v>0</v>
      </c>
      <c r="BH541" s="218">
        <f>IF(N541="sníž. přenesená",J541,0)</f>
        <v>0</v>
      </c>
      <c r="BI541" s="218">
        <f>IF(N541="nulová",J541,0)</f>
        <v>0</v>
      </c>
      <c r="BJ541" s="19" t="s">
        <v>76</v>
      </c>
      <c r="BK541" s="218">
        <f>ROUND(I541*H541,1)</f>
        <v>0</v>
      </c>
      <c r="BL541" s="19" t="s">
        <v>251</v>
      </c>
      <c r="BM541" s="217" t="s">
        <v>907</v>
      </c>
    </row>
    <row r="542" s="2" customFormat="1" ht="24.15" customHeight="1">
      <c r="A542" s="40"/>
      <c r="B542" s="41"/>
      <c r="C542" s="207" t="s">
        <v>1312</v>
      </c>
      <c r="D542" s="207" t="s">
        <v>125</v>
      </c>
      <c r="E542" s="208" t="s">
        <v>909</v>
      </c>
      <c r="F542" s="209" t="s">
        <v>910</v>
      </c>
      <c r="G542" s="210" t="s">
        <v>485</v>
      </c>
      <c r="H542" s="212"/>
      <c r="I542" s="212"/>
      <c r="J542" s="211">
        <f>ROUND(I542*H542,1)</f>
        <v>0</v>
      </c>
      <c r="K542" s="209" t="s">
        <v>129</v>
      </c>
      <c r="L542" s="46"/>
      <c r="M542" s="213" t="s">
        <v>19</v>
      </c>
      <c r="N542" s="214" t="s">
        <v>43</v>
      </c>
      <c r="O542" s="86"/>
      <c r="P542" s="215">
        <f>O542*H542</f>
        <v>0</v>
      </c>
      <c r="Q542" s="215">
        <v>0</v>
      </c>
      <c r="R542" s="215">
        <f>Q542*H542</f>
        <v>0</v>
      </c>
      <c r="S542" s="215">
        <v>0</v>
      </c>
      <c r="T542" s="216">
        <f>S542*H542</f>
        <v>0</v>
      </c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R542" s="217" t="s">
        <v>251</v>
      </c>
      <c r="AT542" s="217" t="s">
        <v>125</v>
      </c>
      <c r="AU542" s="217" t="s">
        <v>80</v>
      </c>
      <c r="AY542" s="19" t="s">
        <v>124</v>
      </c>
      <c r="BE542" s="218">
        <f>IF(N542="základní",J542,0)</f>
        <v>0</v>
      </c>
      <c r="BF542" s="218">
        <f>IF(N542="snížená",J542,0)</f>
        <v>0</v>
      </c>
      <c r="BG542" s="218">
        <f>IF(N542="zákl. přenesená",J542,0)</f>
        <v>0</v>
      </c>
      <c r="BH542" s="218">
        <f>IF(N542="sníž. přenesená",J542,0)</f>
        <v>0</v>
      </c>
      <c r="BI542" s="218">
        <f>IF(N542="nulová",J542,0)</f>
        <v>0</v>
      </c>
      <c r="BJ542" s="19" t="s">
        <v>76</v>
      </c>
      <c r="BK542" s="218">
        <f>ROUND(I542*H542,1)</f>
        <v>0</v>
      </c>
      <c r="BL542" s="19" t="s">
        <v>251</v>
      </c>
      <c r="BM542" s="217" t="s">
        <v>911</v>
      </c>
    </row>
    <row r="543" s="2" customFormat="1">
      <c r="A543" s="40"/>
      <c r="B543" s="41"/>
      <c r="C543" s="42"/>
      <c r="D543" s="219" t="s">
        <v>132</v>
      </c>
      <c r="E543" s="42"/>
      <c r="F543" s="220" t="s">
        <v>912</v>
      </c>
      <c r="G543" s="42"/>
      <c r="H543" s="42"/>
      <c r="I543" s="221"/>
      <c r="J543" s="42"/>
      <c r="K543" s="42"/>
      <c r="L543" s="46"/>
      <c r="M543" s="222"/>
      <c r="N543" s="223"/>
      <c r="O543" s="86"/>
      <c r="P543" s="86"/>
      <c r="Q543" s="86"/>
      <c r="R543" s="86"/>
      <c r="S543" s="86"/>
      <c r="T543" s="87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T543" s="19" t="s">
        <v>132</v>
      </c>
      <c r="AU543" s="19" t="s">
        <v>80</v>
      </c>
    </row>
    <row r="544" s="11" customFormat="1" ht="22.8" customHeight="1">
      <c r="A544" s="11"/>
      <c r="B544" s="193"/>
      <c r="C544" s="194"/>
      <c r="D544" s="195" t="s">
        <v>71</v>
      </c>
      <c r="E544" s="233" t="s">
        <v>913</v>
      </c>
      <c r="F544" s="233" t="s">
        <v>914</v>
      </c>
      <c r="G544" s="194"/>
      <c r="H544" s="194"/>
      <c r="I544" s="197"/>
      <c r="J544" s="234">
        <f>BK544</f>
        <v>0</v>
      </c>
      <c r="K544" s="194"/>
      <c r="L544" s="199"/>
      <c r="M544" s="200"/>
      <c r="N544" s="201"/>
      <c r="O544" s="201"/>
      <c r="P544" s="202">
        <f>SUM(P545:P563)</f>
        <v>0</v>
      </c>
      <c r="Q544" s="201"/>
      <c r="R544" s="202">
        <f>SUM(R545:R563)</f>
        <v>0.090038800000000002</v>
      </c>
      <c r="S544" s="201"/>
      <c r="T544" s="203">
        <f>SUM(T545:T563)</f>
        <v>0</v>
      </c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R544" s="204" t="s">
        <v>80</v>
      </c>
      <c r="AT544" s="205" t="s">
        <v>71</v>
      </c>
      <c r="AU544" s="205" t="s">
        <v>76</v>
      </c>
      <c r="AY544" s="204" t="s">
        <v>124</v>
      </c>
      <c r="BK544" s="206">
        <f>SUM(BK545:BK563)</f>
        <v>0</v>
      </c>
    </row>
    <row r="545" s="2" customFormat="1" ht="16.5" customHeight="1">
      <c r="A545" s="40"/>
      <c r="B545" s="41"/>
      <c r="C545" s="207" t="s">
        <v>1313</v>
      </c>
      <c r="D545" s="207" t="s">
        <v>125</v>
      </c>
      <c r="E545" s="208" t="s">
        <v>916</v>
      </c>
      <c r="F545" s="209" t="s">
        <v>917</v>
      </c>
      <c r="G545" s="210" t="s">
        <v>189</v>
      </c>
      <c r="H545" s="211">
        <v>254.62000000000001</v>
      </c>
      <c r="I545" s="212"/>
      <c r="J545" s="211">
        <f>ROUND(I545*H545,1)</f>
        <v>0</v>
      </c>
      <c r="K545" s="209" t="s">
        <v>129</v>
      </c>
      <c r="L545" s="46"/>
      <c r="M545" s="213" t="s">
        <v>19</v>
      </c>
      <c r="N545" s="214" t="s">
        <v>43</v>
      </c>
      <c r="O545" s="86"/>
      <c r="P545" s="215">
        <f>O545*H545</f>
        <v>0</v>
      </c>
      <c r="Q545" s="215">
        <v>2.0000000000000002E-05</v>
      </c>
      <c r="R545" s="215">
        <f>Q545*H545</f>
        <v>0.0050924000000000004</v>
      </c>
      <c r="S545" s="215">
        <v>0</v>
      </c>
      <c r="T545" s="216">
        <f>S545*H545</f>
        <v>0</v>
      </c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R545" s="217" t="s">
        <v>251</v>
      </c>
      <c r="AT545" s="217" t="s">
        <v>125</v>
      </c>
      <c r="AU545" s="217" t="s">
        <v>80</v>
      </c>
      <c r="AY545" s="19" t="s">
        <v>124</v>
      </c>
      <c r="BE545" s="218">
        <f>IF(N545="základní",J545,0)</f>
        <v>0</v>
      </c>
      <c r="BF545" s="218">
        <f>IF(N545="snížená",J545,0)</f>
        <v>0</v>
      </c>
      <c r="BG545" s="218">
        <f>IF(N545="zákl. přenesená",J545,0)</f>
        <v>0</v>
      </c>
      <c r="BH545" s="218">
        <f>IF(N545="sníž. přenesená",J545,0)</f>
        <v>0</v>
      </c>
      <c r="BI545" s="218">
        <f>IF(N545="nulová",J545,0)</f>
        <v>0</v>
      </c>
      <c r="BJ545" s="19" t="s">
        <v>76</v>
      </c>
      <c r="BK545" s="218">
        <f>ROUND(I545*H545,1)</f>
        <v>0</v>
      </c>
      <c r="BL545" s="19" t="s">
        <v>251</v>
      </c>
      <c r="BM545" s="217" t="s">
        <v>918</v>
      </c>
    </row>
    <row r="546" s="2" customFormat="1">
      <c r="A546" s="40"/>
      <c r="B546" s="41"/>
      <c r="C546" s="42"/>
      <c r="D546" s="219" t="s">
        <v>132</v>
      </c>
      <c r="E546" s="42"/>
      <c r="F546" s="220" t="s">
        <v>919</v>
      </c>
      <c r="G546" s="42"/>
      <c r="H546" s="42"/>
      <c r="I546" s="221"/>
      <c r="J546" s="42"/>
      <c r="K546" s="42"/>
      <c r="L546" s="46"/>
      <c r="M546" s="222"/>
      <c r="N546" s="223"/>
      <c r="O546" s="86"/>
      <c r="P546" s="86"/>
      <c r="Q546" s="86"/>
      <c r="R546" s="86"/>
      <c r="S546" s="86"/>
      <c r="T546" s="87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T546" s="19" t="s">
        <v>132</v>
      </c>
      <c r="AU546" s="19" t="s">
        <v>80</v>
      </c>
    </row>
    <row r="547" s="14" customFormat="1">
      <c r="A547" s="14"/>
      <c r="B547" s="246"/>
      <c r="C547" s="247"/>
      <c r="D547" s="237" t="s">
        <v>192</v>
      </c>
      <c r="E547" s="248" t="s">
        <v>19</v>
      </c>
      <c r="F547" s="249" t="s">
        <v>340</v>
      </c>
      <c r="G547" s="247"/>
      <c r="H547" s="248" t="s">
        <v>19</v>
      </c>
      <c r="I547" s="250"/>
      <c r="J547" s="247"/>
      <c r="K547" s="247"/>
      <c r="L547" s="251"/>
      <c r="M547" s="252"/>
      <c r="N547" s="253"/>
      <c r="O547" s="253"/>
      <c r="P547" s="253"/>
      <c r="Q547" s="253"/>
      <c r="R547" s="253"/>
      <c r="S547" s="253"/>
      <c r="T547" s="25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55" t="s">
        <v>192</v>
      </c>
      <c r="AU547" s="255" t="s">
        <v>80</v>
      </c>
      <c r="AV547" s="14" t="s">
        <v>76</v>
      </c>
      <c r="AW547" s="14" t="s">
        <v>33</v>
      </c>
      <c r="AX547" s="14" t="s">
        <v>72</v>
      </c>
      <c r="AY547" s="255" t="s">
        <v>124</v>
      </c>
    </row>
    <row r="548" s="13" customFormat="1">
      <c r="A548" s="13"/>
      <c r="B548" s="235"/>
      <c r="C548" s="236"/>
      <c r="D548" s="237" t="s">
        <v>192</v>
      </c>
      <c r="E548" s="256" t="s">
        <v>19</v>
      </c>
      <c r="F548" s="238" t="s">
        <v>1039</v>
      </c>
      <c r="G548" s="236"/>
      <c r="H548" s="239">
        <v>128.90000000000001</v>
      </c>
      <c r="I548" s="240"/>
      <c r="J548" s="236"/>
      <c r="K548" s="236"/>
      <c r="L548" s="241"/>
      <c r="M548" s="242"/>
      <c r="N548" s="243"/>
      <c r="O548" s="243"/>
      <c r="P548" s="243"/>
      <c r="Q548" s="243"/>
      <c r="R548" s="243"/>
      <c r="S548" s="243"/>
      <c r="T548" s="244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5" t="s">
        <v>192</v>
      </c>
      <c r="AU548" s="245" t="s">
        <v>80</v>
      </c>
      <c r="AV548" s="13" t="s">
        <v>80</v>
      </c>
      <c r="AW548" s="13" t="s">
        <v>33</v>
      </c>
      <c r="AX548" s="13" t="s">
        <v>72</v>
      </c>
      <c r="AY548" s="245" t="s">
        <v>124</v>
      </c>
    </row>
    <row r="549" s="14" customFormat="1">
      <c r="A549" s="14"/>
      <c r="B549" s="246"/>
      <c r="C549" s="247"/>
      <c r="D549" s="237" t="s">
        <v>192</v>
      </c>
      <c r="E549" s="248" t="s">
        <v>19</v>
      </c>
      <c r="F549" s="249" t="s">
        <v>342</v>
      </c>
      <c r="G549" s="247"/>
      <c r="H549" s="248" t="s">
        <v>19</v>
      </c>
      <c r="I549" s="250"/>
      <c r="J549" s="247"/>
      <c r="K549" s="247"/>
      <c r="L549" s="251"/>
      <c r="M549" s="252"/>
      <c r="N549" s="253"/>
      <c r="O549" s="253"/>
      <c r="P549" s="253"/>
      <c r="Q549" s="253"/>
      <c r="R549" s="253"/>
      <c r="S549" s="253"/>
      <c r="T549" s="25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55" t="s">
        <v>192</v>
      </c>
      <c r="AU549" s="255" t="s">
        <v>80</v>
      </c>
      <c r="AV549" s="14" t="s">
        <v>76</v>
      </c>
      <c r="AW549" s="14" t="s">
        <v>33</v>
      </c>
      <c r="AX549" s="14" t="s">
        <v>72</v>
      </c>
      <c r="AY549" s="255" t="s">
        <v>124</v>
      </c>
    </row>
    <row r="550" s="13" customFormat="1">
      <c r="A550" s="13"/>
      <c r="B550" s="235"/>
      <c r="C550" s="236"/>
      <c r="D550" s="237" t="s">
        <v>192</v>
      </c>
      <c r="E550" s="256" t="s">
        <v>19</v>
      </c>
      <c r="F550" s="238" t="s">
        <v>1040</v>
      </c>
      <c r="G550" s="236"/>
      <c r="H550" s="239">
        <v>125.72</v>
      </c>
      <c r="I550" s="240"/>
      <c r="J550" s="236"/>
      <c r="K550" s="236"/>
      <c r="L550" s="241"/>
      <c r="M550" s="242"/>
      <c r="N550" s="243"/>
      <c r="O550" s="243"/>
      <c r="P550" s="243"/>
      <c r="Q550" s="243"/>
      <c r="R550" s="243"/>
      <c r="S550" s="243"/>
      <c r="T550" s="244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5" t="s">
        <v>192</v>
      </c>
      <c r="AU550" s="245" t="s">
        <v>80</v>
      </c>
      <c r="AV550" s="13" t="s">
        <v>80</v>
      </c>
      <c r="AW550" s="13" t="s">
        <v>33</v>
      </c>
      <c r="AX550" s="13" t="s">
        <v>72</v>
      </c>
      <c r="AY550" s="245" t="s">
        <v>124</v>
      </c>
    </row>
    <row r="551" s="15" customFormat="1">
      <c r="A551" s="15"/>
      <c r="B551" s="257"/>
      <c r="C551" s="258"/>
      <c r="D551" s="237" t="s">
        <v>192</v>
      </c>
      <c r="E551" s="259" t="s">
        <v>19</v>
      </c>
      <c r="F551" s="260" t="s">
        <v>220</v>
      </c>
      <c r="G551" s="258"/>
      <c r="H551" s="261">
        <v>254.62000000000001</v>
      </c>
      <c r="I551" s="262"/>
      <c r="J551" s="258"/>
      <c r="K551" s="258"/>
      <c r="L551" s="263"/>
      <c r="M551" s="264"/>
      <c r="N551" s="265"/>
      <c r="O551" s="265"/>
      <c r="P551" s="265"/>
      <c r="Q551" s="265"/>
      <c r="R551" s="265"/>
      <c r="S551" s="265"/>
      <c r="T551" s="266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T551" s="267" t="s">
        <v>192</v>
      </c>
      <c r="AU551" s="267" t="s">
        <v>80</v>
      </c>
      <c r="AV551" s="15" t="s">
        <v>143</v>
      </c>
      <c r="AW551" s="15" t="s">
        <v>33</v>
      </c>
      <c r="AX551" s="15" t="s">
        <v>76</v>
      </c>
      <c r="AY551" s="267" t="s">
        <v>124</v>
      </c>
    </row>
    <row r="552" s="2" customFormat="1" ht="24.15" customHeight="1">
      <c r="A552" s="40"/>
      <c r="B552" s="41"/>
      <c r="C552" s="207" t="s">
        <v>935</v>
      </c>
      <c r="D552" s="207" t="s">
        <v>125</v>
      </c>
      <c r="E552" s="208" t="s">
        <v>921</v>
      </c>
      <c r="F552" s="209" t="s">
        <v>922</v>
      </c>
      <c r="G552" s="210" t="s">
        <v>189</v>
      </c>
      <c r="H552" s="211">
        <v>254.62000000000001</v>
      </c>
      <c r="I552" s="212"/>
      <c r="J552" s="211">
        <f>ROUND(I552*H552,1)</f>
        <v>0</v>
      </c>
      <c r="K552" s="209" t="s">
        <v>129</v>
      </c>
      <c r="L552" s="46"/>
      <c r="M552" s="213" t="s">
        <v>19</v>
      </c>
      <c r="N552" s="214" t="s">
        <v>43</v>
      </c>
      <c r="O552" s="86"/>
      <c r="P552" s="215">
        <f>O552*H552</f>
        <v>0</v>
      </c>
      <c r="Q552" s="215">
        <v>0.00022000000000000001</v>
      </c>
      <c r="R552" s="215">
        <f>Q552*H552</f>
        <v>0.056016400000000001</v>
      </c>
      <c r="S552" s="215">
        <v>0</v>
      </c>
      <c r="T552" s="216">
        <f>S552*H552</f>
        <v>0</v>
      </c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R552" s="217" t="s">
        <v>251</v>
      </c>
      <c r="AT552" s="217" t="s">
        <v>125</v>
      </c>
      <c r="AU552" s="217" t="s">
        <v>80</v>
      </c>
      <c r="AY552" s="19" t="s">
        <v>124</v>
      </c>
      <c r="BE552" s="218">
        <f>IF(N552="základní",J552,0)</f>
        <v>0</v>
      </c>
      <c r="BF552" s="218">
        <f>IF(N552="snížená",J552,0)</f>
        <v>0</v>
      </c>
      <c r="BG552" s="218">
        <f>IF(N552="zákl. přenesená",J552,0)</f>
        <v>0</v>
      </c>
      <c r="BH552" s="218">
        <f>IF(N552="sníž. přenesená",J552,0)</f>
        <v>0</v>
      </c>
      <c r="BI552" s="218">
        <f>IF(N552="nulová",J552,0)</f>
        <v>0</v>
      </c>
      <c r="BJ552" s="19" t="s">
        <v>76</v>
      </c>
      <c r="BK552" s="218">
        <f>ROUND(I552*H552,1)</f>
        <v>0</v>
      </c>
      <c r="BL552" s="19" t="s">
        <v>251</v>
      </c>
      <c r="BM552" s="217" t="s">
        <v>923</v>
      </c>
    </row>
    <row r="553" s="2" customFormat="1">
      <c r="A553" s="40"/>
      <c r="B553" s="41"/>
      <c r="C553" s="42"/>
      <c r="D553" s="219" t="s">
        <v>132</v>
      </c>
      <c r="E553" s="42"/>
      <c r="F553" s="220" t="s">
        <v>924</v>
      </c>
      <c r="G553" s="42"/>
      <c r="H553" s="42"/>
      <c r="I553" s="221"/>
      <c r="J553" s="42"/>
      <c r="K553" s="42"/>
      <c r="L553" s="46"/>
      <c r="M553" s="222"/>
      <c r="N553" s="223"/>
      <c r="O553" s="86"/>
      <c r="P553" s="86"/>
      <c r="Q553" s="86"/>
      <c r="R553" s="86"/>
      <c r="S553" s="86"/>
      <c r="T553" s="87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T553" s="19" t="s">
        <v>132</v>
      </c>
      <c r="AU553" s="19" t="s">
        <v>80</v>
      </c>
    </row>
    <row r="554" s="2" customFormat="1" ht="16.5" customHeight="1">
      <c r="A554" s="40"/>
      <c r="B554" s="41"/>
      <c r="C554" s="207" t="s">
        <v>1314</v>
      </c>
      <c r="D554" s="207" t="s">
        <v>125</v>
      </c>
      <c r="E554" s="208" t="s">
        <v>926</v>
      </c>
      <c r="F554" s="209" t="s">
        <v>927</v>
      </c>
      <c r="G554" s="210" t="s">
        <v>189</v>
      </c>
      <c r="H554" s="211">
        <v>6</v>
      </c>
      <c r="I554" s="212"/>
      <c r="J554" s="211">
        <f>ROUND(I554*H554,1)</f>
        <v>0</v>
      </c>
      <c r="K554" s="209" t="s">
        <v>129</v>
      </c>
      <c r="L554" s="46"/>
      <c r="M554" s="213" t="s">
        <v>19</v>
      </c>
      <c r="N554" s="214" t="s">
        <v>43</v>
      </c>
      <c r="O554" s="86"/>
      <c r="P554" s="215">
        <f>O554*H554</f>
        <v>0</v>
      </c>
      <c r="Q554" s="215">
        <v>0.00023000000000000001</v>
      </c>
      <c r="R554" s="215">
        <f>Q554*H554</f>
        <v>0.0013800000000000002</v>
      </c>
      <c r="S554" s="215">
        <v>0</v>
      </c>
      <c r="T554" s="216">
        <f>S554*H554</f>
        <v>0</v>
      </c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R554" s="217" t="s">
        <v>251</v>
      </c>
      <c r="AT554" s="217" t="s">
        <v>125</v>
      </c>
      <c r="AU554" s="217" t="s">
        <v>80</v>
      </c>
      <c r="AY554" s="19" t="s">
        <v>124</v>
      </c>
      <c r="BE554" s="218">
        <f>IF(N554="základní",J554,0)</f>
        <v>0</v>
      </c>
      <c r="BF554" s="218">
        <f>IF(N554="snížená",J554,0)</f>
        <v>0</v>
      </c>
      <c r="BG554" s="218">
        <f>IF(N554="zákl. přenesená",J554,0)</f>
        <v>0</v>
      </c>
      <c r="BH554" s="218">
        <f>IF(N554="sníž. přenesená",J554,0)</f>
        <v>0</v>
      </c>
      <c r="BI554" s="218">
        <f>IF(N554="nulová",J554,0)</f>
        <v>0</v>
      </c>
      <c r="BJ554" s="19" t="s">
        <v>76</v>
      </c>
      <c r="BK554" s="218">
        <f>ROUND(I554*H554,1)</f>
        <v>0</v>
      </c>
      <c r="BL554" s="19" t="s">
        <v>251</v>
      </c>
      <c r="BM554" s="217" t="s">
        <v>928</v>
      </c>
    </row>
    <row r="555" s="2" customFormat="1">
      <c r="A555" s="40"/>
      <c r="B555" s="41"/>
      <c r="C555" s="42"/>
      <c r="D555" s="219" t="s">
        <v>132</v>
      </c>
      <c r="E555" s="42"/>
      <c r="F555" s="220" t="s">
        <v>929</v>
      </c>
      <c r="G555" s="42"/>
      <c r="H555" s="42"/>
      <c r="I555" s="221"/>
      <c r="J555" s="42"/>
      <c r="K555" s="42"/>
      <c r="L555" s="46"/>
      <c r="M555" s="222"/>
      <c r="N555" s="223"/>
      <c r="O555" s="86"/>
      <c r="P555" s="86"/>
      <c r="Q555" s="86"/>
      <c r="R555" s="86"/>
      <c r="S555" s="86"/>
      <c r="T555" s="87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T555" s="19" t="s">
        <v>132</v>
      </c>
      <c r="AU555" s="19" t="s">
        <v>80</v>
      </c>
    </row>
    <row r="556" s="14" customFormat="1">
      <c r="A556" s="14"/>
      <c r="B556" s="246"/>
      <c r="C556" s="247"/>
      <c r="D556" s="237" t="s">
        <v>192</v>
      </c>
      <c r="E556" s="248" t="s">
        <v>19</v>
      </c>
      <c r="F556" s="249" t="s">
        <v>333</v>
      </c>
      <c r="G556" s="247"/>
      <c r="H556" s="248" t="s">
        <v>19</v>
      </c>
      <c r="I556" s="250"/>
      <c r="J556" s="247"/>
      <c r="K556" s="247"/>
      <c r="L556" s="251"/>
      <c r="M556" s="252"/>
      <c r="N556" s="253"/>
      <c r="O556" s="253"/>
      <c r="P556" s="253"/>
      <c r="Q556" s="253"/>
      <c r="R556" s="253"/>
      <c r="S556" s="253"/>
      <c r="T556" s="25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5" t="s">
        <v>192</v>
      </c>
      <c r="AU556" s="255" t="s">
        <v>80</v>
      </c>
      <c r="AV556" s="14" t="s">
        <v>76</v>
      </c>
      <c r="AW556" s="14" t="s">
        <v>33</v>
      </c>
      <c r="AX556" s="14" t="s">
        <v>72</v>
      </c>
      <c r="AY556" s="255" t="s">
        <v>124</v>
      </c>
    </row>
    <row r="557" s="13" customFormat="1">
      <c r="A557" s="13"/>
      <c r="B557" s="235"/>
      <c r="C557" s="236"/>
      <c r="D557" s="237" t="s">
        <v>192</v>
      </c>
      <c r="E557" s="256" t="s">
        <v>19</v>
      </c>
      <c r="F557" s="238" t="s">
        <v>200</v>
      </c>
      <c r="G557" s="236"/>
      <c r="H557" s="239">
        <v>6</v>
      </c>
      <c r="I557" s="240"/>
      <c r="J557" s="236"/>
      <c r="K557" s="236"/>
      <c r="L557" s="241"/>
      <c r="M557" s="242"/>
      <c r="N557" s="243"/>
      <c r="O557" s="243"/>
      <c r="P557" s="243"/>
      <c r="Q557" s="243"/>
      <c r="R557" s="243"/>
      <c r="S557" s="243"/>
      <c r="T557" s="244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5" t="s">
        <v>192</v>
      </c>
      <c r="AU557" s="245" t="s">
        <v>80</v>
      </c>
      <c r="AV557" s="13" t="s">
        <v>80</v>
      </c>
      <c r="AW557" s="13" t="s">
        <v>33</v>
      </c>
      <c r="AX557" s="13" t="s">
        <v>76</v>
      </c>
      <c r="AY557" s="245" t="s">
        <v>124</v>
      </c>
    </row>
    <row r="558" s="2" customFormat="1" ht="24.15" customHeight="1">
      <c r="A558" s="40"/>
      <c r="B558" s="41"/>
      <c r="C558" s="207" t="s">
        <v>1315</v>
      </c>
      <c r="D558" s="207" t="s">
        <v>125</v>
      </c>
      <c r="E558" s="208" t="s">
        <v>931</v>
      </c>
      <c r="F558" s="209" t="s">
        <v>932</v>
      </c>
      <c r="G558" s="210" t="s">
        <v>189</v>
      </c>
      <c r="H558" s="211">
        <v>29</v>
      </c>
      <c r="I558" s="212"/>
      <c r="J558" s="211">
        <f>ROUND(I558*H558,1)</f>
        <v>0</v>
      </c>
      <c r="K558" s="209" t="s">
        <v>129</v>
      </c>
      <c r="L558" s="46"/>
      <c r="M558" s="213" t="s">
        <v>19</v>
      </c>
      <c r="N558" s="214" t="s">
        <v>43</v>
      </c>
      <c r="O558" s="86"/>
      <c r="P558" s="215">
        <f>O558*H558</f>
        <v>0</v>
      </c>
      <c r="Q558" s="215">
        <v>0.00012</v>
      </c>
      <c r="R558" s="215">
        <f>Q558*H558</f>
        <v>0.00348</v>
      </c>
      <c r="S558" s="215">
        <v>0</v>
      </c>
      <c r="T558" s="216">
        <f>S558*H558</f>
        <v>0</v>
      </c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R558" s="217" t="s">
        <v>251</v>
      </c>
      <c r="AT558" s="217" t="s">
        <v>125</v>
      </c>
      <c r="AU558" s="217" t="s">
        <v>80</v>
      </c>
      <c r="AY558" s="19" t="s">
        <v>124</v>
      </c>
      <c r="BE558" s="218">
        <f>IF(N558="základní",J558,0)</f>
        <v>0</v>
      </c>
      <c r="BF558" s="218">
        <f>IF(N558="snížená",J558,0)</f>
        <v>0</v>
      </c>
      <c r="BG558" s="218">
        <f>IF(N558="zákl. přenesená",J558,0)</f>
        <v>0</v>
      </c>
      <c r="BH558" s="218">
        <f>IF(N558="sníž. přenesená",J558,0)</f>
        <v>0</v>
      </c>
      <c r="BI558" s="218">
        <f>IF(N558="nulová",J558,0)</f>
        <v>0</v>
      </c>
      <c r="BJ558" s="19" t="s">
        <v>76</v>
      </c>
      <c r="BK558" s="218">
        <f>ROUND(I558*H558,1)</f>
        <v>0</v>
      </c>
      <c r="BL558" s="19" t="s">
        <v>251</v>
      </c>
      <c r="BM558" s="217" t="s">
        <v>1316</v>
      </c>
    </row>
    <row r="559" s="2" customFormat="1">
      <c r="A559" s="40"/>
      <c r="B559" s="41"/>
      <c r="C559" s="42"/>
      <c r="D559" s="219" t="s">
        <v>132</v>
      </c>
      <c r="E559" s="42"/>
      <c r="F559" s="220" t="s">
        <v>934</v>
      </c>
      <c r="G559" s="42"/>
      <c r="H559" s="42"/>
      <c r="I559" s="221"/>
      <c r="J559" s="42"/>
      <c r="K559" s="42"/>
      <c r="L559" s="46"/>
      <c r="M559" s="222"/>
      <c r="N559" s="223"/>
      <c r="O559" s="86"/>
      <c r="P559" s="86"/>
      <c r="Q559" s="86"/>
      <c r="R559" s="86"/>
      <c r="S559" s="86"/>
      <c r="T559" s="87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T559" s="19" t="s">
        <v>132</v>
      </c>
      <c r="AU559" s="19" t="s">
        <v>80</v>
      </c>
    </row>
    <row r="560" s="14" customFormat="1">
      <c r="A560" s="14"/>
      <c r="B560" s="246"/>
      <c r="C560" s="247"/>
      <c r="D560" s="237" t="s">
        <v>192</v>
      </c>
      <c r="E560" s="248" t="s">
        <v>19</v>
      </c>
      <c r="F560" s="249" t="s">
        <v>313</v>
      </c>
      <c r="G560" s="247"/>
      <c r="H560" s="248" t="s">
        <v>19</v>
      </c>
      <c r="I560" s="250"/>
      <c r="J560" s="247"/>
      <c r="K560" s="247"/>
      <c r="L560" s="251"/>
      <c r="M560" s="252"/>
      <c r="N560" s="253"/>
      <c r="O560" s="253"/>
      <c r="P560" s="253"/>
      <c r="Q560" s="253"/>
      <c r="R560" s="253"/>
      <c r="S560" s="253"/>
      <c r="T560" s="25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55" t="s">
        <v>192</v>
      </c>
      <c r="AU560" s="255" t="s">
        <v>80</v>
      </c>
      <c r="AV560" s="14" t="s">
        <v>76</v>
      </c>
      <c r="AW560" s="14" t="s">
        <v>33</v>
      </c>
      <c r="AX560" s="14" t="s">
        <v>72</v>
      </c>
      <c r="AY560" s="255" t="s">
        <v>124</v>
      </c>
    </row>
    <row r="561" s="13" customFormat="1">
      <c r="A561" s="13"/>
      <c r="B561" s="235"/>
      <c r="C561" s="236"/>
      <c r="D561" s="237" t="s">
        <v>192</v>
      </c>
      <c r="E561" s="256" t="s">
        <v>19</v>
      </c>
      <c r="F561" s="238" t="s">
        <v>299</v>
      </c>
      <c r="G561" s="236"/>
      <c r="H561" s="239">
        <v>29</v>
      </c>
      <c r="I561" s="240"/>
      <c r="J561" s="236"/>
      <c r="K561" s="236"/>
      <c r="L561" s="241"/>
      <c r="M561" s="242"/>
      <c r="N561" s="243"/>
      <c r="O561" s="243"/>
      <c r="P561" s="243"/>
      <c r="Q561" s="243"/>
      <c r="R561" s="243"/>
      <c r="S561" s="243"/>
      <c r="T561" s="244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5" t="s">
        <v>192</v>
      </c>
      <c r="AU561" s="245" t="s">
        <v>80</v>
      </c>
      <c r="AV561" s="13" t="s">
        <v>80</v>
      </c>
      <c r="AW561" s="13" t="s">
        <v>33</v>
      </c>
      <c r="AX561" s="13" t="s">
        <v>76</v>
      </c>
      <c r="AY561" s="245" t="s">
        <v>124</v>
      </c>
    </row>
    <row r="562" s="2" customFormat="1" ht="24.15" customHeight="1">
      <c r="A562" s="40"/>
      <c r="B562" s="41"/>
      <c r="C562" s="207" t="s">
        <v>1317</v>
      </c>
      <c r="D562" s="207" t="s">
        <v>125</v>
      </c>
      <c r="E562" s="208" t="s">
        <v>938</v>
      </c>
      <c r="F562" s="209" t="s">
        <v>939</v>
      </c>
      <c r="G562" s="210" t="s">
        <v>189</v>
      </c>
      <c r="H562" s="211">
        <v>29</v>
      </c>
      <c r="I562" s="212"/>
      <c r="J562" s="211">
        <f>ROUND(I562*H562,1)</f>
        <v>0</v>
      </c>
      <c r="K562" s="209" t="s">
        <v>129</v>
      </c>
      <c r="L562" s="46"/>
      <c r="M562" s="213" t="s">
        <v>19</v>
      </c>
      <c r="N562" s="214" t="s">
        <v>43</v>
      </c>
      <c r="O562" s="86"/>
      <c r="P562" s="215">
        <f>O562*H562</f>
        <v>0</v>
      </c>
      <c r="Q562" s="215">
        <v>0.00083000000000000001</v>
      </c>
      <c r="R562" s="215">
        <f>Q562*H562</f>
        <v>0.024070000000000001</v>
      </c>
      <c r="S562" s="215">
        <v>0</v>
      </c>
      <c r="T562" s="216">
        <f>S562*H562</f>
        <v>0</v>
      </c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R562" s="217" t="s">
        <v>251</v>
      </c>
      <c r="AT562" s="217" t="s">
        <v>125</v>
      </c>
      <c r="AU562" s="217" t="s">
        <v>80</v>
      </c>
      <c r="AY562" s="19" t="s">
        <v>124</v>
      </c>
      <c r="BE562" s="218">
        <f>IF(N562="základní",J562,0)</f>
        <v>0</v>
      </c>
      <c r="BF562" s="218">
        <f>IF(N562="snížená",J562,0)</f>
        <v>0</v>
      </c>
      <c r="BG562" s="218">
        <f>IF(N562="zákl. přenesená",J562,0)</f>
        <v>0</v>
      </c>
      <c r="BH562" s="218">
        <f>IF(N562="sníž. přenesená",J562,0)</f>
        <v>0</v>
      </c>
      <c r="BI562" s="218">
        <f>IF(N562="nulová",J562,0)</f>
        <v>0</v>
      </c>
      <c r="BJ562" s="19" t="s">
        <v>76</v>
      </c>
      <c r="BK562" s="218">
        <f>ROUND(I562*H562,1)</f>
        <v>0</v>
      </c>
      <c r="BL562" s="19" t="s">
        <v>251</v>
      </c>
      <c r="BM562" s="217" t="s">
        <v>1318</v>
      </c>
    </row>
    <row r="563" s="2" customFormat="1">
      <c r="A563" s="40"/>
      <c r="B563" s="41"/>
      <c r="C563" s="42"/>
      <c r="D563" s="219" t="s">
        <v>132</v>
      </c>
      <c r="E563" s="42"/>
      <c r="F563" s="220" t="s">
        <v>941</v>
      </c>
      <c r="G563" s="42"/>
      <c r="H563" s="42"/>
      <c r="I563" s="221"/>
      <c r="J563" s="42"/>
      <c r="K563" s="42"/>
      <c r="L563" s="46"/>
      <c r="M563" s="222"/>
      <c r="N563" s="223"/>
      <c r="O563" s="86"/>
      <c r="P563" s="86"/>
      <c r="Q563" s="86"/>
      <c r="R563" s="86"/>
      <c r="S563" s="86"/>
      <c r="T563" s="87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T563" s="19" t="s">
        <v>132</v>
      </c>
      <c r="AU563" s="19" t="s">
        <v>80</v>
      </c>
    </row>
    <row r="564" s="11" customFormat="1" ht="22.8" customHeight="1">
      <c r="A564" s="11"/>
      <c r="B564" s="193"/>
      <c r="C564" s="194"/>
      <c r="D564" s="195" t="s">
        <v>71</v>
      </c>
      <c r="E564" s="233" t="s">
        <v>942</v>
      </c>
      <c r="F564" s="233" t="s">
        <v>943</v>
      </c>
      <c r="G564" s="194"/>
      <c r="H564" s="194"/>
      <c r="I564" s="197"/>
      <c r="J564" s="234">
        <f>BK564</f>
        <v>0</v>
      </c>
      <c r="K564" s="194"/>
      <c r="L564" s="199"/>
      <c r="M564" s="200"/>
      <c r="N564" s="201"/>
      <c r="O564" s="201"/>
      <c r="P564" s="202">
        <f>SUM(P565:P570)</f>
        <v>0</v>
      </c>
      <c r="Q564" s="201"/>
      <c r="R564" s="202">
        <f>SUM(R565:R570)</f>
        <v>0.10511999999999999</v>
      </c>
      <c r="S564" s="201"/>
      <c r="T564" s="203">
        <f>SUM(T565:T570)</f>
        <v>0.022630000000000001</v>
      </c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R564" s="204" t="s">
        <v>80</v>
      </c>
      <c r="AT564" s="205" t="s">
        <v>71</v>
      </c>
      <c r="AU564" s="205" t="s">
        <v>76</v>
      </c>
      <c r="AY564" s="204" t="s">
        <v>124</v>
      </c>
      <c r="BK564" s="206">
        <f>SUM(BK565:BK570)</f>
        <v>0</v>
      </c>
    </row>
    <row r="565" s="2" customFormat="1" ht="16.5" customHeight="1">
      <c r="A565" s="40"/>
      <c r="B565" s="41"/>
      <c r="C565" s="207" t="s">
        <v>1319</v>
      </c>
      <c r="D565" s="207" t="s">
        <v>125</v>
      </c>
      <c r="E565" s="208" t="s">
        <v>945</v>
      </c>
      <c r="F565" s="209" t="s">
        <v>946</v>
      </c>
      <c r="G565" s="210" t="s">
        <v>189</v>
      </c>
      <c r="H565" s="211">
        <v>73</v>
      </c>
      <c r="I565" s="212"/>
      <c r="J565" s="211">
        <f>ROUND(I565*H565,1)</f>
        <v>0</v>
      </c>
      <c r="K565" s="209" t="s">
        <v>129</v>
      </c>
      <c r="L565" s="46"/>
      <c r="M565" s="213" t="s">
        <v>19</v>
      </c>
      <c r="N565" s="214" t="s">
        <v>43</v>
      </c>
      <c r="O565" s="86"/>
      <c r="P565" s="215">
        <f>O565*H565</f>
        <v>0</v>
      </c>
      <c r="Q565" s="215">
        <v>0.001</v>
      </c>
      <c r="R565" s="215">
        <f>Q565*H565</f>
        <v>0.072999999999999995</v>
      </c>
      <c r="S565" s="215">
        <v>0.00031</v>
      </c>
      <c r="T565" s="216">
        <f>S565*H565</f>
        <v>0.022630000000000001</v>
      </c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R565" s="217" t="s">
        <v>251</v>
      </c>
      <c r="AT565" s="217" t="s">
        <v>125</v>
      </c>
      <c r="AU565" s="217" t="s">
        <v>80</v>
      </c>
      <c r="AY565" s="19" t="s">
        <v>124</v>
      </c>
      <c r="BE565" s="218">
        <f>IF(N565="základní",J565,0)</f>
        <v>0</v>
      </c>
      <c r="BF565" s="218">
        <f>IF(N565="snížená",J565,0)</f>
        <v>0</v>
      </c>
      <c r="BG565" s="218">
        <f>IF(N565="zákl. přenesená",J565,0)</f>
        <v>0</v>
      </c>
      <c r="BH565" s="218">
        <f>IF(N565="sníž. přenesená",J565,0)</f>
        <v>0</v>
      </c>
      <c r="BI565" s="218">
        <f>IF(N565="nulová",J565,0)</f>
        <v>0</v>
      </c>
      <c r="BJ565" s="19" t="s">
        <v>76</v>
      </c>
      <c r="BK565" s="218">
        <f>ROUND(I565*H565,1)</f>
        <v>0</v>
      </c>
      <c r="BL565" s="19" t="s">
        <v>251</v>
      </c>
      <c r="BM565" s="217" t="s">
        <v>947</v>
      </c>
    </row>
    <row r="566" s="2" customFormat="1">
      <c r="A566" s="40"/>
      <c r="B566" s="41"/>
      <c r="C566" s="42"/>
      <c r="D566" s="219" t="s">
        <v>132</v>
      </c>
      <c r="E566" s="42"/>
      <c r="F566" s="220" t="s">
        <v>948</v>
      </c>
      <c r="G566" s="42"/>
      <c r="H566" s="42"/>
      <c r="I566" s="221"/>
      <c r="J566" s="42"/>
      <c r="K566" s="42"/>
      <c r="L566" s="46"/>
      <c r="M566" s="222"/>
      <c r="N566" s="223"/>
      <c r="O566" s="86"/>
      <c r="P566" s="86"/>
      <c r="Q566" s="86"/>
      <c r="R566" s="86"/>
      <c r="S566" s="86"/>
      <c r="T566" s="87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T566" s="19" t="s">
        <v>132</v>
      </c>
      <c r="AU566" s="19" t="s">
        <v>80</v>
      </c>
    </row>
    <row r="567" s="14" customFormat="1">
      <c r="A567" s="14"/>
      <c r="B567" s="246"/>
      <c r="C567" s="247"/>
      <c r="D567" s="237" t="s">
        <v>192</v>
      </c>
      <c r="E567" s="248" t="s">
        <v>19</v>
      </c>
      <c r="F567" s="249" t="s">
        <v>313</v>
      </c>
      <c r="G567" s="247"/>
      <c r="H567" s="248" t="s">
        <v>19</v>
      </c>
      <c r="I567" s="250"/>
      <c r="J567" s="247"/>
      <c r="K567" s="247"/>
      <c r="L567" s="251"/>
      <c r="M567" s="252"/>
      <c r="N567" s="253"/>
      <c r="O567" s="253"/>
      <c r="P567" s="253"/>
      <c r="Q567" s="253"/>
      <c r="R567" s="253"/>
      <c r="S567" s="253"/>
      <c r="T567" s="25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5" t="s">
        <v>192</v>
      </c>
      <c r="AU567" s="255" t="s">
        <v>80</v>
      </c>
      <c r="AV567" s="14" t="s">
        <v>76</v>
      </c>
      <c r="AW567" s="14" t="s">
        <v>33</v>
      </c>
      <c r="AX567" s="14" t="s">
        <v>72</v>
      </c>
      <c r="AY567" s="255" t="s">
        <v>124</v>
      </c>
    </row>
    <row r="568" s="13" customFormat="1">
      <c r="A568" s="13"/>
      <c r="B568" s="235"/>
      <c r="C568" s="236"/>
      <c r="D568" s="237" t="s">
        <v>192</v>
      </c>
      <c r="E568" s="256" t="s">
        <v>19</v>
      </c>
      <c r="F568" s="238" t="s">
        <v>562</v>
      </c>
      <c r="G568" s="236"/>
      <c r="H568" s="239">
        <v>73</v>
      </c>
      <c r="I568" s="240"/>
      <c r="J568" s="236"/>
      <c r="K568" s="236"/>
      <c r="L568" s="241"/>
      <c r="M568" s="242"/>
      <c r="N568" s="243"/>
      <c r="O568" s="243"/>
      <c r="P568" s="243"/>
      <c r="Q568" s="243"/>
      <c r="R568" s="243"/>
      <c r="S568" s="243"/>
      <c r="T568" s="244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5" t="s">
        <v>192</v>
      </c>
      <c r="AU568" s="245" t="s">
        <v>80</v>
      </c>
      <c r="AV568" s="13" t="s">
        <v>80</v>
      </c>
      <c r="AW568" s="13" t="s">
        <v>33</v>
      </c>
      <c r="AX568" s="13" t="s">
        <v>76</v>
      </c>
      <c r="AY568" s="245" t="s">
        <v>124</v>
      </c>
    </row>
    <row r="569" s="2" customFormat="1" ht="16.5" customHeight="1">
      <c r="A569" s="40"/>
      <c r="B569" s="41"/>
      <c r="C569" s="207" t="s">
        <v>1320</v>
      </c>
      <c r="D569" s="207" t="s">
        <v>125</v>
      </c>
      <c r="E569" s="208" t="s">
        <v>950</v>
      </c>
      <c r="F569" s="209" t="s">
        <v>951</v>
      </c>
      <c r="G569" s="210" t="s">
        <v>189</v>
      </c>
      <c r="H569" s="211">
        <v>73</v>
      </c>
      <c r="I569" s="212"/>
      <c r="J569" s="211">
        <f>ROUND(I569*H569,1)</f>
        <v>0</v>
      </c>
      <c r="K569" s="209" t="s">
        <v>129</v>
      </c>
      <c r="L569" s="46"/>
      <c r="M569" s="213" t="s">
        <v>19</v>
      </c>
      <c r="N569" s="214" t="s">
        <v>43</v>
      </c>
      <c r="O569" s="86"/>
      <c r="P569" s="215">
        <f>O569*H569</f>
        <v>0</v>
      </c>
      <c r="Q569" s="215">
        <v>0.00044000000000000002</v>
      </c>
      <c r="R569" s="215">
        <f>Q569*H569</f>
        <v>0.032120000000000003</v>
      </c>
      <c r="S569" s="215">
        <v>0</v>
      </c>
      <c r="T569" s="216">
        <f>S569*H569</f>
        <v>0</v>
      </c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R569" s="217" t="s">
        <v>251</v>
      </c>
      <c r="AT569" s="217" t="s">
        <v>125</v>
      </c>
      <c r="AU569" s="217" t="s">
        <v>80</v>
      </c>
      <c r="AY569" s="19" t="s">
        <v>124</v>
      </c>
      <c r="BE569" s="218">
        <f>IF(N569="základní",J569,0)</f>
        <v>0</v>
      </c>
      <c r="BF569" s="218">
        <f>IF(N569="snížená",J569,0)</f>
        <v>0</v>
      </c>
      <c r="BG569" s="218">
        <f>IF(N569="zákl. přenesená",J569,0)</f>
        <v>0</v>
      </c>
      <c r="BH569" s="218">
        <f>IF(N569="sníž. přenesená",J569,0)</f>
        <v>0</v>
      </c>
      <c r="BI569" s="218">
        <f>IF(N569="nulová",J569,0)</f>
        <v>0</v>
      </c>
      <c r="BJ569" s="19" t="s">
        <v>76</v>
      </c>
      <c r="BK569" s="218">
        <f>ROUND(I569*H569,1)</f>
        <v>0</v>
      </c>
      <c r="BL569" s="19" t="s">
        <v>251</v>
      </c>
      <c r="BM569" s="217" t="s">
        <v>952</v>
      </c>
    </row>
    <row r="570" s="2" customFormat="1">
      <c r="A570" s="40"/>
      <c r="B570" s="41"/>
      <c r="C570" s="42"/>
      <c r="D570" s="219" t="s">
        <v>132</v>
      </c>
      <c r="E570" s="42"/>
      <c r="F570" s="220" t="s">
        <v>953</v>
      </c>
      <c r="G570" s="42"/>
      <c r="H570" s="42"/>
      <c r="I570" s="221"/>
      <c r="J570" s="42"/>
      <c r="K570" s="42"/>
      <c r="L570" s="46"/>
      <c r="M570" s="224"/>
      <c r="N570" s="225"/>
      <c r="O570" s="226"/>
      <c r="P570" s="226"/>
      <c r="Q570" s="226"/>
      <c r="R570" s="226"/>
      <c r="S570" s="226"/>
      <c r="T570" s="227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T570" s="19" t="s">
        <v>132</v>
      </c>
      <c r="AU570" s="19" t="s">
        <v>80</v>
      </c>
    </row>
    <row r="571" s="2" customFormat="1" ht="6.96" customHeight="1">
      <c r="A571" s="40"/>
      <c r="B571" s="61"/>
      <c r="C571" s="62"/>
      <c r="D571" s="62"/>
      <c r="E571" s="62"/>
      <c r="F571" s="62"/>
      <c r="G571" s="62"/>
      <c r="H571" s="62"/>
      <c r="I571" s="62"/>
      <c r="J571" s="62"/>
      <c r="K571" s="62"/>
      <c r="L571" s="46"/>
      <c r="M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</row>
  </sheetData>
  <sheetProtection sheet="1" autoFilter="0" formatColumns="0" formatRows="0" objects="1" scenarios="1" spinCount="100000" saltValue="gJvWKfDKrh3v9Sg+cXak9jKFONSkSOTD9HxwuFGZEsw25fsXcpDIB/AdiYQOC1d28uXD227B73C12pDAv3srFQ==" hashValue="q6Gfqx4UDVm3Kp+mnMu2aclnuJ5SBLNonpgZXyxDGgYqmOnUuyGmdcfVaLMnyBv3BRpGUptzIBuSogniKPvcfg==" algorithmName="SHA-512" password="CC35"/>
  <autoFilter ref="C104:K57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3:H93"/>
    <mergeCell ref="E95:H95"/>
    <mergeCell ref="E97:H97"/>
    <mergeCell ref="L2:V2"/>
  </mergeCells>
  <hyperlinks>
    <hyperlink ref="F114" r:id="rId1" display="https://podminky.urs.cz/item/CS_URS_2024_01/612131100"/>
    <hyperlink ref="F123" r:id="rId2" display="https://podminky.urs.cz/item/CS_URS_2024_01/622131100"/>
    <hyperlink ref="F125" r:id="rId3" display="https://podminky.urs.cz/item/CS_URS_2024_01/622325651"/>
    <hyperlink ref="F129" r:id="rId4" display="https://podminky.urs.cz/item/CS_URS_2024_01/629995101"/>
    <hyperlink ref="F146" r:id="rId5" display="https://podminky.urs.cz/item/CS_URS_2024_01/941211113"/>
    <hyperlink ref="F150" r:id="rId6" display="https://podminky.urs.cz/item/CS_URS_2024_01/941211213"/>
    <hyperlink ref="F153" r:id="rId7" display="https://podminky.urs.cz/item/CS_URS_2024_01/941211813"/>
    <hyperlink ref="F155" r:id="rId8" display="https://podminky.urs.cz/item/CS_URS_2024_01/952902381"/>
    <hyperlink ref="F162" r:id="rId9" display="https://podminky.urs.cz/item/CS_URS_2024_01/952902511"/>
    <hyperlink ref="F169" r:id="rId10" display="https://podminky.urs.cz/item/CS_URS_2024_01/952902601"/>
    <hyperlink ref="F171" r:id="rId11" display="https://podminky.urs.cz/item/CS_URS_2024_01/952902611"/>
    <hyperlink ref="F180" r:id="rId12" display="https://podminky.urs.cz/item/CS_URS_2024_01/962032230"/>
    <hyperlink ref="F184" r:id="rId13" display="https://podminky.urs.cz/item/CS_URS_2024_01/978013121"/>
    <hyperlink ref="F188" r:id="rId14" display="https://podminky.urs.cz/item/CS_URS_2024_01/978019321"/>
    <hyperlink ref="F192" r:id="rId15" display="https://podminky.urs.cz/item/CS_URS_2024_01/985222101"/>
    <hyperlink ref="F197" r:id="rId16" display="https://podminky.urs.cz/item/CS_URS_2024_01/997013118"/>
    <hyperlink ref="F199" r:id="rId17" display="https://podminky.urs.cz/item/CS_URS_2024_01/997013501"/>
    <hyperlink ref="F201" r:id="rId18" display="https://podminky.urs.cz/item/CS_URS_2024_01/997013509"/>
    <hyperlink ref="F204" r:id="rId19" display="https://podminky.urs.cz/item/CS_URS_2024_01/997013603"/>
    <hyperlink ref="F206" r:id="rId20" display="https://podminky.urs.cz/item/CS_URS_2024_01/997013811"/>
    <hyperlink ref="F208" r:id="rId21" display="https://podminky.urs.cz/item/CS_URS_2024_01/997013814"/>
    <hyperlink ref="F210" r:id="rId22" display="https://podminky.urs.cz/item/CS_URS_2024_01/997013631"/>
    <hyperlink ref="F212" r:id="rId23" display="https://podminky.urs.cz/item/CS_URS_2024_01/997013821"/>
    <hyperlink ref="F215" r:id="rId24" display="https://podminky.urs.cz/item/CS_URS_2024_01/998011004"/>
    <hyperlink ref="F220" r:id="rId25" display="https://podminky.urs.cz/item/CS_URS_2024_01/712531101"/>
    <hyperlink ref="F226" r:id="rId26" display="https://podminky.urs.cz/item/CS_URS_2024_01/712531111"/>
    <hyperlink ref="F232" r:id="rId27" display="https://podminky.urs.cz/item/CS_URS_2024_01/712591587"/>
    <hyperlink ref="F236" r:id="rId28" display="https://podminky.urs.cz/item/CS_URS_2024_01/712631801"/>
    <hyperlink ref="F240" r:id="rId29" display="https://podminky.urs.cz/item/CS_URS_2024_01/998712204"/>
    <hyperlink ref="F247" r:id="rId30" display="https://podminky.urs.cz/item/CS_URS_2024_01/762081150"/>
    <hyperlink ref="F249" r:id="rId31" display="https://podminky.urs.cz/item/CS_URS_2024_01/762083121"/>
    <hyperlink ref="F251" r:id="rId32" display="https://podminky.urs.cz/item/CS_URS_2024_01/762331921"/>
    <hyperlink ref="F260" r:id="rId33" display="https://podminky.urs.cz/item/CS_URS_2024_01/762331931"/>
    <hyperlink ref="F269" r:id="rId34" display="https://podminky.urs.cz/item/CS_URS_2024_01/762331941"/>
    <hyperlink ref="F273" r:id="rId35" display="https://podminky.urs.cz/item/CS_URS_2024_01/762331951"/>
    <hyperlink ref="F280" r:id="rId36" display="https://podminky.urs.cz/item/CS_URS_2024_01/762332942"/>
    <hyperlink ref="F297" r:id="rId37" display="https://podminky.urs.cz/item/CS_URS_2024_01/762332943"/>
    <hyperlink ref="F314" r:id="rId38" display="https://podminky.urs.cz/item/CS_URS_2024_01/762332944"/>
    <hyperlink ref="F321" r:id="rId39" display="https://podminky.urs.cz/item/CS_URS_2024_01/762332945"/>
    <hyperlink ref="F334" r:id="rId40" display="https://podminky.urs.cz/item/CS_URS_2024_01/762341610"/>
    <hyperlink ref="F341" r:id="rId41" display="https://podminky.urs.cz/item/CS_URS_2024_01/762341210"/>
    <hyperlink ref="F350" r:id="rId42" display="https://podminky.urs.cz/item/CS_URS_2024_01/762341811"/>
    <hyperlink ref="F354" r:id="rId43" display="https://podminky.urs.cz/item/CS_URS_2024_01/762343811"/>
    <hyperlink ref="F358" r:id="rId44" display="https://podminky.urs.cz/item/CS_URS_2024_01/762395000"/>
    <hyperlink ref="F360" r:id="rId45" display="https://podminky.urs.cz/item/CS_URS_2024_01/998762204"/>
    <hyperlink ref="F363" r:id="rId46" display="https://podminky.urs.cz/item/CS_URS_2024_01/764001821"/>
    <hyperlink ref="F367" r:id="rId47" display="https://podminky.urs.cz/item/CS_URS_2024_01/764001891"/>
    <hyperlink ref="F371" r:id="rId48" display="https://podminky.urs.cz/item/CS_URS_2024_01/764002812"/>
    <hyperlink ref="F375" r:id="rId49" display="https://podminky.urs.cz/item/CS_URS_2024_01/764002821"/>
    <hyperlink ref="F379" r:id="rId50" display="https://podminky.urs.cz/item/CS_URS_2024_01/764002841"/>
    <hyperlink ref="F383" r:id="rId51" display="https://podminky.urs.cz/item/CS_URS_2024_01/764002871"/>
    <hyperlink ref="F387" r:id="rId52" display="https://podminky.urs.cz/item/CS_URS_2024_01/764004831"/>
    <hyperlink ref="F391" r:id="rId53" display="https://podminky.urs.cz/item/CS_URS_2024_01/764031413"/>
    <hyperlink ref="F395" r:id="rId54" display="https://podminky.urs.cz/item/CS_URS_2024_01/764131411"/>
    <hyperlink ref="F402" r:id="rId55" display="https://podminky.urs.cz/item/CS_URS_2024_01/764231405"/>
    <hyperlink ref="F406" r:id="rId56" display="https://podminky.urs.cz/item/CS_URS_2024_01/764231467"/>
    <hyperlink ref="F410" r:id="rId57" display="https://podminky.urs.cz/item/CS_URS_2024_01/764232404"/>
    <hyperlink ref="F414" r:id="rId58" display="https://podminky.urs.cz/item/CS_URS_2024_01/764233416"/>
    <hyperlink ref="F418" r:id="rId59" display="https://podminky.urs.cz/item/CS_URS_2024_01/764233452"/>
    <hyperlink ref="F422" r:id="rId60" display="https://podminky.urs.cz/item/CS_URS_2024_01/764235411"/>
    <hyperlink ref="F428" r:id="rId61" display="https://podminky.urs.cz/item/CS_URS_2024_01/764238431"/>
    <hyperlink ref="F434" r:id="rId62" display="https://podminky.urs.cz/item/CS_URS_2024_01/764331414"/>
    <hyperlink ref="F438" r:id="rId63" display="https://podminky.urs.cz/item/CS_URS_2024_01/764533412"/>
    <hyperlink ref="F442" r:id="rId64" display="https://podminky.urs.cz/item/CS_URS_2024_01/764535411"/>
    <hyperlink ref="F457" r:id="rId65" display="https://podminky.urs.cz/item/CS_URS_2024_01/998764204"/>
    <hyperlink ref="F460" r:id="rId66" display="https://podminky.urs.cz/item/CS_URS_2024_01/765131803"/>
    <hyperlink ref="F464" r:id="rId67" display="https://podminky.urs.cz/item/CS_URS_2024_01/765131823"/>
    <hyperlink ref="F468" r:id="rId68" display="https://podminky.urs.cz/item/CS_URS_2024_01/765131843"/>
    <hyperlink ref="F470" r:id="rId69" display="https://podminky.urs.cz/item/CS_URS_2024_01/765131853"/>
    <hyperlink ref="F472" r:id="rId70" display="https://podminky.urs.cz/item/CS_URS_2024_01/765161221"/>
    <hyperlink ref="F478" r:id="rId71" display="https://podminky.urs.cz/item/CS_URS_2024_01/765161303"/>
    <hyperlink ref="F484" r:id="rId72" display="https://podminky.urs.cz/item/CS_URS_2024_01/765161315"/>
    <hyperlink ref="F490" r:id="rId73" display="https://podminky.urs.cz/item/CS_URS_2024_01/765161335"/>
    <hyperlink ref="F496" r:id="rId74" display="https://podminky.urs.cz/item/CS_URS_2024_01/765161393"/>
    <hyperlink ref="F498" r:id="rId75" display="https://podminky.urs.cz/item/CS_URS_2024_01/765161801"/>
    <hyperlink ref="F502" r:id="rId76" display="https://podminky.urs.cz/item/CS_URS_2024_01/765161821"/>
    <hyperlink ref="F504" r:id="rId77" display="https://podminky.urs.cz/item/CS_URS_2024_01/998765204"/>
    <hyperlink ref="F511" r:id="rId78" display="https://podminky.urs.cz/item/CS_URS_2024_01/998766204"/>
    <hyperlink ref="F529" r:id="rId79" display="https://podminky.urs.cz/item/CS_URS_2024_01/998767204"/>
    <hyperlink ref="F543" r:id="rId80" display="https://podminky.urs.cz/item/CS_URS_2024_01/998782203"/>
    <hyperlink ref="F546" r:id="rId81" display="https://podminky.urs.cz/item/CS_URS_2024_01/783201201"/>
    <hyperlink ref="F553" r:id="rId82" display="https://podminky.urs.cz/item/CS_URS_2024_01/783213021"/>
    <hyperlink ref="F555" r:id="rId83" display="https://podminky.urs.cz/item/CS_URS_2024_01/783823149"/>
    <hyperlink ref="F559" r:id="rId84" display="https://podminky.urs.cz/item/CS_URS_2024_01/783823163"/>
    <hyperlink ref="F563" r:id="rId85" display="https://podminky.urs.cz/item/CS_URS_2024_01/783827443"/>
    <hyperlink ref="F566" r:id="rId86" display="https://podminky.urs.cz/item/CS_URS_2024_01/784121005"/>
    <hyperlink ref="F570" r:id="rId87" display="https://podminky.urs.cz/item/CS_URS_2024_01/784181015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80</v>
      </c>
    </row>
    <row r="4" s="1" customFormat="1" ht="24.96" customHeight="1">
      <c r="B4" s="22"/>
      <c r="D4" s="142" t="s">
        <v>97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Domažlice - Objekt radnice - Stavební úpravy krovů a střech</v>
      </c>
      <c r="F7" s="144"/>
      <c r="G7" s="144"/>
      <c r="H7" s="144"/>
      <c r="L7" s="22"/>
    </row>
    <row r="8" s="1" customFormat="1" ht="12" customHeight="1">
      <c r="B8" s="22"/>
      <c r="D8" s="144" t="s">
        <v>98</v>
      </c>
      <c r="L8" s="22"/>
    </row>
    <row r="9" s="2" customFormat="1" ht="16.5" customHeight="1">
      <c r="A9" s="40"/>
      <c r="B9" s="46"/>
      <c r="C9" s="40"/>
      <c r="D9" s="40"/>
      <c r="E9" s="145" t="s">
        <v>1012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100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963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102</v>
      </c>
      <c r="G14" s="40"/>
      <c r="H14" s="40"/>
      <c r="I14" s="144" t="s">
        <v>23</v>
      </c>
      <c r="J14" s="148" t="str">
        <f>'Rekapitulace stavby'!AN8</f>
        <v>1. 12. 2025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/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>Město Domažlice</v>
      </c>
      <c r="F17" s="40"/>
      <c r="G17" s="40"/>
      <c r="H17" s="40"/>
      <c r="I17" s="144" t="s">
        <v>28</v>
      </c>
      <c r="J17" s="135" t="str">
        <f>IF('Rekapitulace stavby'!AN11="","",'Rekapitulace stavby'!AN11)</f>
        <v/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Atelier Soukup Opl Švehla  s.r.o.</v>
      </c>
      <c r="F23" s="40"/>
      <c r="G23" s="40"/>
      <c r="H23" s="40"/>
      <c r="I23" s="144" t="s">
        <v>28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>Tomáš Chlumecký</v>
      </c>
      <c r="F26" s="40"/>
      <c r="G26" s="40"/>
      <c r="H26" s="40"/>
      <c r="I26" s="144" t="s">
        <v>28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ROUND(J86,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ROUND((SUM(BE86:BE100)),  2)</f>
        <v>0</v>
      </c>
      <c r="G35" s="40"/>
      <c r="H35" s="40"/>
      <c r="I35" s="159">
        <v>0.20999999999999999</v>
      </c>
      <c r="J35" s="158">
        <f>ROUND(((SUM(BE86:BE100))*I35),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ROUND((SUM(BF86:BF100)),  2)</f>
        <v>0</v>
      </c>
      <c r="G36" s="40"/>
      <c r="H36" s="40"/>
      <c r="I36" s="159">
        <v>0.12</v>
      </c>
      <c r="J36" s="158">
        <f>ROUND(((SUM(BF86:BF100))*I36),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ROUND((SUM(BG86:BG100)),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ROUND((SUM(BH86:BH100)),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ROUND((SUM(BI86:BI100)),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103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Domažlice - Objekt radnice - Stavební úpravy krovů a střech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98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1012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100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 xml:space="preserve">02 - Ochrana objektu před bleskem - bleskosvod 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 xml:space="preserve"> </v>
      </c>
      <c r="G56" s="42"/>
      <c r="H56" s="42"/>
      <c r="I56" s="34" t="s">
        <v>23</v>
      </c>
      <c r="J56" s="74" t="str">
        <f>IF(J14="","",J14)</f>
        <v>1. 12. 2025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25</v>
      </c>
      <c r="D58" s="42"/>
      <c r="E58" s="42"/>
      <c r="F58" s="29" t="str">
        <f>E17</f>
        <v>Město Domažlice</v>
      </c>
      <c r="G58" s="42"/>
      <c r="H58" s="42"/>
      <c r="I58" s="34" t="s">
        <v>31</v>
      </c>
      <c r="J58" s="38" t="str">
        <f>E23</f>
        <v xml:space="preserve">Atelier Soukup Opl Švehla 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Tomáš Chlumecký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104</v>
      </c>
      <c r="D61" s="173"/>
      <c r="E61" s="173"/>
      <c r="F61" s="173"/>
      <c r="G61" s="173"/>
      <c r="H61" s="173"/>
      <c r="I61" s="173"/>
      <c r="J61" s="174" t="s">
        <v>105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J86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106</v>
      </c>
    </row>
    <row r="64" s="9" customFormat="1" ht="24.96" customHeight="1">
      <c r="A64" s="9"/>
      <c r="B64" s="176"/>
      <c r="C64" s="177"/>
      <c r="D64" s="178" t="s">
        <v>964</v>
      </c>
      <c r="E64" s="179"/>
      <c r="F64" s="179"/>
      <c r="G64" s="179"/>
      <c r="H64" s="179"/>
      <c r="I64" s="179"/>
      <c r="J64" s="180">
        <f>J87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4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108</v>
      </c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71" t="str">
        <f>E7</f>
        <v>Domažlice - Objekt radnice - Stavební úpravy krovů a střech</v>
      </c>
      <c r="F74" s="34"/>
      <c r="G74" s="34"/>
      <c r="H74" s="34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1" customFormat="1" ht="12" customHeight="1">
      <c r="B75" s="23"/>
      <c r="C75" s="34" t="s">
        <v>98</v>
      </c>
      <c r="D75" s="24"/>
      <c r="E75" s="24"/>
      <c r="F75" s="24"/>
      <c r="G75" s="24"/>
      <c r="H75" s="24"/>
      <c r="I75" s="24"/>
      <c r="J75" s="24"/>
      <c r="K75" s="24"/>
      <c r="L75" s="22"/>
    </row>
    <row r="76" s="2" customFormat="1" ht="16.5" customHeight="1">
      <c r="A76" s="40"/>
      <c r="B76" s="41"/>
      <c r="C76" s="42"/>
      <c r="D76" s="42"/>
      <c r="E76" s="171" t="s">
        <v>1012</v>
      </c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100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E11</f>
        <v xml:space="preserve">02 - Ochrana objektu před bleskem - bleskosvod 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F14</f>
        <v xml:space="preserve"> </v>
      </c>
      <c r="G80" s="42"/>
      <c r="H80" s="42"/>
      <c r="I80" s="34" t="s">
        <v>23</v>
      </c>
      <c r="J80" s="74" t="str">
        <f>IF(J14="","",J14)</f>
        <v>1. 12. 2025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5.65" customHeight="1">
      <c r="A82" s="40"/>
      <c r="B82" s="41"/>
      <c r="C82" s="34" t="s">
        <v>25</v>
      </c>
      <c r="D82" s="42"/>
      <c r="E82" s="42"/>
      <c r="F82" s="29" t="str">
        <f>E17</f>
        <v>Město Domažlice</v>
      </c>
      <c r="G82" s="42"/>
      <c r="H82" s="42"/>
      <c r="I82" s="34" t="s">
        <v>31</v>
      </c>
      <c r="J82" s="38" t="str">
        <f>E23</f>
        <v xml:space="preserve">Atelier Soukup Opl Švehla  s.r.o.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IF(E20="","",E20)</f>
        <v>Vyplň údaj</v>
      </c>
      <c r="G83" s="42"/>
      <c r="H83" s="42"/>
      <c r="I83" s="34" t="s">
        <v>34</v>
      </c>
      <c r="J83" s="38" t="str">
        <f>E26</f>
        <v>Tomáš Chlumecký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0" customFormat="1" ht="29.28" customHeight="1">
      <c r="A85" s="182"/>
      <c r="B85" s="183"/>
      <c r="C85" s="184" t="s">
        <v>109</v>
      </c>
      <c r="D85" s="185" t="s">
        <v>57</v>
      </c>
      <c r="E85" s="185" t="s">
        <v>53</v>
      </c>
      <c r="F85" s="185" t="s">
        <v>54</v>
      </c>
      <c r="G85" s="185" t="s">
        <v>110</v>
      </c>
      <c r="H85" s="185" t="s">
        <v>111</v>
      </c>
      <c r="I85" s="185" t="s">
        <v>112</v>
      </c>
      <c r="J85" s="185" t="s">
        <v>105</v>
      </c>
      <c r="K85" s="186" t="s">
        <v>113</v>
      </c>
      <c r="L85" s="187"/>
      <c r="M85" s="94" t="s">
        <v>19</v>
      </c>
      <c r="N85" s="95" t="s">
        <v>42</v>
      </c>
      <c r="O85" s="95" t="s">
        <v>114</v>
      </c>
      <c r="P85" s="95" t="s">
        <v>115</v>
      </c>
      <c r="Q85" s="95" t="s">
        <v>116</v>
      </c>
      <c r="R85" s="95" t="s">
        <v>117</v>
      </c>
      <c r="S85" s="95" t="s">
        <v>118</v>
      </c>
      <c r="T85" s="96" t="s">
        <v>119</v>
      </c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</row>
    <row r="86" s="2" customFormat="1" ht="22.8" customHeight="1">
      <c r="A86" s="40"/>
      <c r="B86" s="41"/>
      <c r="C86" s="101" t="s">
        <v>120</v>
      </c>
      <c r="D86" s="42"/>
      <c r="E86" s="42"/>
      <c r="F86" s="42"/>
      <c r="G86" s="42"/>
      <c r="H86" s="42"/>
      <c r="I86" s="42"/>
      <c r="J86" s="188">
        <f>BK86</f>
        <v>0</v>
      </c>
      <c r="K86" s="42"/>
      <c r="L86" s="46"/>
      <c r="M86" s="97"/>
      <c r="N86" s="189"/>
      <c r="O86" s="98"/>
      <c r="P86" s="190">
        <f>P87</f>
        <v>0</v>
      </c>
      <c r="Q86" s="98"/>
      <c r="R86" s="190">
        <f>R87</f>
        <v>0</v>
      </c>
      <c r="S86" s="98"/>
      <c r="T86" s="191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106</v>
      </c>
      <c r="BK86" s="192">
        <f>BK87</f>
        <v>0</v>
      </c>
    </row>
    <row r="87" s="11" customFormat="1" ht="25.92" customHeight="1">
      <c r="A87" s="11"/>
      <c r="B87" s="193"/>
      <c r="C87" s="194"/>
      <c r="D87" s="195" t="s">
        <v>71</v>
      </c>
      <c r="E87" s="196" t="s">
        <v>965</v>
      </c>
      <c r="F87" s="196" t="s">
        <v>966</v>
      </c>
      <c r="G87" s="194"/>
      <c r="H87" s="194"/>
      <c r="I87" s="197"/>
      <c r="J87" s="198">
        <f>BK87</f>
        <v>0</v>
      </c>
      <c r="K87" s="194"/>
      <c r="L87" s="199"/>
      <c r="M87" s="200"/>
      <c r="N87" s="201"/>
      <c r="O87" s="201"/>
      <c r="P87" s="202">
        <f>SUM(P88:P100)</f>
        <v>0</v>
      </c>
      <c r="Q87" s="201"/>
      <c r="R87" s="202">
        <f>SUM(R88:R100)</f>
        <v>0</v>
      </c>
      <c r="S87" s="201"/>
      <c r="T87" s="203">
        <f>SUM(T88:T100)</f>
        <v>0</v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R87" s="204" t="s">
        <v>138</v>
      </c>
      <c r="AT87" s="205" t="s">
        <v>71</v>
      </c>
      <c r="AU87" s="205" t="s">
        <v>72</v>
      </c>
      <c r="AY87" s="204" t="s">
        <v>124</v>
      </c>
      <c r="BK87" s="206">
        <f>SUM(BK88:BK100)</f>
        <v>0</v>
      </c>
    </row>
    <row r="88" s="2" customFormat="1" ht="16.5" customHeight="1">
      <c r="A88" s="40"/>
      <c r="B88" s="41"/>
      <c r="C88" s="207" t="s">
        <v>76</v>
      </c>
      <c r="D88" s="207" t="s">
        <v>125</v>
      </c>
      <c r="E88" s="208" t="s">
        <v>1321</v>
      </c>
      <c r="F88" s="209" t="s">
        <v>968</v>
      </c>
      <c r="G88" s="210" t="s">
        <v>516</v>
      </c>
      <c r="H88" s="211">
        <v>10</v>
      </c>
      <c r="I88" s="212"/>
      <c r="J88" s="211">
        <f>ROUND(I88*H88,1)</f>
        <v>0</v>
      </c>
      <c r="K88" s="209" t="s">
        <v>19</v>
      </c>
      <c r="L88" s="46"/>
      <c r="M88" s="213" t="s">
        <v>19</v>
      </c>
      <c r="N88" s="214" t="s">
        <v>43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499</v>
      </c>
      <c r="AT88" s="217" t="s">
        <v>125</v>
      </c>
      <c r="AU88" s="217" t="s">
        <v>76</v>
      </c>
      <c r="AY88" s="19" t="s">
        <v>124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76</v>
      </c>
      <c r="BK88" s="218">
        <f>ROUND(I88*H88,1)</f>
        <v>0</v>
      </c>
      <c r="BL88" s="19" t="s">
        <v>499</v>
      </c>
      <c r="BM88" s="217" t="s">
        <v>1322</v>
      </c>
    </row>
    <row r="89" s="2" customFormat="1" ht="16.5" customHeight="1">
      <c r="A89" s="40"/>
      <c r="B89" s="41"/>
      <c r="C89" s="268" t="s">
        <v>80</v>
      </c>
      <c r="D89" s="268" t="s">
        <v>453</v>
      </c>
      <c r="E89" s="269" t="s">
        <v>970</v>
      </c>
      <c r="F89" s="270" t="s">
        <v>971</v>
      </c>
      <c r="G89" s="271" t="s">
        <v>516</v>
      </c>
      <c r="H89" s="272">
        <v>10</v>
      </c>
      <c r="I89" s="273"/>
      <c r="J89" s="272">
        <f>ROUND(I89*H89,1)</f>
        <v>0</v>
      </c>
      <c r="K89" s="270" t="s">
        <v>19</v>
      </c>
      <c r="L89" s="274"/>
      <c r="M89" s="275" t="s">
        <v>19</v>
      </c>
      <c r="N89" s="276" t="s">
        <v>43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972</v>
      </c>
      <c r="AT89" s="217" t="s">
        <v>453</v>
      </c>
      <c r="AU89" s="217" t="s">
        <v>76</v>
      </c>
      <c r="AY89" s="19" t="s">
        <v>124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76</v>
      </c>
      <c r="BK89" s="218">
        <f>ROUND(I89*H89,1)</f>
        <v>0</v>
      </c>
      <c r="BL89" s="19" t="s">
        <v>499</v>
      </c>
      <c r="BM89" s="217" t="s">
        <v>1323</v>
      </c>
    </row>
    <row r="90" s="2" customFormat="1" ht="16.5" customHeight="1">
      <c r="A90" s="40"/>
      <c r="B90" s="41"/>
      <c r="C90" s="268" t="s">
        <v>138</v>
      </c>
      <c r="D90" s="268" t="s">
        <v>453</v>
      </c>
      <c r="E90" s="269" t="s">
        <v>974</v>
      </c>
      <c r="F90" s="270" t="s">
        <v>975</v>
      </c>
      <c r="G90" s="271" t="s">
        <v>976</v>
      </c>
      <c r="H90" s="272">
        <v>8</v>
      </c>
      <c r="I90" s="273"/>
      <c r="J90" s="272">
        <f>ROUND(I90*H90,1)</f>
        <v>0</v>
      </c>
      <c r="K90" s="270" t="s">
        <v>19</v>
      </c>
      <c r="L90" s="274"/>
      <c r="M90" s="275" t="s">
        <v>19</v>
      </c>
      <c r="N90" s="276" t="s">
        <v>43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972</v>
      </c>
      <c r="AT90" s="217" t="s">
        <v>453</v>
      </c>
      <c r="AU90" s="217" t="s">
        <v>76</v>
      </c>
      <c r="AY90" s="19" t="s">
        <v>124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76</v>
      </c>
      <c r="BK90" s="218">
        <f>ROUND(I90*H90,1)</f>
        <v>0</v>
      </c>
      <c r="BL90" s="19" t="s">
        <v>499</v>
      </c>
      <c r="BM90" s="217" t="s">
        <v>1324</v>
      </c>
    </row>
    <row r="91" s="2" customFormat="1" ht="16.5" customHeight="1">
      <c r="A91" s="40"/>
      <c r="B91" s="41"/>
      <c r="C91" s="268" t="s">
        <v>143</v>
      </c>
      <c r="D91" s="268" t="s">
        <v>453</v>
      </c>
      <c r="E91" s="269" t="s">
        <v>978</v>
      </c>
      <c r="F91" s="270" t="s">
        <v>979</v>
      </c>
      <c r="G91" s="271" t="s">
        <v>976</v>
      </c>
      <c r="H91" s="272">
        <v>2</v>
      </c>
      <c r="I91" s="273"/>
      <c r="J91" s="272">
        <f>ROUND(I91*H91,1)</f>
        <v>0</v>
      </c>
      <c r="K91" s="270" t="s">
        <v>19</v>
      </c>
      <c r="L91" s="274"/>
      <c r="M91" s="275" t="s">
        <v>19</v>
      </c>
      <c r="N91" s="276" t="s">
        <v>43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972</v>
      </c>
      <c r="AT91" s="217" t="s">
        <v>453</v>
      </c>
      <c r="AU91" s="217" t="s">
        <v>76</v>
      </c>
      <c r="AY91" s="19" t="s">
        <v>124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76</v>
      </c>
      <c r="BK91" s="218">
        <f>ROUND(I91*H91,1)</f>
        <v>0</v>
      </c>
      <c r="BL91" s="19" t="s">
        <v>499</v>
      </c>
      <c r="BM91" s="217" t="s">
        <v>1325</v>
      </c>
    </row>
    <row r="92" s="2" customFormat="1" ht="16.5" customHeight="1">
      <c r="A92" s="40"/>
      <c r="B92" s="41"/>
      <c r="C92" s="207" t="s">
        <v>123</v>
      </c>
      <c r="D92" s="207" t="s">
        <v>125</v>
      </c>
      <c r="E92" s="208" t="s">
        <v>1326</v>
      </c>
      <c r="F92" s="209" t="s">
        <v>982</v>
      </c>
      <c r="G92" s="210" t="s">
        <v>976</v>
      </c>
      <c r="H92" s="211">
        <v>10</v>
      </c>
      <c r="I92" s="212"/>
      <c r="J92" s="211">
        <f>ROUND(I92*H92,1)</f>
        <v>0</v>
      </c>
      <c r="K92" s="209" t="s">
        <v>19</v>
      </c>
      <c r="L92" s="46"/>
      <c r="M92" s="213" t="s">
        <v>19</v>
      </c>
      <c r="N92" s="214" t="s">
        <v>43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499</v>
      </c>
      <c r="AT92" s="217" t="s">
        <v>125</v>
      </c>
      <c r="AU92" s="217" t="s">
        <v>76</v>
      </c>
      <c r="AY92" s="19" t="s">
        <v>124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76</v>
      </c>
      <c r="BK92" s="218">
        <f>ROUND(I92*H92,1)</f>
        <v>0</v>
      </c>
      <c r="BL92" s="19" t="s">
        <v>499</v>
      </c>
      <c r="BM92" s="217" t="s">
        <v>1327</v>
      </c>
    </row>
    <row r="93" s="2" customFormat="1" ht="16.5" customHeight="1">
      <c r="A93" s="40"/>
      <c r="B93" s="41"/>
      <c r="C93" s="268" t="s">
        <v>200</v>
      </c>
      <c r="D93" s="268" t="s">
        <v>453</v>
      </c>
      <c r="E93" s="269" t="s">
        <v>984</v>
      </c>
      <c r="F93" s="270" t="s">
        <v>985</v>
      </c>
      <c r="G93" s="271" t="s">
        <v>976</v>
      </c>
      <c r="H93" s="272">
        <v>4</v>
      </c>
      <c r="I93" s="273"/>
      <c r="J93" s="272">
        <f>ROUND(I93*H93,1)</f>
        <v>0</v>
      </c>
      <c r="K93" s="270" t="s">
        <v>19</v>
      </c>
      <c r="L93" s="274"/>
      <c r="M93" s="275" t="s">
        <v>19</v>
      </c>
      <c r="N93" s="276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972</v>
      </c>
      <c r="AT93" s="217" t="s">
        <v>453</v>
      </c>
      <c r="AU93" s="217" t="s">
        <v>76</v>
      </c>
      <c r="AY93" s="19" t="s">
        <v>124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76</v>
      </c>
      <c r="BK93" s="218">
        <f>ROUND(I93*H93,1)</f>
        <v>0</v>
      </c>
      <c r="BL93" s="19" t="s">
        <v>499</v>
      </c>
      <c r="BM93" s="217" t="s">
        <v>1328</v>
      </c>
    </row>
    <row r="94" s="2" customFormat="1" ht="16.5" customHeight="1">
      <c r="A94" s="40"/>
      <c r="B94" s="41"/>
      <c r="C94" s="268" t="s">
        <v>206</v>
      </c>
      <c r="D94" s="268" t="s">
        <v>453</v>
      </c>
      <c r="E94" s="269" t="s">
        <v>987</v>
      </c>
      <c r="F94" s="270" t="s">
        <v>988</v>
      </c>
      <c r="G94" s="271" t="s">
        <v>976</v>
      </c>
      <c r="H94" s="272">
        <v>6</v>
      </c>
      <c r="I94" s="273"/>
      <c r="J94" s="272">
        <f>ROUND(I94*H94,1)</f>
        <v>0</v>
      </c>
      <c r="K94" s="270" t="s">
        <v>19</v>
      </c>
      <c r="L94" s="274"/>
      <c r="M94" s="275" t="s">
        <v>19</v>
      </c>
      <c r="N94" s="276" t="s">
        <v>43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972</v>
      </c>
      <c r="AT94" s="217" t="s">
        <v>453</v>
      </c>
      <c r="AU94" s="217" t="s">
        <v>76</v>
      </c>
      <c r="AY94" s="19" t="s">
        <v>124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76</v>
      </c>
      <c r="BK94" s="218">
        <f>ROUND(I94*H94,1)</f>
        <v>0</v>
      </c>
      <c r="BL94" s="19" t="s">
        <v>499</v>
      </c>
      <c r="BM94" s="217" t="s">
        <v>1329</v>
      </c>
    </row>
    <row r="95" s="2" customFormat="1" ht="16.5" customHeight="1">
      <c r="A95" s="40"/>
      <c r="B95" s="41"/>
      <c r="C95" s="207" t="s">
        <v>211</v>
      </c>
      <c r="D95" s="207" t="s">
        <v>125</v>
      </c>
      <c r="E95" s="208" t="s">
        <v>1330</v>
      </c>
      <c r="F95" s="209" t="s">
        <v>994</v>
      </c>
      <c r="G95" s="210" t="s">
        <v>976</v>
      </c>
      <c r="H95" s="211">
        <v>2</v>
      </c>
      <c r="I95" s="212"/>
      <c r="J95" s="211">
        <f>ROUND(I95*H95,1)</f>
        <v>0</v>
      </c>
      <c r="K95" s="209" t="s">
        <v>19</v>
      </c>
      <c r="L95" s="46"/>
      <c r="M95" s="213" t="s">
        <v>19</v>
      </c>
      <c r="N95" s="214" t="s">
        <v>43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499</v>
      </c>
      <c r="AT95" s="217" t="s">
        <v>125</v>
      </c>
      <c r="AU95" s="217" t="s">
        <v>76</v>
      </c>
      <c r="AY95" s="19" t="s">
        <v>124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76</v>
      </c>
      <c r="BK95" s="218">
        <f>ROUND(I95*H95,1)</f>
        <v>0</v>
      </c>
      <c r="BL95" s="19" t="s">
        <v>499</v>
      </c>
      <c r="BM95" s="217" t="s">
        <v>1331</v>
      </c>
    </row>
    <row r="96" s="2" customFormat="1" ht="16.5" customHeight="1">
      <c r="A96" s="40"/>
      <c r="B96" s="41"/>
      <c r="C96" s="268" t="s">
        <v>221</v>
      </c>
      <c r="D96" s="268" t="s">
        <v>453</v>
      </c>
      <c r="E96" s="269" t="s">
        <v>996</v>
      </c>
      <c r="F96" s="270" t="s">
        <v>997</v>
      </c>
      <c r="G96" s="271" t="s">
        <v>976</v>
      </c>
      <c r="H96" s="272">
        <v>2</v>
      </c>
      <c r="I96" s="273"/>
      <c r="J96" s="272">
        <f>ROUND(I96*H96,1)</f>
        <v>0</v>
      </c>
      <c r="K96" s="270" t="s">
        <v>19</v>
      </c>
      <c r="L96" s="274"/>
      <c r="M96" s="275" t="s">
        <v>19</v>
      </c>
      <c r="N96" s="276" t="s">
        <v>43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972</v>
      </c>
      <c r="AT96" s="217" t="s">
        <v>453</v>
      </c>
      <c r="AU96" s="217" t="s">
        <v>76</v>
      </c>
      <c r="AY96" s="19" t="s">
        <v>124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76</v>
      </c>
      <c r="BK96" s="218">
        <f>ROUND(I96*H96,1)</f>
        <v>0</v>
      </c>
      <c r="BL96" s="19" t="s">
        <v>499</v>
      </c>
      <c r="BM96" s="217" t="s">
        <v>1332</v>
      </c>
    </row>
    <row r="97" s="2" customFormat="1" ht="16.5" customHeight="1">
      <c r="A97" s="40"/>
      <c r="B97" s="41"/>
      <c r="C97" s="268" t="s">
        <v>226</v>
      </c>
      <c r="D97" s="268" t="s">
        <v>453</v>
      </c>
      <c r="E97" s="269" t="s">
        <v>999</v>
      </c>
      <c r="F97" s="270" t="s">
        <v>1000</v>
      </c>
      <c r="G97" s="271" t="s">
        <v>976</v>
      </c>
      <c r="H97" s="272">
        <v>1</v>
      </c>
      <c r="I97" s="273"/>
      <c r="J97" s="272">
        <f>ROUND(I97*H97,1)</f>
        <v>0</v>
      </c>
      <c r="K97" s="270" t="s">
        <v>19</v>
      </c>
      <c r="L97" s="274"/>
      <c r="M97" s="275" t="s">
        <v>19</v>
      </c>
      <c r="N97" s="276" t="s">
        <v>43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972</v>
      </c>
      <c r="AT97" s="217" t="s">
        <v>453</v>
      </c>
      <c r="AU97" s="217" t="s">
        <v>76</v>
      </c>
      <c r="AY97" s="19" t="s">
        <v>124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76</v>
      </c>
      <c r="BK97" s="218">
        <f>ROUND(I97*H97,1)</f>
        <v>0</v>
      </c>
      <c r="BL97" s="19" t="s">
        <v>499</v>
      </c>
      <c r="BM97" s="217" t="s">
        <v>1333</v>
      </c>
    </row>
    <row r="98" s="2" customFormat="1" ht="24.15" customHeight="1">
      <c r="A98" s="40"/>
      <c r="B98" s="41"/>
      <c r="C98" s="207" t="s">
        <v>231</v>
      </c>
      <c r="D98" s="207" t="s">
        <v>125</v>
      </c>
      <c r="E98" s="208" t="s">
        <v>1334</v>
      </c>
      <c r="F98" s="209" t="s">
        <v>1003</v>
      </c>
      <c r="G98" s="210" t="s">
        <v>1004</v>
      </c>
      <c r="H98" s="211">
        <v>6</v>
      </c>
      <c r="I98" s="212"/>
      <c r="J98" s="211">
        <f>ROUND(I98*H98,1)</f>
        <v>0</v>
      </c>
      <c r="K98" s="209" t="s">
        <v>19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499</v>
      </c>
      <c r="AT98" s="217" t="s">
        <v>125</v>
      </c>
      <c r="AU98" s="217" t="s">
        <v>76</v>
      </c>
      <c r="AY98" s="19" t="s">
        <v>124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76</v>
      </c>
      <c r="BK98" s="218">
        <f>ROUND(I98*H98,1)</f>
        <v>0</v>
      </c>
      <c r="BL98" s="19" t="s">
        <v>499</v>
      </c>
      <c r="BM98" s="217" t="s">
        <v>1335</v>
      </c>
    </row>
    <row r="99" s="2" customFormat="1" ht="16.5" customHeight="1">
      <c r="A99" s="40"/>
      <c r="B99" s="41"/>
      <c r="C99" s="207" t="s">
        <v>8</v>
      </c>
      <c r="D99" s="207" t="s">
        <v>125</v>
      </c>
      <c r="E99" s="208" t="s">
        <v>1336</v>
      </c>
      <c r="F99" s="209" t="s">
        <v>1007</v>
      </c>
      <c r="G99" s="210" t="s">
        <v>976</v>
      </c>
      <c r="H99" s="211">
        <v>1</v>
      </c>
      <c r="I99" s="212"/>
      <c r="J99" s="211">
        <f>ROUND(I99*H99,1)</f>
        <v>0</v>
      </c>
      <c r="K99" s="209" t="s">
        <v>19</v>
      </c>
      <c r="L99" s="46"/>
      <c r="M99" s="213" t="s">
        <v>19</v>
      </c>
      <c r="N99" s="214" t="s">
        <v>43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499</v>
      </c>
      <c r="AT99" s="217" t="s">
        <v>125</v>
      </c>
      <c r="AU99" s="217" t="s">
        <v>76</v>
      </c>
      <c r="AY99" s="19" t="s">
        <v>124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76</v>
      </c>
      <c r="BK99" s="218">
        <f>ROUND(I99*H99,1)</f>
        <v>0</v>
      </c>
      <c r="BL99" s="19" t="s">
        <v>499</v>
      </c>
      <c r="BM99" s="217" t="s">
        <v>1337</v>
      </c>
    </row>
    <row r="100" s="2" customFormat="1" ht="16.5" customHeight="1">
      <c r="A100" s="40"/>
      <c r="B100" s="41"/>
      <c r="C100" s="207" t="s">
        <v>239</v>
      </c>
      <c r="D100" s="207" t="s">
        <v>125</v>
      </c>
      <c r="E100" s="208" t="s">
        <v>1338</v>
      </c>
      <c r="F100" s="209" t="s">
        <v>1010</v>
      </c>
      <c r="G100" s="210" t="s">
        <v>357</v>
      </c>
      <c r="H100" s="211">
        <v>8</v>
      </c>
      <c r="I100" s="212"/>
      <c r="J100" s="211">
        <f>ROUND(I100*H100,1)</f>
        <v>0</v>
      </c>
      <c r="K100" s="209" t="s">
        <v>19</v>
      </c>
      <c r="L100" s="46"/>
      <c r="M100" s="277" t="s">
        <v>19</v>
      </c>
      <c r="N100" s="278" t="s">
        <v>43</v>
      </c>
      <c r="O100" s="226"/>
      <c r="P100" s="279">
        <f>O100*H100</f>
        <v>0</v>
      </c>
      <c r="Q100" s="279">
        <v>0</v>
      </c>
      <c r="R100" s="279">
        <f>Q100*H100</f>
        <v>0</v>
      </c>
      <c r="S100" s="279">
        <v>0</v>
      </c>
      <c r="T100" s="280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499</v>
      </c>
      <c r="AT100" s="217" t="s">
        <v>125</v>
      </c>
      <c r="AU100" s="217" t="s">
        <v>76</v>
      </c>
      <c r="AY100" s="19" t="s">
        <v>124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76</v>
      </c>
      <c r="BK100" s="218">
        <f>ROUND(I100*H100,1)</f>
        <v>0</v>
      </c>
      <c r="BL100" s="19" t="s">
        <v>499</v>
      </c>
      <c r="BM100" s="217" t="s">
        <v>1339</v>
      </c>
    </row>
    <row r="101" s="2" customFormat="1" ht="6.96" customHeight="1">
      <c r="A101" s="40"/>
      <c r="B101" s="61"/>
      <c r="C101" s="62"/>
      <c r="D101" s="62"/>
      <c r="E101" s="62"/>
      <c r="F101" s="62"/>
      <c r="G101" s="62"/>
      <c r="H101" s="62"/>
      <c r="I101" s="62"/>
      <c r="J101" s="62"/>
      <c r="K101" s="62"/>
      <c r="L101" s="46"/>
      <c r="M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</sheetData>
  <sheetProtection sheet="1" autoFilter="0" formatColumns="0" formatRows="0" objects="1" scenarios="1" spinCount="100000" saltValue="NfhrFCIqUSppKGGL5teXBdMLCPD0G+UWMOfdkdL5oROgQOXaWwUtzxKNpgy1R3zeePdmFSaidoh2SBUNhZD4dg==" hashValue="KG1EwNHL/4QTHSSudxehr9ZgE9t1tRpqXDiwLO01v6Qpm+vwDwfg9bW/n2LqlEv0nQt58JNdfKT2n5sDi1M6Fg==" algorithmName="SHA-512" password="CC35"/>
  <autoFilter ref="C85:K10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1" customWidth="1"/>
    <col min="2" max="2" width="1.667969" style="281" customWidth="1"/>
    <col min="3" max="4" width="5" style="281" customWidth="1"/>
    <col min="5" max="5" width="11.66016" style="281" customWidth="1"/>
    <col min="6" max="6" width="9.160156" style="281" customWidth="1"/>
    <col min="7" max="7" width="5" style="281" customWidth="1"/>
    <col min="8" max="8" width="77.83203" style="281" customWidth="1"/>
    <col min="9" max="10" width="20" style="281" customWidth="1"/>
    <col min="11" max="11" width="1.667969" style="281" customWidth="1"/>
  </cols>
  <sheetData>
    <row r="1" s="1" customFormat="1" ht="37.5" customHeight="1"/>
    <row r="2" s="1" customFormat="1" ht="7.5" customHeight="1">
      <c r="B2" s="282"/>
      <c r="C2" s="283"/>
      <c r="D2" s="283"/>
      <c r="E2" s="283"/>
      <c r="F2" s="283"/>
      <c r="G2" s="283"/>
      <c r="H2" s="283"/>
      <c r="I2" s="283"/>
      <c r="J2" s="283"/>
      <c r="K2" s="284"/>
    </row>
    <row r="3" s="16" customFormat="1" ht="45" customHeight="1">
      <c r="B3" s="285"/>
      <c r="C3" s="286" t="s">
        <v>1340</v>
      </c>
      <c r="D3" s="286"/>
      <c r="E3" s="286"/>
      <c r="F3" s="286"/>
      <c r="G3" s="286"/>
      <c r="H3" s="286"/>
      <c r="I3" s="286"/>
      <c r="J3" s="286"/>
      <c r="K3" s="287"/>
    </row>
    <row r="4" s="1" customFormat="1" ht="25.5" customHeight="1">
      <c r="B4" s="288"/>
      <c r="C4" s="289" t="s">
        <v>1341</v>
      </c>
      <c r="D4" s="289"/>
      <c r="E4" s="289"/>
      <c r="F4" s="289"/>
      <c r="G4" s="289"/>
      <c r="H4" s="289"/>
      <c r="I4" s="289"/>
      <c r="J4" s="289"/>
      <c r="K4" s="290"/>
    </row>
    <row r="5" s="1" customFormat="1" ht="5.25" customHeight="1">
      <c r="B5" s="288"/>
      <c r="C5" s="291"/>
      <c r="D5" s="291"/>
      <c r="E5" s="291"/>
      <c r="F5" s="291"/>
      <c r="G5" s="291"/>
      <c r="H5" s="291"/>
      <c r="I5" s="291"/>
      <c r="J5" s="291"/>
      <c r="K5" s="290"/>
    </row>
    <row r="6" s="1" customFormat="1" ht="15" customHeight="1">
      <c r="B6" s="288"/>
      <c r="C6" s="292" t="s">
        <v>1342</v>
      </c>
      <c r="D6" s="292"/>
      <c r="E6" s="292"/>
      <c r="F6" s="292"/>
      <c r="G6" s="292"/>
      <c r="H6" s="292"/>
      <c r="I6" s="292"/>
      <c r="J6" s="292"/>
      <c r="K6" s="290"/>
    </row>
    <row r="7" s="1" customFormat="1" ht="15" customHeight="1">
      <c r="B7" s="293"/>
      <c r="C7" s="292" t="s">
        <v>1343</v>
      </c>
      <c r="D7" s="292"/>
      <c r="E7" s="292"/>
      <c r="F7" s="292"/>
      <c r="G7" s="292"/>
      <c r="H7" s="292"/>
      <c r="I7" s="292"/>
      <c r="J7" s="292"/>
      <c r="K7" s="290"/>
    </row>
    <row r="8" s="1" customFormat="1" ht="12.75" customHeight="1">
      <c r="B8" s="293"/>
      <c r="C8" s="292"/>
      <c r="D8" s="292"/>
      <c r="E8" s="292"/>
      <c r="F8" s="292"/>
      <c r="G8" s="292"/>
      <c r="H8" s="292"/>
      <c r="I8" s="292"/>
      <c r="J8" s="292"/>
      <c r="K8" s="290"/>
    </row>
    <row r="9" s="1" customFormat="1" ht="15" customHeight="1">
      <c r="B9" s="293"/>
      <c r="C9" s="292" t="s">
        <v>1344</v>
      </c>
      <c r="D9" s="292"/>
      <c r="E9" s="292"/>
      <c r="F9" s="292"/>
      <c r="G9" s="292"/>
      <c r="H9" s="292"/>
      <c r="I9" s="292"/>
      <c r="J9" s="292"/>
      <c r="K9" s="290"/>
    </row>
    <row r="10" s="1" customFormat="1" ht="15" customHeight="1">
      <c r="B10" s="293"/>
      <c r="C10" s="292"/>
      <c r="D10" s="292" t="s">
        <v>1345</v>
      </c>
      <c r="E10" s="292"/>
      <c r="F10" s="292"/>
      <c r="G10" s="292"/>
      <c r="H10" s="292"/>
      <c r="I10" s="292"/>
      <c r="J10" s="292"/>
      <c r="K10" s="290"/>
    </row>
    <row r="11" s="1" customFormat="1" ht="15" customHeight="1">
      <c r="B11" s="293"/>
      <c r="C11" s="294"/>
      <c r="D11" s="292" t="s">
        <v>1346</v>
      </c>
      <c r="E11" s="292"/>
      <c r="F11" s="292"/>
      <c r="G11" s="292"/>
      <c r="H11" s="292"/>
      <c r="I11" s="292"/>
      <c r="J11" s="292"/>
      <c r="K11" s="290"/>
    </row>
    <row r="12" s="1" customFormat="1" ht="15" customHeight="1">
      <c r="B12" s="293"/>
      <c r="C12" s="294"/>
      <c r="D12" s="292"/>
      <c r="E12" s="292"/>
      <c r="F12" s="292"/>
      <c r="G12" s="292"/>
      <c r="H12" s="292"/>
      <c r="I12" s="292"/>
      <c r="J12" s="292"/>
      <c r="K12" s="290"/>
    </row>
    <row r="13" s="1" customFormat="1" ht="15" customHeight="1">
      <c r="B13" s="293"/>
      <c r="C13" s="294"/>
      <c r="D13" s="295" t="s">
        <v>1347</v>
      </c>
      <c r="E13" s="292"/>
      <c r="F13" s="292"/>
      <c r="G13" s="292"/>
      <c r="H13" s="292"/>
      <c r="I13" s="292"/>
      <c r="J13" s="292"/>
      <c r="K13" s="290"/>
    </row>
    <row r="14" s="1" customFormat="1" ht="12.75" customHeight="1">
      <c r="B14" s="293"/>
      <c r="C14" s="294"/>
      <c r="D14" s="294"/>
      <c r="E14" s="294"/>
      <c r="F14" s="294"/>
      <c r="G14" s="294"/>
      <c r="H14" s="294"/>
      <c r="I14" s="294"/>
      <c r="J14" s="294"/>
      <c r="K14" s="290"/>
    </row>
    <row r="15" s="1" customFormat="1" ht="15" customHeight="1">
      <c r="B15" s="293"/>
      <c r="C15" s="294"/>
      <c r="D15" s="292" t="s">
        <v>1348</v>
      </c>
      <c r="E15" s="292"/>
      <c r="F15" s="292"/>
      <c r="G15" s="292"/>
      <c r="H15" s="292"/>
      <c r="I15" s="292"/>
      <c r="J15" s="292"/>
      <c r="K15" s="290"/>
    </row>
    <row r="16" s="1" customFormat="1" ht="15" customHeight="1">
      <c r="B16" s="293"/>
      <c r="C16" s="294"/>
      <c r="D16" s="292" t="s">
        <v>1349</v>
      </c>
      <c r="E16" s="292"/>
      <c r="F16" s="292"/>
      <c r="G16" s="292"/>
      <c r="H16" s="292"/>
      <c r="I16" s="292"/>
      <c r="J16" s="292"/>
      <c r="K16" s="290"/>
    </row>
    <row r="17" s="1" customFormat="1" ht="15" customHeight="1">
      <c r="B17" s="293"/>
      <c r="C17" s="294"/>
      <c r="D17" s="292" t="s">
        <v>1350</v>
      </c>
      <c r="E17" s="292"/>
      <c r="F17" s="292"/>
      <c r="G17" s="292"/>
      <c r="H17" s="292"/>
      <c r="I17" s="292"/>
      <c r="J17" s="292"/>
      <c r="K17" s="290"/>
    </row>
    <row r="18" s="1" customFormat="1" ht="15" customHeight="1">
      <c r="B18" s="293"/>
      <c r="C18" s="294"/>
      <c r="D18" s="294"/>
      <c r="E18" s="296" t="s">
        <v>78</v>
      </c>
      <c r="F18" s="292" t="s">
        <v>1351</v>
      </c>
      <c r="G18" s="292"/>
      <c r="H18" s="292"/>
      <c r="I18" s="292"/>
      <c r="J18" s="292"/>
      <c r="K18" s="290"/>
    </row>
    <row r="19" s="1" customFormat="1" ht="15" customHeight="1">
      <c r="B19" s="293"/>
      <c r="C19" s="294"/>
      <c r="D19" s="294"/>
      <c r="E19" s="296" t="s">
        <v>1352</v>
      </c>
      <c r="F19" s="292" t="s">
        <v>1353</v>
      </c>
      <c r="G19" s="292"/>
      <c r="H19" s="292"/>
      <c r="I19" s="292"/>
      <c r="J19" s="292"/>
      <c r="K19" s="290"/>
    </row>
    <row r="20" s="1" customFormat="1" ht="15" customHeight="1">
      <c r="B20" s="293"/>
      <c r="C20" s="294"/>
      <c r="D20" s="294"/>
      <c r="E20" s="296" t="s">
        <v>1354</v>
      </c>
      <c r="F20" s="292" t="s">
        <v>1355</v>
      </c>
      <c r="G20" s="292"/>
      <c r="H20" s="292"/>
      <c r="I20" s="292"/>
      <c r="J20" s="292"/>
      <c r="K20" s="290"/>
    </row>
    <row r="21" s="1" customFormat="1" ht="15" customHeight="1">
      <c r="B21" s="293"/>
      <c r="C21" s="294"/>
      <c r="D21" s="294"/>
      <c r="E21" s="296" t="s">
        <v>1356</v>
      </c>
      <c r="F21" s="292" t="s">
        <v>1357</v>
      </c>
      <c r="G21" s="292"/>
      <c r="H21" s="292"/>
      <c r="I21" s="292"/>
      <c r="J21" s="292"/>
      <c r="K21" s="290"/>
    </row>
    <row r="22" s="1" customFormat="1" ht="15" customHeight="1">
      <c r="B22" s="293"/>
      <c r="C22" s="294"/>
      <c r="D22" s="294"/>
      <c r="E22" s="296" t="s">
        <v>1358</v>
      </c>
      <c r="F22" s="292" t="s">
        <v>1359</v>
      </c>
      <c r="G22" s="292"/>
      <c r="H22" s="292"/>
      <c r="I22" s="292"/>
      <c r="J22" s="292"/>
      <c r="K22" s="290"/>
    </row>
    <row r="23" s="1" customFormat="1" ht="15" customHeight="1">
      <c r="B23" s="293"/>
      <c r="C23" s="294"/>
      <c r="D23" s="294"/>
      <c r="E23" s="296" t="s">
        <v>84</v>
      </c>
      <c r="F23" s="292" t="s">
        <v>1360</v>
      </c>
      <c r="G23" s="292"/>
      <c r="H23" s="292"/>
      <c r="I23" s="292"/>
      <c r="J23" s="292"/>
      <c r="K23" s="290"/>
    </row>
    <row r="24" s="1" customFormat="1" ht="12.75" customHeight="1">
      <c r="B24" s="293"/>
      <c r="C24" s="294"/>
      <c r="D24" s="294"/>
      <c r="E24" s="294"/>
      <c r="F24" s="294"/>
      <c r="G24" s="294"/>
      <c r="H24" s="294"/>
      <c r="I24" s="294"/>
      <c r="J24" s="294"/>
      <c r="K24" s="290"/>
    </row>
    <row r="25" s="1" customFormat="1" ht="15" customHeight="1">
      <c r="B25" s="293"/>
      <c r="C25" s="292" t="s">
        <v>1361</v>
      </c>
      <c r="D25" s="292"/>
      <c r="E25" s="292"/>
      <c r="F25" s="292"/>
      <c r="G25" s="292"/>
      <c r="H25" s="292"/>
      <c r="I25" s="292"/>
      <c r="J25" s="292"/>
      <c r="K25" s="290"/>
    </row>
    <row r="26" s="1" customFormat="1" ht="15" customHeight="1">
      <c r="B26" s="293"/>
      <c r="C26" s="292" t="s">
        <v>1362</v>
      </c>
      <c r="D26" s="292"/>
      <c r="E26" s="292"/>
      <c r="F26" s="292"/>
      <c r="G26" s="292"/>
      <c r="H26" s="292"/>
      <c r="I26" s="292"/>
      <c r="J26" s="292"/>
      <c r="K26" s="290"/>
    </row>
    <row r="27" s="1" customFormat="1" ht="15" customHeight="1">
      <c r="B27" s="293"/>
      <c r="C27" s="292"/>
      <c r="D27" s="292" t="s">
        <v>1363</v>
      </c>
      <c r="E27" s="292"/>
      <c r="F27" s="292"/>
      <c r="G27" s="292"/>
      <c r="H27" s="292"/>
      <c r="I27" s="292"/>
      <c r="J27" s="292"/>
      <c r="K27" s="290"/>
    </row>
    <row r="28" s="1" customFormat="1" ht="15" customHeight="1">
      <c r="B28" s="293"/>
      <c r="C28" s="294"/>
      <c r="D28" s="292" t="s">
        <v>1364</v>
      </c>
      <c r="E28" s="292"/>
      <c r="F28" s="292"/>
      <c r="G28" s="292"/>
      <c r="H28" s="292"/>
      <c r="I28" s="292"/>
      <c r="J28" s="292"/>
      <c r="K28" s="290"/>
    </row>
    <row r="29" s="1" customFormat="1" ht="12.75" customHeight="1">
      <c r="B29" s="293"/>
      <c r="C29" s="294"/>
      <c r="D29" s="294"/>
      <c r="E29" s="294"/>
      <c r="F29" s="294"/>
      <c r="G29" s="294"/>
      <c r="H29" s="294"/>
      <c r="I29" s="294"/>
      <c r="J29" s="294"/>
      <c r="K29" s="290"/>
    </row>
    <row r="30" s="1" customFormat="1" ht="15" customHeight="1">
      <c r="B30" s="293"/>
      <c r="C30" s="294"/>
      <c r="D30" s="292" t="s">
        <v>1365</v>
      </c>
      <c r="E30" s="292"/>
      <c r="F30" s="292"/>
      <c r="G30" s="292"/>
      <c r="H30" s="292"/>
      <c r="I30" s="292"/>
      <c r="J30" s="292"/>
      <c r="K30" s="290"/>
    </row>
    <row r="31" s="1" customFormat="1" ht="15" customHeight="1">
      <c r="B31" s="293"/>
      <c r="C31" s="294"/>
      <c r="D31" s="292" t="s">
        <v>1366</v>
      </c>
      <c r="E31" s="292"/>
      <c r="F31" s="292"/>
      <c r="G31" s="292"/>
      <c r="H31" s="292"/>
      <c r="I31" s="292"/>
      <c r="J31" s="292"/>
      <c r="K31" s="290"/>
    </row>
    <row r="32" s="1" customFormat="1" ht="12.75" customHeight="1">
      <c r="B32" s="293"/>
      <c r="C32" s="294"/>
      <c r="D32" s="294"/>
      <c r="E32" s="294"/>
      <c r="F32" s="294"/>
      <c r="G32" s="294"/>
      <c r="H32" s="294"/>
      <c r="I32" s="294"/>
      <c r="J32" s="294"/>
      <c r="K32" s="290"/>
    </row>
    <row r="33" s="1" customFormat="1" ht="15" customHeight="1">
      <c r="B33" s="293"/>
      <c r="C33" s="294"/>
      <c r="D33" s="292" t="s">
        <v>1367</v>
      </c>
      <c r="E33" s="292"/>
      <c r="F33" s="292"/>
      <c r="G33" s="292"/>
      <c r="H33" s="292"/>
      <c r="I33" s="292"/>
      <c r="J33" s="292"/>
      <c r="K33" s="290"/>
    </row>
    <row r="34" s="1" customFormat="1" ht="15" customHeight="1">
      <c r="B34" s="293"/>
      <c r="C34" s="294"/>
      <c r="D34" s="292" t="s">
        <v>1368</v>
      </c>
      <c r="E34" s="292"/>
      <c r="F34" s="292"/>
      <c r="G34" s="292"/>
      <c r="H34" s="292"/>
      <c r="I34" s="292"/>
      <c r="J34" s="292"/>
      <c r="K34" s="290"/>
    </row>
    <row r="35" s="1" customFormat="1" ht="15" customHeight="1">
      <c r="B35" s="293"/>
      <c r="C35" s="294"/>
      <c r="D35" s="292" t="s">
        <v>1369</v>
      </c>
      <c r="E35" s="292"/>
      <c r="F35" s="292"/>
      <c r="G35" s="292"/>
      <c r="H35" s="292"/>
      <c r="I35" s="292"/>
      <c r="J35" s="292"/>
      <c r="K35" s="290"/>
    </row>
    <row r="36" s="1" customFormat="1" ht="15" customHeight="1">
      <c r="B36" s="293"/>
      <c r="C36" s="294"/>
      <c r="D36" s="292"/>
      <c r="E36" s="295" t="s">
        <v>109</v>
      </c>
      <c r="F36" s="292"/>
      <c r="G36" s="292" t="s">
        <v>1370</v>
      </c>
      <c r="H36" s="292"/>
      <c r="I36" s="292"/>
      <c r="J36" s="292"/>
      <c r="K36" s="290"/>
    </row>
    <row r="37" s="1" customFormat="1" ht="30.75" customHeight="1">
      <c r="B37" s="293"/>
      <c r="C37" s="294"/>
      <c r="D37" s="292"/>
      <c r="E37" s="295" t="s">
        <v>1371</v>
      </c>
      <c r="F37" s="292"/>
      <c r="G37" s="292" t="s">
        <v>1372</v>
      </c>
      <c r="H37" s="292"/>
      <c r="I37" s="292"/>
      <c r="J37" s="292"/>
      <c r="K37" s="290"/>
    </row>
    <row r="38" s="1" customFormat="1" ht="15" customHeight="1">
      <c r="B38" s="293"/>
      <c r="C38" s="294"/>
      <c r="D38" s="292"/>
      <c r="E38" s="295" t="s">
        <v>53</v>
      </c>
      <c r="F38" s="292"/>
      <c r="G38" s="292" t="s">
        <v>1373</v>
      </c>
      <c r="H38" s="292"/>
      <c r="I38" s="292"/>
      <c r="J38" s="292"/>
      <c r="K38" s="290"/>
    </row>
    <row r="39" s="1" customFormat="1" ht="15" customHeight="1">
      <c r="B39" s="293"/>
      <c r="C39" s="294"/>
      <c r="D39" s="292"/>
      <c r="E39" s="295" t="s">
        <v>54</v>
      </c>
      <c r="F39" s="292"/>
      <c r="G39" s="292" t="s">
        <v>1374</v>
      </c>
      <c r="H39" s="292"/>
      <c r="I39" s="292"/>
      <c r="J39" s="292"/>
      <c r="K39" s="290"/>
    </row>
    <row r="40" s="1" customFormat="1" ht="15" customHeight="1">
      <c r="B40" s="293"/>
      <c r="C40" s="294"/>
      <c r="D40" s="292"/>
      <c r="E40" s="295" t="s">
        <v>110</v>
      </c>
      <c r="F40" s="292"/>
      <c r="G40" s="292" t="s">
        <v>1375</v>
      </c>
      <c r="H40" s="292"/>
      <c r="I40" s="292"/>
      <c r="J40" s="292"/>
      <c r="K40" s="290"/>
    </row>
    <row r="41" s="1" customFormat="1" ht="15" customHeight="1">
      <c r="B41" s="293"/>
      <c r="C41" s="294"/>
      <c r="D41" s="292"/>
      <c r="E41" s="295" t="s">
        <v>111</v>
      </c>
      <c r="F41" s="292"/>
      <c r="G41" s="292" t="s">
        <v>1376</v>
      </c>
      <c r="H41" s="292"/>
      <c r="I41" s="292"/>
      <c r="J41" s="292"/>
      <c r="K41" s="290"/>
    </row>
    <row r="42" s="1" customFormat="1" ht="15" customHeight="1">
      <c r="B42" s="293"/>
      <c r="C42" s="294"/>
      <c r="D42" s="292"/>
      <c r="E42" s="295" t="s">
        <v>1377</v>
      </c>
      <c r="F42" s="292"/>
      <c r="G42" s="292" t="s">
        <v>1378</v>
      </c>
      <c r="H42" s="292"/>
      <c r="I42" s="292"/>
      <c r="J42" s="292"/>
      <c r="K42" s="290"/>
    </row>
    <row r="43" s="1" customFormat="1" ht="15" customHeight="1">
      <c r="B43" s="293"/>
      <c r="C43" s="294"/>
      <c r="D43" s="292"/>
      <c r="E43" s="295"/>
      <c r="F43" s="292"/>
      <c r="G43" s="292" t="s">
        <v>1379</v>
      </c>
      <c r="H43" s="292"/>
      <c r="I43" s="292"/>
      <c r="J43" s="292"/>
      <c r="K43" s="290"/>
    </row>
    <row r="44" s="1" customFormat="1" ht="15" customHeight="1">
      <c r="B44" s="293"/>
      <c r="C44" s="294"/>
      <c r="D44" s="292"/>
      <c r="E44" s="295" t="s">
        <v>1380</v>
      </c>
      <c r="F44" s="292"/>
      <c r="G44" s="292" t="s">
        <v>1381</v>
      </c>
      <c r="H44" s="292"/>
      <c r="I44" s="292"/>
      <c r="J44" s="292"/>
      <c r="K44" s="290"/>
    </row>
    <row r="45" s="1" customFormat="1" ht="15" customHeight="1">
      <c r="B45" s="293"/>
      <c r="C45" s="294"/>
      <c r="D45" s="292"/>
      <c r="E45" s="295" t="s">
        <v>113</v>
      </c>
      <c r="F45" s="292"/>
      <c r="G45" s="292" t="s">
        <v>1382</v>
      </c>
      <c r="H45" s="292"/>
      <c r="I45" s="292"/>
      <c r="J45" s="292"/>
      <c r="K45" s="290"/>
    </row>
    <row r="46" s="1" customFormat="1" ht="12.75" customHeight="1">
      <c r="B46" s="293"/>
      <c r="C46" s="294"/>
      <c r="D46" s="292"/>
      <c r="E46" s="292"/>
      <c r="F46" s="292"/>
      <c r="G46" s="292"/>
      <c r="H46" s="292"/>
      <c r="I46" s="292"/>
      <c r="J46" s="292"/>
      <c r="K46" s="290"/>
    </row>
    <row r="47" s="1" customFormat="1" ht="15" customHeight="1">
      <c r="B47" s="293"/>
      <c r="C47" s="294"/>
      <c r="D47" s="292" t="s">
        <v>1383</v>
      </c>
      <c r="E47" s="292"/>
      <c r="F47" s="292"/>
      <c r="G47" s="292"/>
      <c r="H47" s="292"/>
      <c r="I47" s="292"/>
      <c r="J47" s="292"/>
      <c r="K47" s="290"/>
    </row>
    <row r="48" s="1" customFormat="1" ht="15" customHeight="1">
      <c r="B48" s="293"/>
      <c r="C48" s="294"/>
      <c r="D48" s="294"/>
      <c r="E48" s="292" t="s">
        <v>1384</v>
      </c>
      <c r="F48" s="292"/>
      <c r="G48" s="292"/>
      <c r="H48" s="292"/>
      <c r="I48" s="292"/>
      <c r="J48" s="292"/>
      <c r="K48" s="290"/>
    </row>
    <row r="49" s="1" customFormat="1" ht="15" customHeight="1">
      <c r="B49" s="293"/>
      <c r="C49" s="294"/>
      <c r="D49" s="294"/>
      <c r="E49" s="292" t="s">
        <v>1385</v>
      </c>
      <c r="F49" s="292"/>
      <c r="G49" s="292"/>
      <c r="H49" s="292"/>
      <c r="I49" s="292"/>
      <c r="J49" s="292"/>
      <c r="K49" s="290"/>
    </row>
    <row r="50" s="1" customFormat="1" ht="15" customHeight="1">
      <c r="B50" s="293"/>
      <c r="C50" s="294"/>
      <c r="D50" s="294"/>
      <c r="E50" s="292" t="s">
        <v>1386</v>
      </c>
      <c r="F50" s="292"/>
      <c r="G50" s="292"/>
      <c r="H50" s="292"/>
      <c r="I50" s="292"/>
      <c r="J50" s="292"/>
      <c r="K50" s="290"/>
    </row>
    <row r="51" s="1" customFormat="1" ht="15" customHeight="1">
      <c r="B51" s="293"/>
      <c r="C51" s="294"/>
      <c r="D51" s="292" t="s">
        <v>1387</v>
      </c>
      <c r="E51" s="292"/>
      <c r="F51" s="292"/>
      <c r="G51" s="292"/>
      <c r="H51" s="292"/>
      <c r="I51" s="292"/>
      <c r="J51" s="292"/>
      <c r="K51" s="290"/>
    </row>
    <row r="52" s="1" customFormat="1" ht="25.5" customHeight="1">
      <c r="B52" s="288"/>
      <c r="C52" s="289" t="s">
        <v>1388</v>
      </c>
      <c r="D52" s="289"/>
      <c r="E52" s="289"/>
      <c r="F52" s="289"/>
      <c r="G52" s="289"/>
      <c r="H52" s="289"/>
      <c r="I52" s="289"/>
      <c r="J52" s="289"/>
      <c r="K52" s="290"/>
    </row>
    <row r="53" s="1" customFormat="1" ht="5.25" customHeight="1">
      <c r="B53" s="288"/>
      <c r="C53" s="291"/>
      <c r="D53" s="291"/>
      <c r="E53" s="291"/>
      <c r="F53" s="291"/>
      <c r="G53" s="291"/>
      <c r="H53" s="291"/>
      <c r="I53" s="291"/>
      <c r="J53" s="291"/>
      <c r="K53" s="290"/>
    </row>
    <row r="54" s="1" customFormat="1" ht="15" customHeight="1">
      <c r="B54" s="288"/>
      <c r="C54" s="292" t="s">
        <v>1389</v>
      </c>
      <c r="D54" s="292"/>
      <c r="E54" s="292"/>
      <c r="F54" s="292"/>
      <c r="G54" s="292"/>
      <c r="H54" s="292"/>
      <c r="I54" s="292"/>
      <c r="J54" s="292"/>
      <c r="K54" s="290"/>
    </row>
    <row r="55" s="1" customFormat="1" ht="15" customHeight="1">
      <c r="B55" s="288"/>
      <c r="C55" s="292" t="s">
        <v>1390</v>
      </c>
      <c r="D55" s="292"/>
      <c r="E55" s="292"/>
      <c r="F55" s="292"/>
      <c r="G55" s="292"/>
      <c r="H55" s="292"/>
      <c r="I55" s="292"/>
      <c r="J55" s="292"/>
      <c r="K55" s="290"/>
    </row>
    <row r="56" s="1" customFormat="1" ht="12.75" customHeight="1">
      <c r="B56" s="288"/>
      <c r="C56" s="292"/>
      <c r="D56" s="292"/>
      <c r="E56" s="292"/>
      <c r="F56" s="292"/>
      <c r="G56" s="292"/>
      <c r="H56" s="292"/>
      <c r="I56" s="292"/>
      <c r="J56" s="292"/>
      <c r="K56" s="290"/>
    </row>
    <row r="57" s="1" customFormat="1" ht="15" customHeight="1">
      <c r="B57" s="288"/>
      <c r="C57" s="292" t="s">
        <v>1391</v>
      </c>
      <c r="D57" s="292"/>
      <c r="E57" s="292"/>
      <c r="F57" s="292"/>
      <c r="G57" s="292"/>
      <c r="H57" s="292"/>
      <c r="I57" s="292"/>
      <c r="J57" s="292"/>
      <c r="K57" s="290"/>
    </row>
    <row r="58" s="1" customFormat="1" ht="15" customHeight="1">
      <c r="B58" s="288"/>
      <c r="C58" s="294"/>
      <c r="D58" s="292" t="s">
        <v>1392</v>
      </c>
      <c r="E58" s="292"/>
      <c r="F58" s="292"/>
      <c r="G58" s="292"/>
      <c r="H58" s="292"/>
      <c r="I58" s="292"/>
      <c r="J58" s="292"/>
      <c r="K58" s="290"/>
    </row>
    <row r="59" s="1" customFormat="1" ht="15" customHeight="1">
      <c r="B59" s="288"/>
      <c r="C59" s="294"/>
      <c r="D59" s="292" t="s">
        <v>1393</v>
      </c>
      <c r="E59" s="292"/>
      <c r="F59" s="292"/>
      <c r="G59" s="292"/>
      <c r="H59" s="292"/>
      <c r="I59" s="292"/>
      <c r="J59" s="292"/>
      <c r="K59" s="290"/>
    </row>
    <row r="60" s="1" customFormat="1" ht="15" customHeight="1">
      <c r="B60" s="288"/>
      <c r="C60" s="294"/>
      <c r="D60" s="292" t="s">
        <v>1394</v>
      </c>
      <c r="E60" s="292"/>
      <c r="F60" s="292"/>
      <c r="G60" s="292"/>
      <c r="H60" s="292"/>
      <c r="I60" s="292"/>
      <c r="J60" s="292"/>
      <c r="K60" s="290"/>
    </row>
    <row r="61" s="1" customFormat="1" ht="15" customHeight="1">
      <c r="B61" s="288"/>
      <c r="C61" s="294"/>
      <c r="D61" s="292" t="s">
        <v>1395</v>
      </c>
      <c r="E61" s="292"/>
      <c r="F61" s="292"/>
      <c r="G61" s="292"/>
      <c r="H61" s="292"/>
      <c r="I61" s="292"/>
      <c r="J61" s="292"/>
      <c r="K61" s="290"/>
    </row>
    <row r="62" s="1" customFormat="1" ht="15" customHeight="1">
      <c r="B62" s="288"/>
      <c r="C62" s="294"/>
      <c r="D62" s="297" t="s">
        <v>1396</v>
      </c>
      <c r="E62" s="297"/>
      <c r="F62" s="297"/>
      <c r="G62" s="297"/>
      <c r="H62" s="297"/>
      <c r="I62" s="297"/>
      <c r="J62" s="297"/>
      <c r="K62" s="290"/>
    </row>
    <row r="63" s="1" customFormat="1" ht="15" customHeight="1">
      <c r="B63" s="288"/>
      <c r="C63" s="294"/>
      <c r="D63" s="292" t="s">
        <v>1397</v>
      </c>
      <c r="E63" s="292"/>
      <c r="F63" s="292"/>
      <c r="G63" s="292"/>
      <c r="H63" s="292"/>
      <c r="I63" s="292"/>
      <c r="J63" s="292"/>
      <c r="K63" s="290"/>
    </row>
    <row r="64" s="1" customFormat="1" ht="12.75" customHeight="1">
      <c r="B64" s="288"/>
      <c r="C64" s="294"/>
      <c r="D64" s="294"/>
      <c r="E64" s="298"/>
      <c r="F64" s="294"/>
      <c r="G64" s="294"/>
      <c r="H64" s="294"/>
      <c r="I64" s="294"/>
      <c r="J64" s="294"/>
      <c r="K64" s="290"/>
    </row>
    <row r="65" s="1" customFormat="1" ht="15" customHeight="1">
      <c r="B65" s="288"/>
      <c r="C65" s="294"/>
      <c r="D65" s="292" t="s">
        <v>1398</v>
      </c>
      <c r="E65" s="292"/>
      <c r="F65" s="292"/>
      <c r="G65" s="292"/>
      <c r="H65" s="292"/>
      <c r="I65" s="292"/>
      <c r="J65" s="292"/>
      <c r="K65" s="290"/>
    </row>
    <row r="66" s="1" customFormat="1" ht="15" customHeight="1">
      <c r="B66" s="288"/>
      <c r="C66" s="294"/>
      <c r="D66" s="297" t="s">
        <v>1399</v>
      </c>
      <c r="E66" s="297"/>
      <c r="F66" s="297"/>
      <c r="G66" s="297"/>
      <c r="H66" s="297"/>
      <c r="I66" s="297"/>
      <c r="J66" s="297"/>
      <c r="K66" s="290"/>
    </row>
    <row r="67" s="1" customFormat="1" ht="15" customHeight="1">
      <c r="B67" s="288"/>
      <c r="C67" s="294"/>
      <c r="D67" s="292" t="s">
        <v>1400</v>
      </c>
      <c r="E67" s="292"/>
      <c r="F67" s="292"/>
      <c r="G67" s="292"/>
      <c r="H67" s="292"/>
      <c r="I67" s="292"/>
      <c r="J67" s="292"/>
      <c r="K67" s="290"/>
    </row>
    <row r="68" s="1" customFormat="1" ht="15" customHeight="1">
      <c r="B68" s="288"/>
      <c r="C68" s="294"/>
      <c r="D68" s="292" t="s">
        <v>1401</v>
      </c>
      <c r="E68" s="292"/>
      <c r="F68" s="292"/>
      <c r="G68" s="292"/>
      <c r="H68" s="292"/>
      <c r="I68" s="292"/>
      <c r="J68" s="292"/>
      <c r="K68" s="290"/>
    </row>
    <row r="69" s="1" customFormat="1" ht="15" customHeight="1">
      <c r="B69" s="288"/>
      <c r="C69" s="294"/>
      <c r="D69" s="292" t="s">
        <v>1402</v>
      </c>
      <c r="E69" s="292"/>
      <c r="F69" s="292"/>
      <c r="G69" s="292"/>
      <c r="H69" s="292"/>
      <c r="I69" s="292"/>
      <c r="J69" s="292"/>
      <c r="K69" s="290"/>
    </row>
    <row r="70" s="1" customFormat="1" ht="15" customHeight="1">
      <c r="B70" s="288"/>
      <c r="C70" s="294"/>
      <c r="D70" s="292" t="s">
        <v>1403</v>
      </c>
      <c r="E70" s="292"/>
      <c r="F70" s="292"/>
      <c r="G70" s="292"/>
      <c r="H70" s="292"/>
      <c r="I70" s="292"/>
      <c r="J70" s="292"/>
      <c r="K70" s="290"/>
    </row>
    <row r="71" s="1" customFormat="1" ht="12.75" customHeight="1">
      <c r="B71" s="299"/>
      <c r="C71" s="300"/>
      <c r="D71" s="300"/>
      <c r="E71" s="300"/>
      <c r="F71" s="300"/>
      <c r="G71" s="300"/>
      <c r="H71" s="300"/>
      <c r="I71" s="300"/>
      <c r="J71" s="300"/>
      <c r="K71" s="301"/>
    </row>
    <row r="72" s="1" customFormat="1" ht="18.75" customHeight="1">
      <c r="B72" s="302"/>
      <c r="C72" s="302"/>
      <c r="D72" s="302"/>
      <c r="E72" s="302"/>
      <c r="F72" s="302"/>
      <c r="G72" s="302"/>
      <c r="H72" s="302"/>
      <c r="I72" s="302"/>
      <c r="J72" s="302"/>
      <c r="K72" s="303"/>
    </row>
    <row r="73" s="1" customFormat="1" ht="18.75" customHeight="1">
      <c r="B73" s="303"/>
      <c r="C73" s="303"/>
      <c r="D73" s="303"/>
      <c r="E73" s="303"/>
      <c r="F73" s="303"/>
      <c r="G73" s="303"/>
      <c r="H73" s="303"/>
      <c r="I73" s="303"/>
      <c r="J73" s="303"/>
      <c r="K73" s="303"/>
    </row>
    <row r="74" s="1" customFormat="1" ht="7.5" customHeight="1">
      <c r="B74" s="304"/>
      <c r="C74" s="305"/>
      <c r="D74" s="305"/>
      <c r="E74" s="305"/>
      <c r="F74" s="305"/>
      <c r="G74" s="305"/>
      <c r="H74" s="305"/>
      <c r="I74" s="305"/>
      <c r="J74" s="305"/>
      <c r="K74" s="306"/>
    </row>
    <row r="75" s="1" customFormat="1" ht="45" customHeight="1">
      <c r="B75" s="307"/>
      <c r="C75" s="308" t="s">
        <v>1404</v>
      </c>
      <c r="D75" s="308"/>
      <c r="E75" s="308"/>
      <c r="F75" s="308"/>
      <c r="G75" s="308"/>
      <c r="H75" s="308"/>
      <c r="I75" s="308"/>
      <c r="J75" s="308"/>
      <c r="K75" s="309"/>
    </row>
    <row r="76" s="1" customFormat="1" ht="17.25" customHeight="1">
      <c r="B76" s="307"/>
      <c r="C76" s="310" t="s">
        <v>1405</v>
      </c>
      <c r="D76" s="310"/>
      <c r="E76" s="310"/>
      <c r="F76" s="310" t="s">
        <v>1406</v>
      </c>
      <c r="G76" s="311"/>
      <c r="H76" s="310" t="s">
        <v>54</v>
      </c>
      <c r="I76" s="310" t="s">
        <v>57</v>
      </c>
      <c r="J76" s="310" t="s">
        <v>1407</v>
      </c>
      <c r="K76" s="309"/>
    </row>
    <row r="77" s="1" customFormat="1" ht="17.25" customHeight="1">
      <c r="B77" s="307"/>
      <c r="C77" s="312" t="s">
        <v>1408</v>
      </c>
      <c r="D77" s="312"/>
      <c r="E77" s="312"/>
      <c r="F77" s="313" t="s">
        <v>1409</v>
      </c>
      <c r="G77" s="314"/>
      <c r="H77" s="312"/>
      <c r="I77" s="312"/>
      <c r="J77" s="312" t="s">
        <v>1410</v>
      </c>
      <c r="K77" s="309"/>
    </row>
    <row r="78" s="1" customFormat="1" ht="5.25" customHeight="1">
      <c r="B78" s="307"/>
      <c r="C78" s="315"/>
      <c r="D78" s="315"/>
      <c r="E78" s="315"/>
      <c r="F78" s="315"/>
      <c r="G78" s="316"/>
      <c r="H78" s="315"/>
      <c r="I78" s="315"/>
      <c r="J78" s="315"/>
      <c r="K78" s="309"/>
    </row>
    <row r="79" s="1" customFormat="1" ht="15" customHeight="1">
      <c r="B79" s="307"/>
      <c r="C79" s="295" t="s">
        <v>53</v>
      </c>
      <c r="D79" s="317"/>
      <c r="E79" s="317"/>
      <c r="F79" s="318" t="s">
        <v>1411</v>
      </c>
      <c r="G79" s="319"/>
      <c r="H79" s="295" t="s">
        <v>1412</v>
      </c>
      <c r="I79" s="295" t="s">
        <v>1413</v>
      </c>
      <c r="J79" s="295">
        <v>20</v>
      </c>
      <c r="K79" s="309"/>
    </row>
    <row r="80" s="1" customFormat="1" ht="15" customHeight="1">
      <c r="B80" s="307"/>
      <c r="C80" s="295" t="s">
        <v>1414</v>
      </c>
      <c r="D80" s="295"/>
      <c r="E80" s="295"/>
      <c r="F80" s="318" t="s">
        <v>1411</v>
      </c>
      <c r="G80" s="319"/>
      <c r="H80" s="295" t="s">
        <v>1415</v>
      </c>
      <c r="I80" s="295" t="s">
        <v>1413</v>
      </c>
      <c r="J80" s="295">
        <v>120</v>
      </c>
      <c r="K80" s="309"/>
    </row>
    <row r="81" s="1" customFormat="1" ht="15" customHeight="1">
      <c r="B81" s="320"/>
      <c r="C81" s="295" t="s">
        <v>1416</v>
      </c>
      <c r="D81" s="295"/>
      <c r="E81" s="295"/>
      <c r="F81" s="318" t="s">
        <v>1417</v>
      </c>
      <c r="G81" s="319"/>
      <c r="H81" s="295" t="s">
        <v>1418</v>
      </c>
      <c r="I81" s="295" t="s">
        <v>1413</v>
      </c>
      <c r="J81" s="295">
        <v>50</v>
      </c>
      <c r="K81" s="309"/>
    </row>
    <row r="82" s="1" customFormat="1" ht="15" customHeight="1">
      <c r="B82" s="320"/>
      <c r="C82" s="295" t="s">
        <v>1419</v>
      </c>
      <c r="D82" s="295"/>
      <c r="E82" s="295"/>
      <c r="F82" s="318" t="s">
        <v>1411</v>
      </c>
      <c r="G82" s="319"/>
      <c r="H82" s="295" t="s">
        <v>1420</v>
      </c>
      <c r="I82" s="295" t="s">
        <v>1421</v>
      </c>
      <c r="J82" s="295"/>
      <c r="K82" s="309"/>
    </row>
    <row r="83" s="1" customFormat="1" ht="15" customHeight="1">
      <c r="B83" s="320"/>
      <c r="C83" s="321" t="s">
        <v>1422</v>
      </c>
      <c r="D83" s="321"/>
      <c r="E83" s="321"/>
      <c r="F83" s="322" t="s">
        <v>1417</v>
      </c>
      <c r="G83" s="321"/>
      <c r="H83" s="321" t="s">
        <v>1423</v>
      </c>
      <c r="I83" s="321" t="s">
        <v>1413</v>
      </c>
      <c r="J83" s="321">
        <v>15</v>
      </c>
      <c r="K83" s="309"/>
    </row>
    <row r="84" s="1" customFormat="1" ht="15" customHeight="1">
      <c r="B84" s="320"/>
      <c r="C84" s="321" t="s">
        <v>1424</v>
      </c>
      <c r="D84" s="321"/>
      <c r="E84" s="321"/>
      <c r="F84" s="322" t="s">
        <v>1417</v>
      </c>
      <c r="G84" s="321"/>
      <c r="H84" s="321" t="s">
        <v>1425</v>
      </c>
      <c r="I84" s="321" t="s">
        <v>1413</v>
      </c>
      <c r="J84" s="321">
        <v>15</v>
      </c>
      <c r="K84" s="309"/>
    </row>
    <row r="85" s="1" customFormat="1" ht="15" customHeight="1">
      <c r="B85" s="320"/>
      <c r="C85" s="321" t="s">
        <v>1426</v>
      </c>
      <c r="D85" s="321"/>
      <c r="E85" s="321"/>
      <c r="F85" s="322" t="s">
        <v>1417</v>
      </c>
      <c r="G85" s="321"/>
      <c r="H85" s="321" t="s">
        <v>1427</v>
      </c>
      <c r="I85" s="321" t="s">
        <v>1413</v>
      </c>
      <c r="J85" s="321">
        <v>20</v>
      </c>
      <c r="K85" s="309"/>
    </row>
    <row r="86" s="1" customFormat="1" ht="15" customHeight="1">
      <c r="B86" s="320"/>
      <c r="C86" s="321" t="s">
        <v>1428</v>
      </c>
      <c r="D86" s="321"/>
      <c r="E86" s="321"/>
      <c r="F86" s="322" t="s">
        <v>1417</v>
      </c>
      <c r="G86" s="321"/>
      <c r="H86" s="321" t="s">
        <v>1429</v>
      </c>
      <c r="I86" s="321" t="s">
        <v>1413</v>
      </c>
      <c r="J86" s="321">
        <v>20</v>
      </c>
      <c r="K86" s="309"/>
    </row>
    <row r="87" s="1" customFormat="1" ht="15" customHeight="1">
      <c r="B87" s="320"/>
      <c r="C87" s="295" t="s">
        <v>1430</v>
      </c>
      <c r="D87" s="295"/>
      <c r="E87" s="295"/>
      <c r="F87" s="318" t="s">
        <v>1417</v>
      </c>
      <c r="G87" s="319"/>
      <c r="H87" s="295" t="s">
        <v>1431</v>
      </c>
      <c r="I87" s="295" t="s">
        <v>1413</v>
      </c>
      <c r="J87" s="295">
        <v>50</v>
      </c>
      <c r="K87" s="309"/>
    </row>
    <row r="88" s="1" customFormat="1" ht="15" customHeight="1">
      <c r="B88" s="320"/>
      <c r="C88" s="295" t="s">
        <v>1432</v>
      </c>
      <c r="D88" s="295"/>
      <c r="E88" s="295"/>
      <c r="F88" s="318" t="s">
        <v>1417</v>
      </c>
      <c r="G88" s="319"/>
      <c r="H88" s="295" t="s">
        <v>1433</v>
      </c>
      <c r="I88" s="295" t="s">
        <v>1413</v>
      </c>
      <c r="J88" s="295">
        <v>20</v>
      </c>
      <c r="K88" s="309"/>
    </row>
    <row r="89" s="1" customFormat="1" ht="15" customHeight="1">
      <c r="B89" s="320"/>
      <c r="C89" s="295" t="s">
        <v>1434</v>
      </c>
      <c r="D89" s="295"/>
      <c r="E89" s="295"/>
      <c r="F89" s="318" t="s">
        <v>1417</v>
      </c>
      <c r="G89" s="319"/>
      <c r="H89" s="295" t="s">
        <v>1435</v>
      </c>
      <c r="I89" s="295" t="s">
        <v>1413</v>
      </c>
      <c r="J89" s="295">
        <v>20</v>
      </c>
      <c r="K89" s="309"/>
    </row>
    <row r="90" s="1" customFormat="1" ht="15" customHeight="1">
      <c r="B90" s="320"/>
      <c r="C90" s="295" t="s">
        <v>1436</v>
      </c>
      <c r="D90" s="295"/>
      <c r="E90" s="295"/>
      <c r="F90" s="318" t="s">
        <v>1417</v>
      </c>
      <c r="G90" s="319"/>
      <c r="H90" s="295" t="s">
        <v>1437</v>
      </c>
      <c r="I90" s="295" t="s">
        <v>1413</v>
      </c>
      <c r="J90" s="295">
        <v>50</v>
      </c>
      <c r="K90" s="309"/>
    </row>
    <row r="91" s="1" customFormat="1" ht="15" customHeight="1">
      <c r="B91" s="320"/>
      <c r="C91" s="295" t="s">
        <v>1438</v>
      </c>
      <c r="D91" s="295"/>
      <c r="E91" s="295"/>
      <c r="F91" s="318" t="s">
        <v>1417</v>
      </c>
      <c r="G91" s="319"/>
      <c r="H91" s="295" t="s">
        <v>1438</v>
      </c>
      <c r="I91" s="295" t="s">
        <v>1413</v>
      </c>
      <c r="J91" s="295">
        <v>50</v>
      </c>
      <c r="K91" s="309"/>
    </row>
    <row r="92" s="1" customFormat="1" ht="15" customHeight="1">
      <c r="B92" s="320"/>
      <c r="C92" s="295" t="s">
        <v>1439</v>
      </c>
      <c r="D92" s="295"/>
      <c r="E92" s="295"/>
      <c r="F92" s="318" t="s">
        <v>1417</v>
      </c>
      <c r="G92" s="319"/>
      <c r="H92" s="295" t="s">
        <v>1440</v>
      </c>
      <c r="I92" s="295" t="s">
        <v>1413</v>
      </c>
      <c r="J92" s="295">
        <v>255</v>
      </c>
      <c r="K92" s="309"/>
    </row>
    <row r="93" s="1" customFormat="1" ht="15" customHeight="1">
      <c r="B93" s="320"/>
      <c r="C93" s="295" t="s">
        <v>1441</v>
      </c>
      <c r="D93" s="295"/>
      <c r="E93" s="295"/>
      <c r="F93" s="318" t="s">
        <v>1411</v>
      </c>
      <c r="G93" s="319"/>
      <c r="H93" s="295" t="s">
        <v>1442</v>
      </c>
      <c r="I93" s="295" t="s">
        <v>1443</v>
      </c>
      <c r="J93" s="295"/>
      <c r="K93" s="309"/>
    </row>
    <row r="94" s="1" customFormat="1" ht="15" customHeight="1">
      <c r="B94" s="320"/>
      <c r="C94" s="295" t="s">
        <v>1444</v>
      </c>
      <c r="D94" s="295"/>
      <c r="E94" s="295"/>
      <c r="F94" s="318" t="s">
        <v>1411</v>
      </c>
      <c r="G94" s="319"/>
      <c r="H94" s="295" t="s">
        <v>1445</v>
      </c>
      <c r="I94" s="295" t="s">
        <v>1446</v>
      </c>
      <c r="J94" s="295"/>
      <c r="K94" s="309"/>
    </row>
    <row r="95" s="1" customFormat="1" ht="15" customHeight="1">
      <c r="B95" s="320"/>
      <c r="C95" s="295" t="s">
        <v>1447</v>
      </c>
      <c r="D95" s="295"/>
      <c r="E95" s="295"/>
      <c r="F95" s="318" t="s">
        <v>1411</v>
      </c>
      <c r="G95" s="319"/>
      <c r="H95" s="295" t="s">
        <v>1447</v>
      </c>
      <c r="I95" s="295" t="s">
        <v>1446</v>
      </c>
      <c r="J95" s="295"/>
      <c r="K95" s="309"/>
    </row>
    <row r="96" s="1" customFormat="1" ht="15" customHeight="1">
      <c r="B96" s="320"/>
      <c r="C96" s="295" t="s">
        <v>38</v>
      </c>
      <c r="D96" s="295"/>
      <c r="E96" s="295"/>
      <c r="F96" s="318" t="s">
        <v>1411</v>
      </c>
      <c r="G96" s="319"/>
      <c r="H96" s="295" t="s">
        <v>1448</v>
      </c>
      <c r="I96" s="295" t="s">
        <v>1446</v>
      </c>
      <c r="J96" s="295"/>
      <c r="K96" s="309"/>
    </row>
    <row r="97" s="1" customFormat="1" ht="15" customHeight="1">
      <c r="B97" s="320"/>
      <c r="C97" s="295" t="s">
        <v>48</v>
      </c>
      <c r="D97" s="295"/>
      <c r="E97" s="295"/>
      <c r="F97" s="318" t="s">
        <v>1411</v>
      </c>
      <c r="G97" s="319"/>
      <c r="H97" s="295" t="s">
        <v>1449</v>
      </c>
      <c r="I97" s="295" t="s">
        <v>1446</v>
      </c>
      <c r="J97" s="295"/>
      <c r="K97" s="309"/>
    </row>
    <row r="98" s="1" customFormat="1" ht="15" customHeight="1">
      <c r="B98" s="323"/>
      <c r="C98" s="324"/>
      <c r="D98" s="324"/>
      <c r="E98" s="324"/>
      <c r="F98" s="324"/>
      <c r="G98" s="324"/>
      <c r="H98" s="324"/>
      <c r="I98" s="324"/>
      <c r="J98" s="324"/>
      <c r="K98" s="325"/>
    </row>
    <row r="99" s="1" customFormat="1" ht="18.75" customHeight="1">
      <c r="B99" s="326"/>
      <c r="C99" s="327"/>
      <c r="D99" s="327"/>
      <c r="E99" s="327"/>
      <c r="F99" s="327"/>
      <c r="G99" s="327"/>
      <c r="H99" s="327"/>
      <c r="I99" s="327"/>
      <c r="J99" s="327"/>
      <c r="K99" s="326"/>
    </row>
    <row r="100" s="1" customFormat="1" ht="18.75" customHeight="1"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</row>
    <row r="101" s="1" customFormat="1" ht="7.5" customHeight="1">
      <c r="B101" s="304"/>
      <c r="C101" s="305"/>
      <c r="D101" s="305"/>
      <c r="E101" s="305"/>
      <c r="F101" s="305"/>
      <c r="G101" s="305"/>
      <c r="H101" s="305"/>
      <c r="I101" s="305"/>
      <c r="J101" s="305"/>
      <c r="K101" s="306"/>
    </row>
    <row r="102" s="1" customFormat="1" ht="45" customHeight="1">
      <c r="B102" s="307"/>
      <c r="C102" s="308" t="s">
        <v>1450</v>
      </c>
      <c r="D102" s="308"/>
      <c r="E102" s="308"/>
      <c r="F102" s="308"/>
      <c r="G102" s="308"/>
      <c r="H102" s="308"/>
      <c r="I102" s="308"/>
      <c r="J102" s="308"/>
      <c r="K102" s="309"/>
    </row>
    <row r="103" s="1" customFormat="1" ht="17.25" customHeight="1">
      <c r="B103" s="307"/>
      <c r="C103" s="310" t="s">
        <v>1405</v>
      </c>
      <c r="D103" s="310"/>
      <c r="E103" s="310"/>
      <c r="F103" s="310" t="s">
        <v>1406</v>
      </c>
      <c r="G103" s="311"/>
      <c r="H103" s="310" t="s">
        <v>54</v>
      </c>
      <c r="I103" s="310" t="s">
        <v>57</v>
      </c>
      <c r="J103" s="310" t="s">
        <v>1407</v>
      </c>
      <c r="K103" s="309"/>
    </row>
    <row r="104" s="1" customFormat="1" ht="17.25" customHeight="1">
      <c r="B104" s="307"/>
      <c r="C104" s="312" t="s">
        <v>1408</v>
      </c>
      <c r="D104" s="312"/>
      <c r="E104" s="312"/>
      <c r="F104" s="313" t="s">
        <v>1409</v>
      </c>
      <c r="G104" s="314"/>
      <c r="H104" s="312"/>
      <c r="I104" s="312"/>
      <c r="J104" s="312" t="s">
        <v>1410</v>
      </c>
      <c r="K104" s="309"/>
    </row>
    <row r="105" s="1" customFormat="1" ht="5.25" customHeight="1">
      <c r="B105" s="307"/>
      <c r="C105" s="310"/>
      <c r="D105" s="310"/>
      <c r="E105" s="310"/>
      <c r="F105" s="310"/>
      <c r="G105" s="328"/>
      <c r="H105" s="310"/>
      <c r="I105" s="310"/>
      <c r="J105" s="310"/>
      <c r="K105" s="309"/>
    </row>
    <row r="106" s="1" customFormat="1" ht="15" customHeight="1">
      <c r="B106" s="307"/>
      <c r="C106" s="295" t="s">
        <v>53</v>
      </c>
      <c r="D106" s="317"/>
      <c r="E106" s="317"/>
      <c r="F106" s="318" t="s">
        <v>1411</v>
      </c>
      <c r="G106" s="295"/>
      <c r="H106" s="295" t="s">
        <v>1451</v>
      </c>
      <c r="I106" s="295" t="s">
        <v>1413</v>
      </c>
      <c r="J106" s="295">
        <v>20</v>
      </c>
      <c r="K106" s="309"/>
    </row>
    <row r="107" s="1" customFormat="1" ht="15" customHeight="1">
      <c r="B107" s="307"/>
      <c r="C107" s="295" t="s">
        <v>1414</v>
      </c>
      <c r="D107" s="295"/>
      <c r="E107" s="295"/>
      <c r="F107" s="318" t="s">
        <v>1411</v>
      </c>
      <c r="G107" s="295"/>
      <c r="H107" s="295" t="s">
        <v>1451</v>
      </c>
      <c r="I107" s="295" t="s">
        <v>1413</v>
      </c>
      <c r="J107" s="295">
        <v>120</v>
      </c>
      <c r="K107" s="309"/>
    </row>
    <row r="108" s="1" customFormat="1" ht="15" customHeight="1">
      <c r="B108" s="320"/>
      <c r="C108" s="295" t="s">
        <v>1416</v>
      </c>
      <c r="D108" s="295"/>
      <c r="E108" s="295"/>
      <c r="F108" s="318" t="s">
        <v>1417</v>
      </c>
      <c r="G108" s="295"/>
      <c r="H108" s="295" t="s">
        <v>1451</v>
      </c>
      <c r="I108" s="295" t="s">
        <v>1413</v>
      </c>
      <c r="J108" s="295">
        <v>50</v>
      </c>
      <c r="K108" s="309"/>
    </row>
    <row r="109" s="1" customFormat="1" ht="15" customHeight="1">
      <c r="B109" s="320"/>
      <c r="C109" s="295" t="s">
        <v>1419</v>
      </c>
      <c r="D109" s="295"/>
      <c r="E109" s="295"/>
      <c r="F109" s="318" t="s">
        <v>1411</v>
      </c>
      <c r="G109" s="295"/>
      <c r="H109" s="295" t="s">
        <v>1451</v>
      </c>
      <c r="I109" s="295" t="s">
        <v>1421</v>
      </c>
      <c r="J109" s="295"/>
      <c r="K109" s="309"/>
    </row>
    <row r="110" s="1" customFormat="1" ht="15" customHeight="1">
      <c r="B110" s="320"/>
      <c r="C110" s="295" t="s">
        <v>1430</v>
      </c>
      <c r="D110" s="295"/>
      <c r="E110" s="295"/>
      <c r="F110" s="318" t="s">
        <v>1417</v>
      </c>
      <c r="G110" s="295"/>
      <c r="H110" s="295" t="s">
        <v>1451</v>
      </c>
      <c r="I110" s="295" t="s">
        <v>1413</v>
      </c>
      <c r="J110" s="295">
        <v>50</v>
      </c>
      <c r="K110" s="309"/>
    </row>
    <row r="111" s="1" customFormat="1" ht="15" customHeight="1">
      <c r="B111" s="320"/>
      <c r="C111" s="295" t="s">
        <v>1438</v>
      </c>
      <c r="D111" s="295"/>
      <c r="E111" s="295"/>
      <c r="F111" s="318" t="s">
        <v>1417</v>
      </c>
      <c r="G111" s="295"/>
      <c r="H111" s="295" t="s">
        <v>1451</v>
      </c>
      <c r="I111" s="295" t="s">
        <v>1413</v>
      </c>
      <c r="J111" s="295">
        <v>50</v>
      </c>
      <c r="K111" s="309"/>
    </row>
    <row r="112" s="1" customFormat="1" ht="15" customHeight="1">
      <c r="B112" s="320"/>
      <c r="C112" s="295" t="s">
        <v>1436</v>
      </c>
      <c r="D112" s="295"/>
      <c r="E112" s="295"/>
      <c r="F112" s="318" t="s">
        <v>1417</v>
      </c>
      <c r="G112" s="295"/>
      <c r="H112" s="295" t="s">
        <v>1451</v>
      </c>
      <c r="I112" s="295" t="s">
        <v>1413</v>
      </c>
      <c r="J112" s="295">
        <v>50</v>
      </c>
      <c r="K112" s="309"/>
    </row>
    <row r="113" s="1" customFormat="1" ht="15" customHeight="1">
      <c r="B113" s="320"/>
      <c r="C113" s="295" t="s">
        <v>53</v>
      </c>
      <c r="D113" s="295"/>
      <c r="E113" s="295"/>
      <c r="F113" s="318" t="s">
        <v>1411</v>
      </c>
      <c r="G113" s="295"/>
      <c r="H113" s="295" t="s">
        <v>1452</v>
      </c>
      <c r="I113" s="295" t="s">
        <v>1413</v>
      </c>
      <c r="J113" s="295">
        <v>20</v>
      </c>
      <c r="K113" s="309"/>
    </row>
    <row r="114" s="1" customFormat="1" ht="15" customHeight="1">
      <c r="B114" s="320"/>
      <c r="C114" s="295" t="s">
        <v>1453</v>
      </c>
      <c r="D114" s="295"/>
      <c r="E114" s="295"/>
      <c r="F114" s="318" t="s">
        <v>1411</v>
      </c>
      <c r="G114" s="295"/>
      <c r="H114" s="295" t="s">
        <v>1454</v>
      </c>
      <c r="I114" s="295" t="s">
        <v>1413</v>
      </c>
      <c r="J114" s="295">
        <v>120</v>
      </c>
      <c r="K114" s="309"/>
    </row>
    <row r="115" s="1" customFormat="1" ht="15" customHeight="1">
      <c r="B115" s="320"/>
      <c r="C115" s="295" t="s">
        <v>38</v>
      </c>
      <c r="D115" s="295"/>
      <c r="E115" s="295"/>
      <c r="F115" s="318" t="s">
        <v>1411</v>
      </c>
      <c r="G115" s="295"/>
      <c r="H115" s="295" t="s">
        <v>1455</v>
      </c>
      <c r="I115" s="295" t="s">
        <v>1446</v>
      </c>
      <c r="J115" s="295"/>
      <c r="K115" s="309"/>
    </row>
    <row r="116" s="1" customFormat="1" ht="15" customHeight="1">
      <c r="B116" s="320"/>
      <c r="C116" s="295" t="s">
        <v>48</v>
      </c>
      <c r="D116" s="295"/>
      <c r="E116" s="295"/>
      <c r="F116" s="318" t="s">
        <v>1411</v>
      </c>
      <c r="G116" s="295"/>
      <c r="H116" s="295" t="s">
        <v>1456</v>
      </c>
      <c r="I116" s="295" t="s">
        <v>1446</v>
      </c>
      <c r="J116" s="295"/>
      <c r="K116" s="309"/>
    </row>
    <row r="117" s="1" customFormat="1" ht="15" customHeight="1">
      <c r="B117" s="320"/>
      <c r="C117" s="295" t="s">
        <v>57</v>
      </c>
      <c r="D117" s="295"/>
      <c r="E117" s="295"/>
      <c r="F117" s="318" t="s">
        <v>1411</v>
      </c>
      <c r="G117" s="295"/>
      <c r="H117" s="295" t="s">
        <v>1457</v>
      </c>
      <c r="I117" s="295" t="s">
        <v>1458</v>
      </c>
      <c r="J117" s="295"/>
      <c r="K117" s="309"/>
    </row>
    <row r="118" s="1" customFormat="1" ht="15" customHeight="1">
      <c r="B118" s="323"/>
      <c r="C118" s="329"/>
      <c r="D118" s="329"/>
      <c r="E118" s="329"/>
      <c r="F118" s="329"/>
      <c r="G118" s="329"/>
      <c r="H118" s="329"/>
      <c r="I118" s="329"/>
      <c r="J118" s="329"/>
      <c r="K118" s="325"/>
    </row>
    <row r="119" s="1" customFormat="1" ht="18.75" customHeight="1">
      <c r="B119" s="330"/>
      <c r="C119" s="331"/>
      <c r="D119" s="331"/>
      <c r="E119" s="331"/>
      <c r="F119" s="332"/>
      <c r="G119" s="331"/>
      <c r="H119" s="331"/>
      <c r="I119" s="331"/>
      <c r="J119" s="331"/>
      <c r="K119" s="330"/>
    </row>
    <row r="120" s="1" customFormat="1" ht="18.75" customHeight="1"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</row>
    <row r="121" s="1" customFormat="1" ht="7.5" customHeight="1">
      <c r="B121" s="333"/>
      <c r="C121" s="334"/>
      <c r="D121" s="334"/>
      <c r="E121" s="334"/>
      <c r="F121" s="334"/>
      <c r="G121" s="334"/>
      <c r="H121" s="334"/>
      <c r="I121" s="334"/>
      <c r="J121" s="334"/>
      <c r="K121" s="335"/>
    </row>
    <row r="122" s="1" customFormat="1" ht="45" customHeight="1">
      <c r="B122" s="336"/>
      <c r="C122" s="286" t="s">
        <v>1459</v>
      </c>
      <c r="D122" s="286"/>
      <c r="E122" s="286"/>
      <c r="F122" s="286"/>
      <c r="G122" s="286"/>
      <c r="H122" s="286"/>
      <c r="I122" s="286"/>
      <c r="J122" s="286"/>
      <c r="K122" s="337"/>
    </row>
    <row r="123" s="1" customFormat="1" ht="17.25" customHeight="1">
      <c r="B123" s="338"/>
      <c r="C123" s="310" t="s">
        <v>1405</v>
      </c>
      <c r="D123" s="310"/>
      <c r="E123" s="310"/>
      <c r="F123" s="310" t="s">
        <v>1406</v>
      </c>
      <c r="G123" s="311"/>
      <c r="H123" s="310" t="s">
        <v>54</v>
      </c>
      <c r="I123" s="310" t="s">
        <v>57</v>
      </c>
      <c r="J123" s="310" t="s">
        <v>1407</v>
      </c>
      <c r="K123" s="339"/>
    </row>
    <row r="124" s="1" customFormat="1" ht="17.25" customHeight="1">
      <c r="B124" s="338"/>
      <c r="C124" s="312" t="s">
        <v>1408</v>
      </c>
      <c r="D124" s="312"/>
      <c r="E124" s="312"/>
      <c r="F124" s="313" t="s">
        <v>1409</v>
      </c>
      <c r="G124" s="314"/>
      <c r="H124" s="312"/>
      <c r="I124" s="312"/>
      <c r="J124" s="312" t="s">
        <v>1410</v>
      </c>
      <c r="K124" s="339"/>
    </row>
    <row r="125" s="1" customFormat="1" ht="5.25" customHeight="1">
      <c r="B125" s="340"/>
      <c r="C125" s="315"/>
      <c r="D125" s="315"/>
      <c r="E125" s="315"/>
      <c r="F125" s="315"/>
      <c r="G125" s="341"/>
      <c r="H125" s="315"/>
      <c r="I125" s="315"/>
      <c r="J125" s="315"/>
      <c r="K125" s="342"/>
    </row>
    <row r="126" s="1" customFormat="1" ht="15" customHeight="1">
      <c r="B126" s="340"/>
      <c r="C126" s="295" t="s">
        <v>1414</v>
      </c>
      <c r="D126" s="317"/>
      <c r="E126" s="317"/>
      <c r="F126" s="318" t="s">
        <v>1411</v>
      </c>
      <c r="G126" s="295"/>
      <c r="H126" s="295" t="s">
        <v>1451</v>
      </c>
      <c r="I126" s="295" t="s">
        <v>1413</v>
      </c>
      <c r="J126" s="295">
        <v>120</v>
      </c>
      <c r="K126" s="343"/>
    </row>
    <row r="127" s="1" customFormat="1" ht="15" customHeight="1">
      <c r="B127" s="340"/>
      <c r="C127" s="295" t="s">
        <v>1460</v>
      </c>
      <c r="D127" s="295"/>
      <c r="E127" s="295"/>
      <c r="F127" s="318" t="s">
        <v>1411</v>
      </c>
      <c r="G127" s="295"/>
      <c r="H127" s="295" t="s">
        <v>1461</v>
      </c>
      <c r="I127" s="295" t="s">
        <v>1413</v>
      </c>
      <c r="J127" s="295" t="s">
        <v>1462</v>
      </c>
      <c r="K127" s="343"/>
    </row>
    <row r="128" s="1" customFormat="1" ht="15" customHeight="1">
      <c r="B128" s="340"/>
      <c r="C128" s="295" t="s">
        <v>84</v>
      </c>
      <c r="D128" s="295"/>
      <c r="E128" s="295"/>
      <c r="F128" s="318" t="s">
        <v>1411</v>
      </c>
      <c r="G128" s="295"/>
      <c r="H128" s="295" t="s">
        <v>1463</v>
      </c>
      <c r="I128" s="295" t="s">
        <v>1413</v>
      </c>
      <c r="J128" s="295" t="s">
        <v>1462</v>
      </c>
      <c r="K128" s="343"/>
    </row>
    <row r="129" s="1" customFormat="1" ht="15" customHeight="1">
      <c r="B129" s="340"/>
      <c r="C129" s="295" t="s">
        <v>1422</v>
      </c>
      <c r="D129" s="295"/>
      <c r="E129" s="295"/>
      <c r="F129" s="318" t="s">
        <v>1417</v>
      </c>
      <c r="G129" s="295"/>
      <c r="H129" s="295" t="s">
        <v>1423</v>
      </c>
      <c r="I129" s="295" t="s">
        <v>1413</v>
      </c>
      <c r="J129" s="295">
        <v>15</v>
      </c>
      <c r="K129" s="343"/>
    </row>
    <row r="130" s="1" customFormat="1" ht="15" customHeight="1">
      <c r="B130" s="340"/>
      <c r="C130" s="321" t="s">
        <v>1424</v>
      </c>
      <c r="D130" s="321"/>
      <c r="E130" s="321"/>
      <c r="F130" s="322" t="s">
        <v>1417</v>
      </c>
      <c r="G130" s="321"/>
      <c r="H130" s="321" t="s">
        <v>1425</v>
      </c>
      <c r="I130" s="321" t="s">
        <v>1413</v>
      </c>
      <c r="J130" s="321">
        <v>15</v>
      </c>
      <c r="K130" s="343"/>
    </row>
    <row r="131" s="1" customFormat="1" ht="15" customHeight="1">
      <c r="B131" s="340"/>
      <c r="C131" s="321" t="s">
        <v>1426</v>
      </c>
      <c r="D131" s="321"/>
      <c r="E131" s="321"/>
      <c r="F131" s="322" t="s">
        <v>1417</v>
      </c>
      <c r="G131" s="321"/>
      <c r="H131" s="321" t="s">
        <v>1427</v>
      </c>
      <c r="I131" s="321" t="s">
        <v>1413</v>
      </c>
      <c r="J131" s="321">
        <v>20</v>
      </c>
      <c r="K131" s="343"/>
    </row>
    <row r="132" s="1" customFormat="1" ht="15" customHeight="1">
      <c r="B132" s="340"/>
      <c r="C132" s="321" t="s">
        <v>1428</v>
      </c>
      <c r="D132" s="321"/>
      <c r="E132" s="321"/>
      <c r="F132" s="322" t="s">
        <v>1417</v>
      </c>
      <c r="G132" s="321"/>
      <c r="H132" s="321" t="s">
        <v>1429</v>
      </c>
      <c r="I132" s="321" t="s">
        <v>1413</v>
      </c>
      <c r="J132" s="321">
        <v>20</v>
      </c>
      <c r="K132" s="343"/>
    </row>
    <row r="133" s="1" customFormat="1" ht="15" customHeight="1">
      <c r="B133" s="340"/>
      <c r="C133" s="295" t="s">
        <v>1416</v>
      </c>
      <c r="D133" s="295"/>
      <c r="E133" s="295"/>
      <c r="F133" s="318" t="s">
        <v>1417</v>
      </c>
      <c r="G133" s="295"/>
      <c r="H133" s="295" t="s">
        <v>1451</v>
      </c>
      <c r="I133" s="295" t="s">
        <v>1413</v>
      </c>
      <c r="J133" s="295">
        <v>50</v>
      </c>
      <c r="K133" s="343"/>
    </row>
    <row r="134" s="1" customFormat="1" ht="15" customHeight="1">
      <c r="B134" s="340"/>
      <c r="C134" s="295" t="s">
        <v>1430</v>
      </c>
      <c r="D134" s="295"/>
      <c r="E134" s="295"/>
      <c r="F134" s="318" t="s">
        <v>1417</v>
      </c>
      <c r="G134" s="295"/>
      <c r="H134" s="295" t="s">
        <v>1451</v>
      </c>
      <c r="I134" s="295" t="s">
        <v>1413</v>
      </c>
      <c r="J134" s="295">
        <v>50</v>
      </c>
      <c r="K134" s="343"/>
    </row>
    <row r="135" s="1" customFormat="1" ht="15" customHeight="1">
      <c r="B135" s="340"/>
      <c r="C135" s="295" t="s">
        <v>1436</v>
      </c>
      <c r="D135" s="295"/>
      <c r="E135" s="295"/>
      <c r="F135" s="318" t="s">
        <v>1417</v>
      </c>
      <c r="G135" s="295"/>
      <c r="H135" s="295" t="s">
        <v>1451</v>
      </c>
      <c r="I135" s="295" t="s">
        <v>1413</v>
      </c>
      <c r="J135" s="295">
        <v>50</v>
      </c>
      <c r="K135" s="343"/>
    </row>
    <row r="136" s="1" customFormat="1" ht="15" customHeight="1">
      <c r="B136" s="340"/>
      <c r="C136" s="295" t="s">
        <v>1438</v>
      </c>
      <c r="D136" s="295"/>
      <c r="E136" s="295"/>
      <c r="F136" s="318" t="s">
        <v>1417</v>
      </c>
      <c r="G136" s="295"/>
      <c r="H136" s="295" t="s">
        <v>1451</v>
      </c>
      <c r="I136" s="295" t="s">
        <v>1413</v>
      </c>
      <c r="J136" s="295">
        <v>50</v>
      </c>
      <c r="K136" s="343"/>
    </row>
    <row r="137" s="1" customFormat="1" ht="15" customHeight="1">
      <c r="B137" s="340"/>
      <c r="C137" s="295" t="s">
        <v>1439</v>
      </c>
      <c r="D137" s="295"/>
      <c r="E137" s="295"/>
      <c r="F137" s="318" t="s">
        <v>1417</v>
      </c>
      <c r="G137" s="295"/>
      <c r="H137" s="295" t="s">
        <v>1464</v>
      </c>
      <c r="I137" s="295" t="s">
        <v>1413</v>
      </c>
      <c r="J137" s="295">
        <v>255</v>
      </c>
      <c r="K137" s="343"/>
    </row>
    <row r="138" s="1" customFormat="1" ht="15" customHeight="1">
      <c r="B138" s="340"/>
      <c r="C138" s="295" t="s">
        <v>1441</v>
      </c>
      <c r="D138" s="295"/>
      <c r="E138" s="295"/>
      <c r="F138" s="318" t="s">
        <v>1411</v>
      </c>
      <c r="G138" s="295"/>
      <c r="H138" s="295" t="s">
        <v>1465</v>
      </c>
      <c r="I138" s="295" t="s">
        <v>1443</v>
      </c>
      <c r="J138" s="295"/>
      <c r="K138" s="343"/>
    </row>
    <row r="139" s="1" customFormat="1" ht="15" customHeight="1">
      <c r="B139" s="340"/>
      <c r="C139" s="295" t="s">
        <v>1444</v>
      </c>
      <c r="D139" s="295"/>
      <c r="E139" s="295"/>
      <c r="F139" s="318" t="s">
        <v>1411</v>
      </c>
      <c r="G139" s="295"/>
      <c r="H139" s="295" t="s">
        <v>1466</v>
      </c>
      <c r="I139" s="295" t="s">
        <v>1446</v>
      </c>
      <c r="J139" s="295"/>
      <c r="K139" s="343"/>
    </row>
    <row r="140" s="1" customFormat="1" ht="15" customHeight="1">
      <c r="B140" s="340"/>
      <c r="C140" s="295" t="s">
        <v>1447</v>
      </c>
      <c r="D140" s="295"/>
      <c r="E140" s="295"/>
      <c r="F140" s="318" t="s">
        <v>1411</v>
      </c>
      <c r="G140" s="295"/>
      <c r="H140" s="295" t="s">
        <v>1447</v>
      </c>
      <c r="I140" s="295" t="s">
        <v>1446</v>
      </c>
      <c r="J140" s="295"/>
      <c r="K140" s="343"/>
    </row>
    <row r="141" s="1" customFormat="1" ht="15" customHeight="1">
      <c r="B141" s="340"/>
      <c r="C141" s="295" t="s">
        <v>38</v>
      </c>
      <c r="D141" s="295"/>
      <c r="E141" s="295"/>
      <c r="F141" s="318" t="s">
        <v>1411</v>
      </c>
      <c r="G141" s="295"/>
      <c r="H141" s="295" t="s">
        <v>1467</v>
      </c>
      <c r="I141" s="295" t="s">
        <v>1446</v>
      </c>
      <c r="J141" s="295"/>
      <c r="K141" s="343"/>
    </row>
    <row r="142" s="1" customFormat="1" ht="15" customHeight="1">
      <c r="B142" s="340"/>
      <c r="C142" s="295" t="s">
        <v>1468</v>
      </c>
      <c r="D142" s="295"/>
      <c r="E142" s="295"/>
      <c r="F142" s="318" t="s">
        <v>1411</v>
      </c>
      <c r="G142" s="295"/>
      <c r="H142" s="295" t="s">
        <v>1469</v>
      </c>
      <c r="I142" s="295" t="s">
        <v>1446</v>
      </c>
      <c r="J142" s="295"/>
      <c r="K142" s="343"/>
    </row>
    <row r="143" s="1" customFormat="1" ht="15" customHeight="1">
      <c r="B143" s="344"/>
      <c r="C143" s="345"/>
      <c r="D143" s="345"/>
      <c r="E143" s="345"/>
      <c r="F143" s="345"/>
      <c r="G143" s="345"/>
      <c r="H143" s="345"/>
      <c r="I143" s="345"/>
      <c r="J143" s="345"/>
      <c r="K143" s="346"/>
    </row>
    <row r="144" s="1" customFormat="1" ht="18.75" customHeight="1">
      <c r="B144" s="331"/>
      <c r="C144" s="331"/>
      <c r="D144" s="331"/>
      <c r="E144" s="331"/>
      <c r="F144" s="332"/>
      <c r="G144" s="331"/>
      <c r="H144" s="331"/>
      <c r="I144" s="331"/>
      <c r="J144" s="331"/>
      <c r="K144" s="331"/>
    </row>
    <row r="145" s="1" customFormat="1" ht="18.75" customHeight="1">
      <c r="B145" s="303"/>
      <c r="C145" s="303"/>
      <c r="D145" s="303"/>
      <c r="E145" s="303"/>
      <c r="F145" s="303"/>
      <c r="G145" s="303"/>
      <c r="H145" s="303"/>
      <c r="I145" s="303"/>
      <c r="J145" s="303"/>
      <c r="K145" s="303"/>
    </row>
    <row r="146" s="1" customFormat="1" ht="7.5" customHeight="1">
      <c r="B146" s="304"/>
      <c r="C146" s="305"/>
      <c r="D146" s="305"/>
      <c r="E146" s="305"/>
      <c r="F146" s="305"/>
      <c r="G146" s="305"/>
      <c r="H146" s="305"/>
      <c r="I146" s="305"/>
      <c r="J146" s="305"/>
      <c r="K146" s="306"/>
    </row>
    <row r="147" s="1" customFormat="1" ht="45" customHeight="1">
      <c r="B147" s="307"/>
      <c r="C147" s="308" t="s">
        <v>1470</v>
      </c>
      <c r="D147" s="308"/>
      <c r="E147" s="308"/>
      <c r="F147" s="308"/>
      <c r="G147" s="308"/>
      <c r="H147" s="308"/>
      <c r="I147" s="308"/>
      <c r="J147" s="308"/>
      <c r="K147" s="309"/>
    </row>
    <row r="148" s="1" customFormat="1" ht="17.25" customHeight="1">
      <c r="B148" s="307"/>
      <c r="C148" s="310" t="s">
        <v>1405</v>
      </c>
      <c r="D148" s="310"/>
      <c r="E148" s="310"/>
      <c r="F148" s="310" t="s">
        <v>1406</v>
      </c>
      <c r="G148" s="311"/>
      <c r="H148" s="310" t="s">
        <v>54</v>
      </c>
      <c r="I148" s="310" t="s">
        <v>57</v>
      </c>
      <c r="J148" s="310" t="s">
        <v>1407</v>
      </c>
      <c r="K148" s="309"/>
    </row>
    <row r="149" s="1" customFormat="1" ht="17.25" customHeight="1">
      <c r="B149" s="307"/>
      <c r="C149" s="312" t="s">
        <v>1408</v>
      </c>
      <c r="D149" s="312"/>
      <c r="E149" s="312"/>
      <c r="F149" s="313" t="s">
        <v>1409</v>
      </c>
      <c r="G149" s="314"/>
      <c r="H149" s="312"/>
      <c r="I149" s="312"/>
      <c r="J149" s="312" t="s">
        <v>1410</v>
      </c>
      <c r="K149" s="309"/>
    </row>
    <row r="150" s="1" customFormat="1" ht="5.25" customHeight="1">
      <c r="B150" s="320"/>
      <c r="C150" s="315"/>
      <c r="D150" s="315"/>
      <c r="E150" s="315"/>
      <c r="F150" s="315"/>
      <c r="G150" s="316"/>
      <c r="H150" s="315"/>
      <c r="I150" s="315"/>
      <c r="J150" s="315"/>
      <c r="K150" s="343"/>
    </row>
    <row r="151" s="1" customFormat="1" ht="15" customHeight="1">
      <c r="B151" s="320"/>
      <c r="C151" s="347" t="s">
        <v>1414</v>
      </c>
      <c r="D151" s="295"/>
      <c r="E151" s="295"/>
      <c r="F151" s="348" t="s">
        <v>1411</v>
      </c>
      <c r="G151" s="295"/>
      <c r="H151" s="347" t="s">
        <v>1451</v>
      </c>
      <c r="I151" s="347" t="s">
        <v>1413</v>
      </c>
      <c r="J151" s="347">
        <v>120</v>
      </c>
      <c r="K151" s="343"/>
    </row>
    <row r="152" s="1" customFormat="1" ht="15" customHeight="1">
      <c r="B152" s="320"/>
      <c r="C152" s="347" t="s">
        <v>1460</v>
      </c>
      <c r="D152" s="295"/>
      <c r="E152" s="295"/>
      <c r="F152" s="348" t="s">
        <v>1411</v>
      </c>
      <c r="G152" s="295"/>
      <c r="H152" s="347" t="s">
        <v>1471</v>
      </c>
      <c r="I152" s="347" t="s">
        <v>1413</v>
      </c>
      <c r="J152" s="347" t="s">
        <v>1462</v>
      </c>
      <c r="K152" s="343"/>
    </row>
    <row r="153" s="1" customFormat="1" ht="15" customHeight="1">
      <c r="B153" s="320"/>
      <c r="C153" s="347" t="s">
        <v>84</v>
      </c>
      <c r="D153" s="295"/>
      <c r="E153" s="295"/>
      <c r="F153" s="348" t="s">
        <v>1411</v>
      </c>
      <c r="G153" s="295"/>
      <c r="H153" s="347" t="s">
        <v>1472</v>
      </c>
      <c r="I153" s="347" t="s">
        <v>1413</v>
      </c>
      <c r="J153" s="347" t="s">
        <v>1462</v>
      </c>
      <c r="K153" s="343"/>
    </row>
    <row r="154" s="1" customFormat="1" ht="15" customHeight="1">
      <c r="B154" s="320"/>
      <c r="C154" s="347" t="s">
        <v>1416</v>
      </c>
      <c r="D154" s="295"/>
      <c r="E154" s="295"/>
      <c r="F154" s="348" t="s">
        <v>1417</v>
      </c>
      <c r="G154" s="295"/>
      <c r="H154" s="347" t="s">
        <v>1451</v>
      </c>
      <c r="I154" s="347" t="s">
        <v>1413</v>
      </c>
      <c r="J154" s="347">
        <v>50</v>
      </c>
      <c r="K154" s="343"/>
    </row>
    <row r="155" s="1" customFormat="1" ht="15" customHeight="1">
      <c r="B155" s="320"/>
      <c r="C155" s="347" t="s">
        <v>1419</v>
      </c>
      <c r="D155" s="295"/>
      <c r="E155" s="295"/>
      <c r="F155" s="348" t="s">
        <v>1411</v>
      </c>
      <c r="G155" s="295"/>
      <c r="H155" s="347" t="s">
        <v>1451</v>
      </c>
      <c r="I155" s="347" t="s">
        <v>1421</v>
      </c>
      <c r="J155" s="347"/>
      <c r="K155" s="343"/>
    </row>
    <row r="156" s="1" customFormat="1" ht="15" customHeight="1">
      <c r="B156" s="320"/>
      <c r="C156" s="347" t="s">
        <v>1430</v>
      </c>
      <c r="D156" s="295"/>
      <c r="E156" s="295"/>
      <c r="F156" s="348" t="s">
        <v>1417</v>
      </c>
      <c r="G156" s="295"/>
      <c r="H156" s="347" t="s">
        <v>1451</v>
      </c>
      <c r="I156" s="347" t="s">
        <v>1413</v>
      </c>
      <c r="J156" s="347">
        <v>50</v>
      </c>
      <c r="K156" s="343"/>
    </row>
    <row r="157" s="1" customFormat="1" ht="15" customHeight="1">
      <c r="B157" s="320"/>
      <c r="C157" s="347" t="s">
        <v>1438</v>
      </c>
      <c r="D157" s="295"/>
      <c r="E157" s="295"/>
      <c r="F157" s="348" t="s">
        <v>1417</v>
      </c>
      <c r="G157" s="295"/>
      <c r="H157" s="347" t="s">
        <v>1451</v>
      </c>
      <c r="I157" s="347" t="s">
        <v>1413</v>
      </c>
      <c r="J157" s="347">
        <v>50</v>
      </c>
      <c r="K157" s="343"/>
    </row>
    <row r="158" s="1" customFormat="1" ht="15" customHeight="1">
      <c r="B158" s="320"/>
      <c r="C158" s="347" t="s">
        <v>1436</v>
      </c>
      <c r="D158" s="295"/>
      <c r="E158" s="295"/>
      <c r="F158" s="348" t="s">
        <v>1417</v>
      </c>
      <c r="G158" s="295"/>
      <c r="H158" s="347" t="s">
        <v>1451</v>
      </c>
      <c r="I158" s="347" t="s">
        <v>1413</v>
      </c>
      <c r="J158" s="347">
        <v>50</v>
      </c>
      <c r="K158" s="343"/>
    </row>
    <row r="159" s="1" customFormat="1" ht="15" customHeight="1">
      <c r="B159" s="320"/>
      <c r="C159" s="347" t="s">
        <v>104</v>
      </c>
      <c r="D159" s="295"/>
      <c r="E159" s="295"/>
      <c r="F159" s="348" t="s">
        <v>1411</v>
      </c>
      <c r="G159" s="295"/>
      <c r="H159" s="347" t="s">
        <v>1473</v>
      </c>
      <c r="I159" s="347" t="s">
        <v>1413</v>
      </c>
      <c r="J159" s="347" t="s">
        <v>1474</v>
      </c>
      <c r="K159" s="343"/>
    </row>
    <row r="160" s="1" customFormat="1" ht="15" customHeight="1">
      <c r="B160" s="320"/>
      <c r="C160" s="347" t="s">
        <v>1475</v>
      </c>
      <c r="D160" s="295"/>
      <c r="E160" s="295"/>
      <c r="F160" s="348" t="s">
        <v>1411</v>
      </c>
      <c r="G160" s="295"/>
      <c r="H160" s="347" t="s">
        <v>1476</v>
      </c>
      <c r="I160" s="347" t="s">
        <v>1446</v>
      </c>
      <c r="J160" s="347"/>
      <c r="K160" s="343"/>
    </row>
    <row r="161" s="1" customFormat="1" ht="15" customHeight="1">
      <c r="B161" s="349"/>
      <c r="C161" s="329"/>
      <c r="D161" s="329"/>
      <c r="E161" s="329"/>
      <c r="F161" s="329"/>
      <c r="G161" s="329"/>
      <c r="H161" s="329"/>
      <c r="I161" s="329"/>
      <c r="J161" s="329"/>
      <c r="K161" s="350"/>
    </row>
    <row r="162" s="1" customFormat="1" ht="18.75" customHeight="1">
      <c r="B162" s="331"/>
      <c r="C162" s="341"/>
      <c r="D162" s="341"/>
      <c r="E162" s="341"/>
      <c r="F162" s="351"/>
      <c r="G162" s="341"/>
      <c r="H162" s="341"/>
      <c r="I162" s="341"/>
      <c r="J162" s="341"/>
      <c r="K162" s="331"/>
    </row>
    <row r="163" s="1" customFormat="1" ht="18.75" customHeight="1"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</row>
    <row r="164" s="1" customFormat="1" ht="7.5" customHeight="1">
      <c r="B164" s="282"/>
      <c r="C164" s="283"/>
      <c r="D164" s="283"/>
      <c r="E164" s="283"/>
      <c r="F164" s="283"/>
      <c r="G164" s="283"/>
      <c r="H164" s="283"/>
      <c r="I164" s="283"/>
      <c r="J164" s="283"/>
      <c r="K164" s="284"/>
    </row>
    <row r="165" s="1" customFormat="1" ht="45" customHeight="1">
      <c r="B165" s="285"/>
      <c r="C165" s="286" t="s">
        <v>1477</v>
      </c>
      <c r="D165" s="286"/>
      <c r="E165" s="286"/>
      <c r="F165" s="286"/>
      <c r="G165" s="286"/>
      <c r="H165" s="286"/>
      <c r="I165" s="286"/>
      <c r="J165" s="286"/>
      <c r="K165" s="287"/>
    </row>
    <row r="166" s="1" customFormat="1" ht="17.25" customHeight="1">
      <c r="B166" s="285"/>
      <c r="C166" s="310" t="s">
        <v>1405</v>
      </c>
      <c r="D166" s="310"/>
      <c r="E166" s="310"/>
      <c r="F166" s="310" t="s">
        <v>1406</v>
      </c>
      <c r="G166" s="352"/>
      <c r="H166" s="353" t="s">
        <v>54</v>
      </c>
      <c r="I166" s="353" t="s">
        <v>57</v>
      </c>
      <c r="J166" s="310" t="s">
        <v>1407</v>
      </c>
      <c r="K166" s="287"/>
    </row>
    <row r="167" s="1" customFormat="1" ht="17.25" customHeight="1">
      <c r="B167" s="288"/>
      <c r="C167" s="312" t="s">
        <v>1408</v>
      </c>
      <c r="D167" s="312"/>
      <c r="E167" s="312"/>
      <c r="F167" s="313" t="s">
        <v>1409</v>
      </c>
      <c r="G167" s="354"/>
      <c r="H167" s="355"/>
      <c r="I167" s="355"/>
      <c r="J167" s="312" t="s">
        <v>1410</v>
      </c>
      <c r="K167" s="290"/>
    </row>
    <row r="168" s="1" customFormat="1" ht="5.25" customHeight="1">
      <c r="B168" s="320"/>
      <c r="C168" s="315"/>
      <c r="D168" s="315"/>
      <c r="E168" s="315"/>
      <c r="F168" s="315"/>
      <c r="G168" s="316"/>
      <c r="H168" s="315"/>
      <c r="I168" s="315"/>
      <c r="J168" s="315"/>
      <c r="K168" s="343"/>
    </row>
    <row r="169" s="1" customFormat="1" ht="15" customHeight="1">
      <c r="B169" s="320"/>
      <c r="C169" s="295" t="s">
        <v>1414</v>
      </c>
      <c r="D169" s="295"/>
      <c r="E169" s="295"/>
      <c r="F169" s="318" t="s">
        <v>1411</v>
      </c>
      <c r="G169" s="295"/>
      <c r="H169" s="295" t="s">
        <v>1451</v>
      </c>
      <c r="I169" s="295" t="s">
        <v>1413</v>
      </c>
      <c r="J169" s="295">
        <v>120</v>
      </c>
      <c r="K169" s="343"/>
    </row>
    <row r="170" s="1" customFormat="1" ht="15" customHeight="1">
      <c r="B170" s="320"/>
      <c r="C170" s="295" t="s">
        <v>1460</v>
      </c>
      <c r="D170" s="295"/>
      <c r="E170" s="295"/>
      <c r="F170" s="318" t="s">
        <v>1411</v>
      </c>
      <c r="G170" s="295"/>
      <c r="H170" s="295" t="s">
        <v>1461</v>
      </c>
      <c r="I170" s="295" t="s">
        <v>1413</v>
      </c>
      <c r="J170" s="295" t="s">
        <v>1462</v>
      </c>
      <c r="K170" s="343"/>
    </row>
    <row r="171" s="1" customFormat="1" ht="15" customHeight="1">
      <c r="B171" s="320"/>
      <c r="C171" s="295" t="s">
        <v>84</v>
      </c>
      <c r="D171" s="295"/>
      <c r="E171" s="295"/>
      <c r="F171" s="318" t="s">
        <v>1411</v>
      </c>
      <c r="G171" s="295"/>
      <c r="H171" s="295" t="s">
        <v>1478</v>
      </c>
      <c r="I171" s="295" t="s">
        <v>1413</v>
      </c>
      <c r="J171" s="295" t="s">
        <v>1462</v>
      </c>
      <c r="K171" s="343"/>
    </row>
    <row r="172" s="1" customFormat="1" ht="15" customHeight="1">
      <c r="B172" s="320"/>
      <c r="C172" s="295" t="s">
        <v>1416</v>
      </c>
      <c r="D172" s="295"/>
      <c r="E172" s="295"/>
      <c r="F172" s="318" t="s">
        <v>1417</v>
      </c>
      <c r="G172" s="295"/>
      <c r="H172" s="295" t="s">
        <v>1478</v>
      </c>
      <c r="I172" s="295" t="s">
        <v>1413</v>
      </c>
      <c r="J172" s="295">
        <v>50</v>
      </c>
      <c r="K172" s="343"/>
    </row>
    <row r="173" s="1" customFormat="1" ht="15" customHeight="1">
      <c r="B173" s="320"/>
      <c r="C173" s="295" t="s">
        <v>1419</v>
      </c>
      <c r="D173" s="295"/>
      <c r="E173" s="295"/>
      <c r="F173" s="318" t="s">
        <v>1411</v>
      </c>
      <c r="G173" s="295"/>
      <c r="H173" s="295" t="s">
        <v>1478</v>
      </c>
      <c r="I173" s="295" t="s">
        <v>1421</v>
      </c>
      <c r="J173" s="295"/>
      <c r="K173" s="343"/>
    </row>
    <row r="174" s="1" customFormat="1" ht="15" customHeight="1">
      <c r="B174" s="320"/>
      <c r="C174" s="295" t="s">
        <v>1430</v>
      </c>
      <c r="D174" s="295"/>
      <c r="E174" s="295"/>
      <c r="F174" s="318" t="s">
        <v>1417</v>
      </c>
      <c r="G174" s="295"/>
      <c r="H174" s="295" t="s">
        <v>1478</v>
      </c>
      <c r="I174" s="295" t="s">
        <v>1413</v>
      </c>
      <c r="J174" s="295">
        <v>50</v>
      </c>
      <c r="K174" s="343"/>
    </row>
    <row r="175" s="1" customFormat="1" ht="15" customHeight="1">
      <c r="B175" s="320"/>
      <c r="C175" s="295" t="s">
        <v>1438</v>
      </c>
      <c r="D175" s="295"/>
      <c r="E175" s="295"/>
      <c r="F175" s="318" t="s">
        <v>1417</v>
      </c>
      <c r="G175" s="295"/>
      <c r="H175" s="295" t="s">
        <v>1478</v>
      </c>
      <c r="I175" s="295" t="s">
        <v>1413</v>
      </c>
      <c r="J175" s="295">
        <v>50</v>
      </c>
      <c r="K175" s="343"/>
    </row>
    <row r="176" s="1" customFormat="1" ht="15" customHeight="1">
      <c r="B176" s="320"/>
      <c r="C176" s="295" t="s">
        <v>1436</v>
      </c>
      <c r="D176" s="295"/>
      <c r="E176" s="295"/>
      <c r="F176" s="318" t="s">
        <v>1417</v>
      </c>
      <c r="G176" s="295"/>
      <c r="H176" s="295" t="s">
        <v>1478</v>
      </c>
      <c r="I176" s="295" t="s">
        <v>1413</v>
      </c>
      <c r="J176" s="295">
        <v>50</v>
      </c>
      <c r="K176" s="343"/>
    </row>
    <row r="177" s="1" customFormat="1" ht="15" customHeight="1">
      <c r="B177" s="320"/>
      <c r="C177" s="295" t="s">
        <v>109</v>
      </c>
      <c r="D177" s="295"/>
      <c r="E177" s="295"/>
      <c r="F177" s="318" t="s">
        <v>1411</v>
      </c>
      <c r="G177" s="295"/>
      <c r="H177" s="295" t="s">
        <v>1479</v>
      </c>
      <c r="I177" s="295" t="s">
        <v>1480</v>
      </c>
      <c r="J177" s="295"/>
      <c r="K177" s="343"/>
    </row>
    <row r="178" s="1" customFormat="1" ht="15" customHeight="1">
      <c r="B178" s="320"/>
      <c r="C178" s="295" t="s">
        <v>57</v>
      </c>
      <c r="D178" s="295"/>
      <c r="E178" s="295"/>
      <c r="F178" s="318" t="s">
        <v>1411</v>
      </c>
      <c r="G178" s="295"/>
      <c r="H178" s="295" t="s">
        <v>1481</v>
      </c>
      <c r="I178" s="295" t="s">
        <v>1482</v>
      </c>
      <c r="J178" s="295">
        <v>1</v>
      </c>
      <c r="K178" s="343"/>
    </row>
    <row r="179" s="1" customFormat="1" ht="15" customHeight="1">
      <c r="B179" s="320"/>
      <c r="C179" s="295" t="s">
        <v>53</v>
      </c>
      <c r="D179" s="295"/>
      <c r="E179" s="295"/>
      <c r="F179" s="318" t="s">
        <v>1411</v>
      </c>
      <c r="G179" s="295"/>
      <c r="H179" s="295" t="s">
        <v>1483</v>
      </c>
      <c r="I179" s="295" t="s">
        <v>1413</v>
      </c>
      <c r="J179" s="295">
        <v>20</v>
      </c>
      <c r="K179" s="343"/>
    </row>
    <row r="180" s="1" customFormat="1" ht="15" customHeight="1">
      <c r="B180" s="320"/>
      <c r="C180" s="295" t="s">
        <v>54</v>
      </c>
      <c r="D180" s="295"/>
      <c r="E180" s="295"/>
      <c r="F180" s="318" t="s">
        <v>1411</v>
      </c>
      <c r="G180" s="295"/>
      <c r="H180" s="295" t="s">
        <v>1484</v>
      </c>
      <c r="I180" s="295" t="s">
        <v>1413</v>
      </c>
      <c r="J180" s="295">
        <v>255</v>
      </c>
      <c r="K180" s="343"/>
    </row>
    <row r="181" s="1" customFormat="1" ht="15" customHeight="1">
      <c r="B181" s="320"/>
      <c r="C181" s="295" t="s">
        <v>110</v>
      </c>
      <c r="D181" s="295"/>
      <c r="E181" s="295"/>
      <c r="F181" s="318" t="s">
        <v>1411</v>
      </c>
      <c r="G181" s="295"/>
      <c r="H181" s="295" t="s">
        <v>1375</v>
      </c>
      <c r="I181" s="295" t="s">
        <v>1413</v>
      </c>
      <c r="J181" s="295">
        <v>10</v>
      </c>
      <c r="K181" s="343"/>
    </row>
    <row r="182" s="1" customFormat="1" ht="15" customHeight="1">
      <c r="B182" s="320"/>
      <c r="C182" s="295" t="s">
        <v>111</v>
      </c>
      <c r="D182" s="295"/>
      <c r="E182" s="295"/>
      <c r="F182" s="318" t="s">
        <v>1411</v>
      </c>
      <c r="G182" s="295"/>
      <c r="H182" s="295" t="s">
        <v>1485</v>
      </c>
      <c r="I182" s="295" t="s">
        <v>1446</v>
      </c>
      <c r="J182" s="295"/>
      <c r="K182" s="343"/>
    </row>
    <row r="183" s="1" customFormat="1" ht="15" customHeight="1">
      <c r="B183" s="320"/>
      <c r="C183" s="295" t="s">
        <v>1486</v>
      </c>
      <c r="D183" s="295"/>
      <c r="E183" s="295"/>
      <c r="F183" s="318" t="s">
        <v>1411</v>
      </c>
      <c r="G183" s="295"/>
      <c r="H183" s="295" t="s">
        <v>1487</v>
      </c>
      <c r="I183" s="295" t="s">
        <v>1446</v>
      </c>
      <c r="J183" s="295"/>
      <c r="K183" s="343"/>
    </row>
    <row r="184" s="1" customFormat="1" ht="15" customHeight="1">
      <c r="B184" s="320"/>
      <c r="C184" s="295" t="s">
        <v>1475</v>
      </c>
      <c r="D184" s="295"/>
      <c r="E184" s="295"/>
      <c r="F184" s="318" t="s">
        <v>1411</v>
      </c>
      <c r="G184" s="295"/>
      <c r="H184" s="295" t="s">
        <v>1488</v>
      </c>
      <c r="I184" s="295" t="s">
        <v>1446</v>
      </c>
      <c r="J184" s="295"/>
      <c r="K184" s="343"/>
    </row>
    <row r="185" s="1" customFormat="1" ht="15" customHeight="1">
      <c r="B185" s="320"/>
      <c r="C185" s="295" t="s">
        <v>113</v>
      </c>
      <c r="D185" s="295"/>
      <c r="E185" s="295"/>
      <c r="F185" s="318" t="s">
        <v>1417</v>
      </c>
      <c r="G185" s="295"/>
      <c r="H185" s="295" t="s">
        <v>1489</v>
      </c>
      <c r="I185" s="295" t="s">
        <v>1413</v>
      </c>
      <c r="J185" s="295">
        <v>50</v>
      </c>
      <c r="K185" s="343"/>
    </row>
    <row r="186" s="1" customFormat="1" ht="15" customHeight="1">
      <c r="B186" s="320"/>
      <c r="C186" s="295" t="s">
        <v>1490</v>
      </c>
      <c r="D186" s="295"/>
      <c r="E186" s="295"/>
      <c r="F186" s="318" t="s">
        <v>1417</v>
      </c>
      <c r="G186" s="295"/>
      <c r="H186" s="295" t="s">
        <v>1491</v>
      </c>
      <c r="I186" s="295" t="s">
        <v>1492</v>
      </c>
      <c r="J186" s="295"/>
      <c r="K186" s="343"/>
    </row>
    <row r="187" s="1" customFormat="1" ht="15" customHeight="1">
      <c r="B187" s="320"/>
      <c r="C187" s="295" t="s">
        <v>1493</v>
      </c>
      <c r="D187" s="295"/>
      <c r="E187" s="295"/>
      <c r="F187" s="318" t="s">
        <v>1417</v>
      </c>
      <c r="G187" s="295"/>
      <c r="H187" s="295" t="s">
        <v>1494</v>
      </c>
      <c r="I187" s="295" t="s">
        <v>1492</v>
      </c>
      <c r="J187" s="295"/>
      <c r="K187" s="343"/>
    </row>
    <row r="188" s="1" customFormat="1" ht="15" customHeight="1">
      <c r="B188" s="320"/>
      <c r="C188" s="295" t="s">
        <v>1495</v>
      </c>
      <c r="D188" s="295"/>
      <c r="E188" s="295"/>
      <c r="F188" s="318" t="s">
        <v>1417</v>
      </c>
      <c r="G188" s="295"/>
      <c r="H188" s="295" t="s">
        <v>1496</v>
      </c>
      <c r="I188" s="295" t="s">
        <v>1492</v>
      </c>
      <c r="J188" s="295"/>
      <c r="K188" s="343"/>
    </row>
    <row r="189" s="1" customFormat="1" ht="15" customHeight="1">
      <c r="B189" s="320"/>
      <c r="C189" s="356" t="s">
        <v>1497</v>
      </c>
      <c r="D189" s="295"/>
      <c r="E189" s="295"/>
      <c r="F189" s="318" t="s">
        <v>1417</v>
      </c>
      <c r="G189" s="295"/>
      <c r="H189" s="295" t="s">
        <v>1498</v>
      </c>
      <c r="I189" s="295" t="s">
        <v>1499</v>
      </c>
      <c r="J189" s="357" t="s">
        <v>1500</v>
      </c>
      <c r="K189" s="343"/>
    </row>
    <row r="190" s="17" customFormat="1" ht="15" customHeight="1">
      <c r="B190" s="358"/>
      <c r="C190" s="359" t="s">
        <v>1501</v>
      </c>
      <c r="D190" s="360"/>
      <c r="E190" s="360"/>
      <c r="F190" s="361" t="s">
        <v>1417</v>
      </c>
      <c r="G190" s="360"/>
      <c r="H190" s="360" t="s">
        <v>1502</v>
      </c>
      <c r="I190" s="360" t="s">
        <v>1499</v>
      </c>
      <c r="J190" s="362" t="s">
        <v>1500</v>
      </c>
      <c r="K190" s="363"/>
    </row>
    <row r="191" s="1" customFormat="1" ht="15" customHeight="1">
      <c r="B191" s="320"/>
      <c r="C191" s="356" t="s">
        <v>42</v>
      </c>
      <c r="D191" s="295"/>
      <c r="E191" s="295"/>
      <c r="F191" s="318" t="s">
        <v>1411</v>
      </c>
      <c r="G191" s="295"/>
      <c r="H191" s="292" t="s">
        <v>1503</v>
      </c>
      <c r="I191" s="295" t="s">
        <v>1504</v>
      </c>
      <c r="J191" s="295"/>
      <c r="K191" s="343"/>
    </row>
    <row r="192" s="1" customFormat="1" ht="15" customHeight="1">
      <c r="B192" s="320"/>
      <c r="C192" s="356" t="s">
        <v>1505</v>
      </c>
      <c r="D192" s="295"/>
      <c r="E192" s="295"/>
      <c r="F192" s="318" t="s">
        <v>1411</v>
      </c>
      <c r="G192" s="295"/>
      <c r="H192" s="295" t="s">
        <v>1506</v>
      </c>
      <c r="I192" s="295" t="s">
        <v>1446</v>
      </c>
      <c r="J192" s="295"/>
      <c r="K192" s="343"/>
    </row>
    <row r="193" s="1" customFormat="1" ht="15" customHeight="1">
      <c r="B193" s="320"/>
      <c r="C193" s="356" t="s">
        <v>1507</v>
      </c>
      <c r="D193" s="295"/>
      <c r="E193" s="295"/>
      <c r="F193" s="318" t="s">
        <v>1411</v>
      </c>
      <c r="G193" s="295"/>
      <c r="H193" s="295" t="s">
        <v>1508</v>
      </c>
      <c r="I193" s="295" t="s">
        <v>1446</v>
      </c>
      <c r="J193" s="295"/>
      <c r="K193" s="343"/>
    </row>
    <row r="194" s="1" customFormat="1" ht="15" customHeight="1">
      <c r="B194" s="320"/>
      <c r="C194" s="356" t="s">
        <v>1509</v>
      </c>
      <c r="D194" s="295"/>
      <c r="E194" s="295"/>
      <c r="F194" s="318" t="s">
        <v>1417</v>
      </c>
      <c r="G194" s="295"/>
      <c r="H194" s="295" t="s">
        <v>1510</v>
      </c>
      <c r="I194" s="295" t="s">
        <v>1446</v>
      </c>
      <c r="J194" s="295"/>
      <c r="K194" s="343"/>
    </row>
    <row r="195" s="1" customFormat="1" ht="15" customHeight="1">
      <c r="B195" s="349"/>
      <c r="C195" s="364"/>
      <c r="D195" s="329"/>
      <c r="E195" s="329"/>
      <c r="F195" s="329"/>
      <c r="G195" s="329"/>
      <c r="H195" s="329"/>
      <c r="I195" s="329"/>
      <c r="J195" s="329"/>
      <c r="K195" s="350"/>
    </row>
    <row r="196" s="1" customFormat="1" ht="18.75" customHeight="1">
      <c r="B196" s="331"/>
      <c r="C196" s="341"/>
      <c r="D196" s="341"/>
      <c r="E196" s="341"/>
      <c r="F196" s="351"/>
      <c r="G196" s="341"/>
      <c r="H196" s="341"/>
      <c r="I196" s="341"/>
      <c r="J196" s="341"/>
      <c r="K196" s="331"/>
    </row>
    <row r="197" s="1" customFormat="1" ht="18.75" customHeight="1">
      <c r="B197" s="331"/>
      <c r="C197" s="341"/>
      <c r="D197" s="341"/>
      <c r="E197" s="341"/>
      <c r="F197" s="351"/>
      <c r="G197" s="341"/>
      <c r="H197" s="341"/>
      <c r="I197" s="341"/>
      <c r="J197" s="341"/>
      <c r="K197" s="331"/>
    </row>
    <row r="198" s="1" customFormat="1" ht="18.75" customHeight="1">
      <c r="B198" s="303"/>
      <c r="C198" s="303"/>
      <c r="D198" s="303"/>
      <c r="E198" s="303"/>
      <c r="F198" s="303"/>
      <c r="G198" s="303"/>
      <c r="H198" s="303"/>
      <c r="I198" s="303"/>
      <c r="J198" s="303"/>
      <c r="K198" s="303"/>
    </row>
    <row r="199" s="1" customFormat="1" ht="13.5">
      <c r="B199" s="282"/>
      <c r="C199" s="283"/>
      <c r="D199" s="283"/>
      <c r="E199" s="283"/>
      <c r="F199" s="283"/>
      <c r="G199" s="283"/>
      <c r="H199" s="283"/>
      <c r="I199" s="283"/>
      <c r="J199" s="283"/>
      <c r="K199" s="284"/>
    </row>
    <row r="200" s="1" customFormat="1" ht="21">
      <c r="B200" s="285"/>
      <c r="C200" s="286" t="s">
        <v>1511</v>
      </c>
      <c r="D200" s="286"/>
      <c r="E200" s="286"/>
      <c r="F200" s="286"/>
      <c r="G200" s="286"/>
      <c r="H200" s="286"/>
      <c r="I200" s="286"/>
      <c r="J200" s="286"/>
      <c r="K200" s="287"/>
    </row>
    <row r="201" s="1" customFormat="1" ht="25.5" customHeight="1">
      <c r="B201" s="285"/>
      <c r="C201" s="365" t="s">
        <v>1512</v>
      </c>
      <c r="D201" s="365"/>
      <c r="E201" s="365"/>
      <c r="F201" s="365" t="s">
        <v>1513</v>
      </c>
      <c r="G201" s="366"/>
      <c r="H201" s="365" t="s">
        <v>1514</v>
      </c>
      <c r="I201" s="365"/>
      <c r="J201" s="365"/>
      <c r="K201" s="287"/>
    </row>
    <row r="202" s="1" customFormat="1" ht="5.25" customHeight="1">
      <c r="B202" s="320"/>
      <c r="C202" s="315"/>
      <c r="D202" s="315"/>
      <c r="E202" s="315"/>
      <c r="F202" s="315"/>
      <c r="G202" s="341"/>
      <c r="H202" s="315"/>
      <c r="I202" s="315"/>
      <c r="J202" s="315"/>
      <c r="K202" s="343"/>
    </row>
    <row r="203" s="1" customFormat="1" ht="15" customHeight="1">
      <c r="B203" s="320"/>
      <c r="C203" s="295" t="s">
        <v>1504</v>
      </c>
      <c r="D203" s="295"/>
      <c r="E203" s="295"/>
      <c r="F203" s="318" t="s">
        <v>43</v>
      </c>
      <c r="G203" s="295"/>
      <c r="H203" s="295" t="s">
        <v>1515</v>
      </c>
      <c r="I203" s="295"/>
      <c r="J203" s="295"/>
      <c r="K203" s="343"/>
    </row>
    <row r="204" s="1" customFormat="1" ht="15" customHeight="1">
      <c r="B204" s="320"/>
      <c r="C204" s="295"/>
      <c r="D204" s="295"/>
      <c r="E204" s="295"/>
      <c r="F204" s="318" t="s">
        <v>44</v>
      </c>
      <c r="G204" s="295"/>
      <c r="H204" s="295" t="s">
        <v>1516</v>
      </c>
      <c r="I204" s="295"/>
      <c r="J204" s="295"/>
      <c r="K204" s="343"/>
    </row>
    <row r="205" s="1" customFormat="1" ht="15" customHeight="1">
      <c r="B205" s="320"/>
      <c r="C205" s="295"/>
      <c r="D205" s="295"/>
      <c r="E205" s="295"/>
      <c r="F205" s="318" t="s">
        <v>47</v>
      </c>
      <c r="G205" s="295"/>
      <c r="H205" s="295" t="s">
        <v>1517</v>
      </c>
      <c r="I205" s="295"/>
      <c r="J205" s="295"/>
      <c r="K205" s="343"/>
    </row>
    <row r="206" s="1" customFormat="1" ht="15" customHeight="1">
      <c r="B206" s="320"/>
      <c r="C206" s="295"/>
      <c r="D206" s="295"/>
      <c r="E206" s="295"/>
      <c r="F206" s="318" t="s">
        <v>45</v>
      </c>
      <c r="G206" s="295"/>
      <c r="H206" s="295" t="s">
        <v>1518</v>
      </c>
      <c r="I206" s="295"/>
      <c r="J206" s="295"/>
      <c r="K206" s="343"/>
    </row>
    <row r="207" s="1" customFormat="1" ht="15" customHeight="1">
      <c r="B207" s="320"/>
      <c r="C207" s="295"/>
      <c r="D207" s="295"/>
      <c r="E207" s="295"/>
      <c r="F207" s="318" t="s">
        <v>46</v>
      </c>
      <c r="G207" s="295"/>
      <c r="H207" s="295" t="s">
        <v>1519</v>
      </c>
      <c r="I207" s="295"/>
      <c r="J207" s="295"/>
      <c r="K207" s="343"/>
    </row>
    <row r="208" s="1" customFormat="1" ht="15" customHeight="1">
      <c r="B208" s="320"/>
      <c r="C208" s="295"/>
      <c r="D208" s="295"/>
      <c r="E208" s="295"/>
      <c r="F208" s="318"/>
      <c r="G208" s="295"/>
      <c r="H208" s="295"/>
      <c r="I208" s="295"/>
      <c r="J208" s="295"/>
      <c r="K208" s="343"/>
    </row>
    <row r="209" s="1" customFormat="1" ht="15" customHeight="1">
      <c r="B209" s="320"/>
      <c r="C209" s="295" t="s">
        <v>1458</v>
      </c>
      <c r="D209" s="295"/>
      <c r="E209" s="295"/>
      <c r="F209" s="318" t="s">
        <v>78</v>
      </c>
      <c r="G209" s="295"/>
      <c r="H209" s="295" t="s">
        <v>1520</v>
      </c>
      <c r="I209" s="295"/>
      <c r="J209" s="295"/>
      <c r="K209" s="343"/>
    </row>
    <row r="210" s="1" customFormat="1" ht="15" customHeight="1">
      <c r="B210" s="320"/>
      <c r="C210" s="295"/>
      <c r="D210" s="295"/>
      <c r="E210" s="295"/>
      <c r="F210" s="318" t="s">
        <v>1354</v>
      </c>
      <c r="G210" s="295"/>
      <c r="H210" s="295" t="s">
        <v>1355</v>
      </c>
      <c r="I210" s="295"/>
      <c r="J210" s="295"/>
      <c r="K210" s="343"/>
    </row>
    <row r="211" s="1" customFormat="1" ht="15" customHeight="1">
      <c r="B211" s="320"/>
      <c r="C211" s="295"/>
      <c r="D211" s="295"/>
      <c r="E211" s="295"/>
      <c r="F211" s="318" t="s">
        <v>1352</v>
      </c>
      <c r="G211" s="295"/>
      <c r="H211" s="295" t="s">
        <v>1521</v>
      </c>
      <c r="I211" s="295"/>
      <c r="J211" s="295"/>
      <c r="K211" s="343"/>
    </row>
    <row r="212" s="1" customFormat="1" ht="15" customHeight="1">
      <c r="B212" s="367"/>
      <c r="C212" s="295"/>
      <c r="D212" s="295"/>
      <c r="E212" s="295"/>
      <c r="F212" s="318" t="s">
        <v>1356</v>
      </c>
      <c r="G212" s="356"/>
      <c r="H212" s="347" t="s">
        <v>1357</v>
      </c>
      <c r="I212" s="347"/>
      <c r="J212" s="347"/>
      <c r="K212" s="368"/>
    </row>
    <row r="213" s="1" customFormat="1" ht="15" customHeight="1">
      <c r="B213" s="367"/>
      <c r="C213" s="295"/>
      <c r="D213" s="295"/>
      <c r="E213" s="295"/>
      <c r="F213" s="318" t="s">
        <v>1358</v>
      </c>
      <c r="G213" s="356"/>
      <c r="H213" s="347" t="s">
        <v>1522</v>
      </c>
      <c r="I213" s="347"/>
      <c r="J213" s="347"/>
      <c r="K213" s="368"/>
    </row>
    <row r="214" s="1" customFormat="1" ht="15" customHeight="1">
      <c r="B214" s="367"/>
      <c r="C214" s="295"/>
      <c r="D214" s="295"/>
      <c r="E214" s="295"/>
      <c r="F214" s="318"/>
      <c r="G214" s="356"/>
      <c r="H214" s="347"/>
      <c r="I214" s="347"/>
      <c r="J214" s="347"/>
      <c r="K214" s="368"/>
    </row>
    <row r="215" s="1" customFormat="1" ht="15" customHeight="1">
      <c r="B215" s="367"/>
      <c r="C215" s="295" t="s">
        <v>1482</v>
      </c>
      <c r="D215" s="295"/>
      <c r="E215" s="295"/>
      <c r="F215" s="318">
        <v>1</v>
      </c>
      <c r="G215" s="356"/>
      <c r="H215" s="347" t="s">
        <v>1523</v>
      </c>
      <c r="I215" s="347"/>
      <c r="J215" s="347"/>
      <c r="K215" s="368"/>
    </row>
    <row r="216" s="1" customFormat="1" ht="15" customHeight="1">
      <c r="B216" s="367"/>
      <c r="C216" s="295"/>
      <c r="D216" s="295"/>
      <c r="E216" s="295"/>
      <c r="F216" s="318">
        <v>2</v>
      </c>
      <c r="G216" s="356"/>
      <c r="H216" s="347" t="s">
        <v>1524</v>
      </c>
      <c r="I216" s="347"/>
      <c r="J216" s="347"/>
      <c r="K216" s="368"/>
    </row>
    <row r="217" s="1" customFormat="1" ht="15" customHeight="1">
      <c r="B217" s="367"/>
      <c r="C217" s="295"/>
      <c r="D217" s="295"/>
      <c r="E217" s="295"/>
      <c r="F217" s="318">
        <v>3</v>
      </c>
      <c r="G217" s="356"/>
      <c r="H217" s="347" t="s">
        <v>1525</v>
      </c>
      <c r="I217" s="347"/>
      <c r="J217" s="347"/>
      <c r="K217" s="368"/>
    </row>
    <row r="218" s="1" customFormat="1" ht="15" customHeight="1">
      <c r="B218" s="367"/>
      <c r="C218" s="295"/>
      <c r="D218" s="295"/>
      <c r="E218" s="295"/>
      <c r="F218" s="318">
        <v>4</v>
      </c>
      <c r="G218" s="356"/>
      <c r="H218" s="347" t="s">
        <v>1526</v>
      </c>
      <c r="I218" s="347"/>
      <c r="J218" s="347"/>
      <c r="K218" s="368"/>
    </row>
    <row r="219" s="1" customFormat="1" ht="12.75" customHeight="1">
      <c r="B219" s="369"/>
      <c r="C219" s="370"/>
      <c r="D219" s="370"/>
      <c r="E219" s="370"/>
      <c r="F219" s="370"/>
      <c r="G219" s="370"/>
      <c r="H219" s="370"/>
      <c r="I219" s="370"/>
      <c r="J219" s="370"/>
      <c r="K219" s="37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Tomáš Chlumecky</dc:creator>
  <cp:lastModifiedBy>Tomáš Chlumecky</cp:lastModifiedBy>
  <dcterms:created xsi:type="dcterms:W3CDTF">2026-01-17T14:18:20Z</dcterms:created>
  <dcterms:modified xsi:type="dcterms:W3CDTF">2026-01-17T14:18:32Z</dcterms:modified>
</cp:coreProperties>
</file>