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Z:\AAA AKCE\DOMAŽLICE_OPRAVY KOMUNIKACÍ\ROZPOČTY\"/>
    </mc:Choice>
  </mc:AlternateContent>
  <bookViews>
    <workbookView xWindow="0" yWindow="0" windowWidth="0" windowHeight="0"/>
  </bookViews>
  <sheets>
    <sheet name="Rekapitulace stavby" sheetId="1" r:id="rId1"/>
    <sheet name="SO101 - KOMUNIKACE" sheetId="2" r:id="rId2"/>
    <sheet name="Seznam figur" sheetId="3" r:id="rId3"/>
  </sheets>
  <definedNames>
    <definedName name="_xlnm.Print_Area" localSheetId="0">'Rekapitulace stavby'!$D$4:$AO$76,'Rekapitulace stavby'!$C$82:$AQ$96</definedName>
    <definedName name="_xlnm.Print_Titles" localSheetId="0">'Rekapitulace stavby'!$92:$92</definedName>
    <definedName name="_xlnm._FilterDatabase" localSheetId="1" hidden="1">'SO101 - KOMUNIKACE'!$C$126:$K$276</definedName>
    <definedName name="_xlnm.Print_Area" localSheetId="1">'SO101 - KOMUNIKACE'!$C$4:$J$76,'SO101 - KOMUNIKACE'!$C$82:$J$108,'SO101 - KOMUNIKACE'!$C$114:$K$276</definedName>
    <definedName name="_xlnm.Print_Titles" localSheetId="1">'SO101 - KOMUNIKACE'!$126:$126</definedName>
    <definedName name="_xlnm.Print_Area" localSheetId="2">'Seznam figur'!$C$4:$G$35</definedName>
    <definedName name="_xlnm.Print_Titles" localSheetId="2">'Seznam figur'!$9:$9</definedName>
  </definedNames>
  <calcPr/>
</workbook>
</file>

<file path=xl/calcChain.xml><?xml version="1.0" encoding="utf-8"?>
<calcChain xmlns="http://schemas.openxmlformats.org/spreadsheetml/2006/main">
  <c i="3" l="1" r="D7"/>
  <c i="2" r="J37"/>
  <c r="J36"/>
  <c i="1" r="AY95"/>
  <c i="2" r="J35"/>
  <c i="1" r="AX95"/>
  <c i="2" r="BI274"/>
  <c r="BH274"/>
  <c r="BG274"/>
  <c r="BF274"/>
  <c r="T274"/>
  <c r="T273"/>
  <c r="R274"/>
  <c r="R273"/>
  <c r="P274"/>
  <c r="P273"/>
  <c r="BI272"/>
  <c r="BH272"/>
  <c r="BG272"/>
  <c r="BF272"/>
  <c r="T272"/>
  <c r="R272"/>
  <c r="P272"/>
  <c r="BI271"/>
  <c r="BH271"/>
  <c r="BG271"/>
  <c r="BF271"/>
  <c r="T271"/>
  <c r="R271"/>
  <c r="P271"/>
  <c r="BI269"/>
  <c r="BH269"/>
  <c r="BG269"/>
  <c r="BF269"/>
  <c r="T269"/>
  <c r="R269"/>
  <c r="P269"/>
  <c r="BI268"/>
  <c r="BH268"/>
  <c r="BG268"/>
  <c r="BF268"/>
  <c r="T268"/>
  <c r="R268"/>
  <c r="P268"/>
  <c r="BI265"/>
  <c r="BH265"/>
  <c r="BG265"/>
  <c r="BF265"/>
  <c r="T265"/>
  <c r="T264"/>
  <c r="R265"/>
  <c r="R264"/>
  <c r="P265"/>
  <c r="P264"/>
  <c r="BI259"/>
  <c r="BH259"/>
  <c r="BG259"/>
  <c r="BF259"/>
  <c r="T259"/>
  <c r="R259"/>
  <c r="P259"/>
  <c r="BI252"/>
  <c r="BH252"/>
  <c r="BG252"/>
  <c r="BF252"/>
  <c r="T252"/>
  <c r="R252"/>
  <c r="P252"/>
  <c r="BI247"/>
  <c r="BH247"/>
  <c r="BG247"/>
  <c r="BF247"/>
  <c r="T247"/>
  <c r="R247"/>
  <c r="P247"/>
  <c r="BI246"/>
  <c r="BH246"/>
  <c r="BG246"/>
  <c r="BF246"/>
  <c r="T246"/>
  <c r="R246"/>
  <c r="P246"/>
  <c r="BI243"/>
  <c r="BH243"/>
  <c r="BG243"/>
  <c r="BF243"/>
  <c r="T243"/>
  <c r="R243"/>
  <c r="P243"/>
  <c r="BI240"/>
  <c r="BH240"/>
  <c r="BG240"/>
  <c r="BF240"/>
  <c r="T240"/>
  <c r="R240"/>
  <c r="P240"/>
  <c r="BI236"/>
  <c r="BH236"/>
  <c r="BG236"/>
  <c r="BF236"/>
  <c r="T236"/>
  <c r="R236"/>
  <c r="P236"/>
  <c r="BI232"/>
  <c r="BH232"/>
  <c r="BG232"/>
  <c r="BF232"/>
  <c r="T232"/>
  <c r="R232"/>
  <c r="P232"/>
  <c r="BI229"/>
  <c r="BH229"/>
  <c r="BG229"/>
  <c r="BF229"/>
  <c r="T229"/>
  <c r="R229"/>
  <c r="P229"/>
  <c r="BI226"/>
  <c r="BH226"/>
  <c r="BG226"/>
  <c r="BF226"/>
  <c r="T226"/>
  <c r="R226"/>
  <c r="P226"/>
  <c r="BI221"/>
  <c r="BH221"/>
  <c r="BG221"/>
  <c r="BF221"/>
  <c r="T221"/>
  <c r="R221"/>
  <c r="P221"/>
  <c r="BI217"/>
  <c r="BH217"/>
  <c r="BG217"/>
  <c r="BF217"/>
  <c r="T217"/>
  <c r="R217"/>
  <c r="P217"/>
  <c r="BI213"/>
  <c r="BH213"/>
  <c r="BG213"/>
  <c r="BF213"/>
  <c r="T213"/>
  <c r="R213"/>
  <c r="P213"/>
  <c r="BI209"/>
  <c r="BH209"/>
  <c r="BG209"/>
  <c r="BF209"/>
  <c r="T209"/>
  <c r="R209"/>
  <c r="P209"/>
  <c r="BI205"/>
  <c r="BH205"/>
  <c r="BG205"/>
  <c r="BF205"/>
  <c r="T205"/>
  <c r="R205"/>
  <c r="P205"/>
  <c r="BI201"/>
  <c r="BH201"/>
  <c r="BG201"/>
  <c r="BF201"/>
  <c r="T201"/>
  <c r="R201"/>
  <c r="P201"/>
  <c r="BI197"/>
  <c r="BH197"/>
  <c r="BG197"/>
  <c r="BF197"/>
  <c r="T197"/>
  <c r="R197"/>
  <c r="P197"/>
  <c r="BI193"/>
  <c r="BH193"/>
  <c r="BG193"/>
  <c r="BF193"/>
  <c r="T193"/>
  <c r="R193"/>
  <c r="P193"/>
  <c r="BI187"/>
  <c r="BH187"/>
  <c r="BG187"/>
  <c r="BF187"/>
  <c r="T187"/>
  <c r="R187"/>
  <c r="P187"/>
  <c r="BI183"/>
  <c r="BH183"/>
  <c r="BG183"/>
  <c r="BF183"/>
  <c r="T183"/>
  <c r="R183"/>
  <c r="P183"/>
  <c r="BI179"/>
  <c r="BH179"/>
  <c r="BG179"/>
  <c r="BF179"/>
  <c r="T179"/>
  <c r="R179"/>
  <c r="P179"/>
  <c r="BI173"/>
  <c r="BH173"/>
  <c r="BG173"/>
  <c r="BF173"/>
  <c r="T173"/>
  <c r="R173"/>
  <c r="P173"/>
  <c r="BI169"/>
  <c r="BH169"/>
  <c r="BG169"/>
  <c r="BF169"/>
  <c r="T169"/>
  <c r="R169"/>
  <c r="P169"/>
  <c r="BI162"/>
  <c r="BH162"/>
  <c r="BG162"/>
  <c r="BF162"/>
  <c r="T162"/>
  <c r="R162"/>
  <c r="P162"/>
  <c r="BI158"/>
  <c r="BH158"/>
  <c r="BG158"/>
  <c r="BF158"/>
  <c r="T158"/>
  <c r="R158"/>
  <c r="P158"/>
  <c r="BI154"/>
  <c r="BH154"/>
  <c r="BG154"/>
  <c r="BF154"/>
  <c r="T154"/>
  <c r="R154"/>
  <c r="P154"/>
  <c r="BI148"/>
  <c r="BH148"/>
  <c r="BG148"/>
  <c r="BF148"/>
  <c r="T148"/>
  <c r="R148"/>
  <c r="P148"/>
  <c r="BI144"/>
  <c r="BH144"/>
  <c r="BG144"/>
  <c r="BF144"/>
  <c r="T144"/>
  <c r="R144"/>
  <c r="P144"/>
  <c r="BI140"/>
  <c r="BH140"/>
  <c r="BG140"/>
  <c r="BF140"/>
  <c r="T140"/>
  <c r="R140"/>
  <c r="P140"/>
  <c r="BI135"/>
  <c r="BH135"/>
  <c r="BG135"/>
  <c r="BF135"/>
  <c r="T135"/>
  <c r="R135"/>
  <c r="P135"/>
  <c r="BI130"/>
  <c r="BH130"/>
  <c r="BG130"/>
  <c r="BF130"/>
  <c r="T130"/>
  <c r="R130"/>
  <c r="P130"/>
  <c r="J124"/>
  <c r="J123"/>
  <c r="F123"/>
  <c r="F121"/>
  <c r="E119"/>
  <c r="J92"/>
  <c r="J91"/>
  <c r="F91"/>
  <c r="F89"/>
  <c r="E87"/>
  <c r="J18"/>
  <c r="E18"/>
  <c r="F124"/>
  <c r="J17"/>
  <c r="J12"/>
  <c r="J89"/>
  <c r="E7"/>
  <c r="E85"/>
  <c i="1" r="L90"/>
  <c r="AM90"/>
  <c r="AM89"/>
  <c r="L89"/>
  <c r="AM87"/>
  <c r="L87"/>
  <c r="L85"/>
  <c r="L84"/>
  <c i="2" r="BK158"/>
  <c r="BK179"/>
  <c r="J274"/>
  <c r="J34"/>
  <c r="BK271"/>
  <c r="J259"/>
  <c r="J213"/>
  <c r="J154"/>
  <c r="BK265"/>
  <c r="BK269"/>
  <c r="BK252"/>
  <c r="BK205"/>
  <c r="BK193"/>
  <c r="BK162"/>
  <c r="J135"/>
  <c r="F37"/>
  <c r="J169"/>
  <c r="BK140"/>
  <c r="F36"/>
  <c r="J271"/>
  <c r="J252"/>
  <c r="J221"/>
  <c r="BK209"/>
  <c r="J187"/>
  <c r="BK173"/>
  <c r="J140"/>
  <c r="BK246"/>
  <c r="J243"/>
  <c r="BK229"/>
  <c r="J209"/>
  <c r="BK144"/>
  <c r="J272"/>
  <c r="J232"/>
  <c r="J269"/>
  <c r="J217"/>
  <c r="J201"/>
  <c r="J183"/>
  <c r="BK148"/>
  <c r="BK130"/>
  <c r="BK268"/>
  <c r="BK243"/>
  <c r="J236"/>
  <c r="BK201"/>
  <c r="BK169"/>
  <c r="J247"/>
  <c r="BK232"/>
  <c r="J226"/>
  <c r="BK197"/>
  <c r="BK183"/>
  <c r="J144"/>
  <c r="F34"/>
  <c r="J268"/>
  <c r="BK259"/>
  <c r="BK213"/>
  <c r="J197"/>
  <c r="J179"/>
  <c r="BK154"/>
  <c r="J265"/>
  <c r="J246"/>
  <c r="BK240"/>
  <c r="BK226"/>
  <c r="J205"/>
  <c r="J162"/>
  <c r="BK272"/>
  <c r="BK247"/>
  <c r="J229"/>
  <c r="BK187"/>
  <c r="J148"/>
  <c r="BK135"/>
  <c i="1" r="AS94"/>
  <c i="2" r="J240"/>
  <c r="BK217"/>
  <c r="BK274"/>
  <c r="BK236"/>
  <c r="BK221"/>
  <c r="J193"/>
  <c r="J158"/>
  <c r="J130"/>
  <c r="J173"/>
  <c l="1" r="T129"/>
  <c r="T128"/>
  <c r="T127"/>
  <c r="T168"/>
  <c r="BK212"/>
  <c r="J212"/>
  <c r="J100"/>
  <c r="P225"/>
  <c r="BK129"/>
  <c r="BK168"/>
  <c r="J168"/>
  <c r="J99"/>
  <c r="P212"/>
  <c r="T225"/>
  <c r="R251"/>
  <c r="P267"/>
  <c r="T270"/>
  <c r="R129"/>
  <c r="R225"/>
  <c r="R168"/>
  <c r="T212"/>
  <c r="T251"/>
  <c r="BK267"/>
  <c r="J267"/>
  <c r="J105"/>
  <c r="P129"/>
  <c r="P168"/>
  <c r="R212"/>
  <c r="BK225"/>
  <c r="J225"/>
  <c r="J101"/>
  <c r="BK251"/>
  <c r="J251"/>
  <c r="J102"/>
  <c r="P251"/>
  <c r="R267"/>
  <c r="T267"/>
  <c r="T266"/>
  <c r="BK270"/>
  <c r="J270"/>
  <c r="J106"/>
  <c r="P270"/>
  <c r="R270"/>
  <c r="BK264"/>
  <c r="J264"/>
  <c r="J103"/>
  <c r="BK273"/>
  <c r="J273"/>
  <c r="J107"/>
  <c r="BE252"/>
  <c r="BE247"/>
  <c r="BE272"/>
  <c r="F92"/>
  <c r="E117"/>
  <c r="J121"/>
  <c r="BE140"/>
  <c r="BE154"/>
  <c r="BE179"/>
  <c r="BE205"/>
  <c r="BE209"/>
  <c r="BE217"/>
  <c r="BE232"/>
  <c r="BE246"/>
  <c i="1" r="BA95"/>
  <c i="2" r="BE130"/>
  <c r="BE135"/>
  <c r="BE148"/>
  <c r="BE197"/>
  <c r="BE201"/>
  <c r="BE213"/>
  <c r="BE226"/>
  <c r="BE236"/>
  <c r="BE240"/>
  <c r="BE243"/>
  <c r="BE259"/>
  <c r="BE144"/>
  <c r="BE158"/>
  <c r="BE162"/>
  <c r="BE169"/>
  <c r="BE173"/>
  <c r="BE183"/>
  <c r="BE187"/>
  <c r="BE193"/>
  <c r="BE221"/>
  <c r="BE229"/>
  <c r="BE274"/>
  <c i="1" r="AW95"/>
  <c i="2" r="BE269"/>
  <c r="BE265"/>
  <c r="BE268"/>
  <c i="1" r="BC95"/>
  <c i="2" r="BE271"/>
  <c i="1" r="BD95"/>
  <c i="2" r="F35"/>
  <c i="1" r="BA94"/>
  <c r="AW94"/>
  <c r="AK30"/>
  <c r="BD94"/>
  <c r="W33"/>
  <c r="BC94"/>
  <c r="W32"/>
  <c i="2" l="1" r="R266"/>
  <c r="P128"/>
  <c r="P266"/>
  <c r="BK128"/>
  <c r="R128"/>
  <c r="R127"/>
  <c i="1" r="BB95"/>
  <c i="2" r="J129"/>
  <c r="J98"/>
  <c r="BK266"/>
  <c r="J266"/>
  <c r="J104"/>
  <c r="F33"/>
  <c i="1" r="AZ95"/>
  <c r="AZ94"/>
  <c r="W29"/>
  <c r="AY94"/>
  <c r="BB94"/>
  <c r="W31"/>
  <c i="2" r="J33"/>
  <c i="1" r="AV95"/>
  <c r="AT95"/>
  <c r="W30"/>
  <c i="2" l="1" r="BK127"/>
  <c r="J127"/>
  <c r="J96"/>
  <c r="P127"/>
  <c i="1" r="AU95"/>
  <c i="2" r="J128"/>
  <c r="J97"/>
  <c i="1" r="AU94"/>
  <c r="AX94"/>
  <c r="AV94"/>
  <c r="AK29"/>
  <c i="2" l="1" r="J30"/>
  <c i="1" r="AG95"/>
  <c r="AG94"/>
  <c r="AK26"/>
  <c r="AT94"/>
  <c r="AN94"/>
  <c i="2" l="1" r="J39"/>
  <c i="1" r="AN95"/>
  <c r="AK35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<sst xmlns="http://schemas.openxmlformats.org/spreadsheetml/2006/main">
  <si>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</si>
  <si>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</si>
  <si>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</si>
  <si>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</si>
  <si>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</si>
  <si>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{3cf6ee2f-41ce-45c2-8a88-c911f193e2fd}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</si>
  <si>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</si>
  <si>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</si>
  <si>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</si>
  <si>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</si>
  <si>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</si>
  <si>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</si>
  <si>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</si>
  <si>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</si>
  <si>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3025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</si>
  <si>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</si>
  <si>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</si>
  <si>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DOMAŽLICE - ULICE ŠUMAVSKÁ OPRAVA POVRCHU</t>
  </si>
  <si>
    <t>KSO:</t>
  </si>
  <si>
    <t>CC-CZ:</t>
  </si>
  <si>
    <t>Místo:</t>
  </si>
  <si>
    <t xml:space="preserve"> </t>
  </si>
  <si>
    <t>Datum:</t>
  </si>
  <si>
    <t>8. 4. 2025</t>
  </si>
  <si>
    <t>Zadavatel:</t>
  </si>
  <si>
    <t>IČ:</t>
  </si>
  <si>
    <t>Město Domažlice</t>
  </si>
  <si>
    <t>DIČ:</t>
  </si>
  <si>
    <t>Uchazeč:</t>
  </si>
  <si>
    <t>Vyplň údaj</t>
  </si>
  <si>
    <t>Projektant:</t>
  </si>
  <si>
    <t>MACÁN PROJEKCE DS s.r.o.</t>
  </si>
  <si>
    <t>True</t>
  </si>
  <si>
    <t>Zpracovatel:</t>
  </si>
  <si>
    <t>Žižkovský Petr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</si>
  <si>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</si>
  <si>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</si>
  <si>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</si>
  <si>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</si>
  <si>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</si>
  <si>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</si>
  <si>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</si>
  <si>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</si>
  <si>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</si>
  <si>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</si>
  <si>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</si>
  <si>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</si>
  <si>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</si>
  <si>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</si>
  <si>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</si>
  <si>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</si>
  <si>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</si>
  <si>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</si>
  <si>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</si>
  <si>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</si>
  <si>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</si>
  <si>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</si>
  <si>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</si>
  <si>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</si>
  <si>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</si>
  <si>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</si>
  <si>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</si>
  <si>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</si>
  <si>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</si>
  <si>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</si>
  <si>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</si>
  <si>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</si>
  <si>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</si>
  <si>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</si>
  <si>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</si>
  <si>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</si>
  <si>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</si>
  <si>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</si>
  <si>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</si>
  <si>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</si>
  <si>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</si>
  <si>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</si>
  <si>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</si>
  <si>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</si>
  <si>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</si>
  <si>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</si>
  <si>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SO101</t>
  </si>
  <si>
    <t>KOMUNIKACE</t>
  </si>
  <si>
    <t>STA</t>
  </si>
  <si>
    <t>1</t>
  </si>
  <si>
    <t>{61ba3b0b-cc23-42a6-85d5-262238730cc8}</t>
  </si>
  <si>
    <t>2</t>
  </si>
  <si>
    <t>odkop</t>
  </si>
  <si>
    <t>odkopávky</t>
  </si>
  <si>
    <t>m3</t>
  </si>
  <si>
    <t>109</t>
  </si>
  <si>
    <t>suť_AC</t>
  </si>
  <si>
    <t>suť asfaltové vrstvy</t>
  </si>
  <si>
    <t>t</t>
  </si>
  <si>
    <t>726,4</t>
  </si>
  <si>
    <t>KRYCÍ LIST SOUPISU PRACÍ</t>
  </si>
  <si>
    <t>hloub</t>
  </si>
  <si>
    <t>hloubení rýh</t>
  </si>
  <si>
    <t>17,25</t>
  </si>
  <si>
    <t>Objekt:</t>
  </si>
  <si>
    <t>SO101 - KOMUNIKACE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</si>
  <si>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</si>
  <si>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</si>
  <si>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</si>
  <si>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</si>
  <si>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</si>
  <si>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</si>
  <si>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</si>
  <si>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5 - Komunikace pozemní</t>
  </si>
  <si>
    <t xml:space="preserve">    8 - Trubní vedení</t>
  </si>
  <si>
    <t xml:space="preserve">    9 - Ostatní konstrukce a práce, bourání</t>
  </si>
  <si>
    <t xml:space="preserve">    997 - Přesun sutě</t>
  </si>
  <si>
    <t xml:space="preserve">    998 - Přesun hmot</t>
  </si>
  <si>
    <t>VRN - Vedlejší rozpočtové náklady</t>
  </si>
  <si>
    <t xml:space="preserve">    VRN1 - Průzkumné, zeměměřičské a projektové práce</t>
  </si>
  <si>
    <t xml:space="preserve">    VRN3 - Zařízení staveniště</t>
  </si>
  <si>
    <t xml:space="preserve">    VRN7 - Provozní vlivy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</si>
  <si>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</si>
  <si>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</si>
  <si>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</si>
  <si>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</si>
  <si>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</si>
  <si>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</si>
  <si>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</si>
  <si>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</si>
  <si>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</si>
  <si>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</si>
  <si>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</si>
  <si>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</si>
  <si>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</si>
  <si>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</si>
  <si>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</si>
  <si>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</si>
  <si>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</si>
  <si>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</si>
  <si>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113154548</t>
  </si>
  <si>
    <t>Frézování živičného podkladu nebo krytu s naložením hmot na dopravní prostředek plochy přes 500 do 2 000 m2 pruhu šířky přes 1 m, tloušťky vrstvy 100 mm</t>
  </si>
  <si>
    <t>m2</t>
  </si>
  <si>
    <t>CS ÚRS 2025 01</t>
  </si>
  <si>
    <t>4</t>
  </si>
  <si>
    <t>-1518990782</t>
  </si>
  <si>
    <t>P</t>
  </si>
  <si>
    <t>Poznámka k položce:_x000d_
nebyly prováděny zkoušky PAU, předpoklad PAU T4</t>
  </si>
  <si>
    <t>VV</t>
  </si>
  <si>
    <t>komunikace</t>
  </si>
  <si>
    <t>2240</t>
  </si>
  <si>
    <t>Součet</t>
  </si>
  <si>
    <t>113107242</t>
  </si>
  <si>
    <t>Odstranění podkladů nebo krytů strojně plochy jednotlivě přes 200 m2 s přemístěním hmot na skládku na vzdálenost do 20 m nebo s naložením na dopravní prostředek živičných, o tl. vrstvy přes 50 do 100 mm</t>
  </si>
  <si>
    <t>1222364882</t>
  </si>
  <si>
    <t>odstranění podkladu živičného 100 mm - stávající chodník</t>
  </si>
  <si>
    <t>960</t>
  </si>
  <si>
    <t>3</t>
  </si>
  <si>
    <t>113107170</t>
  </si>
  <si>
    <t>Odstranění podkladů nebo krytů strojně plochy jednotlivě přes 50 m2 do 200 m2 s přemístěním hmot na skládku na vzdálenost do 20 m nebo s naložením na dopravní prostředek z betonu prostého, o tl. vrstvy do 100 mm</t>
  </si>
  <si>
    <t>933658434</t>
  </si>
  <si>
    <t>odstranění podkladu betonového 100 mm - stávající chodník</t>
  </si>
  <si>
    <t>130</t>
  </si>
  <si>
    <t>113202111</t>
  </si>
  <si>
    <t>Vytrhání obrub s vybouráním lože, s přemístěním hmot na skládku na vzdálenost do 3 m nebo s naložením na dopravní prostředek z krajníků nebo obrubníků stojatých</t>
  </si>
  <si>
    <t>m</t>
  </si>
  <si>
    <t>-1485807827</t>
  </si>
  <si>
    <t>vytrhání stávajících betonových obrub</t>
  </si>
  <si>
    <t>560</t>
  </si>
  <si>
    <t>5</t>
  </si>
  <si>
    <t>122151104</t>
  </si>
  <si>
    <t>Odkopávky a prokopávky nezapažené strojně v hornině třídy těžitelnosti I skupiny 1 a 2 přes 100 do 500 m3</t>
  </si>
  <si>
    <t>-892442357</t>
  </si>
  <si>
    <t>odkopávky pro spodní stavbu - chodník</t>
  </si>
  <si>
    <t>530*0,1</t>
  </si>
  <si>
    <t>odkopávky pro spodní stavbu sjezdy</t>
  </si>
  <si>
    <t>560*0,1</t>
  </si>
  <si>
    <t>6</t>
  </si>
  <si>
    <t>132151101</t>
  </si>
  <si>
    <t>Hloubení nezapažených rýh šířky do 800 mm strojně s urovnáním dna do předepsaného profilu a spádu v hornině třídy těžitelnosti I skupiny 1 a 2 do 20 m3</t>
  </si>
  <si>
    <t>1511596751</t>
  </si>
  <si>
    <t>rýha pro silniční obruby</t>
  </si>
  <si>
    <t>0,1*0,3*575</t>
  </si>
  <si>
    <t>7</t>
  </si>
  <si>
    <t>162701105R</t>
  </si>
  <si>
    <t xml:space="preserve">Vodorovné přemístění výkopku nebo sypaniny po suchu  na obvyklém dopravním prostředku, bez naložení výkopku, avšak se složením bez rozhrnutí z horniny tř. 1 až 4 na skládku včetně likvidace v souladu se zákonem o odpadech</t>
  </si>
  <si>
    <t>-1707390604</t>
  </si>
  <si>
    <t>8</t>
  </si>
  <si>
    <t>181951112</t>
  </si>
  <si>
    <t>Úprava pláně vyrovnáním výškových rozdílů strojně v hornině třídy těžitelnosti I, skupiny 1 až 3 se zhutněním</t>
  </si>
  <si>
    <t>-698596808</t>
  </si>
  <si>
    <t>chodník</t>
  </si>
  <si>
    <t>530</t>
  </si>
  <si>
    <t>sjezdy</t>
  </si>
  <si>
    <t>Komunikace pozemní</t>
  </si>
  <si>
    <t>9</t>
  </si>
  <si>
    <t>564851011</t>
  </si>
  <si>
    <t>Podklad ze štěrkodrti ŠD s rozprostřením a zhutněním plochy jednotlivě do 100 m2, po zhutnění tl. 150 mm</t>
  </si>
  <si>
    <t>-243555832</t>
  </si>
  <si>
    <t>lože pod silniční obruby</t>
  </si>
  <si>
    <t>575*0,3</t>
  </si>
  <si>
    <t>10</t>
  </si>
  <si>
    <t>566501111</t>
  </si>
  <si>
    <t>Úprava dosavadního krytu z kameniva drceného jako podklad pro nový kryt s vyrovnáním profilu v příčném i podélném směru, s vlhčením a zhutněním, s doplněním kamenivem drceným, jeho rozprostřením a zhutněním, v množství přes 0,08 do 0,10 m3/m2</t>
  </si>
  <si>
    <t>-962933907</t>
  </si>
  <si>
    <t>11</t>
  </si>
  <si>
    <t>564911411</t>
  </si>
  <si>
    <t>Podklad nebo podsyp z asfaltového recyklátu s rozprostřením a zhutněním plochy přes 100 m2, po zhutnění tl. 50 mm</t>
  </si>
  <si>
    <t>-788457913</t>
  </si>
  <si>
    <t>577155112</t>
  </si>
  <si>
    <t>Asfaltový beton vrstva ložní ACL 16 (ABH) s rozprostřením a zhutněním z nemodifikovaného asfaltu v pruhu šířky do 3 m, po zhutnění tl. 60 mm</t>
  </si>
  <si>
    <t>-37843448</t>
  </si>
  <si>
    <t>13</t>
  </si>
  <si>
    <t>577143111</t>
  </si>
  <si>
    <t>Asfaltový beton vrstva obrusná ACO 8 (ABJ) s rozprostřením a se zhutněním z nemodifikovaného asfaltu v pruhu šířky do 3 m, po zhutnění tl. 50 mm</t>
  </si>
  <si>
    <t>1081169612</t>
  </si>
  <si>
    <t>14</t>
  </si>
  <si>
    <t>573231109</t>
  </si>
  <si>
    <t>Postřik spojovací PS bez posypu kamenivem ze silniční emulze, v množství 0,60 kg/m2</t>
  </si>
  <si>
    <t>-733120252</t>
  </si>
  <si>
    <t>15</t>
  </si>
  <si>
    <t>577155122</t>
  </si>
  <si>
    <t>Asfaltový beton vrstva ložní ACL 16 (ABH) s rozprostřením a zhutněním z nemodifikovaného asfaltu v pruhu šířky přes 3 m, po zhutnění tl. 60 mm</t>
  </si>
  <si>
    <t>1104209402</t>
  </si>
  <si>
    <t>16</t>
  </si>
  <si>
    <t>573231106</t>
  </si>
  <si>
    <t>Postřik spojovací PS bez posypu kamenivem ze silniční emulze, v množství 0,30 kg/m2</t>
  </si>
  <si>
    <t>-383494455</t>
  </si>
  <si>
    <t>17</t>
  </si>
  <si>
    <t>577134121</t>
  </si>
  <si>
    <t>Asfaltový beton vrstva obrusná ACO 11 (ABS) s rozprostřením a se zhutněním z nemodifikovaného asfaltu v pruhu šířky přes 3 m tř. I (ACO 11+), po zhutnění tl. 40 mm</t>
  </si>
  <si>
    <t>-1491692763</t>
  </si>
  <si>
    <t>18</t>
  </si>
  <si>
    <t>569931132</t>
  </si>
  <si>
    <t>Zpevnění krajnic nebo komunikací pro pěší s rozprostřením a zhutněním, po zhutnění asfaltovým recyklátem tl. 100 mm</t>
  </si>
  <si>
    <t>1979365917</t>
  </si>
  <si>
    <t>25*0,5</t>
  </si>
  <si>
    <t>Trubní vedení</t>
  </si>
  <si>
    <t>19</t>
  </si>
  <si>
    <t>899132121</t>
  </si>
  <si>
    <t>Výměna (výšková úprava) poklopu kanalizačního s rámem pevným s ošetřením podkladních vrstev hloubky do 25 cm</t>
  </si>
  <si>
    <t>kus</t>
  </si>
  <si>
    <t>989961139</t>
  </si>
  <si>
    <t>Poznámka k položce:_x000d_
budou použity stávající poklopy</t>
  </si>
  <si>
    <t>20</t>
  </si>
  <si>
    <t>899132212</t>
  </si>
  <si>
    <t>Výměna (výšková úprava) poklopu vodovodního samonivelačního nebo pevného šoupátkového nebo hydrantového</t>
  </si>
  <si>
    <t>-1721542960</t>
  </si>
  <si>
    <t xml:space="preserve">Poznámka k položce:_x000d_
budou použity stávající poklopy </t>
  </si>
  <si>
    <t>33</t>
  </si>
  <si>
    <t>899133211</t>
  </si>
  <si>
    <t>Výměna (výšková úprava) vtokové mříže uliční vpusti na betonové skruži s použitím betonových vyrovnávacích prvků</t>
  </si>
  <si>
    <t>2840722</t>
  </si>
  <si>
    <t xml:space="preserve">Poznámka k položce:_x000d_
budou použity stávající mříže </t>
  </si>
  <si>
    <t>Ostatní konstrukce a práce, bourání</t>
  </si>
  <si>
    <t>22</t>
  </si>
  <si>
    <t>916131213</t>
  </si>
  <si>
    <t>Osazení silničního obrubníku betonového se zřízením lože, s vyplněním a zatřením spár cementovou maltou stojatého s boční opěrou z betonu prostého, do lože z betonu prostého</t>
  </si>
  <si>
    <t>-1710189784</t>
  </si>
  <si>
    <t>575</t>
  </si>
  <si>
    <t>23</t>
  </si>
  <si>
    <t>M</t>
  </si>
  <si>
    <t>59217031</t>
  </si>
  <si>
    <t>obrubník silniční betonový 1000x150x250mm</t>
  </si>
  <si>
    <t>907543903</t>
  </si>
  <si>
    <t>575*1,02</t>
  </si>
  <si>
    <t>24</t>
  </si>
  <si>
    <t>916231213</t>
  </si>
  <si>
    <t>Osazení chodníkového obrubníku betonového se zřízením lože, s vyplněním a zatřením spár cementovou maltou stojatého s boční opěrou z betonu prostého, do lože z betonu prostého</t>
  </si>
  <si>
    <t>-1281111428</t>
  </si>
  <si>
    <t>předpoklad doplnění v místech vjezdů</t>
  </si>
  <si>
    <t>30</t>
  </si>
  <si>
    <t>25</t>
  </si>
  <si>
    <t>59217016</t>
  </si>
  <si>
    <t>obrubník betonový chodníkový 1000x80x250mm</t>
  </si>
  <si>
    <t>-1151414654</t>
  </si>
  <si>
    <t>30*1,02</t>
  </si>
  <si>
    <t>26</t>
  </si>
  <si>
    <t>919735112</t>
  </si>
  <si>
    <t>Řezání stávajícího živičného krytu nebo podkladu hloubky přes 50 do 100 mm</t>
  </si>
  <si>
    <t>-1250585515</t>
  </si>
  <si>
    <t>35</t>
  </si>
  <si>
    <t>27</t>
  </si>
  <si>
    <t>919732211</t>
  </si>
  <si>
    <t>Styčná pracovní spára při napojení nového živičného povrchu na stávající se zalitím za tepla modifikovanou asfaltovou hmotou s posypem vápenným hydrátem šířky do 15 mm, hloubky do 25 mm včetně prořezání spáry</t>
  </si>
  <si>
    <t>334002881</t>
  </si>
  <si>
    <t>28</t>
  </si>
  <si>
    <t>0001R</t>
  </si>
  <si>
    <t>Veřejné osvětlení - výměna stávajícího AYKY kabelu za CYKY a to v úseku od lampy č. 4 až po lampu č. 14 včetně zemních prací, demonáže a montáže kabelů, zemícího pásku, obsypu a výstražné fólie, chrániček kabelů, dodání potřebného materiálu a včetně odvozu a likvidace přebytečných materiálů a zeminy</t>
  </si>
  <si>
    <t>420870892</t>
  </si>
  <si>
    <t>29</t>
  </si>
  <si>
    <t>0002R</t>
  </si>
  <si>
    <t>Veřejné osvětlení - výměna stožárů (nové stožáry výšky 5m, celková délka 5,6m, 1x zális, svařeno z 2 trubek, horní průměr trubky je Ø 60 mm, montáž svítidel přímo na stožár, svítidla budou použita stávající LED veřejné osvětlení VO2 30W) včetně demontáže a montáže stožárů a svítidel, a včetně odvozu a likvidace přebytečných materiálů.</t>
  </si>
  <si>
    <t>ks</t>
  </si>
  <si>
    <t>1811114336</t>
  </si>
  <si>
    <t xml:space="preserve">lampa č. 5 - lampa č. 13 </t>
  </si>
  <si>
    <t>997</t>
  </si>
  <si>
    <t>Přesun sutě</t>
  </si>
  <si>
    <t>9972115111R</t>
  </si>
  <si>
    <t>Vodorovná doprava suti z asfaltových vrstev se složením a hrubým urovnáním, na recyklační skládku včetně poplatku za skládku - zajišťuje zhotovitel</t>
  </si>
  <si>
    <t>-1382645144</t>
  </si>
  <si>
    <t>z položky č. 1</t>
  </si>
  <si>
    <t>515,2</t>
  </si>
  <si>
    <t>z položky č. 2</t>
  </si>
  <si>
    <t>211,2</t>
  </si>
  <si>
    <t>31</t>
  </si>
  <si>
    <t>997211511R</t>
  </si>
  <si>
    <t>Vodorovná doprava suti nebo vybouraných hmot suti se složením a hrubým urovnáním, na skládku včetně likvidace v souladu se zákonem o odpadech</t>
  </si>
  <si>
    <t>-25610356</t>
  </si>
  <si>
    <t>suť celkem za celý SO</t>
  </si>
  <si>
    <t>880,92</t>
  </si>
  <si>
    <t>-suť_AC</t>
  </si>
  <si>
    <t>998</t>
  </si>
  <si>
    <t>Přesun hmot</t>
  </si>
  <si>
    <t>32</t>
  </si>
  <si>
    <t>998225111</t>
  </si>
  <si>
    <t xml:space="preserve">Přesun hmot pro komunikace s krytem z kameniva, monolitickým betonovým nebo živičným  dopravní vzdálenost do 200 m jakékoliv délky objektu</t>
  </si>
  <si>
    <t>-1050094988</t>
  </si>
  <si>
    <t>VRN</t>
  </si>
  <si>
    <t>Vedlejší rozpočtové náklady</t>
  </si>
  <si>
    <t>VRN1</t>
  </si>
  <si>
    <t>Průzkumné, zeměměřičské a projektové práce</t>
  </si>
  <si>
    <t>012414000</t>
  </si>
  <si>
    <t>Geometrický plán</t>
  </si>
  <si>
    <t>kpl</t>
  </si>
  <si>
    <t>1024</t>
  </si>
  <si>
    <t>-1977932793</t>
  </si>
  <si>
    <t>34</t>
  </si>
  <si>
    <t>012444000</t>
  </si>
  <si>
    <t>Geodetické měření skutečného provedení stavby_x000d_
včetně vložení potřebných dat do DTM</t>
  </si>
  <si>
    <t>-1997140070</t>
  </si>
  <si>
    <t>VRN3</t>
  </si>
  <si>
    <t>Zařízení staveniště</t>
  </si>
  <si>
    <t>031002000</t>
  </si>
  <si>
    <t>Související (přípravné) práce pro zařízení staveniště</t>
  </si>
  <si>
    <t>78141987</t>
  </si>
  <si>
    <t>36</t>
  </si>
  <si>
    <t>039002000</t>
  </si>
  <si>
    <t>Zrušení zařízení staveniště</t>
  </si>
  <si>
    <t>1837110044</t>
  </si>
  <si>
    <t>VRN7</t>
  </si>
  <si>
    <t>Provozní vlivy</t>
  </si>
  <si>
    <t>37</t>
  </si>
  <si>
    <t>072103000</t>
  </si>
  <si>
    <t>Silniční provoz - zajištění DIO včetně zpracování a projednání DIO</t>
  </si>
  <si>
    <t>1184675702</t>
  </si>
  <si>
    <t>SEZNAM FIGUR</t>
  </si>
  <si>
    <t>Výměra</t>
  </si>
  <si>
    <t>Použití figury:</t>
  </si>
  <si>
    <t>Hloubení rýh nezapažených š do 800 mm v hornině třídy těžitelnosti I skupiny 1 a 2 objem do 20 m3 strojně</t>
  </si>
  <si>
    <t>Odkopávky a prokopávky nezapažené v hornině třídy těžitelnosti I skupiny 1 a 2 objem do 500 m3 strojně</t>
  </si>
  <si>
    <t>Vodorovná doprava suti po suchu na vzdálenost do 1 km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</si>
</sst>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4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8"/>
      <color rgb="FF000000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b/>
      <sz val="9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40" fillId="0" borderId="0" applyNumberFormat="0" applyFill="0" applyBorder="0" applyAlignment="0" applyProtection="0"/>
  </cellStyleXfs>
  <cellXfs count="293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6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7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7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8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9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7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1" fillId="0" borderId="14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2" fillId="4" borderId="6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right" vertical="center"/>
    </xf>
    <xf numFmtId="0" fontId="22" fillId="4" borderId="8" xfId="0" applyFont="1" applyFill="1" applyBorder="1" applyAlignment="1" applyProtection="1">
      <alignment horizontal="left" vertical="center"/>
    </xf>
    <xf numFmtId="0" fontId="22" fillId="4" borderId="0" xfId="0" applyFont="1" applyFill="1" applyAlignment="1" applyProtection="1">
      <alignment horizontal="center" vertical="center"/>
    </xf>
    <xf numFmtId="0" fontId="23" fillId="0" borderId="16" xfId="0" applyFont="1" applyBorder="1" applyAlignment="1" applyProtection="1">
      <alignment horizontal="center" vertical="center" wrapText="1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20" fillId="0" borderId="14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7" fillId="0" borderId="0" xfId="0" applyFont="1" applyAlignment="1" applyProtection="1">
      <alignment horizontal="left" vertical="center" wrapText="1"/>
    </xf>
    <xf numFmtId="0" fontId="28" fillId="0" borderId="0" xfId="0" applyFont="1" applyAlignment="1" applyProtection="1">
      <alignment vertical="center"/>
    </xf>
    <xf numFmtId="4" fontId="28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9" fillId="0" borderId="19" xfId="0" applyNumberFormat="1" applyFont="1" applyBorder="1" applyAlignment="1" applyProtection="1">
      <alignment vertical="center"/>
    </xf>
    <xf numFmtId="4" fontId="29" fillId="0" borderId="20" xfId="0" applyNumberFormat="1" applyFont="1" applyBorder="1" applyAlignment="1" applyProtection="1">
      <alignment vertical="center"/>
    </xf>
    <xf numFmtId="166" fontId="29" fillId="0" borderId="20" xfId="0" applyNumberFormat="1" applyFont="1" applyBorder="1" applyAlignment="1" applyProtection="1">
      <alignment vertical="center"/>
    </xf>
    <xf numFmtId="4" fontId="29" fillId="0" borderId="21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13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right" vertical="center"/>
    </xf>
    <xf numFmtId="0" fontId="32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2" fillId="4" borderId="16" xfId="0" applyFont="1" applyFill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3" fillId="0" borderId="12" xfId="0" applyNumberFormat="1" applyFont="1" applyBorder="1" applyAlignment="1" applyProtection="1"/>
    <xf numFmtId="166" fontId="33" fillId="0" borderId="13" xfId="0" applyNumberFormat="1" applyFont="1" applyBorder="1" applyAlignment="1" applyProtection="1"/>
    <xf numFmtId="4" fontId="34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0" borderId="22" xfId="0" applyFont="1" applyBorder="1" applyAlignment="1" applyProtection="1">
      <alignment horizontal="center" vertical="center"/>
    </xf>
    <xf numFmtId="49" fontId="22" fillId="0" borderId="22" xfId="0" applyNumberFormat="1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center" vertical="center" wrapText="1"/>
    </xf>
    <xf numFmtId="167" fontId="22" fillId="0" borderId="22" xfId="0" applyNumberFormat="1" applyFont="1" applyBorder="1" applyAlignment="1" applyProtection="1">
      <alignment vertical="center"/>
    </xf>
    <xf numFmtId="4" fontId="22" fillId="2" borderId="22" xfId="0" applyNumberFormat="1" applyFont="1" applyFill="1" applyBorder="1" applyAlignment="1" applyProtection="1">
      <alignment vertical="center"/>
      <protection locked="0"/>
    </xf>
    <xf numFmtId="4" fontId="22" fillId="0" borderId="22" xfId="0" applyNumberFormat="1" applyFont="1" applyBorder="1" applyAlignment="1" applyProtection="1">
      <alignment vertical="center"/>
    </xf>
    <xf numFmtId="0" fontId="23" fillId="2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5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5" fillId="0" borderId="0" xfId="0" applyFont="1" applyAlignment="1" applyProtection="1">
      <alignment horizontal="left" vertical="center"/>
    </xf>
    <xf numFmtId="0" fontId="36" fillId="0" borderId="0" xfId="0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3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3" xfId="0" applyFont="1" applyBorder="1" applyAlignment="1">
      <alignment vertical="center"/>
    </xf>
    <xf numFmtId="0" fontId="11" fillId="0" borderId="14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37" fillId="0" borderId="22" xfId="0" applyFont="1" applyBorder="1" applyAlignment="1" applyProtection="1">
      <alignment horizontal="center" vertical="center"/>
    </xf>
    <xf numFmtId="49" fontId="37" fillId="0" borderId="22" xfId="0" applyNumberFormat="1" applyFont="1" applyBorder="1" applyAlignment="1" applyProtection="1">
      <alignment horizontal="left" vertical="center" wrapText="1"/>
    </xf>
    <xf numFmtId="0" fontId="37" fillId="0" borderId="22" xfId="0" applyFont="1" applyBorder="1" applyAlignment="1" applyProtection="1">
      <alignment horizontal="left" vertical="center" wrapText="1"/>
    </xf>
    <xf numFmtId="0" fontId="37" fillId="0" borderId="22" xfId="0" applyFont="1" applyBorder="1" applyAlignment="1" applyProtection="1">
      <alignment horizontal="center" vertical="center" wrapText="1"/>
    </xf>
    <xf numFmtId="167" fontId="37" fillId="0" borderId="22" xfId="0" applyNumberFormat="1" applyFont="1" applyBorder="1" applyAlignment="1" applyProtection="1">
      <alignment vertical="center"/>
    </xf>
    <xf numFmtId="4" fontId="37" fillId="2" borderId="22" xfId="0" applyNumberFormat="1" applyFont="1" applyFill="1" applyBorder="1" applyAlignment="1" applyProtection="1">
      <alignment vertical="center"/>
      <protection locked="0"/>
    </xf>
    <xf numFmtId="4" fontId="37" fillId="0" borderId="22" xfId="0" applyNumberFormat="1" applyFont="1" applyBorder="1" applyAlignment="1" applyProtection="1">
      <alignment vertical="center"/>
    </xf>
    <xf numFmtId="0" fontId="38" fillId="0" borderId="3" xfId="0" applyFont="1" applyBorder="1" applyAlignment="1">
      <alignment vertical="center"/>
    </xf>
    <xf numFmtId="0" fontId="37" fillId="2" borderId="14" xfId="0" applyFont="1" applyFill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center" vertical="center"/>
    </xf>
    <xf numFmtId="0" fontId="11" fillId="0" borderId="19" xfId="0" applyFont="1" applyBorder="1" applyAlignment="1" applyProtection="1">
      <alignment vertical="center"/>
    </xf>
    <xf numFmtId="0" fontId="11" fillId="0" borderId="20" xfId="0" applyFont="1" applyBorder="1" applyAlignment="1" applyProtection="1">
      <alignment vertical="center"/>
    </xf>
    <xf numFmtId="0" fontId="11" fillId="0" borderId="21" xfId="0" applyFont="1" applyBorder="1" applyAlignment="1" applyProtection="1">
      <alignment vertical="center"/>
    </xf>
    <xf numFmtId="0" fontId="1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0" fillId="0" borderId="3" xfId="0" applyFont="1" applyBorder="1" applyAlignment="1">
      <alignment horizontal="center" vertical="center" wrapText="1"/>
    </xf>
    <xf numFmtId="0" fontId="22" fillId="4" borderId="16" xfId="0" applyFont="1" applyFill="1" applyBorder="1" applyAlignment="1">
      <alignment horizontal="center" vertical="center" wrapText="1"/>
    </xf>
    <xf numFmtId="0" fontId="22" fillId="4" borderId="17" xfId="0" applyFont="1" applyFill="1" applyBorder="1" applyAlignment="1">
      <alignment horizontal="center" vertical="center" wrapText="1"/>
    </xf>
    <xf numFmtId="0" fontId="22" fillId="4" borderId="18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39" fillId="0" borderId="16" xfId="0" applyFont="1" applyBorder="1" applyAlignment="1">
      <alignment horizontal="left" vertical="center" wrapText="1"/>
    </xf>
    <xf numFmtId="0" fontId="39" fillId="0" borderId="22" xfId="0" applyFont="1" applyBorder="1" applyAlignment="1">
      <alignment horizontal="left" vertical="center" wrapText="1"/>
    </xf>
    <xf numFmtId="0" fontId="39" fillId="0" borderId="22" xfId="0" applyFont="1" applyBorder="1" applyAlignment="1">
      <alignment horizontal="left" vertical="center"/>
    </xf>
    <xf numFmtId="167" fontId="39" fillId="0" borderId="18" xfId="0" applyNumberFormat="1" applyFont="1" applyBorder="1" applyAlignment="1">
      <alignment vertical="center"/>
    </xf>
    <xf numFmtId="0" fontId="0" fillId="0" borderId="0" xfId="0" applyFont="1" applyAlignment="1">
      <alignment horizontal="left" vertical="center" wrapText="1"/>
    </xf>
    <xf numFmtId="167" fontId="0" fillId="0" borderId="0" xfId="0" applyNumberFormat="1" applyFont="1" applyAlignment="1">
      <alignment vertical="center"/>
    </xf>
    <xf numFmtId="0" fontId="34" fillId="0" borderId="0" xfId="0" applyFont="1" applyAlignment="1">
      <alignment horizontal="left"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styles" Target="styles.xml" /><Relationship Id="rId5" Type="http://schemas.openxmlformats.org/officeDocument/2006/relationships/theme" Target="theme/theme1.xml" /><Relationship Id="rId6" Type="http://schemas.openxmlformats.org/officeDocument/2006/relationships/calcChain" Target="calcChain.xml" /><Relationship Id="rId7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image" Target="../media/image1.jpg" /><Relationship Id="rId2" Type="http://schemas.openxmlformats.org/officeDocument/2006/relationships/image" Target="../media/image2.jpg" /><Relationship Id="rId3" Type="http://schemas.openxmlformats.org/officeDocument/2006/relationships/hyperlink" Target="https://app.urs.cz/products/kros4" TargetMode="External" /><Relationship Id="rId4" Type="http://schemas.openxmlformats.org/officeDocument/2006/relationships/image" Target="../media/image3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image" Target="../media/image4.jpg" /><Relationship Id="rId2" Type="http://schemas.openxmlformats.org/officeDocument/2006/relationships/image" Target="../media/image5.jpg" /><Relationship Id="rId3" Type="http://schemas.openxmlformats.org/officeDocument/2006/relationships/image" Target="../media/image6.jpg" /><Relationship Id="rId4" Type="http://schemas.openxmlformats.org/officeDocument/2006/relationships/hyperlink" Target="https://app.urs.cz/products/kros4" TargetMode="External" /><Relationship Id="rId5" Type="http://schemas.openxmlformats.org/officeDocument/2006/relationships/image" Target="../media/image3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3.pn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86995</xdr:colOff>
      <xdr:row>3</xdr:row>
      <xdr:rowOff>0</xdr:rowOff>
    </xdr:from>
    <xdr:to>
      <xdr:col>40</xdr:col>
      <xdr:colOff>367665</xdr:colOff>
      <xdr:row>6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39</xdr:col>
      <xdr:colOff>225425</xdr:colOff>
      <xdr:row>81</xdr:row>
      <xdr:rowOff>0</xdr:rowOff>
    </xdr:from>
    <xdr:to>
      <xdr:col>41</xdr:col>
      <xdr:colOff>176530</xdr:colOff>
      <xdr:row>85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4" name="Picture 3">
          <a:hlinkClick xmlns:r="http://schemas.openxmlformats.org/officeDocument/2006/relationships" r:id="rId3" tooltip="https://app.urs.cz/products/kros4"/>
        </xdr:cNvPr>
        <xdr:cNvPicPr/>
      </xdr:nvPicPr>
      <xdr:blipFill>
        <a:blip xmlns:r="http://schemas.openxmlformats.org/officeDocument/2006/relationships" r:embed="rId4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362585</xdr:colOff>
      <xdr:row>3</xdr:row>
      <xdr:rowOff>0</xdr:rowOff>
    </xdr:from>
    <xdr:to>
      <xdr:col>9</xdr:col>
      <xdr:colOff>1215390</xdr:colOff>
      <xdr:row>7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362585</xdr:colOff>
      <xdr:row>81</xdr:row>
      <xdr:rowOff>0</xdr:rowOff>
    </xdr:from>
    <xdr:to>
      <xdr:col>9</xdr:col>
      <xdr:colOff>1215390</xdr:colOff>
      <xdr:row>85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362585</xdr:colOff>
      <xdr:row>113</xdr:row>
      <xdr:rowOff>0</xdr:rowOff>
    </xdr:from>
    <xdr:to>
      <xdr:col>9</xdr:col>
      <xdr:colOff>1215390</xdr:colOff>
      <xdr:row>117</xdr:row>
      <xdr:rowOff>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4" tooltip="https://app.urs.cz/products/kros4"/>
        </xdr:cNvPr>
        <xdr:cNvPicPr/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6385" cy="286385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6" t="s">
        <v>0</v>
      </c>
      <c r="AZ1" s="16" t="s">
        <v>1</v>
      </c>
      <c r="BA1" s="16" t="s">
        <v>2</v>
      </c>
      <c r="BB1" s="16" t="s">
        <v>3</v>
      </c>
      <c r="BT1" s="16" t="s">
        <v>4</v>
      </c>
      <c r="BU1" s="16" t="s">
        <v>4</v>
      </c>
      <c r="BV1" s="16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7" t="s">
        <v>6</v>
      </c>
      <c r="BT2" s="17" t="s">
        <v>7</v>
      </c>
    </row>
    <row r="3" s="1" customFormat="1" ht="6.96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8</v>
      </c>
    </row>
    <row r="4" s="1" customFormat="1" ht="24.96" customHeight="1">
      <c r="B4" s="21"/>
      <c r="C4" s="22"/>
      <c r="D4" s="23" t="s">
        <v>9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0"/>
      <c r="AS4" s="24" t="s">
        <v>10</v>
      </c>
      <c r="BE4" s="25" t="s">
        <v>11</v>
      </c>
      <c r="BS4" s="17" t="s">
        <v>12</v>
      </c>
    </row>
    <row r="5" s="1" customFormat="1" ht="12" customHeight="1">
      <c r="B5" s="21"/>
      <c r="C5" s="22"/>
      <c r="D5" s="26" t="s">
        <v>13</v>
      </c>
      <c r="E5" s="22"/>
      <c r="F5" s="22"/>
      <c r="G5" s="22"/>
      <c r="H5" s="22"/>
      <c r="I5" s="22"/>
      <c r="J5" s="22"/>
      <c r="K5" s="27" t="s">
        <v>14</v>
      </c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0"/>
      <c r="BE5" s="28" t="s">
        <v>15</v>
      </c>
      <c r="BS5" s="17" t="s">
        <v>6</v>
      </c>
    </row>
    <row r="6" s="1" customFormat="1" ht="36.96" customHeight="1">
      <c r="B6" s="21"/>
      <c r="C6" s="22"/>
      <c r="D6" s="29" t="s">
        <v>16</v>
      </c>
      <c r="E6" s="22"/>
      <c r="F6" s="22"/>
      <c r="G6" s="22"/>
      <c r="H6" s="22"/>
      <c r="I6" s="22"/>
      <c r="J6" s="22"/>
      <c r="K6" s="30" t="s">
        <v>17</v>
      </c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0"/>
      <c r="BE6" s="31"/>
      <c r="BS6" s="17" t="s">
        <v>6</v>
      </c>
    </row>
    <row r="7" s="1" customFormat="1" ht="12" customHeight="1">
      <c r="B7" s="21"/>
      <c r="C7" s="22"/>
      <c r="D7" s="32" t="s">
        <v>18</v>
      </c>
      <c r="E7" s="22"/>
      <c r="F7" s="22"/>
      <c r="G7" s="22"/>
      <c r="H7" s="22"/>
      <c r="I7" s="22"/>
      <c r="J7" s="22"/>
      <c r="K7" s="27" t="s">
        <v>1</v>
      </c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32" t="s">
        <v>19</v>
      </c>
      <c r="AL7" s="22"/>
      <c r="AM7" s="22"/>
      <c r="AN7" s="27" t="s">
        <v>1</v>
      </c>
      <c r="AO7" s="22"/>
      <c r="AP7" s="22"/>
      <c r="AQ7" s="22"/>
      <c r="AR7" s="20"/>
      <c r="BE7" s="31"/>
      <c r="BS7" s="17" t="s">
        <v>6</v>
      </c>
    </row>
    <row r="8" s="1" customFormat="1" ht="12" customHeight="1">
      <c r="B8" s="21"/>
      <c r="C8" s="22"/>
      <c r="D8" s="32" t="s">
        <v>20</v>
      </c>
      <c r="E8" s="22"/>
      <c r="F8" s="22"/>
      <c r="G8" s="22"/>
      <c r="H8" s="22"/>
      <c r="I8" s="22"/>
      <c r="J8" s="22"/>
      <c r="K8" s="27" t="s">
        <v>21</v>
      </c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32" t="s">
        <v>22</v>
      </c>
      <c r="AL8" s="22"/>
      <c r="AM8" s="22"/>
      <c r="AN8" s="33" t="s">
        <v>23</v>
      </c>
      <c r="AO8" s="22"/>
      <c r="AP8" s="22"/>
      <c r="AQ8" s="22"/>
      <c r="AR8" s="20"/>
      <c r="BE8" s="31"/>
      <c r="BS8" s="17" t="s">
        <v>6</v>
      </c>
    </row>
    <row r="9" s="1" customFormat="1" ht="14.4" customHeight="1">
      <c r="B9" s="21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0"/>
      <c r="BE9" s="31"/>
      <c r="BS9" s="17" t="s">
        <v>6</v>
      </c>
    </row>
    <row r="10" s="1" customFormat="1" ht="12" customHeight="1">
      <c r="B10" s="21"/>
      <c r="C10" s="22"/>
      <c r="D10" s="32" t="s">
        <v>24</v>
      </c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32" t="s">
        <v>25</v>
      </c>
      <c r="AL10" s="22"/>
      <c r="AM10" s="22"/>
      <c r="AN10" s="27" t="s">
        <v>1</v>
      </c>
      <c r="AO10" s="22"/>
      <c r="AP10" s="22"/>
      <c r="AQ10" s="22"/>
      <c r="AR10" s="20"/>
      <c r="BE10" s="31"/>
      <c r="BS10" s="17" t="s">
        <v>6</v>
      </c>
    </row>
    <row r="11" s="1" customFormat="1" ht="18.48" customHeight="1">
      <c r="B11" s="21"/>
      <c r="C11" s="22"/>
      <c r="D11" s="22"/>
      <c r="E11" s="27" t="s">
        <v>26</v>
      </c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32" t="s">
        <v>27</v>
      </c>
      <c r="AL11" s="22"/>
      <c r="AM11" s="22"/>
      <c r="AN11" s="27" t="s">
        <v>1</v>
      </c>
      <c r="AO11" s="22"/>
      <c r="AP11" s="22"/>
      <c r="AQ11" s="22"/>
      <c r="AR11" s="20"/>
      <c r="BE11" s="31"/>
      <c r="BS11" s="17" t="s">
        <v>6</v>
      </c>
    </row>
    <row r="12" s="1" customFormat="1" ht="6.96" customHeight="1">
      <c r="B12" s="21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0"/>
      <c r="BE12" s="31"/>
      <c r="BS12" s="17" t="s">
        <v>6</v>
      </c>
    </row>
    <row r="13" s="1" customFormat="1" ht="12" customHeight="1">
      <c r="B13" s="21"/>
      <c r="C13" s="22"/>
      <c r="D13" s="32" t="s">
        <v>28</v>
      </c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32" t="s">
        <v>25</v>
      </c>
      <c r="AL13" s="22"/>
      <c r="AM13" s="22"/>
      <c r="AN13" s="34" t="s">
        <v>29</v>
      </c>
      <c r="AO13" s="22"/>
      <c r="AP13" s="22"/>
      <c r="AQ13" s="22"/>
      <c r="AR13" s="20"/>
      <c r="BE13" s="31"/>
      <c r="BS13" s="17" t="s">
        <v>6</v>
      </c>
    </row>
    <row r="14">
      <c r="B14" s="21"/>
      <c r="C14" s="22"/>
      <c r="D14" s="22"/>
      <c r="E14" s="34" t="s">
        <v>29</v>
      </c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2" t="s">
        <v>27</v>
      </c>
      <c r="AL14" s="22"/>
      <c r="AM14" s="22"/>
      <c r="AN14" s="34" t="s">
        <v>29</v>
      </c>
      <c r="AO14" s="22"/>
      <c r="AP14" s="22"/>
      <c r="AQ14" s="22"/>
      <c r="AR14" s="20"/>
      <c r="BE14" s="31"/>
      <c r="BS14" s="17" t="s">
        <v>6</v>
      </c>
    </row>
    <row r="15" s="1" customFormat="1" ht="6.96" customHeight="1">
      <c r="B15" s="21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0"/>
      <c r="BE15" s="31"/>
      <c r="BS15" s="17" t="s">
        <v>4</v>
      </c>
    </row>
    <row r="16" s="1" customFormat="1" ht="12" customHeight="1">
      <c r="B16" s="21"/>
      <c r="C16" s="22"/>
      <c r="D16" s="32" t="s">
        <v>30</v>
      </c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32" t="s">
        <v>25</v>
      </c>
      <c r="AL16" s="22"/>
      <c r="AM16" s="22"/>
      <c r="AN16" s="27" t="s">
        <v>1</v>
      </c>
      <c r="AO16" s="22"/>
      <c r="AP16" s="22"/>
      <c r="AQ16" s="22"/>
      <c r="AR16" s="20"/>
      <c r="BE16" s="31"/>
      <c r="BS16" s="17" t="s">
        <v>4</v>
      </c>
    </row>
    <row r="17" s="1" customFormat="1" ht="18.48" customHeight="1">
      <c r="B17" s="21"/>
      <c r="C17" s="22"/>
      <c r="D17" s="22"/>
      <c r="E17" s="27" t="s">
        <v>31</v>
      </c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32" t="s">
        <v>27</v>
      </c>
      <c r="AL17" s="22"/>
      <c r="AM17" s="22"/>
      <c r="AN17" s="27" t="s">
        <v>1</v>
      </c>
      <c r="AO17" s="22"/>
      <c r="AP17" s="22"/>
      <c r="AQ17" s="22"/>
      <c r="AR17" s="20"/>
      <c r="BE17" s="31"/>
      <c r="BS17" s="17" t="s">
        <v>32</v>
      </c>
    </row>
    <row r="18" s="1" customFormat="1" ht="6.96" customHeight="1">
      <c r="B18" s="21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0"/>
      <c r="BE18" s="31"/>
      <c r="BS18" s="17" t="s">
        <v>6</v>
      </c>
    </row>
    <row r="19" s="1" customFormat="1" ht="12" customHeight="1">
      <c r="B19" s="21"/>
      <c r="C19" s="22"/>
      <c r="D19" s="32" t="s">
        <v>33</v>
      </c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32" t="s">
        <v>25</v>
      </c>
      <c r="AL19" s="22"/>
      <c r="AM19" s="22"/>
      <c r="AN19" s="27" t="s">
        <v>1</v>
      </c>
      <c r="AO19" s="22"/>
      <c r="AP19" s="22"/>
      <c r="AQ19" s="22"/>
      <c r="AR19" s="20"/>
      <c r="BE19" s="31"/>
      <c r="BS19" s="17" t="s">
        <v>6</v>
      </c>
    </row>
    <row r="20" s="1" customFormat="1" ht="18.48" customHeight="1">
      <c r="B20" s="21"/>
      <c r="C20" s="22"/>
      <c r="D20" s="22"/>
      <c r="E20" s="27" t="s">
        <v>34</v>
      </c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32" t="s">
        <v>27</v>
      </c>
      <c r="AL20" s="22"/>
      <c r="AM20" s="22"/>
      <c r="AN20" s="27" t="s">
        <v>1</v>
      </c>
      <c r="AO20" s="22"/>
      <c r="AP20" s="22"/>
      <c r="AQ20" s="22"/>
      <c r="AR20" s="20"/>
      <c r="BE20" s="31"/>
      <c r="BS20" s="17" t="s">
        <v>4</v>
      </c>
    </row>
    <row r="21" s="1" customFormat="1" ht="6.96" customHeight="1">
      <c r="B21" s="21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0"/>
      <c r="BE21" s="31"/>
    </row>
    <row r="22" s="1" customFormat="1" ht="12" customHeight="1">
      <c r="B22" s="21"/>
      <c r="C22" s="22"/>
      <c r="D22" s="32" t="s">
        <v>35</v>
      </c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0"/>
      <c r="BE22" s="31"/>
    </row>
    <row r="23" s="1" customFormat="1" ht="16.5" customHeight="1">
      <c r="B23" s="21"/>
      <c r="C23" s="22"/>
      <c r="D23" s="22"/>
      <c r="E23" s="36" t="s">
        <v>1</v>
      </c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22"/>
      <c r="AP23" s="22"/>
      <c r="AQ23" s="22"/>
      <c r="AR23" s="20"/>
      <c r="BE23" s="31"/>
    </row>
    <row r="24" s="1" customFormat="1" ht="6.96" customHeight="1">
      <c r="B24" s="21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0"/>
      <c r="BE24" s="31"/>
    </row>
    <row r="25" s="1" customFormat="1" ht="6.96" customHeight="1">
      <c r="B25" s="21"/>
      <c r="C25" s="22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22"/>
      <c r="AQ25" s="22"/>
      <c r="AR25" s="20"/>
      <c r="BE25" s="31"/>
    </row>
    <row r="26" s="2" customFormat="1" ht="25.92" customHeight="1">
      <c r="A26" s="38"/>
      <c r="B26" s="39"/>
      <c r="C26" s="40"/>
      <c r="D26" s="41" t="s">
        <v>36</v>
      </c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3">
        <f>ROUND(AG94,2)</f>
        <v>0</v>
      </c>
      <c r="AL26" s="42"/>
      <c r="AM26" s="42"/>
      <c r="AN26" s="42"/>
      <c r="AO26" s="42"/>
      <c r="AP26" s="40"/>
      <c r="AQ26" s="40"/>
      <c r="AR26" s="44"/>
      <c r="BE26" s="31"/>
    </row>
    <row r="27" s="2" customFormat="1" ht="6.96" customHeight="1">
      <c r="A27" s="38"/>
      <c r="B27" s="39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4"/>
      <c r="BE27" s="31"/>
    </row>
    <row r="28" s="2" customFormat="1">
      <c r="A28" s="38"/>
      <c r="B28" s="39"/>
      <c r="C28" s="40"/>
      <c r="D28" s="40"/>
      <c r="E28" s="40"/>
      <c r="F28" s="40"/>
      <c r="G28" s="40"/>
      <c r="H28" s="40"/>
      <c r="I28" s="40"/>
      <c r="J28" s="40"/>
      <c r="K28" s="40"/>
      <c r="L28" s="45" t="s">
        <v>37</v>
      </c>
      <c r="M28" s="45"/>
      <c r="N28" s="45"/>
      <c r="O28" s="45"/>
      <c r="P28" s="45"/>
      <c r="Q28" s="40"/>
      <c r="R28" s="40"/>
      <c r="S28" s="40"/>
      <c r="T28" s="40"/>
      <c r="U28" s="40"/>
      <c r="V28" s="40"/>
      <c r="W28" s="45" t="s">
        <v>38</v>
      </c>
      <c r="X28" s="45"/>
      <c r="Y28" s="45"/>
      <c r="Z28" s="45"/>
      <c r="AA28" s="45"/>
      <c r="AB28" s="45"/>
      <c r="AC28" s="45"/>
      <c r="AD28" s="45"/>
      <c r="AE28" s="45"/>
      <c r="AF28" s="40"/>
      <c r="AG28" s="40"/>
      <c r="AH28" s="40"/>
      <c r="AI28" s="40"/>
      <c r="AJ28" s="40"/>
      <c r="AK28" s="45" t="s">
        <v>39</v>
      </c>
      <c r="AL28" s="45"/>
      <c r="AM28" s="45"/>
      <c r="AN28" s="45"/>
      <c r="AO28" s="45"/>
      <c r="AP28" s="40"/>
      <c r="AQ28" s="40"/>
      <c r="AR28" s="44"/>
      <c r="BE28" s="31"/>
    </row>
    <row r="29" s="3" customFormat="1" ht="14.4" customHeight="1">
      <c r="A29" s="3"/>
      <c r="B29" s="46"/>
      <c r="C29" s="47"/>
      <c r="D29" s="32" t="s">
        <v>40</v>
      </c>
      <c r="E29" s="47"/>
      <c r="F29" s="32" t="s">
        <v>41</v>
      </c>
      <c r="G29" s="47"/>
      <c r="H29" s="47"/>
      <c r="I29" s="47"/>
      <c r="J29" s="47"/>
      <c r="K29" s="47"/>
      <c r="L29" s="48">
        <v>0.20999999999999999</v>
      </c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9">
        <f>ROUND(AZ94, 2)</f>
        <v>0</v>
      </c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9">
        <f>ROUND(AV94, 2)</f>
        <v>0</v>
      </c>
      <c r="AL29" s="47"/>
      <c r="AM29" s="47"/>
      <c r="AN29" s="47"/>
      <c r="AO29" s="47"/>
      <c r="AP29" s="47"/>
      <c r="AQ29" s="47"/>
      <c r="AR29" s="50"/>
      <c r="BE29" s="51"/>
    </row>
    <row r="30" s="3" customFormat="1" ht="14.4" customHeight="1">
      <c r="A30" s="3"/>
      <c r="B30" s="46"/>
      <c r="C30" s="47"/>
      <c r="D30" s="47"/>
      <c r="E30" s="47"/>
      <c r="F30" s="32" t="s">
        <v>42</v>
      </c>
      <c r="G30" s="47"/>
      <c r="H30" s="47"/>
      <c r="I30" s="47"/>
      <c r="J30" s="47"/>
      <c r="K30" s="47"/>
      <c r="L30" s="48">
        <v>0.12</v>
      </c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9">
        <f>ROUND(BA94, 2)</f>
        <v>0</v>
      </c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9">
        <f>ROUND(AW94, 2)</f>
        <v>0</v>
      </c>
      <c r="AL30" s="47"/>
      <c r="AM30" s="47"/>
      <c r="AN30" s="47"/>
      <c r="AO30" s="47"/>
      <c r="AP30" s="47"/>
      <c r="AQ30" s="47"/>
      <c r="AR30" s="50"/>
      <c r="BE30" s="51"/>
    </row>
    <row r="31" hidden="1" s="3" customFormat="1" ht="14.4" customHeight="1">
      <c r="A31" s="3"/>
      <c r="B31" s="46"/>
      <c r="C31" s="47"/>
      <c r="D31" s="47"/>
      <c r="E31" s="47"/>
      <c r="F31" s="32" t="s">
        <v>43</v>
      </c>
      <c r="G31" s="47"/>
      <c r="H31" s="47"/>
      <c r="I31" s="47"/>
      <c r="J31" s="47"/>
      <c r="K31" s="47"/>
      <c r="L31" s="48">
        <v>0.20999999999999999</v>
      </c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9">
        <f>ROUND(BB94, 2)</f>
        <v>0</v>
      </c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9">
        <v>0</v>
      </c>
      <c r="AL31" s="47"/>
      <c r="AM31" s="47"/>
      <c r="AN31" s="47"/>
      <c r="AO31" s="47"/>
      <c r="AP31" s="47"/>
      <c r="AQ31" s="47"/>
      <c r="AR31" s="50"/>
      <c r="BE31" s="51"/>
    </row>
    <row r="32" hidden="1" s="3" customFormat="1" ht="14.4" customHeight="1">
      <c r="A32" s="3"/>
      <c r="B32" s="46"/>
      <c r="C32" s="47"/>
      <c r="D32" s="47"/>
      <c r="E32" s="47"/>
      <c r="F32" s="32" t="s">
        <v>44</v>
      </c>
      <c r="G32" s="47"/>
      <c r="H32" s="47"/>
      <c r="I32" s="47"/>
      <c r="J32" s="47"/>
      <c r="K32" s="47"/>
      <c r="L32" s="48">
        <v>0.12</v>
      </c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9">
        <f>ROUND(BC94, 2)</f>
        <v>0</v>
      </c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9">
        <v>0</v>
      </c>
      <c r="AL32" s="47"/>
      <c r="AM32" s="47"/>
      <c r="AN32" s="47"/>
      <c r="AO32" s="47"/>
      <c r="AP32" s="47"/>
      <c r="AQ32" s="47"/>
      <c r="AR32" s="50"/>
      <c r="BE32" s="51"/>
    </row>
    <row r="33" hidden="1" s="3" customFormat="1" ht="14.4" customHeight="1">
      <c r="A33" s="3"/>
      <c r="B33" s="46"/>
      <c r="C33" s="47"/>
      <c r="D33" s="47"/>
      <c r="E33" s="47"/>
      <c r="F33" s="32" t="s">
        <v>45</v>
      </c>
      <c r="G33" s="47"/>
      <c r="H33" s="47"/>
      <c r="I33" s="47"/>
      <c r="J33" s="47"/>
      <c r="K33" s="47"/>
      <c r="L33" s="48">
        <v>0</v>
      </c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9">
        <f>ROUND(BD94, 2)</f>
        <v>0</v>
      </c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9">
        <v>0</v>
      </c>
      <c r="AL33" s="47"/>
      <c r="AM33" s="47"/>
      <c r="AN33" s="47"/>
      <c r="AO33" s="47"/>
      <c r="AP33" s="47"/>
      <c r="AQ33" s="47"/>
      <c r="AR33" s="50"/>
      <c r="BE33" s="51"/>
    </row>
    <row r="34" s="2" customFormat="1" ht="6.96" customHeight="1">
      <c r="A34" s="38"/>
      <c r="B34" s="39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4"/>
      <c r="BE34" s="31"/>
    </row>
    <row r="35" s="2" customFormat="1" ht="25.92" customHeight="1">
      <c r="A35" s="38"/>
      <c r="B35" s="39"/>
      <c r="C35" s="52"/>
      <c r="D35" s="53" t="s">
        <v>46</v>
      </c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5" t="s">
        <v>47</v>
      </c>
      <c r="U35" s="54"/>
      <c r="V35" s="54"/>
      <c r="W35" s="54"/>
      <c r="X35" s="56" t="s">
        <v>48</v>
      </c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7">
        <f>SUM(AK26:AK33)</f>
        <v>0</v>
      </c>
      <c r="AL35" s="54"/>
      <c r="AM35" s="54"/>
      <c r="AN35" s="54"/>
      <c r="AO35" s="58"/>
      <c r="AP35" s="52"/>
      <c r="AQ35" s="52"/>
      <c r="AR35" s="44"/>
      <c r="BE35" s="38"/>
    </row>
    <row r="36" s="2" customFormat="1" ht="6.96" customHeight="1">
      <c r="A36" s="38"/>
      <c r="B36" s="39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4"/>
      <c r="BE36" s="38"/>
    </row>
    <row r="37" s="2" customFormat="1" ht="14.4" customHeight="1">
      <c r="A37" s="38"/>
      <c r="B37" s="39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4"/>
      <c r="BE37" s="38"/>
    </row>
    <row r="38" s="1" customFormat="1" ht="14.4" customHeight="1">
      <c r="B38" s="21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0"/>
    </row>
    <row r="39" s="1" customFormat="1" ht="14.4" customHeight="1">
      <c r="B39" s="21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0"/>
    </row>
    <row r="40" s="1" customFormat="1" ht="14.4" customHeight="1">
      <c r="B40" s="21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0"/>
    </row>
    <row r="41" s="1" customFormat="1" ht="14.4" customHeight="1">
      <c r="B41" s="21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0"/>
    </row>
    <row r="42" s="1" customFormat="1" ht="14.4" customHeight="1">
      <c r="B42" s="21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0"/>
    </row>
    <row r="43" s="1" customFormat="1" ht="14.4" customHeight="1">
      <c r="B43" s="21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0"/>
    </row>
    <row r="44" s="1" customFormat="1" ht="14.4" customHeight="1">
      <c r="B44" s="21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0"/>
    </row>
    <row r="45" s="1" customFormat="1" ht="14.4" customHeight="1">
      <c r="B45" s="21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0"/>
    </row>
    <row r="46" s="1" customFormat="1" ht="14.4" customHeight="1">
      <c r="B46" s="21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0"/>
    </row>
    <row r="47" s="1" customFormat="1" ht="14.4" customHeight="1">
      <c r="B47" s="21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0"/>
    </row>
    <row r="48" s="1" customFormat="1" ht="14.4" customHeight="1">
      <c r="B48" s="21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0"/>
    </row>
    <row r="49" s="2" customFormat="1" ht="14.4" customHeight="1">
      <c r="B49" s="59"/>
      <c r="C49" s="60"/>
      <c r="D49" s="61" t="s">
        <v>49</v>
      </c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62"/>
      <c r="AC49" s="62"/>
      <c r="AD49" s="62"/>
      <c r="AE49" s="62"/>
      <c r="AF49" s="62"/>
      <c r="AG49" s="62"/>
      <c r="AH49" s="61" t="s">
        <v>50</v>
      </c>
      <c r="AI49" s="62"/>
      <c r="AJ49" s="62"/>
      <c r="AK49" s="62"/>
      <c r="AL49" s="62"/>
      <c r="AM49" s="62"/>
      <c r="AN49" s="62"/>
      <c r="AO49" s="62"/>
      <c r="AP49" s="60"/>
      <c r="AQ49" s="60"/>
      <c r="AR49" s="63"/>
    </row>
    <row r="50">
      <c r="B50" s="21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0"/>
    </row>
    <row r="51">
      <c r="B51" s="21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0"/>
    </row>
    <row r="52">
      <c r="B52" s="21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0"/>
    </row>
    <row r="53">
      <c r="B53" s="21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0"/>
    </row>
    <row r="54">
      <c r="B54" s="21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0"/>
    </row>
    <row r="55">
      <c r="B55" s="21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0"/>
    </row>
    <row r="56">
      <c r="B56" s="21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0"/>
    </row>
    <row r="57">
      <c r="B57" s="21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0"/>
    </row>
    <row r="58">
      <c r="B58" s="21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0"/>
    </row>
    <row r="59"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0"/>
    </row>
    <row r="60" s="2" customFormat="1">
      <c r="A60" s="38"/>
      <c r="B60" s="39"/>
      <c r="C60" s="40"/>
      <c r="D60" s="64" t="s">
        <v>51</v>
      </c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64" t="s">
        <v>52</v>
      </c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64" t="s">
        <v>51</v>
      </c>
      <c r="AI60" s="42"/>
      <c r="AJ60" s="42"/>
      <c r="AK60" s="42"/>
      <c r="AL60" s="42"/>
      <c r="AM60" s="64" t="s">
        <v>52</v>
      </c>
      <c r="AN60" s="42"/>
      <c r="AO60" s="42"/>
      <c r="AP60" s="40"/>
      <c r="AQ60" s="40"/>
      <c r="AR60" s="44"/>
      <c r="BE60" s="38"/>
    </row>
    <row r="61">
      <c r="B61" s="21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0"/>
    </row>
    <row r="62">
      <c r="B62" s="21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  <c r="AR62" s="20"/>
    </row>
    <row r="63">
      <c r="B63" s="21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0"/>
    </row>
    <row r="64" s="2" customFormat="1">
      <c r="A64" s="38"/>
      <c r="B64" s="39"/>
      <c r="C64" s="40"/>
      <c r="D64" s="61" t="s">
        <v>53</v>
      </c>
      <c r="E64" s="65"/>
      <c r="F64" s="65"/>
      <c r="G64" s="65"/>
      <c r="H64" s="65"/>
      <c r="I64" s="65"/>
      <c r="J64" s="65"/>
      <c r="K64" s="65"/>
      <c r="L64" s="65"/>
      <c r="M64" s="65"/>
      <c r="N64" s="65"/>
      <c r="O64" s="65"/>
      <c r="P64" s="65"/>
      <c r="Q64" s="65"/>
      <c r="R64" s="65"/>
      <c r="S64" s="65"/>
      <c r="T64" s="65"/>
      <c r="U64" s="65"/>
      <c r="V64" s="65"/>
      <c r="W64" s="65"/>
      <c r="X64" s="65"/>
      <c r="Y64" s="65"/>
      <c r="Z64" s="65"/>
      <c r="AA64" s="65"/>
      <c r="AB64" s="65"/>
      <c r="AC64" s="65"/>
      <c r="AD64" s="65"/>
      <c r="AE64" s="65"/>
      <c r="AF64" s="65"/>
      <c r="AG64" s="65"/>
      <c r="AH64" s="61" t="s">
        <v>54</v>
      </c>
      <c r="AI64" s="65"/>
      <c r="AJ64" s="65"/>
      <c r="AK64" s="65"/>
      <c r="AL64" s="65"/>
      <c r="AM64" s="65"/>
      <c r="AN64" s="65"/>
      <c r="AO64" s="65"/>
      <c r="AP64" s="40"/>
      <c r="AQ64" s="40"/>
      <c r="AR64" s="44"/>
      <c r="BE64" s="38"/>
    </row>
    <row r="65">
      <c r="B65" s="21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  <c r="AR65" s="20"/>
    </row>
    <row r="66">
      <c r="B66" s="21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22"/>
      <c r="AR66" s="20"/>
    </row>
    <row r="67">
      <c r="B67" s="21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  <c r="AR67" s="20"/>
    </row>
    <row r="68">
      <c r="B68" s="21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  <c r="AQ68" s="22"/>
      <c r="AR68" s="20"/>
    </row>
    <row r="69">
      <c r="B69" s="21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  <c r="AR69" s="20"/>
    </row>
    <row r="70">
      <c r="B70" s="21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  <c r="AR70" s="20"/>
    </row>
    <row r="71">
      <c r="B71" s="21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  <c r="AQ71" s="22"/>
      <c r="AR71" s="20"/>
    </row>
    <row r="72">
      <c r="B72" s="21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  <c r="AQ72" s="22"/>
      <c r="AR72" s="20"/>
    </row>
    <row r="73">
      <c r="B73" s="21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  <c r="AQ73" s="22"/>
      <c r="AR73" s="20"/>
    </row>
    <row r="74">
      <c r="B74" s="21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  <c r="AQ74" s="22"/>
      <c r="AR74" s="20"/>
    </row>
    <row r="75" s="2" customFormat="1">
      <c r="A75" s="38"/>
      <c r="B75" s="39"/>
      <c r="C75" s="40"/>
      <c r="D75" s="64" t="s">
        <v>51</v>
      </c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64" t="s">
        <v>52</v>
      </c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64" t="s">
        <v>51</v>
      </c>
      <c r="AI75" s="42"/>
      <c r="AJ75" s="42"/>
      <c r="AK75" s="42"/>
      <c r="AL75" s="42"/>
      <c r="AM75" s="64" t="s">
        <v>52</v>
      </c>
      <c r="AN75" s="42"/>
      <c r="AO75" s="42"/>
      <c r="AP75" s="40"/>
      <c r="AQ75" s="40"/>
      <c r="AR75" s="44"/>
      <c r="BE75" s="38"/>
    </row>
    <row r="76" s="2" customFormat="1">
      <c r="A76" s="38"/>
      <c r="B76" s="39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  <c r="AF76" s="40"/>
      <c r="AG76" s="40"/>
      <c r="AH76" s="40"/>
      <c r="AI76" s="40"/>
      <c r="AJ76" s="40"/>
      <c r="AK76" s="40"/>
      <c r="AL76" s="40"/>
      <c r="AM76" s="40"/>
      <c r="AN76" s="40"/>
      <c r="AO76" s="40"/>
      <c r="AP76" s="40"/>
      <c r="AQ76" s="40"/>
      <c r="AR76" s="44"/>
      <c r="BE76" s="38"/>
    </row>
    <row r="77" s="2" customFormat="1" ht="6.96" customHeight="1">
      <c r="A77" s="38"/>
      <c r="B77" s="66"/>
      <c r="C77" s="67"/>
      <c r="D77" s="67"/>
      <c r="E77" s="67"/>
      <c r="F77" s="67"/>
      <c r="G77" s="67"/>
      <c r="H77" s="67"/>
      <c r="I77" s="67"/>
      <c r="J77" s="67"/>
      <c r="K77" s="67"/>
      <c r="L77" s="67"/>
      <c r="M77" s="67"/>
      <c r="N77" s="67"/>
      <c r="O77" s="67"/>
      <c r="P77" s="67"/>
      <c r="Q77" s="67"/>
      <c r="R77" s="67"/>
      <c r="S77" s="67"/>
      <c r="T77" s="67"/>
      <c r="U77" s="67"/>
      <c r="V77" s="67"/>
      <c r="W77" s="67"/>
      <c r="X77" s="67"/>
      <c r="Y77" s="67"/>
      <c r="Z77" s="67"/>
      <c r="AA77" s="67"/>
      <c r="AB77" s="67"/>
      <c r="AC77" s="67"/>
      <c r="AD77" s="67"/>
      <c r="AE77" s="67"/>
      <c r="AF77" s="67"/>
      <c r="AG77" s="67"/>
      <c r="AH77" s="67"/>
      <c r="AI77" s="67"/>
      <c r="AJ77" s="67"/>
      <c r="AK77" s="67"/>
      <c r="AL77" s="67"/>
      <c r="AM77" s="67"/>
      <c r="AN77" s="67"/>
      <c r="AO77" s="67"/>
      <c r="AP77" s="67"/>
      <c r="AQ77" s="67"/>
      <c r="AR77" s="44"/>
      <c r="BE77" s="38"/>
    </row>
    <row r="81" s="2" customFormat="1" ht="6.96" customHeight="1">
      <c r="A81" s="38"/>
      <c r="B81" s="68"/>
      <c r="C81" s="69"/>
      <c r="D81" s="69"/>
      <c r="E81" s="69"/>
      <c r="F81" s="69"/>
      <c r="G81" s="69"/>
      <c r="H81" s="69"/>
      <c r="I81" s="69"/>
      <c r="J81" s="69"/>
      <c r="K81" s="69"/>
      <c r="L81" s="69"/>
      <c r="M81" s="69"/>
      <c r="N81" s="69"/>
      <c r="O81" s="69"/>
      <c r="P81" s="69"/>
      <c r="Q81" s="69"/>
      <c r="R81" s="69"/>
      <c r="S81" s="69"/>
      <c r="T81" s="69"/>
      <c r="U81" s="69"/>
      <c r="V81" s="69"/>
      <c r="W81" s="69"/>
      <c r="X81" s="69"/>
      <c r="Y81" s="69"/>
      <c r="Z81" s="69"/>
      <c r="AA81" s="69"/>
      <c r="AB81" s="69"/>
      <c r="AC81" s="69"/>
      <c r="AD81" s="69"/>
      <c r="AE81" s="69"/>
      <c r="AF81" s="69"/>
      <c r="AG81" s="69"/>
      <c r="AH81" s="69"/>
      <c r="AI81" s="69"/>
      <c r="AJ81" s="69"/>
      <c r="AK81" s="69"/>
      <c r="AL81" s="69"/>
      <c r="AM81" s="69"/>
      <c r="AN81" s="69"/>
      <c r="AO81" s="69"/>
      <c r="AP81" s="69"/>
      <c r="AQ81" s="69"/>
      <c r="AR81" s="44"/>
      <c r="BE81" s="38"/>
    </row>
    <row r="82" s="2" customFormat="1" ht="24.96" customHeight="1">
      <c r="A82" s="38"/>
      <c r="B82" s="39"/>
      <c r="C82" s="23" t="s">
        <v>55</v>
      </c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M82" s="40"/>
      <c r="AN82" s="40"/>
      <c r="AO82" s="40"/>
      <c r="AP82" s="40"/>
      <c r="AQ82" s="40"/>
      <c r="AR82" s="44"/>
      <c r="B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F83" s="40"/>
      <c r="AG83" s="40"/>
      <c r="AH83" s="40"/>
      <c r="AI83" s="40"/>
      <c r="AJ83" s="40"/>
      <c r="AK83" s="40"/>
      <c r="AL83" s="40"/>
      <c r="AM83" s="40"/>
      <c r="AN83" s="40"/>
      <c r="AO83" s="40"/>
      <c r="AP83" s="40"/>
      <c r="AQ83" s="40"/>
      <c r="AR83" s="44"/>
      <c r="BE83" s="38"/>
    </row>
    <row r="84" s="4" customFormat="1" ht="12" customHeight="1">
      <c r="A84" s="4"/>
      <c r="B84" s="70"/>
      <c r="C84" s="32" t="s">
        <v>13</v>
      </c>
      <c r="D84" s="71"/>
      <c r="E84" s="71"/>
      <c r="F84" s="71"/>
      <c r="G84" s="71"/>
      <c r="H84" s="71"/>
      <c r="I84" s="71"/>
      <c r="J84" s="71"/>
      <c r="K84" s="71"/>
      <c r="L84" s="71" t="str">
        <f>K5</f>
        <v>3025</v>
      </c>
      <c r="M84" s="71"/>
      <c r="N84" s="71"/>
      <c r="O84" s="71"/>
      <c r="P84" s="71"/>
      <c r="Q84" s="71"/>
      <c r="R84" s="71"/>
      <c r="S84" s="71"/>
      <c r="T84" s="71"/>
      <c r="U84" s="71"/>
      <c r="V84" s="71"/>
      <c r="W84" s="71"/>
      <c r="X84" s="71"/>
      <c r="Y84" s="71"/>
      <c r="Z84" s="71"/>
      <c r="AA84" s="71"/>
      <c r="AB84" s="71"/>
      <c r="AC84" s="71"/>
      <c r="AD84" s="71"/>
      <c r="AE84" s="71"/>
      <c r="AF84" s="71"/>
      <c r="AG84" s="71"/>
      <c r="AH84" s="71"/>
      <c r="AI84" s="71"/>
      <c r="AJ84" s="71"/>
      <c r="AK84" s="71"/>
      <c r="AL84" s="71"/>
      <c r="AM84" s="71"/>
      <c r="AN84" s="71"/>
      <c r="AO84" s="71"/>
      <c r="AP84" s="71"/>
      <c r="AQ84" s="71"/>
      <c r="AR84" s="72"/>
      <c r="BE84" s="4"/>
    </row>
    <row r="85" s="5" customFormat="1" ht="36.96" customHeight="1">
      <c r="A85" s="5"/>
      <c r="B85" s="73"/>
      <c r="C85" s="74" t="s">
        <v>16</v>
      </c>
      <c r="D85" s="75"/>
      <c r="E85" s="75"/>
      <c r="F85" s="75"/>
      <c r="G85" s="75"/>
      <c r="H85" s="75"/>
      <c r="I85" s="75"/>
      <c r="J85" s="75"/>
      <c r="K85" s="75"/>
      <c r="L85" s="76" t="str">
        <f>K6</f>
        <v>DOMAŽLICE - ULICE ŠUMAVSKÁ OPRAVA POVRCHU</v>
      </c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5"/>
      <c r="AA85" s="75"/>
      <c r="AB85" s="75"/>
      <c r="AC85" s="75"/>
      <c r="AD85" s="75"/>
      <c r="AE85" s="75"/>
      <c r="AF85" s="75"/>
      <c r="AG85" s="75"/>
      <c r="AH85" s="75"/>
      <c r="AI85" s="75"/>
      <c r="AJ85" s="75"/>
      <c r="AK85" s="75"/>
      <c r="AL85" s="75"/>
      <c r="AM85" s="75"/>
      <c r="AN85" s="75"/>
      <c r="AO85" s="75"/>
      <c r="AP85" s="75"/>
      <c r="AQ85" s="75"/>
      <c r="AR85" s="77"/>
      <c r="BE85" s="5"/>
    </row>
    <row r="86" s="2" customFormat="1" ht="6.96" customHeight="1">
      <c r="A86" s="38"/>
      <c r="B86" s="39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F86" s="40"/>
      <c r="AG86" s="40"/>
      <c r="AH86" s="40"/>
      <c r="AI86" s="40"/>
      <c r="AJ86" s="40"/>
      <c r="AK86" s="40"/>
      <c r="AL86" s="40"/>
      <c r="AM86" s="40"/>
      <c r="AN86" s="40"/>
      <c r="AO86" s="40"/>
      <c r="AP86" s="40"/>
      <c r="AQ86" s="40"/>
      <c r="AR86" s="44"/>
      <c r="BE86" s="38"/>
    </row>
    <row r="87" s="2" customFormat="1" ht="12" customHeight="1">
      <c r="A87" s="38"/>
      <c r="B87" s="39"/>
      <c r="C87" s="32" t="s">
        <v>20</v>
      </c>
      <c r="D87" s="40"/>
      <c r="E87" s="40"/>
      <c r="F87" s="40"/>
      <c r="G87" s="40"/>
      <c r="H87" s="40"/>
      <c r="I87" s="40"/>
      <c r="J87" s="40"/>
      <c r="K87" s="40"/>
      <c r="L87" s="78" t="str">
        <f>IF(K8="","",K8)</f>
        <v xml:space="preserve"> </v>
      </c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F87" s="40"/>
      <c r="AG87" s="40"/>
      <c r="AH87" s="40"/>
      <c r="AI87" s="32" t="s">
        <v>22</v>
      </c>
      <c r="AJ87" s="40"/>
      <c r="AK87" s="40"/>
      <c r="AL87" s="40"/>
      <c r="AM87" s="79" t="str">
        <f>IF(AN8= "","",AN8)</f>
        <v>8. 4. 2025</v>
      </c>
      <c r="AN87" s="79"/>
      <c r="AO87" s="40"/>
      <c r="AP87" s="40"/>
      <c r="AQ87" s="40"/>
      <c r="AR87" s="44"/>
      <c r="B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F88" s="40"/>
      <c r="AG88" s="40"/>
      <c r="AH88" s="40"/>
      <c r="AI88" s="40"/>
      <c r="AJ88" s="40"/>
      <c r="AK88" s="40"/>
      <c r="AL88" s="40"/>
      <c r="AM88" s="40"/>
      <c r="AN88" s="40"/>
      <c r="AO88" s="40"/>
      <c r="AP88" s="40"/>
      <c r="AQ88" s="40"/>
      <c r="AR88" s="44"/>
      <c r="BE88" s="38"/>
    </row>
    <row r="89" s="2" customFormat="1" ht="25.65" customHeight="1">
      <c r="A89" s="38"/>
      <c r="B89" s="39"/>
      <c r="C89" s="32" t="s">
        <v>24</v>
      </c>
      <c r="D89" s="40"/>
      <c r="E89" s="40"/>
      <c r="F89" s="40"/>
      <c r="G89" s="40"/>
      <c r="H89" s="40"/>
      <c r="I89" s="40"/>
      <c r="J89" s="40"/>
      <c r="K89" s="40"/>
      <c r="L89" s="71" t="str">
        <f>IF(E11= "","",E11)</f>
        <v>Město Domažlice</v>
      </c>
      <c r="M89" s="40"/>
      <c r="N89" s="40"/>
      <c r="O89" s="40"/>
      <c r="P89" s="40"/>
      <c r="Q89" s="40"/>
      <c r="R89" s="40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F89" s="40"/>
      <c r="AG89" s="40"/>
      <c r="AH89" s="40"/>
      <c r="AI89" s="32" t="s">
        <v>30</v>
      </c>
      <c r="AJ89" s="40"/>
      <c r="AK89" s="40"/>
      <c r="AL89" s="40"/>
      <c r="AM89" s="80" t="str">
        <f>IF(E17="","",E17)</f>
        <v>MACÁN PROJEKCE DS s.r.o.</v>
      </c>
      <c r="AN89" s="71"/>
      <c r="AO89" s="71"/>
      <c r="AP89" s="71"/>
      <c r="AQ89" s="40"/>
      <c r="AR89" s="44"/>
      <c r="AS89" s="81" t="s">
        <v>56</v>
      </c>
      <c r="AT89" s="82"/>
      <c r="AU89" s="83"/>
      <c r="AV89" s="83"/>
      <c r="AW89" s="83"/>
      <c r="AX89" s="83"/>
      <c r="AY89" s="83"/>
      <c r="AZ89" s="83"/>
      <c r="BA89" s="83"/>
      <c r="BB89" s="83"/>
      <c r="BC89" s="83"/>
      <c r="BD89" s="84"/>
      <c r="BE89" s="38"/>
    </row>
    <row r="90" s="2" customFormat="1" ht="15.15" customHeight="1">
      <c r="A90" s="38"/>
      <c r="B90" s="39"/>
      <c r="C90" s="32" t="s">
        <v>28</v>
      </c>
      <c r="D90" s="40"/>
      <c r="E90" s="40"/>
      <c r="F90" s="40"/>
      <c r="G90" s="40"/>
      <c r="H90" s="40"/>
      <c r="I90" s="40"/>
      <c r="J90" s="40"/>
      <c r="K90" s="40"/>
      <c r="L90" s="71" t="str">
        <f>IF(E14= "Vyplň údaj","",E14)</f>
        <v/>
      </c>
      <c r="M90" s="40"/>
      <c r="N90" s="40"/>
      <c r="O90" s="40"/>
      <c r="P90" s="40"/>
      <c r="Q90" s="40"/>
      <c r="R90" s="40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F90" s="40"/>
      <c r="AG90" s="40"/>
      <c r="AH90" s="40"/>
      <c r="AI90" s="32" t="s">
        <v>33</v>
      </c>
      <c r="AJ90" s="40"/>
      <c r="AK90" s="40"/>
      <c r="AL90" s="40"/>
      <c r="AM90" s="80" t="str">
        <f>IF(E20="","",E20)</f>
        <v>Žižkovský Petr</v>
      </c>
      <c r="AN90" s="71"/>
      <c r="AO90" s="71"/>
      <c r="AP90" s="71"/>
      <c r="AQ90" s="40"/>
      <c r="AR90" s="44"/>
      <c r="AS90" s="85"/>
      <c r="AT90" s="86"/>
      <c r="AU90" s="87"/>
      <c r="AV90" s="87"/>
      <c r="AW90" s="87"/>
      <c r="AX90" s="87"/>
      <c r="AY90" s="87"/>
      <c r="AZ90" s="87"/>
      <c r="BA90" s="87"/>
      <c r="BB90" s="87"/>
      <c r="BC90" s="87"/>
      <c r="BD90" s="88"/>
      <c r="BE90" s="38"/>
    </row>
    <row r="91" s="2" customFormat="1" ht="10.8" customHeight="1">
      <c r="A91" s="38"/>
      <c r="B91" s="39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F91" s="40"/>
      <c r="AG91" s="40"/>
      <c r="AH91" s="40"/>
      <c r="AI91" s="40"/>
      <c r="AJ91" s="40"/>
      <c r="AK91" s="40"/>
      <c r="AL91" s="40"/>
      <c r="AM91" s="40"/>
      <c r="AN91" s="40"/>
      <c r="AO91" s="40"/>
      <c r="AP91" s="40"/>
      <c r="AQ91" s="40"/>
      <c r="AR91" s="44"/>
      <c r="AS91" s="89"/>
      <c r="AT91" s="90"/>
      <c r="AU91" s="91"/>
      <c r="AV91" s="91"/>
      <c r="AW91" s="91"/>
      <c r="AX91" s="91"/>
      <c r="AY91" s="91"/>
      <c r="AZ91" s="91"/>
      <c r="BA91" s="91"/>
      <c r="BB91" s="91"/>
      <c r="BC91" s="91"/>
      <c r="BD91" s="92"/>
      <c r="BE91" s="38"/>
    </row>
    <row r="92" s="2" customFormat="1" ht="29.28" customHeight="1">
      <c r="A92" s="38"/>
      <c r="B92" s="39"/>
      <c r="C92" s="93" t="s">
        <v>57</v>
      </c>
      <c r="D92" s="94"/>
      <c r="E92" s="94"/>
      <c r="F92" s="94"/>
      <c r="G92" s="94"/>
      <c r="H92" s="95"/>
      <c r="I92" s="96" t="s">
        <v>58</v>
      </c>
      <c r="J92" s="94"/>
      <c r="K92" s="94"/>
      <c r="L92" s="94"/>
      <c r="M92" s="94"/>
      <c r="N92" s="94"/>
      <c r="O92" s="94"/>
      <c r="P92" s="94"/>
      <c r="Q92" s="94"/>
      <c r="R92" s="94"/>
      <c r="S92" s="94"/>
      <c r="T92" s="94"/>
      <c r="U92" s="94"/>
      <c r="V92" s="94"/>
      <c r="W92" s="94"/>
      <c r="X92" s="94"/>
      <c r="Y92" s="94"/>
      <c r="Z92" s="94"/>
      <c r="AA92" s="94"/>
      <c r="AB92" s="94"/>
      <c r="AC92" s="94"/>
      <c r="AD92" s="94"/>
      <c r="AE92" s="94"/>
      <c r="AF92" s="94"/>
      <c r="AG92" s="97" t="s">
        <v>59</v>
      </c>
      <c r="AH92" s="94"/>
      <c r="AI92" s="94"/>
      <c r="AJ92" s="94"/>
      <c r="AK92" s="94"/>
      <c r="AL92" s="94"/>
      <c r="AM92" s="94"/>
      <c r="AN92" s="96" t="s">
        <v>60</v>
      </c>
      <c r="AO92" s="94"/>
      <c r="AP92" s="98"/>
      <c r="AQ92" s="99" t="s">
        <v>61</v>
      </c>
      <c r="AR92" s="44"/>
      <c r="AS92" s="100" t="s">
        <v>62</v>
      </c>
      <c r="AT92" s="101" t="s">
        <v>63</v>
      </c>
      <c r="AU92" s="101" t="s">
        <v>64</v>
      </c>
      <c r="AV92" s="101" t="s">
        <v>65</v>
      </c>
      <c r="AW92" s="101" t="s">
        <v>66</v>
      </c>
      <c r="AX92" s="101" t="s">
        <v>67</v>
      </c>
      <c r="AY92" s="101" t="s">
        <v>68</v>
      </c>
      <c r="AZ92" s="101" t="s">
        <v>69</v>
      </c>
      <c r="BA92" s="101" t="s">
        <v>70</v>
      </c>
      <c r="BB92" s="101" t="s">
        <v>71</v>
      </c>
      <c r="BC92" s="101" t="s">
        <v>72</v>
      </c>
      <c r="BD92" s="102" t="s">
        <v>73</v>
      </c>
      <c r="BE92" s="38"/>
    </row>
    <row r="93" s="2" customFormat="1" ht="10.8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F93" s="40"/>
      <c r="AG93" s="40"/>
      <c r="AH93" s="40"/>
      <c r="AI93" s="40"/>
      <c r="AJ93" s="40"/>
      <c r="AK93" s="40"/>
      <c r="AL93" s="40"/>
      <c r="AM93" s="40"/>
      <c r="AN93" s="40"/>
      <c r="AO93" s="40"/>
      <c r="AP93" s="40"/>
      <c r="AQ93" s="40"/>
      <c r="AR93" s="44"/>
      <c r="AS93" s="103"/>
      <c r="AT93" s="104"/>
      <c r="AU93" s="104"/>
      <c r="AV93" s="104"/>
      <c r="AW93" s="104"/>
      <c r="AX93" s="104"/>
      <c r="AY93" s="104"/>
      <c r="AZ93" s="104"/>
      <c r="BA93" s="104"/>
      <c r="BB93" s="104"/>
      <c r="BC93" s="104"/>
      <c r="BD93" s="105"/>
      <c r="BE93" s="38"/>
    </row>
    <row r="94" s="6" customFormat="1" ht="32.4" customHeight="1">
      <c r="A94" s="6"/>
      <c r="B94" s="106"/>
      <c r="C94" s="107" t="s">
        <v>74</v>
      </c>
      <c r="D94" s="108"/>
      <c r="E94" s="108"/>
      <c r="F94" s="108"/>
      <c r="G94" s="108"/>
      <c r="H94" s="108"/>
      <c r="I94" s="108"/>
      <c r="J94" s="108"/>
      <c r="K94" s="108"/>
      <c r="L94" s="108"/>
      <c r="M94" s="108"/>
      <c r="N94" s="108"/>
      <c r="O94" s="108"/>
      <c r="P94" s="108"/>
      <c r="Q94" s="108"/>
      <c r="R94" s="108"/>
      <c r="S94" s="108"/>
      <c r="T94" s="108"/>
      <c r="U94" s="108"/>
      <c r="V94" s="108"/>
      <c r="W94" s="108"/>
      <c r="X94" s="108"/>
      <c r="Y94" s="108"/>
      <c r="Z94" s="108"/>
      <c r="AA94" s="108"/>
      <c r="AB94" s="108"/>
      <c r="AC94" s="108"/>
      <c r="AD94" s="108"/>
      <c r="AE94" s="108"/>
      <c r="AF94" s="108"/>
      <c r="AG94" s="109">
        <f>ROUND(AG95,2)</f>
        <v>0</v>
      </c>
      <c r="AH94" s="109"/>
      <c r="AI94" s="109"/>
      <c r="AJ94" s="109"/>
      <c r="AK94" s="109"/>
      <c r="AL94" s="109"/>
      <c r="AM94" s="109"/>
      <c r="AN94" s="110">
        <f>SUM(AG94,AT94)</f>
        <v>0</v>
      </c>
      <c r="AO94" s="110"/>
      <c r="AP94" s="110"/>
      <c r="AQ94" s="111" t="s">
        <v>1</v>
      </c>
      <c r="AR94" s="112"/>
      <c r="AS94" s="113">
        <f>ROUND(AS95,2)</f>
        <v>0</v>
      </c>
      <c r="AT94" s="114">
        <f>ROUND(SUM(AV94:AW94),2)</f>
        <v>0</v>
      </c>
      <c r="AU94" s="115">
        <f>ROUND(AU95,5)</f>
        <v>0</v>
      </c>
      <c r="AV94" s="114">
        <f>ROUND(AZ94*L29,2)</f>
        <v>0</v>
      </c>
      <c r="AW94" s="114">
        <f>ROUND(BA94*L30,2)</f>
        <v>0</v>
      </c>
      <c r="AX94" s="114">
        <f>ROUND(BB94*L29,2)</f>
        <v>0</v>
      </c>
      <c r="AY94" s="114">
        <f>ROUND(BC94*L30,2)</f>
        <v>0</v>
      </c>
      <c r="AZ94" s="114">
        <f>ROUND(AZ95,2)</f>
        <v>0</v>
      </c>
      <c r="BA94" s="114">
        <f>ROUND(BA95,2)</f>
        <v>0</v>
      </c>
      <c r="BB94" s="114">
        <f>ROUND(BB95,2)</f>
        <v>0</v>
      </c>
      <c r="BC94" s="114">
        <f>ROUND(BC95,2)</f>
        <v>0</v>
      </c>
      <c r="BD94" s="116">
        <f>ROUND(BD95,2)</f>
        <v>0</v>
      </c>
      <c r="BE94" s="6"/>
      <c r="BS94" s="117" t="s">
        <v>75</v>
      </c>
      <c r="BT94" s="117" t="s">
        <v>76</v>
      </c>
      <c r="BU94" s="118" t="s">
        <v>77</v>
      </c>
      <c r="BV94" s="117" t="s">
        <v>78</v>
      </c>
      <c r="BW94" s="117" t="s">
        <v>5</v>
      </c>
      <c r="BX94" s="117" t="s">
        <v>79</v>
      </c>
      <c r="CL94" s="117" t="s">
        <v>1</v>
      </c>
    </row>
    <row r="95" s="7" customFormat="1" ht="16.5" customHeight="1">
      <c r="A95" s="119" t="s">
        <v>80</v>
      </c>
      <c r="B95" s="120"/>
      <c r="C95" s="121"/>
      <c r="D95" s="122" t="s">
        <v>81</v>
      </c>
      <c r="E95" s="122"/>
      <c r="F95" s="122"/>
      <c r="G95" s="122"/>
      <c r="H95" s="122"/>
      <c r="I95" s="123"/>
      <c r="J95" s="122" t="s">
        <v>82</v>
      </c>
      <c r="K95" s="122"/>
      <c r="L95" s="122"/>
      <c r="M95" s="122"/>
      <c r="N95" s="122"/>
      <c r="O95" s="122"/>
      <c r="P95" s="122"/>
      <c r="Q95" s="122"/>
      <c r="R95" s="122"/>
      <c r="S95" s="122"/>
      <c r="T95" s="122"/>
      <c r="U95" s="122"/>
      <c r="V95" s="122"/>
      <c r="W95" s="122"/>
      <c r="X95" s="122"/>
      <c r="Y95" s="122"/>
      <c r="Z95" s="122"/>
      <c r="AA95" s="122"/>
      <c r="AB95" s="122"/>
      <c r="AC95" s="122"/>
      <c r="AD95" s="122"/>
      <c r="AE95" s="122"/>
      <c r="AF95" s="122"/>
      <c r="AG95" s="124">
        <f>'SO101 - KOMUNIKACE'!J30</f>
        <v>0</v>
      </c>
      <c r="AH95" s="123"/>
      <c r="AI95" s="123"/>
      <c r="AJ95" s="123"/>
      <c r="AK95" s="123"/>
      <c r="AL95" s="123"/>
      <c r="AM95" s="123"/>
      <c r="AN95" s="124">
        <f>SUM(AG95,AT95)</f>
        <v>0</v>
      </c>
      <c r="AO95" s="123"/>
      <c r="AP95" s="123"/>
      <c r="AQ95" s="125" t="s">
        <v>83</v>
      </c>
      <c r="AR95" s="126"/>
      <c r="AS95" s="127">
        <v>0</v>
      </c>
      <c r="AT95" s="128">
        <f>ROUND(SUM(AV95:AW95),2)</f>
        <v>0</v>
      </c>
      <c r="AU95" s="129">
        <f>'SO101 - KOMUNIKACE'!P127</f>
        <v>0</v>
      </c>
      <c r="AV95" s="128">
        <f>'SO101 - KOMUNIKACE'!J33</f>
        <v>0</v>
      </c>
      <c r="AW95" s="128">
        <f>'SO101 - KOMUNIKACE'!J34</f>
        <v>0</v>
      </c>
      <c r="AX95" s="128">
        <f>'SO101 - KOMUNIKACE'!J35</f>
        <v>0</v>
      </c>
      <c r="AY95" s="128">
        <f>'SO101 - KOMUNIKACE'!J36</f>
        <v>0</v>
      </c>
      <c r="AZ95" s="128">
        <f>'SO101 - KOMUNIKACE'!F33</f>
        <v>0</v>
      </c>
      <c r="BA95" s="128">
        <f>'SO101 - KOMUNIKACE'!F34</f>
        <v>0</v>
      </c>
      <c r="BB95" s="128">
        <f>'SO101 - KOMUNIKACE'!F35</f>
        <v>0</v>
      </c>
      <c r="BC95" s="128">
        <f>'SO101 - KOMUNIKACE'!F36</f>
        <v>0</v>
      </c>
      <c r="BD95" s="130">
        <f>'SO101 - KOMUNIKACE'!F37</f>
        <v>0</v>
      </c>
      <c r="BE95" s="7"/>
      <c r="BT95" s="131" t="s">
        <v>84</v>
      </c>
      <c r="BV95" s="131" t="s">
        <v>78</v>
      </c>
      <c r="BW95" s="131" t="s">
        <v>85</v>
      </c>
      <c r="BX95" s="131" t="s">
        <v>5</v>
      </c>
      <c r="CL95" s="131" t="s">
        <v>1</v>
      </c>
      <c r="CM95" s="131" t="s">
        <v>86</v>
      </c>
    </row>
    <row r="96" s="2" customFormat="1" ht="30" customHeight="1">
      <c r="A96" s="38"/>
      <c r="B96" s="39"/>
      <c r="C96" s="40"/>
      <c r="D96" s="40"/>
      <c r="E96" s="40"/>
      <c r="F96" s="40"/>
      <c r="G96" s="40"/>
      <c r="H96" s="40"/>
      <c r="I96" s="40"/>
      <c r="J96" s="40"/>
      <c r="K96" s="40"/>
      <c r="L96" s="40"/>
      <c r="M96" s="40"/>
      <c r="N96" s="40"/>
      <c r="O96" s="40"/>
      <c r="P96" s="40"/>
      <c r="Q96" s="40"/>
      <c r="R96" s="40"/>
      <c r="S96" s="40"/>
      <c r="T96" s="40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F96" s="40"/>
      <c r="AG96" s="40"/>
      <c r="AH96" s="40"/>
      <c r="AI96" s="40"/>
      <c r="AJ96" s="40"/>
      <c r="AK96" s="40"/>
      <c r="AL96" s="40"/>
      <c r="AM96" s="40"/>
      <c r="AN96" s="40"/>
      <c r="AO96" s="40"/>
      <c r="AP96" s="40"/>
      <c r="AQ96" s="40"/>
      <c r="AR96" s="44"/>
      <c r="AS96" s="38"/>
      <c r="AT96" s="38"/>
      <c r="AU96" s="38"/>
      <c r="AV96" s="38"/>
      <c r="AW96" s="38"/>
      <c r="AX96" s="38"/>
      <c r="AY96" s="38"/>
      <c r="AZ96" s="38"/>
      <c r="BA96" s="38"/>
      <c r="BB96" s="38"/>
      <c r="BC96" s="38"/>
      <c r="BD96" s="38"/>
      <c r="BE96" s="38"/>
    </row>
    <row r="97" s="2" customFormat="1" ht="6.96" customHeight="1">
      <c r="A97" s="38"/>
      <c r="B97" s="66"/>
      <c r="C97" s="67"/>
      <c r="D97" s="67"/>
      <c r="E97" s="67"/>
      <c r="F97" s="67"/>
      <c r="G97" s="67"/>
      <c r="H97" s="67"/>
      <c r="I97" s="67"/>
      <c r="J97" s="67"/>
      <c r="K97" s="67"/>
      <c r="L97" s="67"/>
      <c r="M97" s="67"/>
      <c r="N97" s="67"/>
      <c r="O97" s="67"/>
      <c r="P97" s="67"/>
      <c r="Q97" s="67"/>
      <c r="R97" s="67"/>
      <c r="S97" s="67"/>
      <c r="T97" s="67"/>
      <c r="U97" s="67"/>
      <c r="V97" s="67"/>
      <c r="W97" s="67"/>
      <c r="X97" s="67"/>
      <c r="Y97" s="67"/>
      <c r="Z97" s="67"/>
      <c r="AA97" s="67"/>
      <c r="AB97" s="67"/>
      <c r="AC97" s="67"/>
      <c r="AD97" s="67"/>
      <c r="AE97" s="67"/>
      <c r="AF97" s="67"/>
      <c r="AG97" s="67"/>
      <c r="AH97" s="67"/>
      <c r="AI97" s="67"/>
      <c r="AJ97" s="67"/>
      <c r="AK97" s="67"/>
      <c r="AL97" s="67"/>
      <c r="AM97" s="67"/>
      <c r="AN97" s="67"/>
      <c r="AO97" s="67"/>
      <c r="AP97" s="67"/>
      <c r="AQ97" s="67"/>
      <c r="AR97" s="44"/>
      <c r="AS97" s="38"/>
      <c r="AT97" s="38"/>
      <c r="AU97" s="38"/>
      <c r="AV97" s="38"/>
      <c r="AW97" s="38"/>
      <c r="AX97" s="38"/>
      <c r="AY97" s="38"/>
      <c r="AZ97" s="38"/>
      <c r="BA97" s="38"/>
      <c r="BB97" s="38"/>
      <c r="BC97" s="38"/>
      <c r="BD97" s="38"/>
      <c r="BE97" s="38"/>
    </row>
  </sheetData>
  <sheetProtection sheet="1" formatColumns="0" formatRows="0" objects="1" scenarios="1" spinCount="100000" saltValue="iCHkpipawuiuBjmTDUI/dZBZkJ7slrnIiQLvNMSpr+2KOyOx52fUPxXIhCuSmcP5WvENxQbKkvSpjQ205d5zng==" hashValue="X/48G/cuq4vfiXpr1dfwiB6TzT9XVGj0Vc+lEaV4niBwldtZBhXlVy7Uzv55wIUunFzC6K9PRo7Phs/6hKSvXQ==" algorithmName="SHA-512" password="CC35"/>
  <mergeCells count="42"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85:AJ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AR2:BE2"/>
  </mergeCells>
  <hyperlinks>
    <hyperlink ref="A95" location="'SO101 - KOMUNIKACE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85</v>
      </c>
      <c r="AZ2" s="132" t="s">
        <v>87</v>
      </c>
      <c r="BA2" s="132" t="s">
        <v>88</v>
      </c>
      <c r="BB2" s="132" t="s">
        <v>89</v>
      </c>
      <c r="BC2" s="132" t="s">
        <v>90</v>
      </c>
      <c r="BD2" s="132" t="s">
        <v>86</v>
      </c>
    </row>
    <row r="3" s="1" customFormat="1" ht="6.96" customHeight="1">
      <c r="B3" s="133"/>
      <c r="C3" s="134"/>
      <c r="D3" s="134"/>
      <c r="E3" s="134"/>
      <c r="F3" s="134"/>
      <c r="G3" s="134"/>
      <c r="H3" s="134"/>
      <c r="I3" s="134"/>
      <c r="J3" s="134"/>
      <c r="K3" s="134"/>
      <c r="L3" s="20"/>
      <c r="AT3" s="17" t="s">
        <v>86</v>
      </c>
      <c r="AZ3" s="132" t="s">
        <v>91</v>
      </c>
      <c r="BA3" s="132" t="s">
        <v>92</v>
      </c>
      <c r="BB3" s="132" t="s">
        <v>93</v>
      </c>
      <c r="BC3" s="132" t="s">
        <v>94</v>
      </c>
      <c r="BD3" s="132" t="s">
        <v>86</v>
      </c>
    </row>
    <row r="4" s="1" customFormat="1" ht="24.96" customHeight="1">
      <c r="B4" s="20"/>
      <c r="D4" s="135" t="s">
        <v>95</v>
      </c>
      <c r="L4" s="20"/>
      <c r="M4" s="136" t="s">
        <v>10</v>
      </c>
      <c r="AT4" s="17" t="s">
        <v>4</v>
      </c>
      <c r="AZ4" s="132" t="s">
        <v>96</v>
      </c>
      <c r="BA4" s="132" t="s">
        <v>97</v>
      </c>
      <c r="BB4" s="132" t="s">
        <v>89</v>
      </c>
      <c r="BC4" s="132" t="s">
        <v>98</v>
      </c>
      <c r="BD4" s="132" t="s">
        <v>86</v>
      </c>
    </row>
    <row r="5" s="1" customFormat="1" ht="6.96" customHeight="1">
      <c r="B5" s="20"/>
      <c r="L5" s="20"/>
    </row>
    <row r="6" s="1" customFormat="1" ht="12" customHeight="1">
      <c r="B6" s="20"/>
      <c r="D6" s="137" t="s">
        <v>16</v>
      </c>
      <c r="L6" s="20"/>
    </row>
    <row r="7" s="1" customFormat="1" ht="16.5" customHeight="1">
      <c r="B7" s="20"/>
      <c r="E7" s="138" t="str">
        <f>'Rekapitulace stavby'!K6</f>
        <v>DOMAŽLICE - ULICE ŠUMAVSKÁ OPRAVA POVRCHU</v>
      </c>
      <c r="F7" s="137"/>
      <c r="G7" s="137"/>
      <c r="H7" s="137"/>
      <c r="L7" s="20"/>
    </row>
    <row r="8" s="2" customFormat="1" ht="12" customHeight="1">
      <c r="A8" s="38"/>
      <c r="B8" s="44"/>
      <c r="C8" s="38"/>
      <c r="D8" s="137" t="s">
        <v>99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39" t="s">
        <v>100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37" t="s">
        <v>18</v>
      </c>
      <c r="E11" s="38"/>
      <c r="F11" s="140" t="s">
        <v>1</v>
      </c>
      <c r="G11" s="38"/>
      <c r="H11" s="38"/>
      <c r="I11" s="137" t="s">
        <v>19</v>
      </c>
      <c r="J11" s="140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37" t="s">
        <v>20</v>
      </c>
      <c r="E12" s="38"/>
      <c r="F12" s="140" t="s">
        <v>21</v>
      </c>
      <c r="G12" s="38"/>
      <c r="H12" s="38"/>
      <c r="I12" s="137" t="s">
        <v>22</v>
      </c>
      <c r="J12" s="141" t="str">
        <f>'Rekapitulace stavby'!AN8</f>
        <v>8. 4. 2025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37" t="s">
        <v>24</v>
      </c>
      <c r="E14" s="38"/>
      <c r="F14" s="38"/>
      <c r="G14" s="38"/>
      <c r="H14" s="38"/>
      <c r="I14" s="137" t="s">
        <v>25</v>
      </c>
      <c r="J14" s="140" t="s">
        <v>1</v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0" t="s">
        <v>26</v>
      </c>
      <c r="F15" s="38"/>
      <c r="G15" s="38"/>
      <c r="H15" s="38"/>
      <c r="I15" s="137" t="s">
        <v>27</v>
      </c>
      <c r="J15" s="140" t="s">
        <v>1</v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37" t="s">
        <v>28</v>
      </c>
      <c r="E17" s="38"/>
      <c r="F17" s="38"/>
      <c r="G17" s="38"/>
      <c r="H17" s="38"/>
      <c r="I17" s="137" t="s">
        <v>25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0"/>
      <c r="G18" s="140"/>
      <c r="H18" s="140"/>
      <c r="I18" s="137" t="s">
        <v>27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37" t="s">
        <v>30</v>
      </c>
      <c r="E20" s="38"/>
      <c r="F20" s="38"/>
      <c r="G20" s="38"/>
      <c r="H20" s="38"/>
      <c r="I20" s="137" t="s">
        <v>25</v>
      </c>
      <c r="J20" s="140" t="s">
        <v>1</v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0" t="s">
        <v>31</v>
      </c>
      <c r="F21" s="38"/>
      <c r="G21" s="38"/>
      <c r="H21" s="38"/>
      <c r="I21" s="137" t="s">
        <v>27</v>
      </c>
      <c r="J21" s="140" t="s">
        <v>1</v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37" t="s">
        <v>33</v>
      </c>
      <c r="E23" s="38"/>
      <c r="F23" s="38"/>
      <c r="G23" s="38"/>
      <c r="H23" s="38"/>
      <c r="I23" s="137" t="s">
        <v>25</v>
      </c>
      <c r="J23" s="140" t="s">
        <v>1</v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0" t="s">
        <v>34</v>
      </c>
      <c r="F24" s="38"/>
      <c r="G24" s="38"/>
      <c r="H24" s="38"/>
      <c r="I24" s="137" t="s">
        <v>27</v>
      </c>
      <c r="J24" s="140" t="s">
        <v>1</v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37" t="s">
        <v>35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42"/>
      <c r="B27" s="143"/>
      <c r="C27" s="142"/>
      <c r="D27" s="142"/>
      <c r="E27" s="144" t="s">
        <v>1</v>
      </c>
      <c r="F27" s="144"/>
      <c r="G27" s="144"/>
      <c r="H27" s="144"/>
      <c r="I27" s="142"/>
      <c r="J27" s="142"/>
      <c r="K27" s="142"/>
      <c r="L27" s="145"/>
      <c r="S27" s="142"/>
      <c r="T27" s="142"/>
      <c r="U27" s="142"/>
      <c r="V27" s="142"/>
      <c r="W27" s="142"/>
      <c r="X27" s="142"/>
      <c r="Y27" s="142"/>
      <c r="Z27" s="142"/>
      <c r="AA27" s="142"/>
      <c r="AB27" s="142"/>
      <c r="AC27" s="142"/>
      <c r="AD27" s="142"/>
      <c r="AE27" s="142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6"/>
      <c r="E29" s="146"/>
      <c r="F29" s="146"/>
      <c r="G29" s="146"/>
      <c r="H29" s="146"/>
      <c r="I29" s="146"/>
      <c r="J29" s="146"/>
      <c r="K29" s="146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47" t="s">
        <v>36</v>
      </c>
      <c r="E30" s="38"/>
      <c r="F30" s="38"/>
      <c r="G30" s="38"/>
      <c r="H30" s="38"/>
      <c r="I30" s="38"/>
      <c r="J30" s="148">
        <f>ROUND(J127,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46"/>
      <c r="E31" s="146"/>
      <c r="F31" s="146"/>
      <c r="G31" s="146"/>
      <c r="H31" s="146"/>
      <c r="I31" s="146"/>
      <c r="J31" s="146"/>
      <c r="K31" s="146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49" t="s">
        <v>38</v>
      </c>
      <c r="G32" s="38"/>
      <c r="H32" s="38"/>
      <c r="I32" s="149" t="s">
        <v>37</v>
      </c>
      <c r="J32" s="149" t="s">
        <v>39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50" t="s">
        <v>40</v>
      </c>
      <c r="E33" s="137" t="s">
        <v>41</v>
      </c>
      <c r="F33" s="151">
        <f>ROUND((SUM(BE127:BE276)),  2)</f>
        <v>0</v>
      </c>
      <c r="G33" s="38"/>
      <c r="H33" s="38"/>
      <c r="I33" s="152">
        <v>0.20999999999999999</v>
      </c>
      <c r="J33" s="151">
        <f>ROUND(((SUM(BE127:BE276))*I33),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37" t="s">
        <v>42</v>
      </c>
      <c r="F34" s="151">
        <f>ROUND((SUM(BF127:BF276)),  2)</f>
        <v>0</v>
      </c>
      <c r="G34" s="38"/>
      <c r="H34" s="38"/>
      <c r="I34" s="152">
        <v>0.12</v>
      </c>
      <c r="J34" s="151">
        <f>ROUND(((SUM(BF127:BF276))*I34),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37" t="s">
        <v>43</v>
      </c>
      <c r="F35" s="151">
        <f>ROUND((SUM(BG127:BG276)),  2)</f>
        <v>0</v>
      </c>
      <c r="G35" s="38"/>
      <c r="H35" s="38"/>
      <c r="I35" s="152">
        <v>0.20999999999999999</v>
      </c>
      <c r="J35" s="151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37" t="s">
        <v>44</v>
      </c>
      <c r="F36" s="151">
        <f>ROUND((SUM(BH127:BH276)),  2)</f>
        <v>0</v>
      </c>
      <c r="G36" s="38"/>
      <c r="H36" s="38"/>
      <c r="I36" s="152">
        <v>0.12</v>
      </c>
      <c r="J36" s="151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37" t="s">
        <v>45</v>
      </c>
      <c r="F37" s="151">
        <f>ROUND((SUM(BI127:BI276)),  2)</f>
        <v>0</v>
      </c>
      <c r="G37" s="38"/>
      <c r="H37" s="38"/>
      <c r="I37" s="152">
        <v>0</v>
      </c>
      <c r="J37" s="151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53"/>
      <c r="D39" s="154" t="s">
        <v>46</v>
      </c>
      <c r="E39" s="155"/>
      <c r="F39" s="155"/>
      <c r="G39" s="156" t="s">
        <v>47</v>
      </c>
      <c r="H39" s="157" t="s">
        <v>48</v>
      </c>
      <c r="I39" s="155"/>
      <c r="J39" s="158">
        <f>SUM(J30:J37)</f>
        <v>0</v>
      </c>
      <c r="K39" s="159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60" t="s">
        <v>49</v>
      </c>
      <c r="E50" s="161"/>
      <c r="F50" s="161"/>
      <c r="G50" s="160" t="s">
        <v>50</v>
      </c>
      <c r="H50" s="161"/>
      <c r="I50" s="161"/>
      <c r="J50" s="161"/>
      <c r="K50" s="161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62" t="s">
        <v>51</v>
      </c>
      <c r="E61" s="163"/>
      <c r="F61" s="164" t="s">
        <v>52</v>
      </c>
      <c r="G61" s="162" t="s">
        <v>51</v>
      </c>
      <c r="H61" s="163"/>
      <c r="I61" s="163"/>
      <c r="J61" s="165" t="s">
        <v>52</v>
      </c>
      <c r="K61" s="163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60" t="s">
        <v>53</v>
      </c>
      <c r="E65" s="166"/>
      <c r="F65" s="166"/>
      <c r="G65" s="160" t="s">
        <v>54</v>
      </c>
      <c r="H65" s="166"/>
      <c r="I65" s="166"/>
      <c r="J65" s="166"/>
      <c r="K65" s="166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62" t="s">
        <v>51</v>
      </c>
      <c r="E76" s="163"/>
      <c r="F76" s="164" t="s">
        <v>52</v>
      </c>
      <c r="G76" s="162" t="s">
        <v>51</v>
      </c>
      <c r="H76" s="163"/>
      <c r="I76" s="163"/>
      <c r="J76" s="165" t="s">
        <v>52</v>
      </c>
      <c r="K76" s="163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67"/>
      <c r="C77" s="168"/>
      <c r="D77" s="168"/>
      <c r="E77" s="168"/>
      <c r="F77" s="168"/>
      <c r="G77" s="168"/>
      <c r="H77" s="168"/>
      <c r="I77" s="168"/>
      <c r="J77" s="168"/>
      <c r="K77" s="168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69"/>
      <c r="C81" s="170"/>
      <c r="D81" s="170"/>
      <c r="E81" s="170"/>
      <c r="F81" s="170"/>
      <c r="G81" s="170"/>
      <c r="H81" s="170"/>
      <c r="I81" s="170"/>
      <c r="J81" s="170"/>
      <c r="K81" s="170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101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40"/>
      <c r="D85" s="40"/>
      <c r="E85" s="171" t="str">
        <f>E7</f>
        <v>DOMAŽLICE - ULICE ŠUMAVSKÁ OPRAVA POVRCHU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99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40"/>
      <c r="D87" s="40"/>
      <c r="E87" s="76" t="str">
        <f>E9</f>
        <v>SO101 - KOMUNIKACE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40"/>
      <c r="E89" s="40"/>
      <c r="F89" s="27" t="str">
        <f>F12</f>
        <v xml:space="preserve"> </v>
      </c>
      <c r="G89" s="40"/>
      <c r="H89" s="40"/>
      <c r="I89" s="32" t="s">
        <v>22</v>
      </c>
      <c r="J89" s="79" t="str">
        <f>IF(J12="","",J12)</f>
        <v>8. 4. 2025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25.65" customHeight="1">
      <c r="A91" s="38"/>
      <c r="B91" s="39"/>
      <c r="C91" s="32" t="s">
        <v>24</v>
      </c>
      <c r="D91" s="40"/>
      <c r="E91" s="40"/>
      <c r="F91" s="27" t="str">
        <f>E15</f>
        <v>Město Domažlice</v>
      </c>
      <c r="G91" s="40"/>
      <c r="H91" s="40"/>
      <c r="I91" s="32" t="s">
        <v>30</v>
      </c>
      <c r="J91" s="36" t="str">
        <f>E21</f>
        <v>MACÁN PROJEKCE DS s.r.o.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28</v>
      </c>
      <c r="D92" s="40"/>
      <c r="E92" s="40"/>
      <c r="F92" s="27" t="str">
        <f>IF(E18="","",E18)</f>
        <v>Vyplň údaj</v>
      </c>
      <c r="G92" s="40"/>
      <c r="H92" s="40"/>
      <c r="I92" s="32" t="s">
        <v>33</v>
      </c>
      <c r="J92" s="36" t="str">
        <f>E24</f>
        <v>Žižkovský Petr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72" t="s">
        <v>102</v>
      </c>
      <c r="D94" s="173"/>
      <c r="E94" s="173"/>
      <c r="F94" s="173"/>
      <c r="G94" s="173"/>
      <c r="H94" s="173"/>
      <c r="I94" s="173"/>
      <c r="J94" s="174" t="s">
        <v>103</v>
      </c>
      <c r="K94" s="173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75" t="s">
        <v>104</v>
      </c>
      <c r="D96" s="40"/>
      <c r="E96" s="40"/>
      <c r="F96" s="40"/>
      <c r="G96" s="40"/>
      <c r="H96" s="40"/>
      <c r="I96" s="40"/>
      <c r="J96" s="110">
        <f>J127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105</v>
      </c>
    </row>
    <row r="97" s="9" customFormat="1" ht="24.96" customHeight="1">
      <c r="A97" s="9"/>
      <c r="B97" s="176"/>
      <c r="C97" s="177"/>
      <c r="D97" s="178" t="s">
        <v>106</v>
      </c>
      <c r="E97" s="179"/>
      <c r="F97" s="179"/>
      <c r="G97" s="179"/>
      <c r="H97" s="179"/>
      <c r="I97" s="179"/>
      <c r="J97" s="180">
        <f>J128</f>
        <v>0</v>
      </c>
      <c r="K97" s="177"/>
      <c r="L97" s="181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2"/>
      <c r="C98" s="183"/>
      <c r="D98" s="184" t="s">
        <v>107</v>
      </c>
      <c r="E98" s="185"/>
      <c r="F98" s="185"/>
      <c r="G98" s="185"/>
      <c r="H98" s="185"/>
      <c r="I98" s="185"/>
      <c r="J98" s="186">
        <f>J129</f>
        <v>0</v>
      </c>
      <c r="K98" s="183"/>
      <c r="L98" s="187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2"/>
      <c r="C99" s="183"/>
      <c r="D99" s="184" t="s">
        <v>108</v>
      </c>
      <c r="E99" s="185"/>
      <c r="F99" s="185"/>
      <c r="G99" s="185"/>
      <c r="H99" s="185"/>
      <c r="I99" s="185"/>
      <c r="J99" s="186">
        <f>J168</f>
        <v>0</v>
      </c>
      <c r="K99" s="183"/>
      <c r="L99" s="187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2"/>
      <c r="C100" s="183"/>
      <c r="D100" s="184" t="s">
        <v>109</v>
      </c>
      <c r="E100" s="185"/>
      <c r="F100" s="185"/>
      <c r="G100" s="185"/>
      <c r="H100" s="185"/>
      <c r="I100" s="185"/>
      <c r="J100" s="186">
        <f>J212</f>
        <v>0</v>
      </c>
      <c r="K100" s="183"/>
      <c r="L100" s="187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2"/>
      <c r="C101" s="183"/>
      <c r="D101" s="184" t="s">
        <v>110</v>
      </c>
      <c r="E101" s="185"/>
      <c r="F101" s="185"/>
      <c r="G101" s="185"/>
      <c r="H101" s="185"/>
      <c r="I101" s="185"/>
      <c r="J101" s="186">
        <f>J225</f>
        <v>0</v>
      </c>
      <c r="K101" s="183"/>
      <c r="L101" s="187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82"/>
      <c r="C102" s="183"/>
      <c r="D102" s="184" t="s">
        <v>111</v>
      </c>
      <c r="E102" s="185"/>
      <c r="F102" s="185"/>
      <c r="G102" s="185"/>
      <c r="H102" s="185"/>
      <c r="I102" s="185"/>
      <c r="J102" s="186">
        <f>J251</f>
        <v>0</v>
      </c>
      <c r="K102" s="183"/>
      <c r="L102" s="187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82"/>
      <c r="C103" s="183"/>
      <c r="D103" s="184" t="s">
        <v>112</v>
      </c>
      <c r="E103" s="185"/>
      <c r="F103" s="185"/>
      <c r="G103" s="185"/>
      <c r="H103" s="185"/>
      <c r="I103" s="185"/>
      <c r="J103" s="186">
        <f>J264</f>
        <v>0</v>
      </c>
      <c r="K103" s="183"/>
      <c r="L103" s="187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9" customFormat="1" ht="24.96" customHeight="1">
      <c r="A104" s="9"/>
      <c r="B104" s="176"/>
      <c r="C104" s="177"/>
      <c r="D104" s="178" t="s">
        <v>113</v>
      </c>
      <c r="E104" s="179"/>
      <c r="F104" s="179"/>
      <c r="G104" s="179"/>
      <c r="H104" s="179"/>
      <c r="I104" s="179"/>
      <c r="J104" s="180">
        <f>J266</f>
        <v>0</v>
      </c>
      <c r="K104" s="177"/>
      <c r="L104" s="181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</row>
    <row r="105" s="10" customFormat="1" ht="19.92" customHeight="1">
      <c r="A105" s="10"/>
      <c r="B105" s="182"/>
      <c r="C105" s="183"/>
      <c r="D105" s="184" t="s">
        <v>114</v>
      </c>
      <c r="E105" s="185"/>
      <c r="F105" s="185"/>
      <c r="G105" s="185"/>
      <c r="H105" s="185"/>
      <c r="I105" s="185"/>
      <c r="J105" s="186">
        <f>J267</f>
        <v>0</v>
      </c>
      <c r="K105" s="183"/>
      <c r="L105" s="187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82"/>
      <c r="C106" s="183"/>
      <c r="D106" s="184" t="s">
        <v>115</v>
      </c>
      <c r="E106" s="185"/>
      <c r="F106" s="185"/>
      <c r="G106" s="185"/>
      <c r="H106" s="185"/>
      <c r="I106" s="185"/>
      <c r="J106" s="186">
        <f>J270</f>
        <v>0</v>
      </c>
      <c r="K106" s="183"/>
      <c r="L106" s="187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182"/>
      <c r="C107" s="183"/>
      <c r="D107" s="184" t="s">
        <v>116</v>
      </c>
      <c r="E107" s="185"/>
      <c r="F107" s="185"/>
      <c r="G107" s="185"/>
      <c r="H107" s="185"/>
      <c r="I107" s="185"/>
      <c r="J107" s="186">
        <f>J273</f>
        <v>0</v>
      </c>
      <c r="K107" s="183"/>
      <c r="L107" s="187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2" customFormat="1" ht="21.84" customHeight="1">
      <c r="A108" s="38"/>
      <c r="B108" s="39"/>
      <c r="C108" s="40"/>
      <c r="D108" s="40"/>
      <c r="E108" s="40"/>
      <c r="F108" s="40"/>
      <c r="G108" s="40"/>
      <c r="H108" s="40"/>
      <c r="I108" s="40"/>
      <c r="J108" s="40"/>
      <c r="K108" s="40"/>
      <c r="L108" s="63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09" s="2" customFormat="1" ht="6.96" customHeight="1">
      <c r="A109" s="38"/>
      <c r="B109" s="66"/>
      <c r="C109" s="67"/>
      <c r="D109" s="67"/>
      <c r="E109" s="67"/>
      <c r="F109" s="67"/>
      <c r="G109" s="67"/>
      <c r="H109" s="67"/>
      <c r="I109" s="67"/>
      <c r="J109" s="67"/>
      <c r="K109" s="67"/>
      <c r="L109" s="63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3" s="2" customFormat="1" ht="6.96" customHeight="1">
      <c r="A113" s="38"/>
      <c r="B113" s="68"/>
      <c r="C113" s="69"/>
      <c r="D113" s="69"/>
      <c r="E113" s="69"/>
      <c r="F113" s="69"/>
      <c r="G113" s="69"/>
      <c r="H113" s="69"/>
      <c r="I113" s="69"/>
      <c r="J113" s="69"/>
      <c r="K113" s="69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24.96" customHeight="1">
      <c r="A114" s="38"/>
      <c r="B114" s="39"/>
      <c r="C114" s="23" t="s">
        <v>117</v>
      </c>
      <c r="D114" s="40"/>
      <c r="E114" s="40"/>
      <c r="F114" s="40"/>
      <c r="G114" s="40"/>
      <c r="H114" s="40"/>
      <c r="I114" s="40"/>
      <c r="J114" s="40"/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6.96" customHeight="1">
      <c r="A115" s="38"/>
      <c r="B115" s="39"/>
      <c r="C115" s="40"/>
      <c r="D115" s="40"/>
      <c r="E115" s="40"/>
      <c r="F115" s="40"/>
      <c r="G115" s="40"/>
      <c r="H115" s="40"/>
      <c r="I115" s="40"/>
      <c r="J115" s="40"/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12" customHeight="1">
      <c r="A116" s="38"/>
      <c r="B116" s="39"/>
      <c r="C116" s="32" t="s">
        <v>16</v>
      </c>
      <c r="D116" s="40"/>
      <c r="E116" s="40"/>
      <c r="F116" s="40"/>
      <c r="G116" s="40"/>
      <c r="H116" s="40"/>
      <c r="I116" s="40"/>
      <c r="J116" s="40"/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16.5" customHeight="1">
      <c r="A117" s="38"/>
      <c r="B117" s="39"/>
      <c r="C117" s="40"/>
      <c r="D117" s="40"/>
      <c r="E117" s="171" t="str">
        <f>E7</f>
        <v>DOMAŽLICE - ULICE ŠUMAVSKÁ OPRAVA POVRCHU</v>
      </c>
      <c r="F117" s="32"/>
      <c r="G117" s="32"/>
      <c r="H117" s="32"/>
      <c r="I117" s="40"/>
      <c r="J117" s="40"/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12" customHeight="1">
      <c r="A118" s="38"/>
      <c r="B118" s="39"/>
      <c r="C118" s="32" t="s">
        <v>99</v>
      </c>
      <c r="D118" s="40"/>
      <c r="E118" s="40"/>
      <c r="F118" s="40"/>
      <c r="G118" s="40"/>
      <c r="H118" s="40"/>
      <c r="I118" s="40"/>
      <c r="J118" s="40"/>
      <c r="K118" s="40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16.5" customHeight="1">
      <c r="A119" s="38"/>
      <c r="B119" s="39"/>
      <c r="C119" s="40"/>
      <c r="D119" s="40"/>
      <c r="E119" s="76" t="str">
        <f>E9</f>
        <v>SO101 - KOMUNIKACE</v>
      </c>
      <c r="F119" s="40"/>
      <c r="G119" s="40"/>
      <c r="H119" s="40"/>
      <c r="I119" s="40"/>
      <c r="J119" s="40"/>
      <c r="K119" s="40"/>
      <c r="L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6.96" customHeight="1">
      <c r="A120" s="38"/>
      <c r="B120" s="39"/>
      <c r="C120" s="40"/>
      <c r="D120" s="40"/>
      <c r="E120" s="40"/>
      <c r="F120" s="40"/>
      <c r="G120" s="40"/>
      <c r="H120" s="40"/>
      <c r="I120" s="40"/>
      <c r="J120" s="40"/>
      <c r="K120" s="40"/>
      <c r="L120" s="63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2" customFormat="1" ht="12" customHeight="1">
      <c r="A121" s="38"/>
      <c r="B121" s="39"/>
      <c r="C121" s="32" t="s">
        <v>20</v>
      </c>
      <c r="D121" s="40"/>
      <c r="E121" s="40"/>
      <c r="F121" s="27" t="str">
        <f>F12</f>
        <v xml:space="preserve"> </v>
      </c>
      <c r="G121" s="40"/>
      <c r="H121" s="40"/>
      <c r="I121" s="32" t="s">
        <v>22</v>
      </c>
      <c r="J121" s="79" t="str">
        <f>IF(J12="","",J12)</f>
        <v>8. 4. 2025</v>
      </c>
      <c r="K121" s="40"/>
      <c r="L121" s="63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  <row r="122" s="2" customFormat="1" ht="6.96" customHeight="1">
      <c r="A122" s="38"/>
      <c r="B122" s="39"/>
      <c r="C122" s="40"/>
      <c r="D122" s="40"/>
      <c r="E122" s="40"/>
      <c r="F122" s="40"/>
      <c r="G122" s="40"/>
      <c r="H122" s="40"/>
      <c r="I122" s="40"/>
      <c r="J122" s="40"/>
      <c r="K122" s="40"/>
      <c r="L122" s="63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</row>
    <row r="123" s="2" customFormat="1" ht="25.65" customHeight="1">
      <c r="A123" s="38"/>
      <c r="B123" s="39"/>
      <c r="C123" s="32" t="s">
        <v>24</v>
      </c>
      <c r="D123" s="40"/>
      <c r="E123" s="40"/>
      <c r="F123" s="27" t="str">
        <f>E15</f>
        <v>Město Domažlice</v>
      </c>
      <c r="G123" s="40"/>
      <c r="H123" s="40"/>
      <c r="I123" s="32" t="s">
        <v>30</v>
      </c>
      <c r="J123" s="36" t="str">
        <f>E21</f>
        <v>MACÁN PROJEKCE DS s.r.o.</v>
      </c>
      <c r="K123" s="40"/>
      <c r="L123" s="63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</row>
    <row r="124" s="2" customFormat="1" ht="15.15" customHeight="1">
      <c r="A124" s="38"/>
      <c r="B124" s="39"/>
      <c r="C124" s="32" t="s">
        <v>28</v>
      </c>
      <c r="D124" s="40"/>
      <c r="E124" s="40"/>
      <c r="F124" s="27" t="str">
        <f>IF(E18="","",E18)</f>
        <v>Vyplň údaj</v>
      </c>
      <c r="G124" s="40"/>
      <c r="H124" s="40"/>
      <c r="I124" s="32" t="s">
        <v>33</v>
      </c>
      <c r="J124" s="36" t="str">
        <f>E24</f>
        <v>Žižkovský Petr</v>
      </c>
      <c r="K124" s="40"/>
      <c r="L124" s="63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</row>
    <row r="125" s="2" customFormat="1" ht="10.32" customHeight="1">
      <c r="A125" s="38"/>
      <c r="B125" s="39"/>
      <c r="C125" s="40"/>
      <c r="D125" s="40"/>
      <c r="E125" s="40"/>
      <c r="F125" s="40"/>
      <c r="G125" s="40"/>
      <c r="H125" s="40"/>
      <c r="I125" s="40"/>
      <c r="J125" s="40"/>
      <c r="K125" s="40"/>
      <c r="L125" s="63"/>
      <c r="S125" s="38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</row>
    <row r="126" s="11" customFormat="1" ht="29.28" customHeight="1">
      <c r="A126" s="188"/>
      <c r="B126" s="189"/>
      <c r="C126" s="190" t="s">
        <v>118</v>
      </c>
      <c r="D126" s="191" t="s">
        <v>61</v>
      </c>
      <c r="E126" s="191" t="s">
        <v>57</v>
      </c>
      <c r="F126" s="191" t="s">
        <v>58</v>
      </c>
      <c r="G126" s="191" t="s">
        <v>119</v>
      </c>
      <c r="H126" s="191" t="s">
        <v>120</v>
      </c>
      <c r="I126" s="191" t="s">
        <v>121</v>
      </c>
      <c r="J126" s="191" t="s">
        <v>103</v>
      </c>
      <c r="K126" s="192" t="s">
        <v>122</v>
      </c>
      <c r="L126" s="193"/>
      <c r="M126" s="100" t="s">
        <v>1</v>
      </c>
      <c r="N126" s="101" t="s">
        <v>40</v>
      </c>
      <c r="O126" s="101" t="s">
        <v>123</v>
      </c>
      <c r="P126" s="101" t="s">
        <v>124</v>
      </c>
      <c r="Q126" s="101" t="s">
        <v>125</v>
      </c>
      <c r="R126" s="101" t="s">
        <v>126</v>
      </c>
      <c r="S126" s="101" t="s">
        <v>127</v>
      </c>
      <c r="T126" s="102" t="s">
        <v>128</v>
      </c>
      <c r="U126" s="188"/>
      <c r="V126" s="188"/>
      <c r="W126" s="188"/>
      <c r="X126" s="188"/>
      <c r="Y126" s="188"/>
      <c r="Z126" s="188"/>
      <c r="AA126" s="188"/>
      <c r="AB126" s="188"/>
      <c r="AC126" s="188"/>
      <c r="AD126" s="188"/>
      <c r="AE126" s="188"/>
    </row>
    <row r="127" s="2" customFormat="1" ht="22.8" customHeight="1">
      <c r="A127" s="38"/>
      <c r="B127" s="39"/>
      <c r="C127" s="107" t="s">
        <v>129</v>
      </c>
      <c r="D127" s="40"/>
      <c r="E127" s="40"/>
      <c r="F127" s="40"/>
      <c r="G127" s="40"/>
      <c r="H127" s="40"/>
      <c r="I127" s="40"/>
      <c r="J127" s="194">
        <f>BK127</f>
        <v>0</v>
      </c>
      <c r="K127" s="40"/>
      <c r="L127" s="44"/>
      <c r="M127" s="103"/>
      <c r="N127" s="195"/>
      <c r="O127" s="104"/>
      <c r="P127" s="196">
        <f>P128+P266</f>
        <v>0</v>
      </c>
      <c r="Q127" s="104"/>
      <c r="R127" s="196">
        <f>R128+R266</f>
        <v>355.04561999999999</v>
      </c>
      <c r="S127" s="104"/>
      <c r="T127" s="197">
        <f>T128+T266</f>
        <v>881.58000000000004</v>
      </c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T127" s="17" t="s">
        <v>75</v>
      </c>
      <c r="AU127" s="17" t="s">
        <v>105</v>
      </c>
      <c r="BK127" s="198">
        <f>BK128+BK266</f>
        <v>0</v>
      </c>
    </row>
    <row r="128" s="12" customFormat="1" ht="25.92" customHeight="1">
      <c r="A128" s="12"/>
      <c r="B128" s="199"/>
      <c r="C128" s="200"/>
      <c r="D128" s="201" t="s">
        <v>75</v>
      </c>
      <c r="E128" s="202" t="s">
        <v>130</v>
      </c>
      <c r="F128" s="202" t="s">
        <v>131</v>
      </c>
      <c r="G128" s="200"/>
      <c r="H128" s="200"/>
      <c r="I128" s="203"/>
      <c r="J128" s="204">
        <f>BK128</f>
        <v>0</v>
      </c>
      <c r="K128" s="200"/>
      <c r="L128" s="205"/>
      <c r="M128" s="206"/>
      <c r="N128" s="207"/>
      <c r="O128" s="207"/>
      <c r="P128" s="208">
        <f>P129+P168+P212+P225+P251+P264</f>
        <v>0</v>
      </c>
      <c r="Q128" s="207"/>
      <c r="R128" s="208">
        <f>R129+R168+R212+R225+R251+R264</f>
        <v>355.04561999999999</v>
      </c>
      <c r="S128" s="207"/>
      <c r="T128" s="209">
        <f>T129+T168+T212+T225+T251+T264</f>
        <v>881.58000000000004</v>
      </c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R128" s="210" t="s">
        <v>84</v>
      </c>
      <c r="AT128" s="211" t="s">
        <v>75</v>
      </c>
      <c r="AU128" s="211" t="s">
        <v>76</v>
      </c>
      <c r="AY128" s="210" t="s">
        <v>132</v>
      </c>
      <c r="BK128" s="212">
        <f>BK129+BK168+BK212+BK225+BK251+BK264</f>
        <v>0</v>
      </c>
    </row>
    <row r="129" s="12" customFormat="1" ht="22.8" customHeight="1">
      <c r="A129" s="12"/>
      <c r="B129" s="199"/>
      <c r="C129" s="200"/>
      <c r="D129" s="201" t="s">
        <v>75</v>
      </c>
      <c r="E129" s="213" t="s">
        <v>84</v>
      </c>
      <c r="F129" s="213" t="s">
        <v>133</v>
      </c>
      <c r="G129" s="200"/>
      <c r="H129" s="200"/>
      <c r="I129" s="203"/>
      <c r="J129" s="214">
        <f>BK129</f>
        <v>0</v>
      </c>
      <c r="K129" s="200"/>
      <c r="L129" s="205"/>
      <c r="M129" s="206"/>
      <c r="N129" s="207"/>
      <c r="O129" s="207"/>
      <c r="P129" s="208">
        <f>SUM(P130:P167)</f>
        <v>0</v>
      </c>
      <c r="Q129" s="207"/>
      <c r="R129" s="208">
        <f>SUM(R130:R167)</f>
        <v>0.067199999999999996</v>
      </c>
      <c r="S129" s="207"/>
      <c r="T129" s="209">
        <f>SUM(T130:T167)</f>
        <v>872.40000000000009</v>
      </c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R129" s="210" t="s">
        <v>84</v>
      </c>
      <c r="AT129" s="211" t="s">
        <v>75</v>
      </c>
      <c r="AU129" s="211" t="s">
        <v>84</v>
      </c>
      <c r="AY129" s="210" t="s">
        <v>132</v>
      </c>
      <c r="BK129" s="212">
        <f>SUM(BK130:BK167)</f>
        <v>0</v>
      </c>
    </row>
    <row r="130" s="2" customFormat="1" ht="44.25" customHeight="1">
      <c r="A130" s="38"/>
      <c r="B130" s="39"/>
      <c r="C130" s="215" t="s">
        <v>84</v>
      </c>
      <c r="D130" s="215" t="s">
        <v>134</v>
      </c>
      <c r="E130" s="216" t="s">
        <v>135</v>
      </c>
      <c r="F130" s="217" t="s">
        <v>136</v>
      </c>
      <c r="G130" s="218" t="s">
        <v>137</v>
      </c>
      <c r="H130" s="219">
        <v>2240</v>
      </c>
      <c r="I130" s="220"/>
      <c r="J130" s="221">
        <f>ROUND(I130*H130,2)</f>
        <v>0</v>
      </c>
      <c r="K130" s="217" t="s">
        <v>138</v>
      </c>
      <c r="L130" s="44"/>
      <c r="M130" s="222" t="s">
        <v>1</v>
      </c>
      <c r="N130" s="223" t="s">
        <v>41</v>
      </c>
      <c r="O130" s="91"/>
      <c r="P130" s="224">
        <f>O130*H130</f>
        <v>0</v>
      </c>
      <c r="Q130" s="224">
        <v>3.0000000000000001E-05</v>
      </c>
      <c r="R130" s="224">
        <f>Q130*H130</f>
        <v>0.067199999999999996</v>
      </c>
      <c r="S130" s="224">
        <v>0.23000000000000001</v>
      </c>
      <c r="T130" s="225">
        <f>S130*H130</f>
        <v>515.20000000000005</v>
      </c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R130" s="226" t="s">
        <v>139</v>
      </c>
      <c r="AT130" s="226" t="s">
        <v>134</v>
      </c>
      <c r="AU130" s="226" t="s">
        <v>86</v>
      </c>
      <c r="AY130" s="17" t="s">
        <v>132</v>
      </c>
      <c r="BE130" s="227">
        <f>IF(N130="základní",J130,0)</f>
        <v>0</v>
      </c>
      <c r="BF130" s="227">
        <f>IF(N130="snížená",J130,0)</f>
        <v>0</v>
      </c>
      <c r="BG130" s="227">
        <f>IF(N130="zákl. přenesená",J130,0)</f>
        <v>0</v>
      </c>
      <c r="BH130" s="227">
        <f>IF(N130="sníž. přenesená",J130,0)</f>
        <v>0</v>
      </c>
      <c r="BI130" s="227">
        <f>IF(N130="nulová",J130,0)</f>
        <v>0</v>
      </c>
      <c r="BJ130" s="17" t="s">
        <v>84</v>
      </c>
      <c r="BK130" s="227">
        <f>ROUND(I130*H130,2)</f>
        <v>0</v>
      </c>
      <c r="BL130" s="17" t="s">
        <v>139</v>
      </c>
      <c r="BM130" s="226" t="s">
        <v>140</v>
      </c>
    </row>
    <row r="131" s="2" customFormat="1">
      <c r="A131" s="38"/>
      <c r="B131" s="39"/>
      <c r="C131" s="40"/>
      <c r="D131" s="228" t="s">
        <v>141</v>
      </c>
      <c r="E131" s="40"/>
      <c r="F131" s="229" t="s">
        <v>142</v>
      </c>
      <c r="G131" s="40"/>
      <c r="H131" s="40"/>
      <c r="I131" s="230"/>
      <c r="J131" s="40"/>
      <c r="K131" s="40"/>
      <c r="L131" s="44"/>
      <c r="M131" s="231"/>
      <c r="N131" s="232"/>
      <c r="O131" s="91"/>
      <c r="P131" s="91"/>
      <c r="Q131" s="91"/>
      <c r="R131" s="91"/>
      <c r="S131" s="91"/>
      <c r="T131" s="92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T131" s="17" t="s">
        <v>141</v>
      </c>
      <c r="AU131" s="17" t="s">
        <v>86</v>
      </c>
    </row>
    <row r="132" s="13" customFormat="1">
      <c r="A132" s="13"/>
      <c r="B132" s="233"/>
      <c r="C132" s="234"/>
      <c r="D132" s="228" t="s">
        <v>143</v>
      </c>
      <c r="E132" s="235" t="s">
        <v>1</v>
      </c>
      <c r="F132" s="236" t="s">
        <v>144</v>
      </c>
      <c r="G132" s="234"/>
      <c r="H132" s="235" t="s">
        <v>1</v>
      </c>
      <c r="I132" s="237"/>
      <c r="J132" s="234"/>
      <c r="K132" s="234"/>
      <c r="L132" s="238"/>
      <c r="M132" s="239"/>
      <c r="N132" s="240"/>
      <c r="O132" s="240"/>
      <c r="P132" s="240"/>
      <c r="Q132" s="240"/>
      <c r="R132" s="240"/>
      <c r="S132" s="240"/>
      <c r="T132" s="241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242" t="s">
        <v>143</v>
      </c>
      <c r="AU132" s="242" t="s">
        <v>86</v>
      </c>
      <c r="AV132" s="13" t="s">
        <v>84</v>
      </c>
      <c r="AW132" s="13" t="s">
        <v>32</v>
      </c>
      <c r="AX132" s="13" t="s">
        <v>76</v>
      </c>
      <c r="AY132" s="242" t="s">
        <v>132</v>
      </c>
    </row>
    <row r="133" s="14" customFormat="1">
      <c r="A133" s="14"/>
      <c r="B133" s="243"/>
      <c r="C133" s="244"/>
      <c r="D133" s="228" t="s">
        <v>143</v>
      </c>
      <c r="E133" s="245" t="s">
        <v>1</v>
      </c>
      <c r="F133" s="246" t="s">
        <v>145</v>
      </c>
      <c r="G133" s="244"/>
      <c r="H133" s="247">
        <v>2240</v>
      </c>
      <c r="I133" s="248"/>
      <c r="J133" s="244"/>
      <c r="K133" s="244"/>
      <c r="L133" s="249"/>
      <c r="M133" s="250"/>
      <c r="N133" s="251"/>
      <c r="O133" s="251"/>
      <c r="P133" s="251"/>
      <c r="Q133" s="251"/>
      <c r="R133" s="251"/>
      <c r="S133" s="251"/>
      <c r="T133" s="252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T133" s="253" t="s">
        <v>143</v>
      </c>
      <c r="AU133" s="253" t="s">
        <v>86</v>
      </c>
      <c r="AV133" s="14" t="s">
        <v>86</v>
      </c>
      <c r="AW133" s="14" t="s">
        <v>32</v>
      </c>
      <c r="AX133" s="14" t="s">
        <v>76</v>
      </c>
      <c r="AY133" s="253" t="s">
        <v>132</v>
      </c>
    </row>
    <row r="134" s="15" customFormat="1">
      <c r="A134" s="15"/>
      <c r="B134" s="254"/>
      <c r="C134" s="255"/>
      <c r="D134" s="228" t="s">
        <v>143</v>
      </c>
      <c r="E134" s="256" t="s">
        <v>1</v>
      </c>
      <c r="F134" s="257" t="s">
        <v>146</v>
      </c>
      <c r="G134" s="255"/>
      <c r="H134" s="258">
        <v>2240</v>
      </c>
      <c r="I134" s="259"/>
      <c r="J134" s="255"/>
      <c r="K134" s="255"/>
      <c r="L134" s="260"/>
      <c r="M134" s="261"/>
      <c r="N134" s="262"/>
      <c r="O134" s="262"/>
      <c r="P134" s="262"/>
      <c r="Q134" s="262"/>
      <c r="R134" s="262"/>
      <c r="S134" s="262"/>
      <c r="T134" s="263"/>
      <c r="U134" s="15"/>
      <c r="V134" s="15"/>
      <c r="W134" s="15"/>
      <c r="X134" s="15"/>
      <c r="Y134" s="15"/>
      <c r="Z134" s="15"/>
      <c r="AA134" s="15"/>
      <c r="AB134" s="15"/>
      <c r="AC134" s="15"/>
      <c r="AD134" s="15"/>
      <c r="AE134" s="15"/>
      <c r="AT134" s="264" t="s">
        <v>143</v>
      </c>
      <c r="AU134" s="264" t="s">
        <v>86</v>
      </c>
      <c r="AV134" s="15" t="s">
        <v>139</v>
      </c>
      <c r="AW134" s="15" t="s">
        <v>32</v>
      </c>
      <c r="AX134" s="15" t="s">
        <v>84</v>
      </c>
      <c r="AY134" s="264" t="s">
        <v>132</v>
      </c>
    </row>
    <row r="135" s="2" customFormat="1" ht="55.5" customHeight="1">
      <c r="A135" s="38"/>
      <c r="B135" s="39"/>
      <c r="C135" s="215" t="s">
        <v>86</v>
      </c>
      <c r="D135" s="215" t="s">
        <v>134</v>
      </c>
      <c r="E135" s="216" t="s">
        <v>147</v>
      </c>
      <c r="F135" s="217" t="s">
        <v>148</v>
      </c>
      <c r="G135" s="218" t="s">
        <v>137</v>
      </c>
      <c r="H135" s="219">
        <v>960</v>
      </c>
      <c r="I135" s="220"/>
      <c r="J135" s="221">
        <f>ROUND(I135*H135,2)</f>
        <v>0</v>
      </c>
      <c r="K135" s="217" t="s">
        <v>138</v>
      </c>
      <c r="L135" s="44"/>
      <c r="M135" s="222" t="s">
        <v>1</v>
      </c>
      <c r="N135" s="223" t="s">
        <v>41</v>
      </c>
      <c r="O135" s="91"/>
      <c r="P135" s="224">
        <f>O135*H135</f>
        <v>0</v>
      </c>
      <c r="Q135" s="224">
        <v>0</v>
      </c>
      <c r="R135" s="224">
        <f>Q135*H135</f>
        <v>0</v>
      </c>
      <c r="S135" s="224">
        <v>0.22</v>
      </c>
      <c r="T135" s="225">
        <f>S135*H135</f>
        <v>211.19999999999999</v>
      </c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R135" s="226" t="s">
        <v>139</v>
      </c>
      <c r="AT135" s="226" t="s">
        <v>134</v>
      </c>
      <c r="AU135" s="226" t="s">
        <v>86</v>
      </c>
      <c r="AY135" s="17" t="s">
        <v>132</v>
      </c>
      <c r="BE135" s="227">
        <f>IF(N135="základní",J135,0)</f>
        <v>0</v>
      </c>
      <c r="BF135" s="227">
        <f>IF(N135="snížená",J135,0)</f>
        <v>0</v>
      </c>
      <c r="BG135" s="227">
        <f>IF(N135="zákl. přenesená",J135,0)</f>
        <v>0</v>
      </c>
      <c r="BH135" s="227">
        <f>IF(N135="sníž. přenesená",J135,0)</f>
        <v>0</v>
      </c>
      <c r="BI135" s="227">
        <f>IF(N135="nulová",J135,0)</f>
        <v>0</v>
      </c>
      <c r="BJ135" s="17" t="s">
        <v>84</v>
      </c>
      <c r="BK135" s="227">
        <f>ROUND(I135*H135,2)</f>
        <v>0</v>
      </c>
      <c r="BL135" s="17" t="s">
        <v>139</v>
      </c>
      <c r="BM135" s="226" t="s">
        <v>149</v>
      </c>
    </row>
    <row r="136" s="2" customFormat="1">
      <c r="A136" s="38"/>
      <c r="B136" s="39"/>
      <c r="C136" s="40"/>
      <c r="D136" s="228" t="s">
        <v>141</v>
      </c>
      <c r="E136" s="40"/>
      <c r="F136" s="229" t="s">
        <v>142</v>
      </c>
      <c r="G136" s="40"/>
      <c r="H136" s="40"/>
      <c r="I136" s="230"/>
      <c r="J136" s="40"/>
      <c r="K136" s="40"/>
      <c r="L136" s="44"/>
      <c r="M136" s="231"/>
      <c r="N136" s="232"/>
      <c r="O136" s="91"/>
      <c r="P136" s="91"/>
      <c r="Q136" s="91"/>
      <c r="R136" s="91"/>
      <c r="S136" s="91"/>
      <c r="T136" s="92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T136" s="17" t="s">
        <v>141</v>
      </c>
      <c r="AU136" s="17" t="s">
        <v>86</v>
      </c>
    </row>
    <row r="137" s="13" customFormat="1">
      <c r="A137" s="13"/>
      <c r="B137" s="233"/>
      <c r="C137" s="234"/>
      <c r="D137" s="228" t="s">
        <v>143</v>
      </c>
      <c r="E137" s="235" t="s">
        <v>1</v>
      </c>
      <c r="F137" s="236" t="s">
        <v>150</v>
      </c>
      <c r="G137" s="234"/>
      <c r="H137" s="235" t="s">
        <v>1</v>
      </c>
      <c r="I137" s="237"/>
      <c r="J137" s="234"/>
      <c r="K137" s="234"/>
      <c r="L137" s="238"/>
      <c r="M137" s="239"/>
      <c r="N137" s="240"/>
      <c r="O137" s="240"/>
      <c r="P137" s="240"/>
      <c r="Q137" s="240"/>
      <c r="R137" s="240"/>
      <c r="S137" s="240"/>
      <c r="T137" s="241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42" t="s">
        <v>143</v>
      </c>
      <c r="AU137" s="242" t="s">
        <v>86</v>
      </c>
      <c r="AV137" s="13" t="s">
        <v>84</v>
      </c>
      <c r="AW137" s="13" t="s">
        <v>32</v>
      </c>
      <c r="AX137" s="13" t="s">
        <v>76</v>
      </c>
      <c r="AY137" s="242" t="s">
        <v>132</v>
      </c>
    </row>
    <row r="138" s="14" customFormat="1">
      <c r="A138" s="14"/>
      <c r="B138" s="243"/>
      <c r="C138" s="244"/>
      <c r="D138" s="228" t="s">
        <v>143</v>
      </c>
      <c r="E138" s="245" t="s">
        <v>1</v>
      </c>
      <c r="F138" s="246" t="s">
        <v>151</v>
      </c>
      <c r="G138" s="244"/>
      <c r="H138" s="247">
        <v>960</v>
      </c>
      <c r="I138" s="248"/>
      <c r="J138" s="244"/>
      <c r="K138" s="244"/>
      <c r="L138" s="249"/>
      <c r="M138" s="250"/>
      <c r="N138" s="251"/>
      <c r="O138" s="251"/>
      <c r="P138" s="251"/>
      <c r="Q138" s="251"/>
      <c r="R138" s="251"/>
      <c r="S138" s="251"/>
      <c r="T138" s="252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T138" s="253" t="s">
        <v>143</v>
      </c>
      <c r="AU138" s="253" t="s">
        <v>86</v>
      </c>
      <c r="AV138" s="14" t="s">
        <v>86</v>
      </c>
      <c r="AW138" s="14" t="s">
        <v>32</v>
      </c>
      <c r="AX138" s="14" t="s">
        <v>76</v>
      </c>
      <c r="AY138" s="253" t="s">
        <v>132</v>
      </c>
    </row>
    <row r="139" s="15" customFormat="1">
      <c r="A139" s="15"/>
      <c r="B139" s="254"/>
      <c r="C139" s="255"/>
      <c r="D139" s="228" t="s">
        <v>143</v>
      </c>
      <c r="E139" s="256" t="s">
        <v>1</v>
      </c>
      <c r="F139" s="257" t="s">
        <v>146</v>
      </c>
      <c r="G139" s="255"/>
      <c r="H139" s="258">
        <v>960</v>
      </c>
      <c r="I139" s="259"/>
      <c r="J139" s="255"/>
      <c r="K139" s="255"/>
      <c r="L139" s="260"/>
      <c r="M139" s="261"/>
      <c r="N139" s="262"/>
      <c r="O139" s="262"/>
      <c r="P139" s="262"/>
      <c r="Q139" s="262"/>
      <c r="R139" s="262"/>
      <c r="S139" s="262"/>
      <c r="T139" s="263"/>
      <c r="U139" s="15"/>
      <c r="V139" s="15"/>
      <c r="W139" s="15"/>
      <c r="X139" s="15"/>
      <c r="Y139" s="15"/>
      <c r="Z139" s="15"/>
      <c r="AA139" s="15"/>
      <c r="AB139" s="15"/>
      <c r="AC139" s="15"/>
      <c r="AD139" s="15"/>
      <c r="AE139" s="15"/>
      <c r="AT139" s="264" t="s">
        <v>143</v>
      </c>
      <c r="AU139" s="264" t="s">
        <v>86</v>
      </c>
      <c r="AV139" s="15" t="s">
        <v>139</v>
      </c>
      <c r="AW139" s="15" t="s">
        <v>32</v>
      </c>
      <c r="AX139" s="15" t="s">
        <v>84</v>
      </c>
      <c r="AY139" s="264" t="s">
        <v>132</v>
      </c>
    </row>
    <row r="140" s="2" customFormat="1" ht="66.75" customHeight="1">
      <c r="A140" s="38"/>
      <c r="B140" s="39"/>
      <c r="C140" s="215" t="s">
        <v>152</v>
      </c>
      <c r="D140" s="215" t="s">
        <v>134</v>
      </c>
      <c r="E140" s="216" t="s">
        <v>153</v>
      </c>
      <c r="F140" s="217" t="s">
        <v>154</v>
      </c>
      <c r="G140" s="218" t="s">
        <v>137</v>
      </c>
      <c r="H140" s="219">
        <v>130</v>
      </c>
      <c r="I140" s="220"/>
      <c r="J140" s="221">
        <f>ROUND(I140*H140,2)</f>
        <v>0</v>
      </c>
      <c r="K140" s="217" t="s">
        <v>138</v>
      </c>
      <c r="L140" s="44"/>
      <c r="M140" s="222" t="s">
        <v>1</v>
      </c>
      <c r="N140" s="223" t="s">
        <v>41</v>
      </c>
      <c r="O140" s="91"/>
      <c r="P140" s="224">
        <f>O140*H140</f>
        <v>0</v>
      </c>
      <c r="Q140" s="224">
        <v>0</v>
      </c>
      <c r="R140" s="224">
        <f>Q140*H140</f>
        <v>0</v>
      </c>
      <c r="S140" s="224">
        <v>0.23999999999999999</v>
      </c>
      <c r="T140" s="225">
        <f>S140*H140</f>
        <v>31.199999999999999</v>
      </c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R140" s="226" t="s">
        <v>139</v>
      </c>
      <c r="AT140" s="226" t="s">
        <v>134</v>
      </c>
      <c r="AU140" s="226" t="s">
        <v>86</v>
      </c>
      <c r="AY140" s="17" t="s">
        <v>132</v>
      </c>
      <c r="BE140" s="227">
        <f>IF(N140="základní",J140,0)</f>
        <v>0</v>
      </c>
      <c r="BF140" s="227">
        <f>IF(N140="snížená",J140,0)</f>
        <v>0</v>
      </c>
      <c r="BG140" s="227">
        <f>IF(N140="zákl. přenesená",J140,0)</f>
        <v>0</v>
      </c>
      <c r="BH140" s="227">
        <f>IF(N140="sníž. přenesená",J140,0)</f>
        <v>0</v>
      </c>
      <c r="BI140" s="227">
        <f>IF(N140="nulová",J140,0)</f>
        <v>0</v>
      </c>
      <c r="BJ140" s="17" t="s">
        <v>84</v>
      </c>
      <c r="BK140" s="227">
        <f>ROUND(I140*H140,2)</f>
        <v>0</v>
      </c>
      <c r="BL140" s="17" t="s">
        <v>139</v>
      </c>
      <c r="BM140" s="226" t="s">
        <v>155</v>
      </c>
    </row>
    <row r="141" s="13" customFormat="1">
      <c r="A141" s="13"/>
      <c r="B141" s="233"/>
      <c r="C141" s="234"/>
      <c r="D141" s="228" t="s">
        <v>143</v>
      </c>
      <c r="E141" s="235" t="s">
        <v>1</v>
      </c>
      <c r="F141" s="236" t="s">
        <v>156</v>
      </c>
      <c r="G141" s="234"/>
      <c r="H141" s="235" t="s">
        <v>1</v>
      </c>
      <c r="I141" s="237"/>
      <c r="J141" s="234"/>
      <c r="K141" s="234"/>
      <c r="L141" s="238"/>
      <c r="M141" s="239"/>
      <c r="N141" s="240"/>
      <c r="O141" s="240"/>
      <c r="P141" s="240"/>
      <c r="Q141" s="240"/>
      <c r="R141" s="240"/>
      <c r="S141" s="240"/>
      <c r="T141" s="241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42" t="s">
        <v>143</v>
      </c>
      <c r="AU141" s="242" t="s">
        <v>86</v>
      </c>
      <c r="AV141" s="13" t="s">
        <v>84</v>
      </c>
      <c r="AW141" s="13" t="s">
        <v>32</v>
      </c>
      <c r="AX141" s="13" t="s">
        <v>76</v>
      </c>
      <c r="AY141" s="242" t="s">
        <v>132</v>
      </c>
    </row>
    <row r="142" s="14" customFormat="1">
      <c r="A142" s="14"/>
      <c r="B142" s="243"/>
      <c r="C142" s="244"/>
      <c r="D142" s="228" t="s">
        <v>143</v>
      </c>
      <c r="E142" s="245" t="s">
        <v>1</v>
      </c>
      <c r="F142" s="246" t="s">
        <v>157</v>
      </c>
      <c r="G142" s="244"/>
      <c r="H142" s="247">
        <v>130</v>
      </c>
      <c r="I142" s="248"/>
      <c r="J142" s="244"/>
      <c r="K142" s="244"/>
      <c r="L142" s="249"/>
      <c r="M142" s="250"/>
      <c r="N142" s="251"/>
      <c r="O142" s="251"/>
      <c r="P142" s="251"/>
      <c r="Q142" s="251"/>
      <c r="R142" s="251"/>
      <c r="S142" s="251"/>
      <c r="T142" s="252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T142" s="253" t="s">
        <v>143</v>
      </c>
      <c r="AU142" s="253" t="s">
        <v>86</v>
      </c>
      <c r="AV142" s="14" t="s">
        <v>86</v>
      </c>
      <c r="AW142" s="14" t="s">
        <v>32</v>
      </c>
      <c r="AX142" s="14" t="s">
        <v>76</v>
      </c>
      <c r="AY142" s="253" t="s">
        <v>132</v>
      </c>
    </row>
    <row r="143" s="15" customFormat="1">
      <c r="A143" s="15"/>
      <c r="B143" s="254"/>
      <c r="C143" s="255"/>
      <c r="D143" s="228" t="s">
        <v>143</v>
      </c>
      <c r="E143" s="256" t="s">
        <v>1</v>
      </c>
      <c r="F143" s="257" t="s">
        <v>146</v>
      </c>
      <c r="G143" s="255"/>
      <c r="H143" s="258">
        <v>130</v>
      </c>
      <c r="I143" s="259"/>
      <c r="J143" s="255"/>
      <c r="K143" s="255"/>
      <c r="L143" s="260"/>
      <c r="M143" s="261"/>
      <c r="N143" s="262"/>
      <c r="O143" s="262"/>
      <c r="P143" s="262"/>
      <c r="Q143" s="262"/>
      <c r="R143" s="262"/>
      <c r="S143" s="262"/>
      <c r="T143" s="263"/>
      <c r="U143" s="15"/>
      <c r="V143" s="15"/>
      <c r="W143" s="15"/>
      <c r="X143" s="15"/>
      <c r="Y143" s="15"/>
      <c r="Z143" s="15"/>
      <c r="AA143" s="15"/>
      <c r="AB143" s="15"/>
      <c r="AC143" s="15"/>
      <c r="AD143" s="15"/>
      <c r="AE143" s="15"/>
      <c r="AT143" s="264" t="s">
        <v>143</v>
      </c>
      <c r="AU143" s="264" t="s">
        <v>86</v>
      </c>
      <c r="AV143" s="15" t="s">
        <v>139</v>
      </c>
      <c r="AW143" s="15" t="s">
        <v>32</v>
      </c>
      <c r="AX143" s="15" t="s">
        <v>84</v>
      </c>
      <c r="AY143" s="264" t="s">
        <v>132</v>
      </c>
    </row>
    <row r="144" s="2" customFormat="1" ht="49.05" customHeight="1">
      <c r="A144" s="38"/>
      <c r="B144" s="39"/>
      <c r="C144" s="215" t="s">
        <v>139</v>
      </c>
      <c r="D144" s="215" t="s">
        <v>134</v>
      </c>
      <c r="E144" s="216" t="s">
        <v>158</v>
      </c>
      <c r="F144" s="217" t="s">
        <v>159</v>
      </c>
      <c r="G144" s="218" t="s">
        <v>160</v>
      </c>
      <c r="H144" s="219">
        <v>560</v>
      </c>
      <c r="I144" s="220"/>
      <c r="J144" s="221">
        <f>ROUND(I144*H144,2)</f>
        <v>0</v>
      </c>
      <c r="K144" s="217" t="s">
        <v>138</v>
      </c>
      <c r="L144" s="44"/>
      <c r="M144" s="222" t="s">
        <v>1</v>
      </c>
      <c r="N144" s="223" t="s">
        <v>41</v>
      </c>
      <c r="O144" s="91"/>
      <c r="P144" s="224">
        <f>O144*H144</f>
        <v>0</v>
      </c>
      <c r="Q144" s="224">
        <v>0</v>
      </c>
      <c r="R144" s="224">
        <f>Q144*H144</f>
        <v>0</v>
      </c>
      <c r="S144" s="224">
        <v>0.20499999999999999</v>
      </c>
      <c r="T144" s="225">
        <f>S144*H144</f>
        <v>114.8</v>
      </c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R144" s="226" t="s">
        <v>139</v>
      </c>
      <c r="AT144" s="226" t="s">
        <v>134</v>
      </c>
      <c r="AU144" s="226" t="s">
        <v>86</v>
      </c>
      <c r="AY144" s="17" t="s">
        <v>132</v>
      </c>
      <c r="BE144" s="227">
        <f>IF(N144="základní",J144,0)</f>
        <v>0</v>
      </c>
      <c r="BF144" s="227">
        <f>IF(N144="snížená",J144,0)</f>
        <v>0</v>
      </c>
      <c r="BG144" s="227">
        <f>IF(N144="zákl. přenesená",J144,0)</f>
        <v>0</v>
      </c>
      <c r="BH144" s="227">
        <f>IF(N144="sníž. přenesená",J144,0)</f>
        <v>0</v>
      </c>
      <c r="BI144" s="227">
        <f>IF(N144="nulová",J144,0)</f>
        <v>0</v>
      </c>
      <c r="BJ144" s="17" t="s">
        <v>84</v>
      </c>
      <c r="BK144" s="227">
        <f>ROUND(I144*H144,2)</f>
        <v>0</v>
      </c>
      <c r="BL144" s="17" t="s">
        <v>139</v>
      </c>
      <c r="BM144" s="226" t="s">
        <v>161</v>
      </c>
    </row>
    <row r="145" s="13" customFormat="1">
      <c r="A145" s="13"/>
      <c r="B145" s="233"/>
      <c r="C145" s="234"/>
      <c r="D145" s="228" t="s">
        <v>143</v>
      </c>
      <c r="E145" s="235" t="s">
        <v>1</v>
      </c>
      <c r="F145" s="236" t="s">
        <v>162</v>
      </c>
      <c r="G145" s="234"/>
      <c r="H145" s="235" t="s">
        <v>1</v>
      </c>
      <c r="I145" s="237"/>
      <c r="J145" s="234"/>
      <c r="K145" s="234"/>
      <c r="L145" s="238"/>
      <c r="M145" s="239"/>
      <c r="N145" s="240"/>
      <c r="O145" s="240"/>
      <c r="P145" s="240"/>
      <c r="Q145" s="240"/>
      <c r="R145" s="240"/>
      <c r="S145" s="240"/>
      <c r="T145" s="241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42" t="s">
        <v>143</v>
      </c>
      <c r="AU145" s="242" t="s">
        <v>86</v>
      </c>
      <c r="AV145" s="13" t="s">
        <v>84</v>
      </c>
      <c r="AW145" s="13" t="s">
        <v>32</v>
      </c>
      <c r="AX145" s="13" t="s">
        <v>76</v>
      </c>
      <c r="AY145" s="242" t="s">
        <v>132</v>
      </c>
    </row>
    <row r="146" s="14" customFormat="1">
      <c r="A146" s="14"/>
      <c r="B146" s="243"/>
      <c r="C146" s="244"/>
      <c r="D146" s="228" t="s">
        <v>143</v>
      </c>
      <c r="E146" s="245" t="s">
        <v>1</v>
      </c>
      <c r="F146" s="246" t="s">
        <v>163</v>
      </c>
      <c r="G146" s="244"/>
      <c r="H146" s="247">
        <v>560</v>
      </c>
      <c r="I146" s="248"/>
      <c r="J146" s="244"/>
      <c r="K146" s="244"/>
      <c r="L146" s="249"/>
      <c r="M146" s="250"/>
      <c r="N146" s="251"/>
      <c r="O146" s="251"/>
      <c r="P146" s="251"/>
      <c r="Q146" s="251"/>
      <c r="R146" s="251"/>
      <c r="S146" s="251"/>
      <c r="T146" s="252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T146" s="253" t="s">
        <v>143</v>
      </c>
      <c r="AU146" s="253" t="s">
        <v>86</v>
      </c>
      <c r="AV146" s="14" t="s">
        <v>86</v>
      </c>
      <c r="AW146" s="14" t="s">
        <v>32</v>
      </c>
      <c r="AX146" s="14" t="s">
        <v>76</v>
      </c>
      <c r="AY146" s="253" t="s">
        <v>132</v>
      </c>
    </row>
    <row r="147" s="15" customFormat="1">
      <c r="A147" s="15"/>
      <c r="B147" s="254"/>
      <c r="C147" s="255"/>
      <c r="D147" s="228" t="s">
        <v>143</v>
      </c>
      <c r="E147" s="256" t="s">
        <v>1</v>
      </c>
      <c r="F147" s="257" t="s">
        <v>146</v>
      </c>
      <c r="G147" s="255"/>
      <c r="H147" s="258">
        <v>560</v>
      </c>
      <c r="I147" s="259"/>
      <c r="J147" s="255"/>
      <c r="K147" s="255"/>
      <c r="L147" s="260"/>
      <c r="M147" s="261"/>
      <c r="N147" s="262"/>
      <c r="O147" s="262"/>
      <c r="P147" s="262"/>
      <c r="Q147" s="262"/>
      <c r="R147" s="262"/>
      <c r="S147" s="262"/>
      <c r="T147" s="263"/>
      <c r="U147" s="15"/>
      <c r="V147" s="15"/>
      <c r="W147" s="15"/>
      <c r="X147" s="15"/>
      <c r="Y147" s="15"/>
      <c r="Z147" s="15"/>
      <c r="AA147" s="15"/>
      <c r="AB147" s="15"/>
      <c r="AC147" s="15"/>
      <c r="AD147" s="15"/>
      <c r="AE147" s="15"/>
      <c r="AT147" s="264" t="s">
        <v>143</v>
      </c>
      <c r="AU147" s="264" t="s">
        <v>86</v>
      </c>
      <c r="AV147" s="15" t="s">
        <v>139</v>
      </c>
      <c r="AW147" s="15" t="s">
        <v>32</v>
      </c>
      <c r="AX147" s="15" t="s">
        <v>84</v>
      </c>
      <c r="AY147" s="264" t="s">
        <v>132</v>
      </c>
    </row>
    <row r="148" s="2" customFormat="1" ht="33" customHeight="1">
      <c r="A148" s="38"/>
      <c r="B148" s="39"/>
      <c r="C148" s="215" t="s">
        <v>164</v>
      </c>
      <c r="D148" s="215" t="s">
        <v>134</v>
      </c>
      <c r="E148" s="216" t="s">
        <v>165</v>
      </c>
      <c r="F148" s="217" t="s">
        <v>166</v>
      </c>
      <c r="G148" s="218" t="s">
        <v>89</v>
      </c>
      <c r="H148" s="219">
        <v>109</v>
      </c>
      <c r="I148" s="220"/>
      <c r="J148" s="221">
        <f>ROUND(I148*H148,2)</f>
        <v>0</v>
      </c>
      <c r="K148" s="217" t="s">
        <v>138</v>
      </c>
      <c r="L148" s="44"/>
      <c r="M148" s="222" t="s">
        <v>1</v>
      </c>
      <c r="N148" s="223" t="s">
        <v>41</v>
      </c>
      <c r="O148" s="91"/>
      <c r="P148" s="224">
        <f>O148*H148</f>
        <v>0</v>
      </c>
      <c r="Q148" s="224">
        <v>0</v>
      </c>
      <c r="R148" s="224">
        <f>Q148*H148</f>
        <v>0</v>
      </c>
      <c r="S148" s="224">
        <v>0</v>
      </c>
      <c r="T148" s="225">
        <f>S148*H148</f>
        <v>0</v>
      </c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R148" s="226" t="s">
        <v>139</v>
      </c>
      <c r="AT148" s="226" t="s">
        <v>134</v>
      </c>
      <c r="AU148" s="226" t="s">
        <v>86</v>
      </c>
      <c r="AY148" s="17" t="s">
        <v>132</v>
      </c>
      <c r="BE148" s="227">
        <f>IF(N148="základní",J148,0)</f>
        <v>0</v>
      </c>
      <c r="BF148" s="227">
        <f>IF(N148="snížená",J148,0)</f>
        <v>0</v>
      </c>
      <c r="BG148" s="227">
        <f>IF(N148="zákl. přenesená",J148,0)</f>
        <v>0</v>
      </c>
      <c r="BH148" s="227">
        <f>IF(N148="sníž. přenesená",J148,0)</f>
        <v>0</v>
      </c>
      <c r="BI148" s="227">
        <f>IF(N148="nulová",J148,0)</f>
        <v>0</v>
      </c>
      <c r="BJ148" s="17" t="s">
        <v>84</v>
      </c>
      <c r="BK148" s="227">
        <f>ROUND(I148*H148,2)</f>
        <v>0</v>
      </c>
      <c r="BL148" s="17" t="s">
        <v>139</v>
      </c>
      <c r="BM148" s="226" t="s">
        <v>167</v>
      </c>
    </row>
    <row r="149" s="13" customFormat="1">
      <c r="A149" s="13"/>
      <c r="B149" s="233"/>
      <c r="C149" s="234"/>
      <c r="D149" s="228" t="s">
        <v>143</v>
      </c>
      <c r="E149" s="235" t="s">
        <v>1</v>
      </c>
      <c r="F149" s="236" t="s">
        <v>168</v>
      </c>
      <c r="G149" s="234"/>
      <c r="H149" s="235" t="s">
        <v>1</v>
      </c>
      <c r="I149" s="237"/>
      <c r="J149" s="234"/>
      <c r="K149" s="234"/>
      <c r="L149" s="238"/>
      <c r="M149" s="239"/>
      <c r="N149" s="240"/>
      <c r="O149" s="240"/>
      <c r="P149" s="240"/>
      <c r="Q149" s="240"/>
      <c r="R149" s="240"/>
      <c r="S149" s="240"/>
      <c r="T149" s="241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42" t="s">
        <v>143</v>
      </c>
      <c r="AU149" s="242" t="s">
        <v>86</v>
      </c>
      <c r="AV149" s="13" t="s">
        <v>84</v>
      </c>
      <c r="AW149" s="13" t="s">
        <v>32</v>
      </c>
      <c r="AX149" s="13" t="s">
        <v>76</v>
      </c>
      <c r="AY149" s="242" t="s">
        <v>132</v>
      </c>
    </row>
    <row r="150" s="14" customFormat="1">
      <c r="A150" s="14"/>
      <c r="B150" s="243"/>
      <c r="C150" s="244"/>
      <c r="D150" s="228" t="s">
        <v>143</v>
      </c>
      <c r="E150" s="245" t="s">
        <v>1</v>
      </c>
      <c r="F150" s="246" t="s">
        <v>169</v>
      </c>
      <c r="G150" s="244"/>
      <c r="H150" s="247">
        <v>53</v>
      </c>
      <c r="I150" s="248"/>
      <c r="J150" s="244"/>
      <c r="K150" s="244"/>
      <c r="L150" s="249"/>
      <c r="M150" s="250"/>
      <c r="N150" s="251"/>
      <c r="O150" s="251"/>
      <c r="P150" s="251"/>
      <c r="Q150" s="251"/>
      <c r="R150" s="251"/>
      <c r="S150" s="251"/>
      <c r="T150" s="252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T150" s="253" t="s">
        <v>143</v>
      </c>
      <c r="AU150" s="253" t="s">
        <v>86</v>
      </c>
      <c r="AV150" s="14" t="s">
        <v>86</v>
      </c>
      <c r="AW150" s="14" t="s">
        <v>32</v>
      </c>
      <c r="AX150" s="14" t="s">
        <v>76</v>
      </c>
      <c r="AY150" s="253" t="s">
        <v>132</v>
      </c>
    </row>
    <row r="151" s="13" customFormat="1">
      <c r="A151" s="13"/>
      <c r="B151" s="233"/>
      <c r="C151" s="234"/>
      <c r="D151" s="228" t="s">
        <v>143</v>
      </c>
      <c r="E151" s="235" t="s">
        <v>1</v>
      </c>
      <c r="F151" s="236" t="s">
        <v>170</v>
      </c>
      <c r="G151" s="234"/>
      <c r="H151" s="235" t="s">
        <v>1</v>
      </c>
      <c r="I151" s="237"/>
      <c r="J151" s="234"/>
      <c r="K151" s="234"/>
      <c r="L151" s="238"/>
      <c r="M151" s="239"/>
      <c r="N151" s="240"/>
      <c r="O151" s="240"/>
      <c r="P151" s="240"/>
      <c r="Q151" s="240"/>
      <c r="R151" s="240"/>
      <c r="S151" s="240"/>
      <c r="T151" s="241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42" t="s">
        <v>143</v>
      </c>
      <c r="AU151" s="242" t="s">
        <v>86</v>
      </c>
      <c r="AV151" s="13" t="s">
        <v>84</v>
      </c>
      <c r="AW151" s="13" t="s">
        <v>32</v>
      </c>
      <c r="AX151" s="13" t="s">
        <v>76</v>
      </c>
      <c r="AY151" s="242" t="s">
        <v>132</v>
      </c>
    </row>
    <row r="152" s="14" customFormat="1">
      <c r="A152" s="14"/>
      <c r="B152" s="243"/>
      <c r="C152" s="244"/>
      <c r="D152" s="228" t="s">
        <v>143</v>
      </c>
      <c r="E152" s="245" t="s">
        <v>1</v>
      </c>
      <c r="F152" s="246" t="s">
        <v>171</v>
      </c>
      <c r="G152" s="244"/>
      <c r="H152" s="247">
        <v>56</v>
      </c>
      <c r="I152" s="248"/>
      <c r="J152" s="244"/>
      <c r="K152" s="244"/>
      <c r="L152" s="249"/>
      <c r="M152" s="250"/>
      <c r="N152" s="251"/>
      <c r="O152" s="251"/>
      <c r="P152" s="251"/>
      <c r="Q152" s="251"/>
      <c r="R152" s="251"/>
      <c r="S152" s="251"/>
      <c r="T152" s="252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T152" s="253" t="s">
        <v>143</v>
      </c>
      <c r="AU152" s="253" t="s">
        <v>86</v>
      </c>
      <c r="AV152" s="14" t="s">
        <v>86</v>
      </c>
      <c r="AW152" s="14" t="s">
        <v>32</v>
      </c>
      <c r="AX152" s="14" t="s">
        <v>76</v>
      </c>
      <c r="AY152" s="253" t="s">
        <v>132</v>
      </c>
    </row>
    <row r="153" s="15" customFormat="1">
      <c r="A153" s="15"/>
      <c r="B153" s="254"/>
      <c r="C153" s="255"/>
      <c r="D153" s="228" t="s">
        <v>143</v>
      </c>
      <c r="E153" s="256" t="s">
        <v>87</v>
      </c>
      <c r="F153" s="257" t="s">
        <v>146</v>
      </c>
      <c r="G153" s="255"/>
      <c r="H153" s="258">
        <v>109</v>
      </c>
      <c r="I153" s="259"/>
      <c r="J153" s="255"/>
      <c r="K153" s="255"/>
      <c r="L153" s="260"/>
      <c r="M153" s="261"/>
      <c r="N153" s="262"/>
      <c r="O153" s="262"/>
      <c r="P153" s="262"/>
      <c r="Q153" s="262"/>
      <c r="R153" s="262"/>
      <c r="S153" s="262"/>
      <c r="T153" s="263"/>
      <c r="U153" s="15"/>
      <c r="V153" s="15"/>
      <c r="W153" s="15"/>
      <c r="X153" s="15"/>
      <c r="Y153" s="15"/>
      <c r="Z153" s="15"/>
      <c r="AA153" s="15"/>
      <c r="AB153" s="15"/>
      <c r="AC153" s="15"/>
      <c r="AD153" s="15"/>
      <c r="AE153" s="15"/>
      <c r="AT153" s="264" t="s">
        <v>143</v>
      </c>
      <c r="AU153" s="264" t="s">
        <v>86</v>
      </c>
      <c r="AV153" s="15" t="s">
        <v>139</v>
      </c>
      <c r="AW153" s="15" t="s">
        <v>32</v>
      </c>
      <c r="AX153" s="15" t="s">
        <v>84</v>
      </c>
      <c r="AY153" s="264" t="s">
        <v>132</v>
      </c>
    </row>
    <row r="154" s="2" customFormat="1" ht="44.25" customHeight="1">
      <c r="A154" s="38"/>
      <c r="B154" s="39"/>
      <c r="C154" s="215" t="s">
        <v>172</v>
      </c>
      <c r="D154" s="215" t="s">
        <v>134</v>
      </c>
      <c r="E154" s="216" t="s">
        <v>173</v>
      </c>
      <c r="F154" s="217" t="s">
        <v>174</v>
      </c>
      <c r="G154" s="218" t="s">
        <v>89</v>
      </c>
      <c r="H154" s="219">
        <v>17.25</v>
      </c>
      <c r="I154" s="220"/>
      <c r="J154" s="221">
        <f>ROUND(I154*H154,2)</f>
        <v>0</v>
      </c>
      <c r="K154" s="217" t="s">
        <v>138</v>
      </c>
      <c r="L154" s="44"/>
      <c r="M154" s="222" t="s">
        <v>1</v>
      </c>
      <c r="N154" s="223" t="s">
        <v>41</v>
      </c>
      <c r="O154" s="91"/>
      <c r="P154" s="224">
        <f>O154*H154</f>
        <v>0</v>
      </c>
      <c r="Q154" s="224">
        <v>0</v>
      </c>
      <c r="R154" s="224">
        <f>Q154*H154</f>
        <v>0</v>
      </c>
      <c r="S154" s="224">
        <v>0</v>
      </c>
      <c r="T154" s="225">
        <f>S154*H154</f>
        <v>0</v>
      </c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R154" s="226" t="s">
        <v>139</v>
      </c>
      <c r="AT154" s="226" t="s">
        <v>134</v>
      </c>
      <c r="AU154" s="226" t="s">
        <v>86</v>
      </c>
      <c r="AY154" s="17" t="s">
        <v>132</v>
      </c>
      <c r="BE154" s="227">
        <f>IF(N154="základní",J154,0)</f>
        <v>0</v>
      </c>
      <c r="BF154" s="227">
        <f>IF(N154="snížená",J154,0)</f>
        <v>0</v>
      </c>
      <c r="BG154" s="227">
        <f>IF(N154="zákl. přenesená",J154,0)</f>
        <v>0</v>
      </c>
      <c r="BH154" s="227">
        <f>IF(N154="sníž. přenesená",J154,0)</f>
        <v>0</v>
      </c>
      <c r="BI154" s="227">
        <f>IF(N154="nulová",J154,0)</f>
        <v>0</v>
      </c>
      <c r="BJ154" s="17" t="s">
        <v>84</v>
      </c>
      <c r="BK154" s="227">
        <f>ROUND(I154*H154,2)</f>
        <v>0</v>
      </c>
      <c r="BL154" s="17" t="s">
        <v>139</v>
      </c>
      <c r="BM154" s="226" t="s">
        <v>175</v>
      </c>
    </row>
    <row r="155" s="13" customFormat="1">
      <c r="A155" s="13"/>
      <c r="B155" s="233"/>
      <c r="C155" s="234"/>
      <c r="D155" s="228" t="s">
        <v>143</v>
      </c>
      <c r="E155" s="235" t="s">
        <v>1</v>
      </c>
      <c r="F155" s="236" t="s">
        <v>176</v>
      </c>
      <c r="G155" s="234"/>
      <c r="H155" s="235" t="s">
        <v>1</v>
      </c>
      <c r="I155" s="237"/>
      <c r="J155" s="234"/>
      <c r="K155" s="234"/>
      <c r="L155" s="238"/>
      <c r="M155" s="239"/>
      <c r="N155" s="240"/>
      <c r="O155" s="240"/>
      <c r="P155" s="240"/>
      <c r="Q155" s="240"/>
      <c r="R155" s="240"/>
      <c r="S155" s="240"/>
      <c r="T155" s="241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42" t="s">
        <v>143</v>
      </c>
      <c r="AU155" s="242" t="s">
        <v>86</v>
      </c>
      <c r="AV155" s="13" t="s">
        <v>84</v>
      </c>
      <c r="AW155" s="13" t="s">
        <v>32</v>
      </c>
      <c r="AX155" s="13" t="s">
        <v>76</v>
      </c>
      <c r="AY155" s="242" t="s">
        <v>132</v>
      </c>
    </row>
    <row r="156" s="14" customFormat="1">
      <c r="A156" s="14"/>
      <c r="B156" s="243"/>
      <c r="C156" s="244"/>
      <c r="D156" s="228" t="s">
        <v>143</v>
      </c>
      <c r="E156" s="245" t="s">
        <v>1</v>
      </c>
      <c r="F156" s="246" t="s">
        <v>177</v>
      </c>
      <c r="G156" s="244"/>
      <c r="H156" s="247">
        <v>17.25</v>
      </c>
      <c r="I156" s="248"/>
      <c r="J156" s="244"/>
      <c r="K156" s="244"/>
      <c r="L156" s="249"/>
      <c r="M156" s="250"/>
      <c r="N156" s="251"/>
      <c r="O156" s="251"/>
      <c r="P156" s="251"/>
      <c r="Q156" s="251"/>
      <c r="R156" s="251"/>
      <c r="S156" s="251"/>
      <c r="T156" s="252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T156" s="253" t="s">
        <v>143</v>
      </c>
      <c r="AU156" s="253" t="s">
        <v>86</v>
      </c>
      <c r="AV156" s="14" t="s">
        <v>86</v>
      </c>
      <c r="AW156" s="14" t="s">
        <v>32</v>
      </c>
      <c r="AX156" s="14" t="s">
        <v>76</v>
      </c>
      <c r="AY156" s="253" t="s">
        <v>132</v>
      </c>
    </row>
    <row r="157" s="15" customFormat="1">
      <c r="A157" s="15"/>
      <c r="B157" s="254"/>
      <c r="C157" s="255"/>
      <c r="D157" s="228" t="s">
        <v>143</v>
      </c>
      <c r="E157" s="256" t="s">
        <v>96</v>
      </c>
      <c r="F157" s="257" t="s">
        <v>146</v>
      </c>
      <c r="G157" s="255"/>
      <c r="H157" s="258">
        <v>17.25</v>
      </c>
      <c r="I157" s="259"/>
      <c r="J157" s="255"/>
      <c r="K157" s="255"/>
      <c r="L157" s="260"/>
      <c r="M157" s="261"/>
      <c r="N157" s="262"/>
      <c r="O157" s="262"/>
      <c r="P157" s="262"/>
      <c r="Q157" s="262"/>
      <c r="R157" s="262"/>
      <c r="S157" s="262"/>
      <c r="T157" s="263"/>
      <c r="U157" s="15"/>
      <c r="V157" s="15"/>
      <c r="W157" s="15"/>
      <c r="X157" s="15"/>
      <c r="Y157" s="15"/>
      <c r="Z157" s="15"/>
      <c r="AA157" s="15"/>
      <c r="AB157" s="15"/>
      <c r="AC157" s="15"/>
      <c r="AD157" s="15"/>
      <c r="AE157" s="15"/>
      <c r="AT157" s="264" t="s">
        <v>143</v>
      </c>
      <c r="AU157" s="264" t="s">
        <v>86</v>
      </c>
      <c r="AV157" s="15" t="s">
        <v>139</v>
      </c>
      <c r="AW157" s="15" t="s">
        <v>32</v>
      </c>
      <c r="AX157" s="15" t="s">
        <v>84</v>
      </c>
      <c r="AY157" s="264" t="s">
        <v>132</v>
      </c>
    </row>
    <row r="158" s="2" customFormat="1" ht="66.75" customHeight="1">
      <c r="A158" s="38"/>
      <c r="B158" s="39"/>
      <c r="C158" s="215" t="s">
        <v>178</v>
      </c>
      <c r="D158" s="215" t="s">
        <v>134</v>
      </c>
      <c r="E158" s="216" t="s">
        <v>179</v>
      </c>
      <c r="F158" s="217" t="s">
        <v>180</v>
      </c>
      <c r="G158" s="218" t="s">
        <v>89</v>
      </c>
      <c r="H158" s="219">
        <v>126.25</v>
      </c>
      <c r="I158" s="220"/>
      <c r="J158" s="221">
        <f>ROUND(I158*H158,2)</f>
        <v>0</v>
      </c>
      <c r="K158" s="217" t="s">
        <v>1</v>
      </c>
      <c r="L158" s="44"/>
      <c r="M158" s="222" t="s">
        <v>1</v>
      </c>
      <c r="N158" s="223" t="s">
        <v>41</v>
      </c>
      <c r="O158" s="91"/>
      <c r="P158" s="224">
        <f>O158*H158</f>
        <v>0</v>
      </c>
      <c r="Q158" s="224">
        <v>0</v>
      </c>
      <c r="R158" s="224">
        <f>Q158*H158</f>
        <v>0</v>
      </c>
      <c r="S158" s="224">
        <v>0</v>
      </c>
      <c r="T158" s="225">
        <f>S158*H158</f>
        <v>0</v>
      </c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R158" s="226" t="s">
        <v>139</v>
      </c>
      <c r="AT158" s="226" t="s">
        <v>134</v>
      </c>
      <c r="AU158" s="226" t="s">
        <v>86</v>
      </c>
      <c r="AY158" s="17" t="s">
        <v>132</v>
      </c>
      <c r="BE158" s="227">
        <f>IF(N158="základní",J158,0)</f>
        <v>0</v>
      </c>
      <c r="BF158" s="227">
        <f>IF(N158="snížená",J158,0)</f>
        <v>0</v>
      </c>
      <c r="BG158" s="227">
        <f>IF(N158="zákl. přenesená",J158,0)</f>
        <v>0</v>
      </c>
      <c r="BH158" s="227">
        <f>IF(N158="sníž. přenesená",J158,0)</f>
        <v>0</v>
      </c>
      <c r="BI158" s="227">
        <f>IF(N158="nulová",J158,0)</f>
        <v>0</v>
      </c>
      <c r="BJ158" s="17" t="s">
        <v>84</v>
      </c>
      <c r="BK158" s="227">
        <f>ROUND(I158*H158,2)</f>
        <v>0</v>
      </c>
      <c r="BL158" s="17" t="s">
        <v>139</v>
      </c>
      <c r="BM158" s="226" t="s">
        <v>181</v>
      </c>
    </row>
    <row r="159" s="14" customFormat="1">
      <c r="A159" s="14"/>
      <c r="B159" s="243"/>
      <c r="C159" s="244"/>
      <c r="D159" s="228" t="s">
        <v>143</v>
      </c>
      <c r="E159" s="245" t="s">
        <v>1</v>
      </c>
      <c r="F159" s="246" t="s">
        <v>87</v>
      </c>
      <c r="G159" s="244"/>
      <c r="H159" s="247">
        <v>109</v>
      </c>
      <c r="I159" s="248"/>
      <c r="J159" s="244"/>
      <c r="K159" s="244"/>
      <c r="L159" s="249"/>
      <c r="M159" s="250"/>
      <c r="N159" s="251"/>
      <c r="O159" s="251"/>
      <c r="P159" s="251"/>
      <c r="Q159" s="251"/>
      <c r="R159" s="251"/>
      <c r="S159" s="251"/>
      <c r="T159" s="252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T159" s="253" t="s">
        <v>143</v>
      </c>
      <c r="AU159" s="253" t="s">
        <v>86</v>
      </c>
      <c r="AV159" s="14" t="s">
        <v>86</v>
      </c>
      <c r="AW159" s="14" t="s">
        <v>32</v>
      </c>
      <c r="AX159" s="14" t="s">
        <v>76</v>
      </c>
      <c r="AY159" s="253" t="s">
        <v>132</v>
      </c>
    </row>
    <row r="160" s="14" customFormat="1">
      <c r="A160" s="14"/>
      <c r="B160" s="243"/>
      <c r="C160" s="244"/>
      <c r="D160" s="228" t="s">
        <v>143</v>
      </c>
      <c r="E160" s="245" t="s">
        <v>1</v>
      </c>
      <c r="F160" s="246" t="s">
        <v>96</v>
      </c>
      <c r="G160" s="244"/>
      <c r="H160" s="247">
        <v>17.25</v>
      </c>
      <c r="I160" s="248"/>
      <c r="J160" s="244"/>
      <c r="K160" s="244"/>
      <c r="L160" s="249"/>
      <c r="M160" s="250"/>
      <c r="N160" s="251"/>
      <c r="O160" s="251"/>
      <c r="P160" s="251"/>
      <c r="Q160" s="251"/>
      <c r="R160" s="251"/>
      <c r="S160" s="251"/>
      <c r="T160" s="252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T160" s="253" t="s">
        <v>143</v>
      </c>
      <c r="AU160" s="253" t="s">
        <v>86</v>
      </c>
      <c r="AV160" s="14" t="s">
        <v>86</v>
      </c>
      <c r="AW160" s="14" t="s">
        <v>32</v>
      </c>
      <c r="AX160" s="14" t="s">
        <v>76</v>
      </c>
      <c r="AY160" s="253" t="s">
        <v>132</v>
      </c>
    </row>
    <row r="161" s="15" customFormat="1">
      <c r="A161" s="15"/>
      <c r="B161" s="254"/>
      <c r="C161" s="255"/>
      <c r="D161" s="228" t="s">
        <v>143</v>
      </c>
      <c r="E161" s="256" t="s">
        <v>1</v>
      </c>
      <c r="F161" s="257" t="s">
        <v>146</v>
      </c>
      <c r="G161" s="255"/>
      <c r="H161" s="258">
        <v>126.25</v>
      </c>
      <c r="I161" s="259"/>
      <c r="J161" s="255"/>
      <c r="K161" s="255"/>
      <c r="L161" s="260"/>
      <c r="M161" s="261"/>
      <c r="N161" s="262"/>
      <c r="O161" s="262"/>
      <c r="P161" s="262"/>
      <c r="Q161" s="262"/>
      <c r="R161" s="262"/>
      <c r="S161" s="262"/>
      <c r="T161" s="263"/>
      <c r="U161" s="15"/>
      <c r="V161" s="15"/>
      <c r="W161" s="15"/>
      <c r="X161" s="15"/>
      <c r="Y161" s="15"/>
      <c r="Z161" s="15"/>
      <c r="AA161" s="15"/>
      <c r="AB161" s="15"/>
      <c r="AC161" s="15"/>
      <c r="AD161" s="15"/>
      <c r="AE161" s="15"/>
      <c r="AT161" s="264" t="s">
        <v>143</v>
      </c>
      <c r="AU161" s="264" t="s">
        <v>86</v>
      </c>
      <c r="AV161" s="15" t="s">
        <v>139</v>
      </c>
      <c r="AW161" s="15" t="s">
        <v>32</v>
      </c>
      <c r="AX161" s="15" t="s">
        <v>84</v>
      </c>
      <c r="AY161" s="264" t="s">
        <v>132</v>
      </c>
    </row>
    <row r="162" s="2" customFormat="1" ht="33" customHeight="1">
      <c r="A162" s="38"/>
      <c r="B162" s="39"/>
      <c r="C162" s="215" t="s">
        <v>182</v>
      </c>
      <c r="D162" s="215" t="s">
        <v>134</v>
      </c>
      <c r="E162" s="216" t="s">
        <v>183</v>
      </c>
      <c r="F162" s="217" t="s">
        <v>184</v>
      </c>
      <c r="G162" s="218" t="s">
        <v>137</v>
      </c>
      <c r="H162" s="219">
        <v>1090</v>
      </c>
      <c r="I162" s="220"/>
      <c r="J162" s="221">
        <f>ROUND(I162*H162,2)</f>
        <v>0</v>
      </c>
      <c r="K162" s="217" t="s">
        <v>138</v>
      </c>
      <c r="L162" s="44"/>
      <c r="M162" s="222" t="s">
        <v>1</v>
      </c>
      <c r="N162" s="223" t="s">
        <v>41</v>
      </c>
      <c r="O162" s="91"/>
      <c r="P162" s="224">
        <f>O162*H162</f>
        <v>0</v>
      </c>
      <c r="Q162" s="224">
        <v>0</v>
      </c>
      <c r="R162" s="224">
        <f>Q162*H162</f>
        <v>0</v>
      </c>
      <c r="S162" s="224">
        <v>0</v>
      </c>
      <c r="T162" s="225">
        <f>S162*H162</f>
        <v>0</v>
      </c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R162" s="226" t="s">
        <v>139</v>
      </c>
      <c r="AT162" s="226" t="s">
        <v>134</v>
      </c>
      <c r="AU162" s="226" t="s">
        <v>86</v>
      </c>
      <c r="AY162" s="17" t="s">
        <v>132</v>
      </c>
      <c r="BE162" s="227">
        <f>IF(N162="základní",J162,0)</f>
        <v>0</v>
      </c>
      <c r="BF162" s="227">
        <f>IF(N162="snížená",J162,0)</f>
        <v>0</v>
      </c>
      <c r="BG162" s="227">
        <f>IF(N162="zákl. přenesená",J162,0)</f>
        <v>0</v>
      </c>
      <c r="BH162" s="227">
        <f>IF(N162="sníž. přenesená",J162,0)</f>
        <v>0</v>
      </c>
      <c r="BI162" s="227">
        <f>IF(N162="nulová",J162,0)</f>
        <v>0</v>
      </c>
      <c r="BJ162" s="17" t="s">
        <v>84</v>
      </c>
      <c r="BK162" s="227">
        <f>ROUND(I162*H162,2)</f>
        <v>0</v>
      </c>
      <c r="BL162" s="17" t="s">
        <v>139</v>
      </c>
      <c r="BM162" s="226" t="s">
        <v>185</v>
      </c>
    </row>
    <row r="163" s="13" customFormat="1">
      <c r="A163" s="13"/>
      <c r="B163" s="233"/>
      <c r="C163" s="234"/>
      <c r="D163" s="228" t="s">
        <v>143</v>
      </c>
      <c r="E163" s="235" t="s">
        <v>1</v>
      </c>
      <c r="F163" s="236" t="s">
        <v>186</v>
      </c>
      <c r="G163" s="234"/>
      <c r="H163" s="235" t="s">
        <v>1</v>
      </c>
      <c r="I163" s="237"/>
      <c r="J163" s="234"/>
      <c r="K163" s="234"/>
      <c r="L163" s="238"/>
      <c r="M163" s="239"/>
      <c r="N163" s="240"/>
      <c r="O163" s="240"/>
      <c r="P163" s="240"/>
      <c r="Q163" s="240"/>
      <c r="R163" s="240"/>
      <c r="S163" s="240"/>
      <c r="T163" s="241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42" t="s">
        <v>143</v>
      </c>
      <c r="AU163" s="242" t="s">
        <v>86</v>
      </c>
      <c r="AV163" s="13" t="s">
        <v>84</v>
      </c>
      <c r="AW163" s="13" t="s">
        <v>32</v>
      </c>
      <c r="AX163" s="13" t="s">
        <v>76</v>
      </c>
      <c r="AY163" s="242" t="s">
        <v>132</v>
      </c>
    </row>
    <row r="164" s="14" customFormat="1">
      <c r="A164" s="14"/>
      <c r="B164" s="243"/>
      <c r="C164" s="244"/>
      <c r="D164" s="228" t="s">
        <v>143</v>
      </c>
      <c r="E164" s="245" t="s">
        <v>1</v>
      </c>
      <c r="F164" s="246" t="s">
        <v>187</v>
      </c>
      <c r="G164" s="244"/>
      <c r="H164" s="247">
        <v>530</v>
      </c>
      <c r="I164" s="248"/>
      <c r="J164" s="244"/>
      <c r="K164" s="244"/>
      <c r="L164" s="249"/>
      <c r="M164" s="250"/>
      <c r="N164" s="251"/>
      <c r="O164" s="251"/>
      <c r="P164" s="251"/>
      <c r="Q164" s="251"/>
      <c r="R164" s="251"/>
      <c r="S164" s="251"/>
      <c r="T164" s="252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T164" s="253" t="s">
        <v>143</v>
      </c>
      <c r="AU164" s="253" t="s">
        <v>86</v>
      </c>
      <c r="AV164" s="14" t="s">
        <v>86</v>
      </c>
      <c r="AW164" s="14" t="s">
        <v>32</v>
      </c>
      <c r="AX164" s="14" t="s">
        <v>76</v>
      </c>
      <c r="AY164" s="253" t="s">
        <v>132</v>
      </c>
    </row>
    <row r="165" s="13" customFormat="1">
      <c r="A165" s="13"/>
      <c r="B165" s="233"/>
      <c r="C165" s="234"/>
      <c r="D165" s="228" t="s">
        <v>143</v>
      </c>
      <c r="E165" s="235" t="s">
        <v>1</v>
      </c>
      <c r="F165" s="236" t="s">
        <v>188</v>
      </c>
      <c r="G165" s="234"/>
      <c r="H165" s="235" t="s">
        <v>1</v>
      </c>
      <c r="I165" s="237"/>
      <c r="J165" s="234"/>
      <c r="K165" s="234"/>
      <c r="L165" s="238"/>
      <c r="M165" s="239"/>
      <c r="N165" s="240"/>
      <c r="O165" s="240"/>
      <c r="P165" s="240"/>
      <c r="Q165" s="240"/>
      <c r="R165" s="240"/>
      <c r="S165" s="240"/>
      <c r="T165" s="241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42" t="s">
        <v>143</v>
      </c>
      <c r="AU165" s="242" t="s">
        <v>86</v>
      </c>
      <c r="AV165" s="13" t="s">
        <v>84</v>
      </c>
      <c r="AW165" s="13" t="s">
        <v>32</v>
      </c>
      <c r="AX165" s="13" t="s">
        <v>76</v>
      </c>
      <c r="AY165" s="242" t="s">
        <v>132</v>
      </c>
    </row>
    <row r="166" s="14" customFormat="1">
      <c r="A166" s="14"/>
      <c r="B166" s="243"/>
      <c r="C166" s="244"/>
      <c r="D166" s="228" t="s">
        <v>143</v>
      </c>
      <c r="E166" s="245" t="s">
        <v>1</v>
      </c>
      <c r="F166" s="246" t="s">
        <v>163</v>
      </c>
      <c r="G166" s="244"/>
      <c r="H166" s="247">
        <v>560</v>
      </c>
      <c r="I166" s="248"/>
      <c r="J166" s="244"/>
      <c r="K166" s="244"/>
      <c r="L166" s="249"/>
      <c r="M166" s="250"/>
      <c r="N166" s="251"/>
      <c r="O166" s="251"/>
      <c r="P166" s="251"/>
      <c r="Q166" s="251"/>
      <c r="R166" s="251"/>
      <c r="S166" s="251"/>
      <c r="T166" s="252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T166" s="253" t="s">
        <v>143</v>
      </c>
      <c r="AU166" s="253" t="s">
        <v>86</v>
      </c>
      <c r="AV166" s="14" t="s">
        <v>86</v>
      </c>
      <c r="AW166" s="14" t="s">
        <v>32</v>
      </c>
      <c r="AX166" s="14" t="s">
        <v>76</v>
      </c>
      <c r="AY166" s="253" t="s">
        <v>132</v>
      </c>
    </row>
    <row r="167" s="15" customFormat="1">
      <c r="A167" s="15"/>
      <c r="B167" s="254"/>
      <c r="C167" s="255"/>
      <c r="D167" s="228" t="s">
        <v>143</v>
      </c>
      <c r="E167" s="256" t="s">
        <v>1</v>
      </c>
      <c r="F167" s="257" t="s">
        <v>146</v>
      </c>
      <c r="G167" s="255"/>
      <c r="H167" s="258">
        <v>1090</v>
      </c>
      <c r="I167" s="259"/>
      <c r="J167" s="255"/>
      <c r="K167" s="255"/>
      <c r="L167" s="260"/>
      <c r="M167" s="261"/>
      <c r="N167" s="262"/>
      <c r="O167" s="262"/>
      <c r="P167" s="262"/>
      <c r="Q167" s="262"/>
      <c r="R167" s="262"/>
      <c r="S167" s="262"/>
      <c r="T167" s="263"/>
      <c r="U167" s="15"/>
      <c r="V167" s="15"/>
      <c r="W167" s="15"/>
      <c r="X167" s="15"/>
      <c r="Y167" s="15"/>
      <c r="Z167" s="15"/>
      <c r="AA167" s="15"/>
      <c r="AB167" s="15"/>
      <c r="AC167" s="15"/>
      <c r="AD167" s="15"/>
      <c r="AE167" s="15"/>
      <c r="AT167" s="264" t="s">
        <v>143</v>
      </c>
      <c r="AU167" s="264" t="s">
        <v>86</v>
      </c>
      <c r="AV167" s="15" t="s">
        <v>139</v>
      </c>
      <c r="AW167" s="15" t="s">
        <v>32</v>
      </c>
      <c r="AX167" s="15" t="s">
        <v>84</v>
      </c>
      <c r="AY167" s="264" t="s">
        <v>132</v>
      </c>
    </row>
    <row r="168" s="12" customFormat="1" ht="22.8" customHeight="1">
      <c r="A168" s="12"/>
      <c r="B168" s="199"/>
      <c r="C168" s="200"/>
      <c r="D168" s="201" t="s">
        <v>75</v>
      </c>
      <c r="E168" s="213" t="s">
        <v>164</v>
      </c>
      <c r="F168" s="213" t="s">
        <v>189</v>
      </c>
      <c r="G168" s="200"/>
      <c r="H168" s="200"/>
      <c r="I168" s="203"/>
      <c r="J168" s="214">
        <f>BK168</f>
        <v>0</v>
      </c>
      <c r="K168" s="200"/>
      <c r="L168" s="205"/>
      <c r="M168" s="206"/>
      <c r="N168" s="207"/>
      <c r="O168" s="207"/>
      <c r="P168" s="208">
        <f>SUM(P169:P211)</f>
        <v>0</v>
      </c>
      <c r="Q168" s="207"/>
      <c r="R168" s="208">
        <f>SUM(R169:R211)</f>
        <v>195.9134</v>
      </c>
      <c r="S168" s="207"/>
      <c r="T168" s="209">
        <f>SUM(T169:T211)</f>
        <v>0</v>
      </c>
      <c r="U168" s="12"/>
      <c r="V168" s="12"/>
      <c r="W168" s="12"/>
      <c r="X168" s="12"/>
      <c r="Y168" s="12"/>
      <c r="Z168" s="12"/>
      <c r="AA168" s="12"/>
      <c r="AB168" s="12"/>
      <c r="AC168" s="12"/>
      <c r="AD168" s="12"/>
      <c r="AE168" s="12"/>
      <c r="AR168" s="210" t="s">
        <v>84</v>
      </c>
      <c r="AT168" s="211" t="s">
        <v>75</v>
      </c>
      <c r="AU168" s="211" t="s">
        <v>84</v>
      </c>
      <c r="AY168" s="210" t="s">
        <v>132</v>
      </c>
      <c r="BK168" s="212">
        <f>SUM(BK169:BK211)</f>
        <v>0</v>
      </c>
    </row>
    <row r="169" s="2" customFormat="1" ht="33" customHeight="1">
      <c r="A169" s="38"/>
      <c r="B169" s="39"/>
      <c r="C169" s="215" t="s">
        <v>190</v>
      </c>
      <c r="D169" s="215" t="s">
        <v>134</v>
      </c>
      <c r="E169" s="216" t="s">
        <v>191</v>
      </c>
      <c r="F169" s="217" t="s">
        <v>192</v>
      </c>
      <c r="G169" s="218" t="s">
        <v>137</v>
      </c>
      <c r="H169" s="219">
        <v>172.5</v>
      </c>
      <c r="I169" s="220"/>
      <c r="J169" s="221">
        <f>ROUND(I169*H169,2)</f>
        <v>0</v>
      </c>
      <c r="K169" s="217" t="s">
        <v>138</v>
      </c>
      <c r="L169" s="44"/>
      <c r="M169" s="222" t="s">
        <v>1</v>
      </c>
      <c r="N169" s="223" t="s">
        <v>41</v>
      </c>
      <c r="O169" s="91"/>
      <c r="P169" s="224">
        <f>O169*H169</f>
        <v>0</v>
      </c>
      <c r="Q169" s="224">
        <v>0</v>
      </c>
      <c r="R169" s="224">
        <f>Q169*H169</f>
        <v>0</v>
      </c>
      <c r="S169" s="224">
        <v>0</v>
      </c>
      <c r="T169" s="225">
        <f>S169*H169</f>
        <v>0</v>
      </c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R169" s="226" t="s">
        <v>139</v>
      </c>
      <c r="AT169" s="226" t="s">
        <v>134</v>
      </c>
      <c r="AU169" s="226" t="s">
        <v>86</v>
      </c>
      <c r="AY169" s="17" t="s">
        <v>132</v>
      </c>
      <c r="BE169" s="227">
        <f>IF(N169="základní",J169,0)</f>
        <v>0</v>
      </c>
      <c r="BF169" s="227">
        <f>IF(N169="snížená",J169,0)</f>
        <v>0</v>
      </c>
      <c r="BG169" s="227">
        <f>IF(N169="zákl. přenesená",J169,0)</f>
        <v>0</v>
      </c>
      <c r="BH169" s="227">
        <f>IF(N169="sníž. přenesená",J169,0)</f>
        <v>0</v>
      </c>
      <c r="BI169" s="227">
        <f>IF(N169="nulová",J169,0)</f>
        <v>0</v>
      </c>
      <c r="BJ169" s="17" t="s">
        <v>84</v>
      </c>
      <c r="BK169" s="227">
        <f>ROUND(I169*H169,2)</f>
        <v>0</v>
      </c>
      <c r="BL169" s="17" t="s">
        <v>139</v>
      </c>
      <c r="BM169" s="226" t="s">
        <v>193</v>
      </c>
    </row>
    <row r="170" s="13" customFormat="1">
      <c r="A170" s="13"/>
      <c r="B170" s="233"/>
      <c r="C170" s="234"/>
      <c r="D170" s="228" t="s">
        <v>143</v>
      </c>
      <c r="E170" s="235" t="s">
        <v>1</v>
      </c>
      <c r="F170" s="236" t="s">
        <v>194</v>
      </c>
      <c r="G170" s="234"/>
      <c r="H170" s="235" t="s">
        <v>1</v>
      </c>
      <c r="I170" s="237"/>
      <c r="J170" s="234"/>
      <c r="K170" s="234"/>
      <c r="L170" s="238"/>
      <c r="M170" s="239"/>
      <c r="N170" s="240"/>
      <c r="O170" s="240"/>
      <c r="P170" s="240"/>
      <c r="Q170" s="240"/>
      <c r="R170" s="240"/>
      <c r="S170" s="240"/>
      <c r="T170" s="241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42" t="s">
        <v>143</v>
      </c>
      <c r="AU170" s="242" t="s">
        <v>86</v>
      </c>
      <c r="AV170" s="13" t="s">
        <v>84</v>
      </c>
      <c r="AW170" s="13" t="s">
        <v>32</v>
      </c>
      <c r="AX170" s="13" t="s">
        <v>76</v>
      </c>
      <c r="AY170" s="242" t="s">
        <v>132</v>
      </c>
    </row>
    <row r="171" s="14" customFormat="1">
      <c r="A171" s="14"/>
      <c r="B171" s="243"/>
      <c r="C171" s="244"/>
      <c r="D171" s="228" t="s">
        <v>143</v>
      </c>
      <c r="E171" s="245" t="s">
        <v>1</v>
      </c>
      <c r="F171" s="246" t="s">
        <v>195</v>
      </c>
      <c r="G171" s="244"/>
      <c r="H171" s="247">
        <v>172.5</v>
      </c>
      <c r="I171" s="248"/>
      <c r="J171" s="244"/>
      <c r="K171" s="244"/>
      <c r="L171" s="249"/>
      <c r="M171" s="250"/>
      <c r="N171" s="251"/>
      <c r="O171" s="251"/>
      <c r="P171" s="251"/>
      <c r="Q171" s="251"/>
      <c r="R171" s="251"/>
      <c r="S171" s="251"/>
      <c r="T171" s="252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T171" s="253" t="s">
        <v>143</v>
      </c>
      <c r="AU171" s="253" t="s">
        <v>86</v>
      </c>
      <c r="AV171" s="14" t="s">
        <v>86</v>
      </c>
      <c r="AW171" s="14" t="s">
        <v>32</v>
      </c>
      <c r="AX171" s="14" t="s">
        <v>76</v>
      </c>
      <c r="AY171" s="253" t="s">
        <v>132</v>
      </c>
    </row>
    <row r="172" s="15" customFormat="1">
      <c r="A172" s="15"/>
      <c r="B172" s="254"/>
      <c r="C172" s="255"/>
      <c r="D172" s="228" t="s">
        <v>143</v>
      </c>
      <c r="E172" s="256" t="s">
        <v>1</v>
      </c>
      <c r="F172" s="257" t="s">
        <v>146</v>
      </c>
      <c r="G172" s="255"/>
      <c r="H172" s="258">
        <v>172.5</v>
      </c>
      <c r="I172" s="259"/>
      <c r="J172" s="255"/>
      <c r="K172" s="255"/>
      <c r="L172" s="260"/>
      <c r="M172" s="261"/>
      <c r="N172" s="262"/>
      <c r="O172" s="262"/>
      <c r="P172" s="262"/>
      <c r="Q172" s="262"/>
      <c r="R172" s="262"/>
      <c r="S172" s="262"/>
      <c r="T172" s="263"/>
      <c r="U172" s="15"/>
      <c r="V172" s="15"/>
      <c r="W172" s="15"/>
      <c r="X172" s="15"/>
      <c r="Y172" s="15"/>
      <c r="Z172" s="15"/>
      <c r="AA172" s="15"/>
      <c r="AB172" s="15"/>
      <c r="AC172" s="15"/>
      <c r="AD172" s="15"/>
      <c r="AE172" s="15"/>
      <c r="AT172" s="264" t="s">
        <v>143</v>
      </c>
      <c r="AU172" s="264" t="s">
        <v>86</v>
      </c>
      <c r="AV172" s="15" t="s">
        <v>139</v>
      </c>
      <c r="AW172" s="15" t="s">
        <v>32</v>
      </c>
      <c r="AX172" s="15" t="s">
        <v>84</v>
      </c>
      <c r="AY172" s="264" t="s">
        <v>132</v>
      </c>
    </row>
    <row r="173" s="2" customFormat="1" ht="66.75" customHeight="1">
      <c r="A173" s="38"/>
      <c r="B173" s="39"/>
      <c r="C173" s="215" t="s">
        <v>196</v>
      </c>
      <c r="D173" s="215" t="s">
        <v>134</v>
      </c>
      <c r="E173" s="216" t="s">
        <v>197</v>
      </c>
      <c r="F173" s="217" t="s">
        <v>198</v>
      </c>
      <c r="G173" s="218" t="s">
        <v>137</v>
      </c>
      <c r="H173" s="219">
        <v>1090</v>
      </c>
      <c r="I173" s="220"/>
      <c r="J173" s="221">
        <f>ROUND(I173*H173,2)</f>
        <v>0</v>
      </c>
      <c r="K173" s="217" t="s">
        <v>138</v>
      </c>
      <c r="L173" s="44"/>
      <c r="M173" s="222" t="s">
        <v>1</v>
      </c>
      <c r="N173" s="223" t="s">
        <v>41</v>
      </c>
      <c r="O173" s="91"/>
      <c r="P173" s="224">
        <f>O173*H173</f>
        <v>0</v>
      </c>
      <c r="Q173" s="224">
        <v>0.17726</v>
      </c>
      <c r="R173" s="224">
        <f>Q173*H173</f>
        <v>193.21340000000001</v>
      </c>
      <c r="S173" s="224">
        <v>0</v>
      </c>
      <c r="T173" s="225">
        <f>S173*H173</f>
        <v>0</v>
      </c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R173" s="226" t="s">
        <v>139</v>
      </c>
      <c r="AT173" s="226" t="s">
        <v>134</v>
      </c>
      <c r="AU173" s="226" t="s">
        <v>86</v>
      </c>
      <c r="AY173" s="17" t="s">
        <v>132</v>
      </c>
      <c r="BE173" s="227">
        <f>IF(N173="základní",J173,0)</f>
        <v>0</v>
      </c>
      <c r="BF173" s="227">
        <f>IF(N173="snížená",J173,0)</f>
        <v>0</v>
      </c>
      <c r="BG173" s="227">
        <f>IF(N173="zákl. přenesená",J173,0)</f>
        <v>0</v>
      </c>
      <c r="BH173" s="227">
        <f>IF(N173="sníž. přenesená",J173,0)</f>
        <v>0</v>
      </c>
      <c r="BI173" s="227">
        <f>IF(N173="nulová",J173,0)</f>
        <v>0</v>
      </c>
      <c r="BJ173" s="17" t="s">
        <v>84</v>
      </c>
      <c r="BK173" s="227">
        <f>ROUND(I173*H173,2)</f>
        <v>0</v>
      </c>
      <c r="BL173" s="17" t="s">
        <v>139</v>
      </c>
      <c r="BM173" s="226" t="s">
        <v>199</v>
      </c>
    </row>
    <row r="174" s="13" customFormat="1">
      <c r="A174" s="13"/>
      <c r="B174" s="233"/>
      <c r="C174" s="234"/>
      <c r="D174" s="228" t="s">
        <v>143</v>
      </c>
      <c r="E174" s="235" t="s">
        <v>1</v>
      </c>
      <c r="F174" s="236" t="s">
        <v>186</v>
      </c>
      <c r="G174" s="234"/>
      <c r="H174" s="235" t="s">
        <v>1</v>
      </c>
      <c r="I174" s="237"/>
      <c r="J174" s="234"/>
      <c r="K174" s="234"/>
      <c r="L174" s="238"/>
      <c r="M174" s="239"/>
      <c r="N174" s="240"/>
      <c r="O174" s="240"/>
      <c r="P174" s="240"/>
      <c r="Q174" s="240"/>
      <c r="R174" s="240"/>
      <c r="S174" s="240"/>
      <c r="T174" s="241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242" t="s">
        <v>143</v>
      </c>
      <c r="AU174" s="242" t="s">
        <v>86</v>
      </c>
      <c r="AV174" s="13" t="s">
        <v>84</v>
      </c>
      <c r="AW174" s="13" t="s">
        <v>32</v>
      </c>
      <c r="AX174" s="13" t="s">
        <v>76</v>
      </c>
      <c r="AY174" s="242" t="s">
        <v>132</v>
      </c>
    </row>
    <row r="175" s="14" customFormat="1">
      <c r="A175" s="14"/>
      <c r="B175" s="243"/>
      <c r="C175" s="244"/>
      <c r="D175" s="228" t="s">
        <v>143</v>
      </c>
      <c r="E175" s="245" t="s">
        <v>1</v>
      </c>
      <c r="F175" s="246" t="s">
        <v>187</v>
      </c>
      <c r="G175" s="244"/>
      <c r="H175" s="247">
        <v>530</v>
      </c>
      <c r="I175" s="248"/>
      <c r="J175" s="244"/>
      <c r="K175" s="244"/>
      <c r="L175" s="249"/>
      <c r="M175" s="250"/>
      <c r="N175" s="251"/>
      <c r="O175" s="251"/>
      <c r="P175" s="251"/>
      <c r="Q175" s="251"/>
      <c r="R175" s="251"/>
      <c r="S175" s="251"/>
      <c r="T175" s="252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T175" s="253" t="s">
        <v>143</v>
      </c>
      <c r="AU175" s="253" t="s">
        <v>86</v>
      </c>
      <c r="AV175" s="14" t="s">
        <v>86</v>
      </c>
      <c r="AW175" s="14" t="s">
        <v>32</v>
      </c>
      <c r="AX175" s="14" t="s">
        <v>76</v>
      </c>
      <c r="AY175" s="253" t="s">
        <v>132</v>
      </c>
    </row>
    <row r="176" s="13" customFormat="1">
      <c r="A176" s="13"/>
      <c r="B176" s="233"/>
      <c r="C176" s="234"/>
      <c r="D176" s="228" t="s">
        <v>143</v>
      </c>
      <c r="E176" s="235" t="s">
        <v>1</v>
      </c>
      <c r="F176" s="236" t="s">
        <v>188</v>
      </c>
      <c r="G176" s="234"/>
      <c r="H176" s="235" t="s">
        <v>1</v>
      </c>
      <c r="I176" s="237"/>
      <c r="J176" s="234"/>
      <c r="K176" s="234"/>
      <c r="L176" s="238"/>
      <c r="M176" s="239"/>
      <c r="N176" s="240"/>
      <c r="O176" s="240"/>
      <c r="P176" s="240"/>
      <c r="Q176" s="240"/>
      <c r="R176" s="240"/>
      <c r="S176" s="240"/>
      <c r="T176" s="241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242" t="s">
        <v>143</v>
      </c>
      <c r="AU176" s="242" t="s">
        <v>86</v>
      </c>
      <c r="AV176" s="13" t="s">
        <v>84</v>
      </c>
      <c r="AW176" s="13" t="s">
        <v>32</v>
      </c>
      <c r="AX176" s="13" t="s">
        <v>76</v>
      </c>
      <c r="AY176" s="242" t="s">
        <v>132</v>
      </c>
    </row>
    <row r="177" s="14" customFormat="1">
      <c r="A177" s="14"/>
      <c r="B177" s="243"/>
      <c r="C177" s="244"/>
      <c r="D177" s="228" t="s">
        <v>143</v>
      </c>
      <c r="E177" s="245" t="s">
        <v>1</v>
      </c>
      <c r="F177" s="246" t="s">
        <v>163</v>
      </c>
      <c r="G177" s="244"/>
      <c r="H177" s="247">
        <v>560</v>
      </c>
      <c r="I177" s="248"/>
      <c r="J177" s="244"/>
      <c r="K177" s="244"/>
      <c r="L177" s="249"/>
      <c r="M177" s="250"/>
      <c r="N177" s="251"/>
      <c r="O177" s="251"/>
      <c r="P177" s="251"/>
      <c r="Q177" s="251"/>
      <c r="R177" s="251"/>
      <c r="S177" s="251"/>
      <c r="T177" s="252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T177" s="253" t="s">
        <v>143</v>
      </c>
      <c r="AU177" s="253" t="s">
        <v>86</v>
      </c>
      <c r="AV177" s="14" t="s">
        <v>86</v>
      </c>
      <c r="AW177" s="14" t="s">
        <v>32</v>
      </c>
      <c r="AX177" s="14" t="s">
        <v>76</v>
      </c>
      <c r="AY177" s="253" t="s">
        <v>132</v>
      </c>
    </row>
    <row r="178" s="15" customFormat="1">
      <c r="A178" s="15"/>
      <c r="B178" s="254"/>
      <c r="C178" s="255"/>
      <c r="D178" s="228" t="s">
        <v>143</v>
      </c>
      <c r="E178" s="256" t="s">
        <v>1</v>
      </c>
      <c r="F178" s="257" t="s">
        <v>146</v>
      </c>
      <c r="G178" s="255"/>
      <c r="H178" s="258">
        <v>1090</v>
      </c>
      <c r="I178" s="259"/>
      <c r="J178" s="255"/>
      <c r="K178" s="255"/>
      <c r="L178" s="260"/>
      <c r="M178" s="261"/>
      <c r="N178" s="262"/>
      <c r="O178" s="262"/>
      <c r="P178" s="262"/>
      <c r="Q178" s="262"/>
      <c r="R178" s="262"/>
      <c r="S178" s="262"/>
      <c r="T178" s="263"/>
      <c r="U178" s="15"/>
      <c r="V178" s="15"/>
      <c r="W178" s="15"/>
      <c r="X178" s="15"/>
      <c r="Y178" s="15"/>
      <c r="Z178" s="15"/>
      <c r="AA178" s="15"/>
      <c r="AB178" s="15"/>
      <c r="AC178" s="15"/>
      <c r="AD178" s="15"/>
      <c r="AE178" s="15"/>
      <c r="AT178" s="264" t="s">
        <v>143</v>
      </c>
      <c r="AU178" s="264" t="s">
        <v>86</v>
      </c>
      <c r="AV178" s="15" t="s">
        <v>139</v>
      </c>
      <c r="AW178" s="15" t="s">
        <v>32</v>
      </c>
      <c r="AX178" s="15" t="s">
        <v>84</v>
      </c>
      <c r="AY178" s="264" t="s">
        <v>132</v>
      </c>
    </row>
    <row r="179" s="2" customFormat="1" ht="37.8" customHeight="1">
      <c r="A179" s="38"/>
      <c r="B179" s="39"/>
      <c r="C179" s="215" t="s">
        <v>200</v>
      </c>
      <c r="D179" s="215" t="s">
        <v>134</v>
      </c>
      <c r="E179" s="216" t="s">
        <v>201</v>
      </c>
      <c r="F179" s="217" t="s">
        <v>202</v>
      </c>
      <c r="G179" s="218" t="s">
        <v>137</v>
      </c>
      <c r="H179" s="219">
        <v>530</v>
      </c>
      <c r="I179" s="220"/>
      <c r="J179" s="221">
        <f>ROUND(I179*H179,2)</f>
        <v>0</v>
      </c>
      <c r="K179" s="217" t="s">
        <v>138</v>
      </c>
      <c r="L179" s="44"/>
      <c r="M179" s="222" t="s">
        <v>1</v>
      </c>
      <c r="N179" s="223" t="s">
        <v>41</v>
      </c>
      <c r="O179" s="91"/>
      <c r="P179" s="224">
        <f>O179*H179</f>
        <v>0</v>
      </c>
      <c r="Q179" s="224">
        <v>0</v>
      </c>
      <c r="R179" s="224">
        <f>Q179*H179</f>
        <v>0</v>
      </c>
      <c r="S179" s="224">
        <v>0</v>
      </c>
      <c r="T179" s="225">
        <f>S179*H179</f>
        <v>0</v>
      </c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R179" s="226" t="s">
        <v>139</v>
      </c>
      <c r="AT179" s="226" t="s">
        <v>134</v>
      </c>
      <c r="AU179" s="226" t="s">
        <v>86</v>
      </c>
      <c r="AY179" s="17" t="s">
        <v>132</v>
      </c>
      <c r="BE179" s="227">
        <f>IF(N179="základní",J179,0)</f>
        <v>0</v>
      </c>
      <c r="BF179" s="227">
        <f>IF(N179="snížená",J179,0)</f>
        <v>0</v>
      </c>
      <c r="BG179" s="227">
        <f>IF(N179="zákl. přenesená",J179,0)</f>
        <v>0</v>
      </c>
      <c r="BH179" s="227">
        <f>IF(N179="sníž. přenesená",J179,0)</f>
        <v>0</v>
      </c>
      <c r="BI179" s="227">
        <f>IF(N179="nulová",J179,0)</f>
        <v>0</v>
      </c>
      <c r="BJ179" s="17" t="s">
        <v>84</v>
      </c>
      <c r="BK179" s="227">
        <f>ROUND(I179*H179,2)</f>
        <v>0</v>
      </c>
      <c r="BL179" s="17" t="s">
        <v>139</v>
      </c>
      <c r="BM179" s="226" t="s">
        <v>203</v>
      </c>
    </row>
    <row r="180" s="13" customFormat="1">
      <c r="A180" s="13"/>
      <c r="B180" s="233"/>
      <c r="C180" s="234"/>
      <c r="D180" s="228" t="s">
        <v>143</v>
      </c>
      <c r="E180" s="235" t="s">
        <v>1</v>
      </c>
      <c r="F180" s="236" t="s">
        <v>186</v>
      </c>
      <c r="G180" s="234"/>
      <c r="H180" s="235" t="s">
        <v>1</v>
      </c>
      <c r="I180" s="237"/>
      <c r="J180" s="234"/>
      <c r="K180" s="234"/>
      <c r="L180" s="238"/>
      <c r="M180" s="239"/>
      <c r="N180" s="240"/>
      <c r="O180" s="240"/>
      <c r="P180" s="240"/>
      <c r="Q180" s="240"/>
      <c r="R180" s="240"/>
      <c r="S180" s="240"/>
      <c r="T180" s="241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242" t="s">
        <v>143</v>
      </c>
      <c r="AU180" s="242" t="s">
        <v>86</v>
      </c>
      <c r="AV180" s="13" t="s">
        <v>84</v>
      </c>
      <c r="AW180" s="13" t="s">
        <v>32</v>
      </c>
      <c r="AX180" s="13" t="s">
        <v>76</v>
      </c>
      <c r="AY180" s="242" t="s">
        <v>132</v>
      </c>
    </row>
    <row r="181" s="14" customFormat="1">
      <c r="A181" s="14"/>
      <c r="B181" s="243"/>
      <c r="C181" s="244"/>
      <c r="D181" s="228" t="s">
        <v>143</v>
      </c>
      <c r="E181" s="245" t="s">
        <v>1</v>
      </c>
      <c r="F181" s="246" t="s">
        <v>187</v>
      </c>
      <c r="G181" s="244"/>
      <c r="H181" s="247">
        <v>530</v>
      </c>
      <c r="I181" s="248"/>
      <c r="J181" s="244"/>
      <c r="K181" s="244"/>
      <c r="L181" s="249"/>
      <c r="M181" s="250"/>
      <c r="N181" s="251"/>
      <c r="O181" s="251"/>
      <c r="P181" s="251"/>
      <c r="Q181" s="251"/>
      <c r="R181" s="251"/>
      <c r="S181" s="251"/>
      <c r="T181" s="252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T181" s="253" t="s">
        <v>143</v>
      </c>
      <c r="AU181" s="253" t="s">
        <v>86</v>
      </c>
      <c r="AV181" s="14" t="s">
        <v>86</v>
      </c>
      <c r="AW181" s="14" t="s">
        <v>32</v>
      </c>
      <c r="AX181" s="14" t="s">
        <v>76</v>
      </c>
      <c r="AY181" s="253" t="s">
        <v>132</v>
      </c>
    </row>
    <row r="182" s="15" customFormat="1">
      <c r="A182" s="15"/>
      <c r="B182" s="254"/>
      <c r="C182" s="255"/>
      <c r="D182" s="228" t="s">
        <v>143</v>
      </c>
      <c r="E182" s="256" t="s">
        <v>1</v>
      </c>
      <c r="F182" s="257" t="s">
        <v>146</v>
      </c>
      <c r="G182" s="255"/>
      <c r="H182" s="258">
        <v>530</v>
      </c>
      <c r="I182" s="259"/>
      <c r="J182" s="255"/>
      <c r="K182" s="255"/>
      <c r="L182" s="260"/>
      <c r="M182" s="261"/>
      <c r="N182" s="262"/>
      <c r="O182" s="262"/>
      <c r="P182" s="262"/>
      <c r="Q182" s="262"/>
      <c r="R182" s="262"/>
      <c r="S182" s="262"/>
      <c r="T182" s="263"/>
      <c r="U182" s="15"/>
      <c r="V182" s="15"/>
      <c r="W182" s="15"/>
      <c r="X182" s="15"/>
      <c r="Y182" s="15"/>
      <c r="Z182" s="15"/>
      <c r="AA182" s="15"/>
      <c r="AB182" s="15"/>
      <c r="AC182" s="15"/>
      <c r="AD182" s="15"/>
      <c r="AE182" s="15"/>
      <c r="AT182" s="264" t="s">
        <v>143</v>
      </c>
      <c r="AU182" s="264" t="s">
        <v>86</v>
      </c>
      <c r="AV182" s="15" t="s">
        <v>139</v>
      </c>
      <c r="AW182" s="15" t="s">
        <v>32</v>
      </c>
      <c r="AX182" s="15" t="s">
        <v>84</v>
      </c>
      <c r="AY182" s="264" t="s">
        <v>132</v>
      </c>
    </row>
    <row r="183" s="2" customFormat="1" ht="44.25" customHeight="1">
      <c r="A183" s="38"/>
      <c r="B183" s="39"/>
      <c r="C183" s="215" t="s">
        <v>8</v>
      </c>
      <c r="D183" s="215" t="s">
        <v>134</v>
      </c>
      <c r="E183" s="216" t="s">
        <v>204</v>
      </c>
      <c r="F183" s="217" t="s">
        <v>205</v>
      </c>
      <c r="G183" s="218" t="s">
        <v>137</v>
      </c>
      <c r="H183" s="219">
        <v>560</v>
      </c>
      <c r="I183" s="220"/>
      <c r="J183" s="221">
        <f>ROUND(I183*H183,2)</f>
        <v>0</v>
      </c>
      <c r="K183" s="217" t="s">
        <v>138</v>
      </c>
      <c r="L183" s="44"/>
      <c r="M183" s="222" t="s">
        <v>1</v>
      </c>
      <c r="N183" s="223" t="s">
        <v>41</v>
      </c>
      <c r="O183" s="91"/>
      <c r="P183" s="224">
        <f>O183*H183</f>
        <v>0</v>
      </c>
      <c r="Q183" s="224">
        <v>0</v>
      </c>
      <c r="R183" s="224">
        <f>Q183*H183</f>
        <v>0</v>
      </c>
      <c r="S183" s="224">
        <v>0</v>
      </c>
      <c r="T183" s="225">
        <f>S183*H183</f>
        <v>0</v>
      </c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R183" s="226" t="s">
        <v>139</v>
      </c>
      <c r="AT183" s="226" t="s">
        <v>134</v>
      </c>
      <c r="AU183" s="226" t="s">
        <v>86</v>
      </c>
      <c r="AY183" s="17" t="s">
        <v>132</v>
      </c>
      <c r="BE183" s="227">
        <f>IF(N183="základní",J183,0)</f>
        <v>0</v>
      </c>
      <c r="BF183" s="227">
        <f>IF(N183="snížená",J183,0)</f>
        <v>0</v>
      </c>
      <c r="BG183" s="227">
        <f>IF(N183="zákl. přenesená",J183,0)</f>
        <v>0</v>
      </c>
      <c r="BH183" s="227">
        <f>IF(N183="sníž. přenesená",J183,0)</f>
        <v>0</v>
      </c>
      <c r="BI183" s="227">
        <f>IF(N183="nulová",J183,0)</f>
        <v>0</v>
      </c>
      <c r="BJ183" s="17" t="s">
        <v>84</v>
      </c>
      <c r="BK183" s="227">
        <f>ROUND(I183*H183,2)</f>
        <v>0</v>
      </c>
      <c r="BL183" s="17" t="s">
        <v>139</v>
      </c>
      <c r="BM183" s="226" t="s">
        <v>206</v>
      </c>
    </row>
    <row r="184" s="13" customFormat="1">
      <c r="A184" s="13"/>
      <c r="B184" s="233"/>
      <c r="C184" s="234"/>
      <c r="D184" s="228" t="s">
        <v>143</v>
      </c>
      <c r="E184" s="235" t="s">
        <v>1</v>
      </c>
      <c r="F184" s="236" t="s">
        <v>188</v>
      </c>
      <c r="G184" s="234"/>
      <c r="H184" s="235" t="s">
        <v>1</v>
      </c>
      <c r="I184" s="237"/>
      <c r="J184" s="234"/>
      <c r="K184" s="234"/>
      <c r="L184" s="238"/>
      <c r="M184" s="239"/>
      <c r="N184" s="240"/>
      <c r="O184" s="240"/>
      <c r="P184" s="240"/>
      <c r="Q184" s="240"/>
      <c r="R184" s="240"/>
      <c r="S184" s="240"/>
      <c r="T184" s="241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242" t="s">
        <v>143</v>
      </c>
      <c r="AU184" s="242" t="s">
        <v>86</v>
      </c>
      <c r="AV184" s="13" t="s">
        <v>84</v>
      </c>
      <c r="AW184" s="13" t="s">
        <v>32</v>
      </c>
      <c r="AX184" s="13" t="s">
        <v>76</v>
      </c>
      <c r="AY184" s="242" t="s">
        <v>132</v>
      </c>
    </row>
    <row r="185" s="14" customFormat="1">
      <c r="A185" s="14"/>
      <c r="B185" s="243"/>
      <c r="C185" s="244"/>
      <c r="D185" s="228" t="s">
        <v>143</v>
      </c>
      <c r="E185" s="245" t="s">
        <v>1</v>
      </c>
      <c r="F185" s="246" t="s">
        <v>163</v>
      </c>
      <c r="G185" s="244"/>
      <c r="H185" s="247">
        <v>560</v>
      </c>
      <c r="I185" s="248"/>
      <c r="J185" s="244"/>
      <c r="K185" s="244"/>
      <c r="L185" s="249"/>
      <c r="M185" s="250"/>
      <c r="N185" s="251"/>
      <c r="O185" s="251"/>
      <c r="P185" s="251"/>
      <c r="Q185" s="251"/>
      <c r="R185" s="251"/>
      <c r="S185" s="251"/>
      <c r="T185" s="252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T185" s="253" t="s">
        <v>143</v>
      </c>
      <c r="AU185" s="253" t="s">
        <v>86</v>
      </c>
      <c r="AV185" s="14" t="s">
        <v>86</v>
      </c>
      <c r="AW185" s="14" t="s">
        <v>32</v>
      </c>
      <c r="AX185" s="14" t="s">
        <v>76</v>
      </c>
      <c r="AY185" s="253" t="s">
        <v>132</v>
      </c>
    </row>
    <row r="186" s="15" customFormat="1">
      <c r="A186" s="15"/>
      <c r="B186" s="254"/>
      <c r="C186" s="255"/>
      <c r="D186" s="228" t="s">
        <v>143</v>
      </c>
      <c r="E186" s="256" t="s">
        <v>1</v>
      </c>
      <c r="F186" s="257" t="s">
        <v>146</v>
      </c>
      <c r="G186" s="255"/>
      <c r="H186" s="258">
        <v>560</v>
      </c>
      <c r="I186" s="259"/>
      <c r="J186" s="255"/>
      <c r="K186" s="255"/>
      <c r="L186" s="260"/>
      <c r="M186" s="261"/>
      <c r="N186" s="262"/>
      <c r="O186" s="262"/>
      <c r="P186" s="262"/>
      <c r="Q186" s="262"/>
      <c r="R186" s="262"/>
      <c r="S186" s="262"/>
      <c r="T186" s="263"/>
      <c r="U186" s="15"/>
      <c r="V186" s="15"/>
      <c r="W186" s="15"/>
      <c r="X186" s="15"/>
      <c r="Y186" s="15"/>
      <c r="Z186" s="15"/>
      <c r="AA186" s="15"/>
      <c r="AB186" s="15"/>
      <c r="AC186" s="15"/>
      <c r="AD186" s="15"/>
      <c r="AE186" s="15"/>
      <c r="AT186" s="264" t="s">
        <v>143</v>
      </c>
      <c r="AU186" s="264" t="s">
        <v>86</v>
      </c>
      <c r="AV186" s="15" t="s">
        <v>139</v>
      </c>
      <c r="AW186" s="15" t="s">
        <v>32</v>
      </c>
      <c r="AX186" s="15" t="s">
        <v>84</v>
      </c>
      <c r="AY186" s="264" t="s">
        <v>132</v>
      </c>
    </row>
    <row r="187" s="2" customFormat="1" ht="44.25" customHeight="1">
      <c r="A187" s="38"/>
      <c r="B187" s="39"/>
      <c r="C187" s="215" t="s">
        <v>207</v>
      </c>
      <c r="D187" s="215" t="s">
        <v>134</v>
      </c>
      <c r="E187" s="216" t="s">
        <v>208</v>
      </c>
      <c r="F187" s="217" t="s">
        <v>209</v>
      </c>
      <c r="G187" s="218" t="s">
        <v>137</v>
      </c>
      <c r="H187" s="219">
        <v>1090</v>
      </c>
      <c r="I187" s="220"/>
      <c r="J187" s="221">
        <f>ROUND(I187*H187,2)</f>
        <v>0</v>
      </c>
      <c r="K187" s="217" t="s">
        <v>138</v>
      </c>
      <c r="L187" s="44"/>
      <c r="M187" s="222" t="s">
        <v>1</v>
      </c>
      <c r="N187" s="223" t="s">
        <v>41</v>
      </c>
      <c r="O187" s="91"/>
      <c r="P187" s="224">
        <f>O187*H187</f>
        <v>0</v>
      </c>
      <c r="Q187" s="224">
        <v>0</v>
      </c>
      <c r="R187" s="224">
        <f>Q187*H187</f>
        <v>0</v>
      </c>
      <c r="S187" s="224">
        <v>0</v>
      </c>
      <c r="T187" s="225">
        <f>S187*H187</f>
        <v>0</v>
      </c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R187" s="226" t="s">
        <v>139</v>
      </c>
      <c r="AT187" s="226" t="s">
        <v>134</v>
      </c>
      <c r="AU187" s="226" t="s">
        <v>86</v>
      </c>
      <c r="AY187" s="17" t="s">
        <v>132</v>
      </c>
      <c r="BE187" s="227">
        <f>IF(N187="základní",J187,0)</f>
        <v>0</v>
      </c>
      <c r="BF187" s="227">
        <f>IF(N187="snížená",J187,0)</f>
        <v>0</v>
      </c>
      <c r="BG187" s="227">
        <f>IF(N187="zákl. přenesená",J187,0)</f>
        <v>0</v>
      </c>
      <c r="BH187" s="227">
        <f>IF(N187="sníž. přenesená",J187,0)</f>
        <v>0</v>
      </c>
      <c r="BI187" s="227">
        <f>IF(N187="nulová",J187,0)</f>
        <v>0</v>
      </c>
      <c r="BJ187" s="17" t="s">
        <v>84</v>
      </c>
      <c r="BK187" s="227">
        <f>ROUND(I187*H187,2)</f>
        <v>0</v>
      </c>
      <c r="BL187" s="17" t="s">
        <v>139</v>
      </c>
      <c r="BM187" s="226" t="s">
        <v>210</v>
      </c>
    </row>
    <row r="188" s="13" customFormat="1">
      <c r="A188" s="13"/>
      <c r="B188" s="233"/>
      <c r="C188" s="234"/>
      <c r="D188" s="228" t="s">
        <v>143</v>
      </c>
      <c r="E188" s="235" t="s">
        <v>1</v>
      </c>
      <c r="F188" s="236" t="s">
        <v>186</v>
      </c>
      <c r="G188" s="234"/>
      <c r="H188" s="235" t="s">
        <v>1</v>
      </c>
      <c r="I188" s="237"/>
      <c r="J188" s="234"/>
      <c r="K188" s="234"/>
      <c r="L188" s="238"/>
      <c r="M188" s="239"/>
      <c r="N188" s="240"/>
      <c r="O188" s="240"/>
      <c r="P188" s="240"/>
      <c r="Q188" s="240"/>
      <c r="R188" s="240"/>
      <c r="S188" s="240"/>
      <c r="T188" s="241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T188" s="242" t="s">
        <v>143</v>
      </c>
      <c r="AU188" s="242" t="s">
        <v>86</v>
      </c>
      <c r="AV188" s="13" t="s">
        <v>84</v>
      </c>
      <c r="AW188" s="13" t="s">
        <v>32</v>
      </c>
      <c r="AX188" s="13" t="s">
        <v>76</v>
      </c>
      <c r="AY188" s="242" t="s">
        <v>132</v>
      </c>
    </row>
    <row r="189" s="14" customFormat="1">
      <c r="A189" s="14"/>
      <c r="B189" s="243"/>
      <c r="C189" s="244"/>
      <c r="D189" s="228" t="s">
        <v>143</v>
      </c>
      <c r="E189" s="245" t="s">
        <v>1</v>
      </c>
      <c r="F189" s="246" t="s">
        <v>187</v>
      </c>
      <c r="G189" s="244"/>
      <c r="H189" s="247">
        <v>530</v>
      </c>
      <c r="I189" s="248"/>
      <c r="J189" s="244"/>
      <c r="K189" s="244"/>
      <c r="L189" s="249"/>
      <c r="M189" s="250"/>
      <c r="N189" s="251"/>
      <c r="O189" s="251"/>
      <c r="P189" s="251"/>
      <c r="Q189" s="251"/>
      <c r="R189" s="251"/>
      <c r="S189" s="251"/>
      <c r="T189" s="252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T189" s="253" t="s">
        <v>143</v>
      </c>
      <c r="AU189" s="253" t="s">
        <v>86</v>
      </c>
      <c r="AV189" s="14" t="s">
        <v>86</v>
      </c>
      <c r="AW189" s="14" t="s">
        <v>32</v>
      </c>
      <c r="AX189" s="14" t="s">
        <v>76</v>
      </c>
      <c r="AY189" s="253" t="s">
        <v>132</v>
      </c>
    </row>
    <row r="190" s="13" customFormat="1">
      <c r="A190" s="13"/>
      <c r="B190" s="233"/>
      <c r="C190" s="234"/>
      <c r="D190" s="228" t="s">
        <v>143</v>
      </c>
      <c r="E190" s="235" t="s">
        <v>1</v>
      </c>
      <c r="F190" s="236" t="s">
        <v>188</v>
      </c>
      <c r="G190" s="234"/>
      <c r="H190" s="235" t="s">
        <v>1</v>
      </c>
      <c r="I190" s="237"/>
      <c r="J190" s="234"/>
      <c r="K190" s="234"/>
      <c r="L190" s="238"/>
      <c r="M190" s="239"/>
      <c r="N190" s="240"/>
      <c r="O190" s="240"/>
      <c r="P190" s="240"/>
      <c r="Q190" s="240"/>
      <c r="R190" s="240"/>
      <c r="S190" s="240"/>
      <c r="T190" s="241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242" t="s">
        <v>143</v>
      </c>
      <c r="AU190" s="242" t="s">
        <v>86</v>
      </c>
      <c r="AV190" s="13" t="s">
        <v>84</v>
      </c>
      <c r="AW190" s="13" t="s">
        <v>32</v>
      </c>
      <c r="AX190" s="13" t="s">
        <v>76</v>
      </c>
      <c r="AY190" s="242" t="s">
        <v>132</v>
      </c>
    </row>
    <row r="191" s="14" customFormat="1">
      <c r="A191" s="14"/>
      <c r="B191" s="243"/>
      <c r="C191" s="244"/>
      <c r="D191" s="228" t="s">
        <v>143</v>
      </c>
      <c r="E191" s="245" t="s">
        <v>1</v>
      </c>
      <c r="F191" s="246" t="s">
        <v>163</v>
      </c>
      <c r="G191" s="244"/>
      <c r="H191" s="247">
        <v>560</v>
      </c>
      <c r="I191" s="248"/>
      <c r="J191" s="244"/>
      <c r="K191" s="244"/>
      <c r="L191" s="249"/>
      <c r="M191" s="250"/>
      <c r="N191" s="251"/>
      <c r="O191" s="251"/>
      <c r="P191" s="251"/>
      <c r="Q191" s="251"/>
      <c r="R191" s="251"/>
      <c r="S191" s="251"/>
      <c r="T191" s="252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T191" s="253" t="s">
        <v>143</v>
      </c>
      <c r="AU191" s="253" t="s">
        <v>86</v>
      </c>
      <c r="AV191" s="14" t="s">
        <v>86</v>
      </c>
      <c r="AW191" s="14" t="s">
        <v>32</v>
      </c>
      <c r="AX191" s="14" t="s">
        <v>76</v>
      </c>
      <c r="AY191" s="253" t="s">
        <v>132</v>
      </c>
    </row>
    <row r="192" s="15" customFormat="1">
      <c r="A192" s="15"/>
      <c r="B192" s="254"/>
      <c r="C192" s="255"/>
      <c r="D192" s="228" t="s">
        <v>143</v>
      </c>
      <c r="E192" s="256" t="s">
        <v>1</v>
      </c>
      <c r="F192" s="257" t="s">
        <v>146</v>
      </c>
      <c r="G192" s="255"/>
      <c r="H192" s="258">
        <v>1090</v>
      </c>
      <c r="I192" s="259"/>
      <c r="J192" s="255"/>
      <c r="K192" s="255"/>
      <c r="L192" s="260"/>
      <c r="M192" s="261"/>
      <c r="N192" s="262"/>
      <c r="O192" s="262"/>
      <c r="P192" s="262"/>
      <c r="Q192" s="262"/>
      <c r="R192" s="262"/>
      <c r="S192" s="262"/>
      <c r="T192" s="263"/>
      <c r="U192" s="15"/>
      <c r="V192" s="15"/>
      <c r="W192" s="15"/>
      <c r="X192" s="15"/>
      <c r="Y192" s="15"/>
      <c r="Z192" s="15"/>
      <c r="AA192" s="15"/>
      <c r="AB192" s="15"/>
      <c r="AC192" s="15"/>
      <c r="AD192" s="15"/>
      <c r="AE192" s="15"/>
      <c r="AT192" s="264" t="s">
        <v>143</v>
      </c>
      <c r="AU192" s="264" t="s">
        <v>86</v>
      </c>
      <c r="AV192" s="15" t="s">
        <v>139</v>
      </c>
      <c r="AW192" s="15" t="s">
        <v>32</v>
      </c>
      <c r="AX192" s="15" t="s">
        <v>84</v>
      </c>
      <c r="AY192" s="264" t="s">
        <v>132</v>
      </c>
    </row>
    <row r="193" s="2" customFormat="1" ht="24.15" customHeight="1">
      <c r="A193" s="38"/>
      <c r="B193" s="39"/>
      <c r="C193" s="215" t="s">
        <v>211</v>
      </c>
      <c r="D193" s="215" t="s">
        <v>134</v>
      </c>
      <c r="E193" s="216" t="s">
        <v>212</v>
      </c>
      <c r="F193" s="217" t="s">
        <v>213</v>
      </c>
      <c r="G193" s="218" t="s">
        <v>137</v>
      </c>
      <c r="H193" s="219">
        <v>2240</v>
      </c>
      <c r="I193" s="220"/>
      <c r="J193" s="221">
        <f>ROUND(I193*H193,2)</f>
        <v>0</v>
      </c>
      <c r="K193" s="217" t="s">
        <v>138</v>
      </c>
      <c r="L193" s="44"/>
      <c r="M193" s="222" t="s">
        <v>1</v>
      </c>
      <c r="N193" s="223" t="s">
        <v>41</v>
      </c>
      <c r="O193" s="91"/>
      <c r="P193" s="224">
        <f>O193*H193</f>
        <v>0</v>
      </c>
      <c r="Q193" s="224">
        <v>0</v>
      </c>
      <c r="R193" s="224">
        <f>Q193*H193</f>
        <v>0</v>
      </c>
      <c r="S193" s="224">
        <v>0</v>
      </c>
      <c r="T193" s="225">
        <f>S193*H193</f>
        <v>0</v>
      </c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R193" s="226" t="s">
        <v>139</v>
      </c>
      <c r="AT193" s="226" t="s">
        <v>134</v>
      </c>
      <c r="AU193" s="226" t="s">
        <v>86</v>
      </c>
      <c r="AY193" s="17" t="s">
        <v>132</v>
      </c>
      <c r="BE193" s="227">
        <f>IF(N193="základní",J193,0)</f>
        <v>0</v>
      </c>
      <c r="BF193" s="227">
        <f>IF(N193="snížená",J193,0)</f>
        <v>0</v>
      </c>
      <c r="BG193" s="227">
        <f>IF(N193="zákl. přenesená",J193,0)</f>
        <v>0</v>
      </c>
      <c r="BH193" s="227">
        <f>IF(N193="sníž. přenesená",J193,0)</f>
        <v>0</v>
      </c>
      <c r="BI193" s="227">
        <f>IF(N193="nulová",J193,0)</f>
        <v>0</v>
      </c>
      <c r="BJ193" s="17" t="s">
        <v>84</v>
      </c>
      <c r="BK193" s="227">
        <f>ROUND(I193*H193,2)</f>
        <v>0</v>
      </c>
      <c r="BL193" s="17" t="s">
        <v>139</v>
      </c>
      <c r="BM193" s="226" t="s">
        <v>214</v>
      </c>
    </row>
    <row r="194" s="13" customFormat="1">
      <c r="A194" s="13"/>
      <c r="B194" s="233"/>
      <c r="C194" s="234"/>
      <c r="D194" s="228" t="s">
        <v>143</v>
      </c>
      <c r="E194" s="235" t="s">
        <v>1</v>
      </c>
      <c r="F194" s="236" t="s">
        <v>144</v>
      </c>
      <c r="G194" s="234"/>
      <c r="H194" s="235" t="s">
        <v>1</v>
      </c>
      <c r="I194" s="237"/>
      <c r="J194" s="234"/>
      <c r="K194" s="234"/>
      <c r="L194" s="238"/>
      <c r="M194" s="239"/>
      <c r="N194" s="240"/>
      <c r="O194" s="240"/>
      <c r="P194" s="240"/>
      <c r="Q194" s="240"/>
      <c r="R194" s="240"/>
      <c r="S194" s="240"/>
      <c r="T194" s="241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242" t="s">
        <v>143</v>
      </c>
      <c r="AU194" s="242" t="s">
        <v>86</v>
      </c>
      <c r="AV194" s="13" t="s">
        <v>84</v>
      </c>
      <c r="AW194" s="13" t="s">
        <v>32</v>
      </c>
      <c r="AX194" s="13" t="s">
        <v>76</v>
      </c>
      <c r="AY194" s="242" t="s">
        <v>132</v>
      </c>
    </row>
    <row r="195" s="14" customFormat="1">
      <c r="A195" s="14"/>
      <c r="B195" s="243"/>
      <c r="C195" s="244"/>
      <c r="D195" s="228" t="s">
        <v>143</v>
      </c>
      <c r="E195" s="245" t="s">
        <v>1</v>
      </c>
      <c r="F195" s="246" t="s">
        <v>145</v>
      </c>
      <c r="G195" s="244"/>
      <c r="H195" s="247">
        <v>2240</v>
      </c>
      <c r="I195" s="248"/>
      <c r="J195" s="244"/>
      <c r="K195" s="244"/>
      <c r="L195" s="249"/>
      <c r="M195" s="250"/>
      <c r="N195" s="251"/>
      <c r="O195" s="251"/>
      <c r="P195" s="251"/>
      <c r="Q195" s="251"/>
      <c r="R195" s="251"/>
      <c r="S195" s="251"/>
      <c r="T195" s="252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T195" s="253" t="s">
        <v>143</v>
      </c>
      <c r="AU195" s="253" t="s">
        <v>86</v>
      </c>
      <c r="AV195" s="14" t="s">
        <v>86</v>
      </c>
      <c r="AW195" s="14" t="s">
        <v>32</v>
      </c>
      <c r="AX195" s="14" t="s">
        <v>76</v>
      </c>
      <c r="AY195" s="253" t="s">
        <v>132</v>
      </c>
    </row>
    <row r="196" s="15" customFormat="1">
      <c r="A196" s="15"/>
      <c r="B196" s="254"/>
      <c r="C196" s="255"/>
      <c r="D196" s="228" t="s">
        <v>143</v>
      </c>
      <c r="E196" s="256" t="s">
        <v>1</v>
      </c>
      <c r="F196" s="257" t="s">
        <v>146</v>
      </c>
      <c r="G196" s="255"/>
      <c r="H196" s="258">
        <v>2240</v>
      </c>
      <c r="I196" s="259"/>
      <c r="J196" s="255"/>
      <c r="K196" s="255"/>
      <c r="L196" s="260"/>
      <c r="M196" s="261"/>
      <c r="N196" s="262"/>
      <c r="O196" s="262"/>
      <c r="P196" s="262"/>
      <c r="Q196" s="262"/>
      <c r="R196" s="262"/>
      <c r="S196" s="262"/>
      <c r="T196" s="263"/>
      <c r="U196" s="15"/>
      <c r="V196" s="15"/>
      <c r="W196" s="15"/>
      <c r="X196" s="15"/>
      <c r="Y196" s="15"/>
      <c r="Z196" s="15"/>
      <c r="AA196" s="15"/>
      <c r="AB196" s="15"/>
      <c r="AC196" s="15"/>
      <c r="AD196" s="15"/>
      <c r="AE196" s="15"/>
      <c r="AT196" s="264" t="s">
        <v>143</v>
      </c>
      <c r="AU196" s="264" t="s">
        <v>86</v>
      </c>
      <c r="AV196" s="15" t="s">
        <v>139</v>
      </c>
      <c r="AW196" s="15" t="s">
        <v>32</v>
      </c>
      <c r="AX196" s="15" t="s">
        <v>84</v>
      </c>
      <c r="AY196" s="264" t="s">
        <v>132</v>
      </c>
    </row>
    <row r="197" s="2" customFormat="1" ht="44.25" customHeight="1">
      <c r="A197" s="38"/>
      <c r="B197" s="39"/>
      <c r="C197" s="215" t="s">
        <v>215</v>
      </c>
      <c r="D197" s="215" t="s">
        <v>134</v>
      </c>
      <c r="E197" s="216" t="s">
        <v>216</v>
      </c>
      <c r="F197" s="217" t="s">
        <v>217</v>
      </c>
      <c r="G197" s="218" t="s">
        <v>137</v>
      </c>
      <c r="H197" s="219">
        <v>2240</v>
      </c>
      <c r="I197" s="220"/>
      <c r="J197" s="221">
        <f>ROUND(I197*H197,2)</f>
        <v>0</v>
      </c>
      <c r="K197" s="217" t="s">
        <v>138</v>
      </c>
      <c r="L197" s="44"/>
      <c r="M197" s="222" t="s">
        <v>1</v>
      </c>
      <c r="N197" s="223" t="s">
        <v>41</v>
      </c>
      <c r="O197" s="91"/>
      <c r="P197" s="224">
        <f>O197*H197</f>
        <v>0</v>
      </c>
      <c r="Q197" s="224">
        <v>0</v>
      </c>
      <c r="R197" s="224">
        <f>Q197*H197</f>
        <v>0</v>
      </c>
      <c r="S197" s="224">
        <v>0</v>
      </c>
      <c r="T197" s="225">
        <f>S197*H197</f>
        <v>0</v>
      </c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R197" s="226" t="s">
        <v>139</v>
      </c>
      <c r="AT197" s="226" t="s">
        <v>134</v>
      </c>
      <c r="AU197" s="226" t="s">
        <v>86</v>
      </c>
      <c r="AY197" s="17" t="s">
        <v>132</v>
      </c>
      <c r="BE197" s="227">
        <f>IF(N197="základní",J197,0)</f>
        <v>0</v>
      </c>
      <c r="BF197" s="227">
        <f>IF(N197="snížená",J197,0)</f>
        <v>0</v>
      </c>
      <c r="BG197" s="227">
        <f>IF(N197="zákl. přenesená",J197,0)</f>
        <v>0</v>
      </c>
      <c r="BH197" s="227">
        <f>IF(N197="sníž. přenesená",J197,0)</f>
        <v>0</v>
      </c>
      <c r="BI197" s="227">
        <f>IF(N197="nulová",J197,0)</f>
        <v>0</v>
      </c>
      <c r="BJ197" s="17" t="s">
        <v>84</v>
      </c>
      <c r="BK197" s="227">
        <f>ROUND(I197*H197,2)</f>
        <v>0</v>
      </c>
      <c r="BL197" s="17" t="s">
        <v>139</v>
      </c>
      <c r="BM197" s="226" t="s">
        <v>218</v>
      </c>
    </row>
    <row r="198" s="13" customFormat="1">
      <c r="A198" s="13"/>
      <c r="B198" s="233"/>
      <c r="C198" s="234"/>
      <c r="D198" s="228" t="s">
        <v>143</v>
      </c>
      <c r="E198" s="235" t="s">
        <v>1</v>
      </c>
      <c r="F198" s="236" t="s">
        <v>144</v>
      </c>
      <c r="G198" s="234"/>
      <c r="H198" s="235" t="s">
        <v>1</v>
      </c>
      <c r="I198" s="237"/>
      <c r="J198" s="234"/>
      <c r="K198" s="234"/>
      <c r="L198" s="238"/>
      <c r="M198" s="239"/>
      <c r="N198" s="240"/>
      <c r="O198" s="240"/>
      <c r="P198" s="240"/>
      <c r="Q198" s="240"/>
      <c r="R198" s="240"/>
      <c r="S198" s="240"/>
      <c r="T198" s="241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T198" s="242" t="s">
        <v>143</v>
      </c>
      <c r="AU198" s="242" t="s">
        <v>86</v>
      </c>
      <c r="AV198" s="13" t="s">
        <v>84</v>
      </c>
      <c r="AW198" s="13" t="s">
        <v>32</v>
      </c>
      <c r="AX198" s="13" t="s">
        <v>76</v>
      </c>
      <c r="AY198" s="242" t="s">
        <v>132</v>
      </c>
    </row>
    <row r="199" s="14" customFormat="1">
      <c r="A199" s="14"/>
      <c r="B199" s="243"/>
      <c r="C199" s="244"/>
      <c r="D199" s="228" t="s">
        <v>143</v>
      </c>
      <c r="E199" s="245" t="s">
        <v>1</v>
      </c>
      <c r="F199" s="246" t="s">
        <v>145</v>
      </c>
      <c r="G199" s="244"/>
      <c r="H199" s="247">
        <v>2240</v>
      </c>
      <c r="I199" s="248"/>
      <c r="J199" s="244"/>
      <c r="K199" s="244"/>
      <c r="L199" s="249"/>
      <c r="M199" s="250"/>
      <c r="N199" s="251"/>
      <c r="O199" s="251"/>
      <c r="P199" s="251"/>
      <c r="Q199" s="251"/>
      <c r="R199" s="251"/>
      <c r="S199" s="251"/>
      <c r="T199" s="252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T199" s="253" t="s">
        <v>143</v>
      </c>
      <c r="AU199" s="253" t="s">
        <v>86</v>
      </c>
      <c r="AV199" s="14" t="s">
        <v>86</v>
      </c>
      <c r="AW199" s="14" t="s">
        <v>32</v>
      </c>
      <c r="AX199" s="14" t="s">
        <v>76</v>
      </c>
      <c r="AY199" s="253" t="s">
        <v>132</v>
      </c>
    </row>
    <row r="200" s="15" customFormat="1">
      <c r="A200" s="15"/>
      <c r="B200" s="254"/>
      <c r="C200" s="255"/>
      <c r="D200" s="228" t="s">
        <v>143</v>
      </c>
      <c r="E200" s="256" t="s">
        <v>1</v>
      </c>
      <c r="F200" s="257" t="s">
        <v>146</v>
      </c>
      <c r="G200" s="255"/>
      <c r="H200" s="258">
        <v>2240</v>
      </c>
      <c r="I200" s="259"/>
      <c r="J200" s="255"/>
      <c r="K200" s="255"/>
      <c r="L200" s="260"/>
      <c r="M200" s="261"/>
      <c r="N200" s="262"/>
      <c r="O200" s="262"/>
      <c r="P200" s="262"/>
      <c r="Q200" s="262"/>
      <c r="R200" s="262"/>
      <c r="S200" s="262"/>
      <c r="T200" s="263"/>
      <c r="U200" s="15"/>
      <c r="V200" s="15"/>
      <c r="W200" s="15"/>
      <c r="X200" s="15"/>
      <c r="Y200" s="15"/>
      <c r="Z200" s="15"/>
      <c r="AA200" s="15"/>
      <c r="AB200" s="15"/>
      <c r="AC200" s="15"/>
      <c r="AD200" s="15"/>
      <c r="AE200" s="15"/>
      <c r="AT200" s="264" t="s">
        <v>143</v>
      </c>
      <c r="AU200" s="264" t="s">
        <v>86</v>
      </c>
      <c r="AV200" s="15" t="s">
        <v>139</v>
      </c>
      <c r="AW200" s="15" t="s">
        <v>32</v>
      </c>
      <c r="AX200" s="15" t="s">
        <v>84</v>
      </c>
      <c r="AY200" s="264" t="s">
        <v>132</v>
      </c>
    </row>
    <row r="201" s="2" customFormat="1" ht="24.15" customHeight="1">
      <c r="A201" s="38"/>
      <c r="B201" s="39"/>
      <c r="C201" s="215" t="s">
        <v>219</v>
      </c>
      <c r="D201" s="215" t="s">
        <v>134</v>
      </c>
      <c r="E201" s="216" t="s">
        <v>220</v>
      </c>
      <c r="F201" s="217" t="s">
        <v>221</v>
      </c>
      <c r="G201" s="218" t="s">
        <v>137</v>
      </c>
      <c r="H201" s="219">
        <v>2240</v>
      </c>
      <c r="I201" s="220"/>
      <c r="J201" s="221">
        <f>ROUND(I201*H201,2)</f>
        <v>0</v>
      </c>
      <c r="K201" s="217" t="s">
        <v>138</v>
      </c>
      <c r="L201" s="44"/>
      <c r="M201" s="222" t="s">
        <v>1</v>
      </c>
      <c r="N201" s="223" t="s">
        <v>41</v>
      </c>
      <c r="O201" s="91"/>
      <c r="P201" s="224">
        <f>O201*H201</f>
        <v>0</v>
      </c>
      <c r="Q201" s="224">
        <v>0</v>
      </c>
      <c r="R201" s="224">
        <f>Q201*H201</f>
        <v>0</v>
      </c>
      <c r="S201" s="224">
        <v>0</v>
      </c>
      <c r="T201" s="225">
        <f>S201*H201</f>
        <v>0</v>
      </c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R201" s="226" t="s">
        <v>139</v>
      </c>
      <c r="AT201" s="226" t="s">
        <v>134</v>
      </c>
      <c r="AU201" s="226" t="s">
        <v>86</v>
      </c>
      <c r="AY201" s="17" t="s">
        <v>132</v>
      </c>
      <c r="BE201" s="227">
        <f>IF(N201="základní",J201,0)</f>
        <v>0</v>
      </c>
      <c r="BF201" s="227">
        <f>IF(N201="snížená",J201,0)</f>
        <v>0</v>
      </c>
      <c r="BG201" s="227">
        <f>IF(N201="zákl. přenesená",J201,0)</f>
        <v>0</v>
      </c>
      <c r="BH201" s="227">
        <f>IF(N201="sníž. přenesená",J201,0)</f>
        <v>0</v>
      </c>
      <c r="BI201" s="227">
        <f>IF(N201="nulová",J201,0)</f>
        <v>0</v>
      </c>
      <c r="BJ201" s="17" t="s">
        <v>84</v>
      </c>
      <c r="BK201" s="227">
        <f>ROUND(I201*H201,2)</f>
        <v>0</v>
      </c>
      <c r="BL201" s="17" t="s">
        <v>139</v>
      </c>
      <c r="BM201" s="226" t="s">
        <v>222</v>
      </c>
    </row>
    <row r="202" s="13" customFormat="1">
      <c r="A202" s="13"/>
      <c r="B202" s="233"/>
      <c r="C202" s="234"/>
      <c r="D202" s="228" t="s">
        <v>143</v>
      </c>
      <c r="E202" s="235" t="s">
        <v>1</v>
      </c>
      <c r="F202" s="236" t="s">
        <v>144</v>
      </c>
      <c r="G202" s="234"/>
      <c r="H202" s="235" t="s">
        <v>1</v>
      </c>
      <c r="I202" s="237"/>
      <c r="J202" s="234"/>
      <c r="K202" s="234"/>
      <c r="L202" s="238"/>
      <c r="M202" s="239"/>
      <c r="N202" s="240"/>
      <c r="O202" s="240"/>
      <c r="P202" s="240"/>
      <c r="Q202" s="240"/>
      <c r="R202" s="240"/>
      <c r="S202" s="240"/>
      <c r="T202" s="241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242" t="s">
        <v>143</v>
      </c>
      <c r="AU202" s="242" t="s">
        <v>86</v>
      </c>
      <c r="AV202" s="13" t="s">
        <v>84</v>
      </c>
      <c r="AW202" s="13" t="s">
        <v>32</v>
      </c>
      <c r="AX202" s="13" t="s">
        <v>76</v>
      </c>
      <c r="AY202" s="242" t="s">
        <v>132</v>
      </c>
    </row>
    <row r="203" s="14" customFormat="1">
      <c r="A203" s="14"/>
      <c r="B203" s="243"/>
      <c r="C203" s="244"/>
      <c r="D203" s="228" t="s">
        <v>143</v>
      </c>
      <c r="E203" s="245" t="s">
        <v>1</v>
      </c>
      <c r="F203" s="246" t="s">
        <v>145</v>
      </c>
      <c r="G203" s="244"/>
      <c r="H203" s="247">
        <v>2240</v>
      </c>
      <c r="I203" s="248"/>
      <c r="J203" s="244"/>
      <c r="K203" s="244"/>
      <c r="L203" s="249"/>
      <c r="M203" s="250"/>
      <c r="N203" s="251"/>
      <c r="O203" s="251"/>
      <c r="P203" s="251"/>
      <c r="Q203" s="251"/>
      <c r="R203" s="251"/>
      <c r="S203" s="251"/>
      <c r="T203" s="252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T203" s="253" t="s">
        <v>143</v>
      </c>
      <c r="AU203" s="253" t="s">
        <v>86</v>
      </c>
      <c r="AV203" s="14" t="s">
        <v>86</v>
      </c>
      <c r="AW203" s="14" t="s">
        <v>32</v>
      </c>
      <c r="AX203" s="14" t="s">
        <v>76</v>
      </c>
      <c r="AY203" s="253" t="s">
        <v>132</v>
      </c>
    </row>
    <row r="204" s="15" customFormat="1">
      <c r="A204" s="15"/>
      <c r="B204" s="254"/>
      <c r="C204" s="255"/>
      <c r="D204" s="228" t="s">
        <v>143</v>
      </c>
      <c r="E204" s="256" t="s">
        <v>1</v>
      </c>
      <c r="F204" s="257" t="s">
        <v>146</v>
      </c>
      <c r="G204" s="255"/>
      <c r="H204" s="258">
        <v>2240</v>
      </c>
      <c r="I204" s="259"/>
      <c r="J204" s="255"/>
      <c r="K204" s="255"/>
      <c r="L204" s="260"/>
      <c r="M204" s="261"/>
      <c r="N204" s="262"/>
      <c r="O204" s="262"/>
      <c r="P204" s="262"/>
      <c r="Q204" s="262"/>
      <c r="R204" s="262"/>
      <c r="S204" s="262"/>
      <c r="T204" s="263"/>
      <c r="U204" s="15"/>
      <c r="V204" s="15"/>
      <c r="W204" s="15"/>
      <c r="X204" s="15"/>
      <c r="Y204" s="15"/>
      <c r="Z204" s="15"/>
      <c r="AA204" s="15"/>
      <c r="AB204" s="15"/>
      <c r="AC204" s="15"/>
      <c r="AD204" s="15"/>
      <c r="AE204" s="15"/>
      <c r="AT204" s="264" t="s">
        <v>143</v>
      </c>
      <c r="AU204" s="264" t="s">
        <v>86</v>
      </c>
      <c r="AV204" s="15" t="s">
        <v>139</v>
      </c>
      <c r="AW204" s="15" t="s">
        <v>32</v>
      </c>
      <c r="AX204" s="15" t="s">
        <v>84</v>
      </c>
      <c r="AY204" s="264" t="s">
        <v>132</v>
      </c>
    </row>
    <row r="205" s="2" customFormat="1" ht="49.05" customHeight="1">
      <c r="A205" s="38"/>
      <c r="B205" s="39"/>
      <c r="C205" s="215" t="s">
        <v>223</v>
      </c>
      <c r="D205" s="215" t="s">
        <v>134</v>
      </c>
      <c r="E205" s="216" t="s">
        <v>224</v>
      </c>
      <c r="F205" s="217" t="s">
        <v>225</v>
      </c>
      <c r="G205" s="218" t="s">
        <v>137</v>
      </c>
      <c r="H205" s="219">
        <v>2240</v>
      </c>
      <c r="I205" s="220"/>
      <c r="J205" s="221">
        <f>ROUND(I205*H205,2)</f>
        <v>0</v>
      </c>
      <c r="K205" s="217" t="s">
        <v>138</v>
      </c>
      <c r="L205" s="44"/>
      <c r="M205" s="222" t="s">
        <v>1</v>
      </c>
      <c r="N205" s="223" t="s">
        <v>41</v>
      </c>
      <c r="O205" s="91"/>
      <c r="P205" s="224">
        <f>O205*H205</f>
        <v>0</v>
      </c>
      <c r="Q205" s="224">
        <v>0</v>
      </c>
      <c r="R205" s="224">
        <f>Q205*H205</f>
        <v>0</v>
      </c>
      <c r="S205" s="224">
        <v>0</v>
      </c>
      <c r="T205" s="225">
        <f>S205*H205</f>
        <v>0</v>
      </c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R205" s="226" t="s">
        <v>139</v>
      </c>
      <c r="AT205" s="226" t="s">
        <v>134</v>
      </c>
      <c r="AU205" s="226" t="s">
        <v>86</v>
      </c>
      <c r="AY205" s="17" t="s">
        <v>132</v>
      </c>
      <c r="BE205" s="227">
        <f>IF(N205="základní",J205,0)</f>
        <v>0</v>
      </c>
      <c r="BF205" s="227">
        <f>IF(N205="snížená",J205,0)</f>
        <v>0</v>
      </c>
      <c r="BG205" s="227">
        <f>IF(N205="zákl. přenesená",J205,0)</f>
        <v>0</v>
      </c>
      <c r="BH205" s="227">
        <f>IF(N205="sníž. přenesená",J205,0)</f>
        <v>0</v>
      </c>
      <c r="BI205" s="227">
        <f>IF(N205="nulová",J205,0)</f>
        <v>0</v>
      </c>
      <c r="BJ205" s="17" t="s">
        <v>84</v>
      </c>
      <c r="BK205" s="227">
        <f>ROUND(I205*H205,2)</f>
        <v>0</v>
      </c>
      <c r="BL205" s="17" t="s">
        <v>139</v>
      </c>
      <c r="BM205" s="226" t="s">
        <v>226</v>
      </c>
    </row>
    <row r="206" s="13" customFormat="1">
      <c r="A206" s="13"/>
      <c r="B206" s="233"/>
      <c r="C206" s="234"/>
      <c r="D206" s="228" t="s">
        <v>143</v>
      </c>
      <c r="E206" s="235" t="s">
        <v>1</v>
      </c>
      <c r="F206" s="236" t="s">
        <v>144</v>
      </c>
      <c r="G206" s="234"/>
      <c r="H206" s="235" t="s">
        <v>1</v>
      </c>
      <c r="I206" s="237"/>
      <c r="J206" s="234"/>
      <c r="K206" s="234"/>
      <c r="L206" s="238"/>
      <c r="M206" s="239"/>
      <c r="N206" s="240"/>
      <c r="O206" s="240"/>
      <c r="P206" s="240"/>
      <c r="Q206" s="240"/>
      <c r="R206" s="240"/>
      <c r="S206" s="240"/>
      <c r="T206" s="241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T206" s="242" t="s">
        <v>143</v>
      </c>
      <c r="AU206" s="242" t="s">
        <v>86</v>
      </c>
      <c r="AV206" s="13" t="s">
        <v>84</v>
      </c>
      <c r="AW206" s="13" t="s">
        <v>32</v>
      </c>
      <c r="AX206" s="13" t="s">
        <v>76</v>
      </c>
      <c r="AY206" s="242" t="s">
        <v>132</v>
      </c>
    </row>
    <row r="207" s="14" customFormat="1">
      <c r="A207" s="14"/>
      <c r="B207" s="243"/>
      <c r="C207" s="244"/>
      <c r="D207" s="228" t="s">
        <v>143</v>
      </c>
      <c r="E207" s="245" t="s">
        <v>1</v>
      </c>
      <c r="F207" s="246" t="s">
        <v>145</v>
      </c>
      <c r="G207" s="244"/>
      <c r="H207" s="247">
        <v>2240</v>
      </c>
      <c r="I207" s="248"/>
      <c r="J207" s="244"/>
      <c r="K207" s="244"/>
      <c r="L207" s="249"/>
      <c r="M207" s="250"/>
      <c r="N207" s="251"/>
      <c r="O207" s="251"/>
      <c r="P207" s="251"/>
      <c r="Q207" s="251"/>
      <c r="R207" s="251"/>
      <c r="S207" s="251"/>
      <c r="T207" s="252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T207" s="253" t="s">
        <v>143</v>
      </c>
      <c r="AU207" s="253" t="s">
        <v>86</v>
      </c>
      <c r="AV207" s="14" t="s">
        <v>86</v>
      </c>
      <c r="AW207" s="14" t="s">
        <v>32</v>
      </c>
      <c r="AX207" s="14" t="s">
        <v>76</v>
      </c>
      <c r="AY207" s="253" t="s">
        <v>132</v>
      </c>
    </row>
    <row r="208" s="15" customFormat="1">
      <c r="A208" s="15"/>
      <c r="B208" s="254"/>
      <c r="C208" s="255"/>
      <c r="D208" s="228" t="s">
        <v>143</v>
      </c>
      <c r="E208" s="256" t="s">
        <v>1</v>
      </c>
      <c r="F208" s="257" t="s">
        <v>146</v>
      </c>
      <c r="G208" s="255"/>
      <c r="H208" s="258">
        <v>2240</v>
      </c>
      <c r="I208" s="259"/>
      <c r="J208" s="255"/>
      <c r="K208" s="255"/>
      <c r="L208" s="260"/>
      <c r="M208" s="261"/>
      <c r="N208" s="262"/>
      <c r="O208" s="262"/>
      <c r="P208" s="262"/>
      <c r="Q208" s="262"/>
      <c r="R208" s="262"/>
      <c r="S208" s="262"/>
      <c r="T208" s="263"/>
      <c r="U208" s="15"/>
      <c r="V208" s="15"/>
      <c r="W208" s="15"/>
      <c r="X208" s="15"/>
      <c r="Y208" s="15"/>
      <c r="Z208" s="15"/>
      <c r="AA208" s="15"/>
      <c r="AB208" s="15"/>
      <c r="AC208" s="15"/>
      <c r="AD208" s="15"/>
      <c r="AE208" s="15"/>
      <c r="AT208" s="264" t="s">
        <v>143</v>
      </c>
      <c r="AU208" s="264" t="s">
        <v>86</v>
      </c>
      <c r="AV208" s="15" t="s">
        <v>139</v>
      </c>
      <c r="AW208" s="15" t="s">
        <v>32</v>
      </c>
      <c r="AX208" s="15" t="s">
        <v>84</v>
      </c>
      <c r="AY208" s="264" t="s">
        <v>132</v>
      </c>
    </row>
    <row r="209" s="2" customFormat="1" ht="37.8" customHeight="1">
      <c r="A209" s="38"/>
      <c r="B209" s="39"/>
      <c r="C209" s="215" t="s">
        <v>227</v>
      </c>
      <c r="D209" s="215" t="s">
        <v>134</v>
      </c>
      <c r="E209" s="216" t="s">
        <v>228</v>
      </c>
      <c r="F209" s="217" t="s">
        <v>229</v>
      </c>
      <c r="G209" s="218" t="s">
        <v>137</v>
      </c>
      <c r="H209" s="219">
        <v>12.5</v>
      </c>
      <c r="I209" s="220"/>
      <c r="J209" s="221">
        <f>ROUND(I209*H209,2)</f>
        <v>0</v>
      </c>
      <c r="K209" s="217" t="s">
        <v>138</v>
      </c>
      <c r="L209" s="44"/>
      <c r="M209" s="222" t="s">
        <v>1</v>
      </c>
      <c r="N209" s="223" t="s">
        <v>41</v>
      </c>
      <c r="O209" s="91"/>
      <c r="P209" s="224">
        <f>O209*H209</f>
        <v>0</v>
      </c>
      <c r="Q209" s="224">
        <v>0.216</v>
      </c>
      <c r="R209" s="224">
        <f>Q209*H209</f>
        <v>2.7000000000000002</v>
      </c>
      <c r="S209" s="224">
        <v>0</v>
      </c>
      <c r="T209" s="225">
        <f>S209*H209</f>
        <v>0</v>
      </c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R209" s="226" t="s">
        <v>139</v>
      </c>
      <c r="AT209" s="226" t="s">
        <v>134</v>
      </c>
      <c r="AU209" s="226" t="s">
        <v>86</v>
      </c>
      <c r="AY209" s="17" t="s">
        <v>132</v>
      </c>
      <c r="BE209" s="227">
        <f>IF(N209="základní",J209,0)</f>
        <v>0</v>
      </c>
      <c r="BF209" s="227">
        <f>IF(N209="snížená",J209,0)</f>
        <v>0</v>
      </c>
      <c r="BG209" s="227">
        <f>IF(N209="zákl. přenesená",J209,0)</f>
        <v>0</v>
      </c>
      <c r="BH209" s="227">
        <f>IF(N209="sníž. přenesená",J209,0)</f>
        <v>0</v>
      </c>
      <c r="BI209" s="227">
        <f>IF(N209="nulová",J209,0)</f>
        <v>0</v>
      </c>
      <c r="BJ209" s="17" t="s">
        <v>84</v>
      </c>
      <c r="BK209" s="227">
        <f>ROUND(I209*H209,2)</f>
        <v>0</v>
      </c>
      <c r="BL209" s="17" t="s">
        <v>139</v>
      </c>
      <c r="BM209" s="226" t="s">
        <v>230</v>
      </c>
    </row>
    <row r="210" s="14" customFormat="1">
      <c r="A210" s="14"/>
      <c r="B210" s="243"/>
      <c r="C210" s="244"/>
      <c r="D210" s="228" t="s">
        <v>143</v>
      </c>
      <c r="E210" s="245" t="s">
        <v>1</v>
      </c>
      <c r="F210" s="246" t="s">
        <v>231</v>
      </c>
      <c r="G210" s="244"/>
      <c r="H210" s="247">
        <v>12.5</v>
      </c>
      <c r="I210" s="248"/>
      <c r="J210" s="244"/>
      <c r="K210" s="244"/>
      <c r="L210" s="249"/>
      <c r="M210" s="250"/>
      <c r="N210" s="251"/>
      <c r="O210" s="251"/>
      <c r="P210" s="251"/>
      <c r="Q210" s="251"/>
      <c r="R210" s="251"/>
      <c r="S210" s="251"/>
      <c r="T210" s="252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T210" s="253" t="s">
        <v>143</v>
      </c>
      <c r="AU210" s="253" t="s">
        <v>86</v>
      </c>
      <c r="AV210" s="14" t="s">
        <v>86</v>
      </c>
      <c r="AW210" s="14" t="s">
        <v>32</v>
      </c>
      <c r="AX210" s="14" t="s">
        <v>76</v>
      </c>
      <c r="AY210" s="253" t="s">
        <v>132</v>
      </c>
    </row>
    <row r="211" s="15" customFormat="1">
      <c r="A211" s="15"/>
      <c r="B211" s="254"/>
      <c r="C211" s="255"/>
      <c r="D211" s="228" t="s">
        <v>143</v>
      </c>
      <c r="E211" s="256" t="s">
        <v>1</v>
      </c>
      <c r="F211" s="257" t="s">
        <v>146</v>
      </c>
      <c r="G211" s="255"/>
      <c r="H211" s="258">
        <v>12.5</v>
      </c>
      <c r="I211" s="259"/>
      <c r="J211" s="255"/>
      <c r="K211" s="255"/>
      <c r="L211" s="260"/>
      <c r="M211" s="261"/>
      <c r="N211" s="262"/>
      <c r="O211" s="262"/>
      <c r="P211" s="262"/>
      <c r="Q211" s="262"/>
      <c r="R211" s="262"/>
      <c r="S211" s="262"/>
      <c r="T211" s="263"/>
      <c r="U211" s="15"/>
      <c r="V211" s="15"/>
      <c r="W211" s="15"/>
      <c r="X211" s="15"/>
      <c r="Y211" s="15"/>
      <c r="Z211" s="15"/>
      <c r="AA211" s="15"/>
      <c r="AB211" s="15"/>
      <c r="AC211" s="15"/>
      <c r="AD211" s="15"/>
      <c r="AE211" s="15"/>
      <c r="AT211" s="264" t="s">
        <v>143</v>
      </c>
      <c r="AU211" s="264" t="s">
        <v>86</v>
      </c>
      <c r="AV211" s="15" t="s">
        <v>139</v>
      </c>
      <c r="AW211" s="15" t="s">
        <v>32</v>
      </c>
      <c r="AX211" s="15" t="s">
        <v>84</v>
      </c>
      <c r="AY211" s="264" t="s">
        <v>132</v>
      </c>
    </row>
    <row r="212" s="12" customFormat="1" ht="22.8" customHeight="1">
      <c r="A212" s="12"/>
      <c r="B212" s="199"/>
      <c r="C212" s="200"/>
      <c r="D212" s="201" t="s">
        <v>75</v>
      </c>
      <c r="E212" s="213" t="s">
        <v>182</v>
      </c>
      <c r="F212" s="213" t="s">
        <v>232</v>
      </c>
      <c r="G212" s="200"/>
      <c r="H212" s="200"/>
      <c r="I212" s="203"/>
      <c r="J212" s="214">
        <f>BK212</f>
        <v>0</v>
      </c>
      <c r="K212" s="200"/>
      <c r="L212" s="205"/>
      <c r="M212" s="206"/>
      <c r="N212" s="207"/>
      <c r="O212" s="207"/>
      <c r="P212" s="208">
        <f>SUM(P213:P224)</f>
        <v>0</v>
      </c>
      <c r="Q212" s="207"/>
      <c r="R212" s="208">
        <f>SUM(R213:R224)</f>
        <v>9.6465700000000005</v>
      </c>
      <c r="S212" s="207"/>
      <c r="T212" s="209">
        <f>SUM(T213:T224)</f>
        <v>9.1799999999999997</v>
      </c>
      <c r="U212" s="12"/>
      <c r="V212" s="12"/>
      <c r="W212" s="12"/>
      <c r="X212" s="12"/>
      <c r="Y212" s="12"/>
      <c r="Z212" s="12"/>
      <c r="AA212" s="12"/>
      <c r="AB212" s="12"/>
      <c r="AC212" s="12"/>
      <c r="AD212" s="12"/>
      <c r="AE212" s="12"/>
      <c r="AR212" s="210" t="s">
        <v>84</v>
      </c>
      <c r="AT212" s="211" t="s">
        <v>75</v>
      </c>
      <c r="AU212" s="211" t="s">
        <v>84</v>
      </c>
      <c r="AY212" s="210" t="s">
        <v>132</v>
      </c>
      <c r="BK212" s="212">
        <f>SUM(BK213:BK224)</f>
        <v>0</v>
      </c>
    </row>
    <row r="213" s="2" customFormat="1" ht="37.8" customHeight="1">
      <c r="A213" s="38"/>
      <c r="B213" s="39"/>
      <c r="C213" s="215" t="s">
        <v>233</v>
      </c>
      <c r="D213" s="215" t="s">
        <v>134</v>
      </c>
      <c r="E213" s="216" t="s">
        <v>234</v>
      </c>
      <c r="F213" s="217" t="s">
        <v>235</v>
      </c>
      <c r="G213" s="218" t="s">
        <v>236</v>
      </c>
      <c r="H213" s="219">
        <v>8</v>
      </c>
      <c r="I213" s="220"/>
      <c r="J213" s="221">
        <f>ROUND(I213*H213,2)</f>
        <v>0</v>
      </c>
      <c r="K213" s="217" t="s">
        <v>138</v>
      </c>
      <c r="L213" s="44"/>
      <c r="M213" s="222" t="s">
        <v>1</v>
      </c>
      <c r="N213" s="223" t="s">
        <v>41</v>
      </c>
      <c r="O213" s="91"/>
      <c r="P213" s="224">
        <f>O213*H213</f>
        <v>0</v>
      </c>
      <c r="Q213" s="224">
        <v>0.65847999999999995</v>
      </c>
      <c r="R213" s="224">
        <f>Q213*H213</f>
        <v>5.2678399999999996</v>
      </c>
      <c r="S213" s="224">
        <v>0.66000000000000003</v>
      </c>
      <c r="T213" s="225">
        <f>S213*H213</f>
        <v>5.2800000000000002</v>
      </c>
      <c r="U213" s="38"/>
      <c r="V213" s="38"/>
      <c r="W213" s="38"/>
      <c r="X213" s="38"/>
      <c r="Y213" s="38"/>
      <c r="Z213" s="38"/>
      <c r="AA213" s="38"/>
      <c r="AB213" s="38"/>
      <c r="AC213" s="38"/>
      <c r="AD213" s="38"/>
      <c r="AE213" s="38"/>
      <c r="AR213" s="226" t="s">
        <v>139</v>
      </c>
      <c r="AT213" s="226" t="s">
        <v>134</v>
      </c>
      <c r="AU213" s="226" t="s">
        <v>86</v>
      </c>
      <c r="AY213" s="17" t="s">
        <v>132</v>
      </c>
      <c r="BE213" s="227">
        <f>IF(N213="základní",J213,0)</f>
        <v>0</v>
      </c>
      <c r="BF213" s="227">
        <f>IF(N213="snížená",J213,0)</f>
        <v>0</v>
      </c>
      <c r="BG213" s="227">
        <f>IF(N213="zákl. přenesená",J213,0)</f>
        <v>0</v>
      </c>
      <c r="BH213" s="227">
        <f>IF(N213="sníž. přenesená",J213,0)</f>
        <v>0</v>
      </c>
      <c r="BI213" s="227">
        <f>IF(N213="nulová",J213,0)</f>
        <v>0</v>
      </c>
      <c r="BJ213" s="17" t="s">
        <v>84</v>
      </c>
      <c r="BK213" s="227">
        <f>ROUND(I213*H213,2)</f>
        <v>0</v>
      </c>
      <c r="BL213" s="17" t="s">
        <v>139</v>
      </c>
      <c r="BM213" s="226" t="s">
        <v>237</v>
      </c>
    </row>
    <row r="214" s="2" customFormat="1">
      <c r="A214" s="38"/>
      <c r="B214" s="39"/>
      <c r="C214" s="40"/>
      <c r="D214" s="228" t="s">
        <v>141</v>
      </c>
      <c r="E214" s="40"/>
      <c r="F214" s="229" t="s">
        <v>238</v>
      </c>
      <c r="G214" s="40"/>
      <c r="H214" s="40"/>
      <c r="I214" s="230"/>
      <c r="J214" s="40"/>
      <c r="K214" s="40"/>
      <c r="L214" s="44"/>
      <c r="M214" s="231"/>
      <c r="N214" s="232"/>
      <c r="O214" s="91"/>
      <c r="P214" s="91"/>
      <c r="Q214" s="91"/>
      <c r="R214" s="91"/>
      <c r="S214" s="91"/>
      <c r="T214" s="92"/>
      <c r="U214" s="38"/>
      <c r="V214" s="38"/>
      <c r="W214" s="38"/>
      <c r="X214" s="38"/>
      <c r="Y214" s="38"/>
      <c r="Z214" s="38"/>
      <c r="AA214" s="38"/>
      <c r="AB214" s="38"/>
      <c r="AC214" s="38"/>
      <c r="AD214" s="38"/>
      <c r="AE214" s="38"/>
      <c r="AT214" s="17" t="s">
        <v>141</v>
      </c>
      <c r="AU214" s="17" t="s">
        <v>86</v>
      </c>
    </row>
    <row r="215" s="14" customFormat="1">
      <c r="A215" s="14"/>
      <c r="B215" s="243"/>
      <c r="C215" s="244"/>
      <c r="D215" s="228" t="s">
        <v>143</v>
      </c>
      <c r="E215" s="245" t="s">
        <v>1</v>
      </c>
      <c r="F215" s="246" t="s">
        <v>182</v>
      </c>
      <c r="G215" s="244"/>
      <c r="H215" s="247">
        <v>8</v>
      </c>
      <c r="I215" s="248"/>
      <c r="J215" s="244"/>
      <c r="K215" s="244"/>
      <c r="L215" s="249"/>
      <c r="M215" s="250"/>
      <c r="N215" s="251"/>
      <c r="O215" s="251"/>
      <c r="P215" s="251"/>
      <c r="Q215" s="251"/>
      <c r="R215" s="251"/>
      <c r="S215" s="251"/>
      <c r="T215" s="252"/>
      <c r="U215" s="14"/>
      <c r="V215" s="14"/>
      <c r="W215" s="14"/>
      <c r="X215" s="14"/>
      <c r="Y215" s="14"/>
      <c r="Z215" s="14"/>
      <c r="AA215" s="14"/>
      <c r="AB215" s="14"/>
      <c r="AC215" s="14"/>
      <c r="AD215" s="14"/>
      <c r="AE215" s="14"/>
      <c r="AT215" s="253" t="s">
        <v>143</v>
      </c>
      <c r="AU215" s="253" t="s">
        <v>86</v>
      </c>
      <c r="AV215" s="14" t="s">
        <v>86</v>
      </c>
      <c r="AW215" s="14" t="s">
        <v>32</v>
      </c>
      <c r="AX215" s="14" t="s">
        <v>76</v>
      </c>
      <c r="AY215" s="253" t="s">
        <v>132</v>
      </c>
    </row>
    <row r="216" s="15" customFormat="1">
      <c r="A216" s="15"/>
      <c r="B216" s="254"/>
      <c r="C216" s="255"/>
      <c r="D216" s="228" t="s">
        <v>143</v>
      </c>
      <c r="E216" s="256" t="s">
        <v>1</v>
      </c>
      <c r="F216" s="257" t="s">
        <v>146</v>
      </c>
      <c r="G216" s="255"/>
      <c r="H216" s="258">
        <v>8</v>
      </c>
      <c r="I216" s="259"/>
      <c r="J216" s="255"/>
      <c r="K216" s="255"/>
      <c r="L216" s="260"/>
      <c r="M216" s="261"/>
      <c r="N216" s="262"/>
      <c r="O216" s="262"/>
      <c r="P216" s="262"/>
      <c r="Q216" s="262"/>
      <c r="R216" s="262"/>
      <c r="S216" s="262"/>
      <c r="T216" s="263"/>
      <c r="U216" s="15"/>
      <c r="V216" s="15"/>
      <c r="W216" s="15"/>
      <c r="X216" s="15"/>
      <c r="Y216" s="15"/>
      <c r="Z216" s="15"/>
      <c r="AA216" s="15"/>
      <c r="AB216" s="15"/>
      <c r="AC216" s="15"/>
      <c r="AD216" s="15"/>
      <c r="AE216" s="15"/>
      <c r="AT216" s="264" t="s">
        <v>143</v>
      </c>
      <c r="AU216" s="264" t="s">
        <v>86</v>
      </c>
      <c r="AV216" s="15" t="s">
        <v>139</v>
      </c>
      <c r="AW216" s="15" t="s">
        <v>32</v>
      </c>
      <c r="AX216" s="15" t="s">
        <v>84</v>
      </c>
      <c r="AY216" s="264" t="s">
        <v>132</v>
      </c>
    </row>
    <row r="217" s="2" customFormat="1" ht="37.8" customHeight="1">
      <c r="A217" s="38"/>
      <c r="B217" s="39"/>
      <c r="C217" s="215" t="s">
        <v>239</v>
      </c>
      <c r="D217" s="215" t="s">
        <v>134</v>
      </c>
      <c r="E217" s="216" t="s">
        <v>240</v>
      </c>
      <c r="F217" s="217" t="s">
        <v>241</v>
      </c>
      <c r="G217" s="218" t="s">
        <v>236</v>
      </c>
      <c r="H217" s="219">
        <v>33</v>
      </c>
      <c r="I217" s="220"/>
      <c r="J217" s="221">
        <f>ROUND(I217*H217,2)</f>
        <v>0</v>
      </c>
      <c r="K217" s="217" t="s">
        <v>138</v>
      </c>
      <c r="L217" s="44"/>
      <c r="M217" s="222" t="s">
        <v>1</v>
      </c>
      <c r="N217" s="223" t="s">
        <v>41</v>
      </c>
      <c r="O217" s="91"/>
      <c r="P217" s="224">
        <f>O217*H217</f>
        <v>0</v>
      </c>
      <c r="Q217" s="224">
        <v>0.10037</v>
      </c>
      <c r="R217" s="224">
        <f>Q217*H217</f>
        <v>3.3122099999999999</v>
      </c>
      <c r="S217" s="224">
        <v>0.10000000000000001</v>
      </c>
      <c r="T217" s="225">
        <f>S217*H217</f>
        <v>3.3000000000000003</v>
      </c>
      <c r="U217" s="38"/>
      <c r="V217" s="38"/>
      <c r="W217" s="38"/>
      <c r="X217" s="38"/>
      <c r="Y217" s="38"/>
      <c r="Z217" s="38"/>
      <c r="AA217" s="38"/>
      <c r="AB217" s="38"/>
      <c r="AC217" s="38"/>
      <c r="AD217" s="38"/>
      <c r="AE217" s="38"/>
      <c r="AR217" s="226" t="s">
        <v>139</v>
      </c>
      <c r="AT217" s="226" t="s">
        <v>134</v>
      </c>
      <c r="AU217" s="226" t="s">
        <v>86</v>
      </c>
      <c r="AY217" s="17" t="s">
        <v>132</v>
      </c>
      <c r="BE217" s="227">
        <f>IF(N217="základní",J217,0)</f>
        <v>0</v>
      </c>
      <c r="BF217" s="227">
        <f>IF(N217="snížená",J217,0)</f>
        <v>0</v>
      </c>
      <c r="BG217" s="227">
        <f>IF(N217="zákl. přenesená",J217,0)</f>
        <v>0</v>
      </c>
      <c r="BH217" s="227">
        <f>IF(N217="sníž. přenesená",J217,0)</f>
        <v>0</v>
      </c>
      <c r="BI217" s="227">
        <f>IF(N217="nulová",J217,0)</f>
        <v>0</v>
      </c>
      <c r="BJ217" s="17" t="s">
        <v>84</v>
      </c>
      <c r="BK217" s="227">
        <f>ROUND(I217*H217,2)</f>
        <v>0</v>
      </c>
      <c r="BL217" s="17" t="s">
        <v>139</v>
      </c>
      <c r="BM217" s="226" t="s">
        <v>242</v>
      </c>
    </row>
    <row r="218" s="2" customFormat="1">
      <c r="A218" s="38"/>
      <c r="B218" s="39"/>
      <c r="C218" s="40"/>
      <c r="D218" s="228" t="s">
        <v>141</v>
      </c>
      <c r="E218" s="40"/>
      <c r="F218" s="229" t="s">
        <v>243</v>
      </c>
      <c r="G218" s="40"/>
      <c r="H218" s="40"/>
      <c r="I218" s="230"/>
      <c r="J218" s="40"/>
      <c r="K218" s="40"/>
      <c r="L218" s="44"/>
      <c r="M218" s="231"/>
      <c r="N218" s="232"/>
      <c r="O218" s="91"/>
      <c r="P218" s="91"/>
      <c r="Q218" s="91"/>
      <c r="R218" s="91"/>
      <c r="S218" s="91"/>
      <c r="T218" s="92"/>
      <c r="U218" s="38"/>
      <c r="V218" s="38"/>
      <c r="W218" s="38"/>
      <c r="X218" s="38"/>
      <c r="Y218" s="38"/>
      <c r="Z218" s="38"/>
      <c r="AA218" s="38"/>
      <c r="AB218" s="38"/>
      <c r="AC218" s="38"/>
      <c r="AD218" s="38"/>
      <c r="AE218" s="38"/>
      <c r="AT218" s="17" t="s">
        <v>141</v>
      </c>
      <c r="AU218" s="17" t="s">
        <v>86</v>
      </c>
    </row>
    <row r="219" s="14" customFormat="1">
      <c r="A219" s="14"/>
      <c r="B219" s="243"/>
      <c r="C219" s="244"/>
      <c r="D219" s="228" t="s">
        <v>143</v>
      </c>
      <c r="E219" s="245" t="s">
        <v>1</v>
      </c>
      <c r="F219" s="246" t="s">
        <v>244</v>
      </c>
      <c r="G219" s="244"/>
      <c r="H219" s="247">
        <v>33</v>
      </c>
      <c r="I219" s="248"/>
      <c r="J219" s="244"/>
      <c r="K219" s="244"/>
      <c r="L219" s="249"/>
      <c r="M219" s="250"/>
      <c r="N219" s="251"/>
      <c r="O219" s="251"/>
      <c r="P219" s="251"/>
      <c r="Q219" s="251"/>
      <c r="R219" s="251"/>
      <c r="S219" s="251"/>
      <c r="T219" s="252"/>
      <c r="U219" s="14"/>
      <c r="V219" s="14"/>
      <c r="W219" s="14"/>
      <c r="X219" s="14"/>
      <c r="Y219" s="14"/>
      <c r="Z219" s="14"/>
      <c r="AA219" s="14"/>
      <c r="AB219" s="14"/>
      <c r="AC219" s="14"/>
      <c r="AD219" s="14"/>
      <c r="AE219" s="14"/>
      <c r="AT219" s="253" t="s">
        <v>143</v>
      </c>
      <c r="AU219" s="253" t="s">
        <v>86</v>
      </c>
      <c r="AV219" s="14" t="s">
        <v>86</v>
      </c>
      <c r="AW219" s="14" t="s">
        <v>32</v>
      </c>
      <c r="AX219" s="14" t="s">
        <v>76</v>
      </c>
      <c r="AY219" s="253" t="s">
        <v>132</v>
      </c>
    </row>
    <row r="220" s="15" customFormat="1">
      <c r="A220" s="15"/>
      <c r="B220" s="254"/>
      <c r="C220" s="255"/>
      <c r="D220" s="228" t="s">
        <v>143</v>
      </c>
      <c r="E220" s="256" t="s">
        <v>1</v>
      </c>
      <c r="F220" s="257" t="s">
        <v>146</v>
      </c>
      <c r="G220" s="255"/>
      <c r="H220" s="258">
        <v>33</v>
      </c>
      <c r="I220" s="259"/>
      <c r="J220" s="255"/>
      <c r="K220" s="255"/>
      <c r="L220" s="260"/>
      <c r="M220" s="261"/>
      <c r="N220" s="262"/>
      <c r="O220" s="262"/>
      <c r="P220" s="262"/>
      <c r="Q220" s="262"/>
      <c r="R220" s="262"/>
      <c r="S220" s="262"/>
      <c r="T220" s="263"/>
      <c r="U220" s="15"/>
      <c r="V220" s="15"/>
      <c r="W220" s="15"/>
      <c r="X220" s="15"/>
      <c r="Y220" s="15"/>
      <c r="Z220" s="15"/>
      <c r="AA220" s="15"/>
      <c r="AB220" s="15"/>
      <c r="AC220" s="15"/>
      <c r="AD220" s="15"/>
      <c r="AE220" s="15"/>
      <c r="AT220" s="264" t="s">
        <v>143</v>
      </c>
      <c r="AU220" s="264" t="s">
        <v>86</v>
      </c>
      <c r="AV220" s="15" t="s">
        <v>139</v>
      </c>
      <c r="AW220" s="15" t="s">
        <v>32</v>
      </c>
      <c r="AX220" s="15" t="s">
        <v>84</v>
      </c>
      <c r="AY220" s="264" t="s">
        <v>132</v>
      </c>
    </row>
    <row r="221" s="2" customFormat="1" ht="37.8" customHeight="1">
      <c r="A221" s="38"/>
      <c r="B221" s="39"/>
      <c r="C221" s="215" t="s">
        <v>7</v>
      </c>
      <c r="D221" s="215" t="s">
        <v>134</v>
      </c>
      <c r="E221" s="216" t="s">
        <v>245</v>
      </c>
      <c r="F221" s="217" t="s">
        <v>246</v>
      </c>
      <c r="G221" s="218" t="s">
        <v>236</v>
      </c>
      <c r="H221" s="219">
        <v>2</v>
      </c>
      <c r="I221" s="220"/>
      <c r="J221" s="221">
        <f>ROUND(I221*H221,2)</f>
        <v>0</v>
      </c>
      <c r="K221" s="217" t="s">
        <v>138</v>
      </c>
      <c r="L221" s="44"/>
      <c r="M221" s="222" t="s">
        <v>1</v>
      </c>
      <c r="N221" s="223" t="s">
        <v>41</v>
      </c>
      <c r="O221" s="91"/>
      <c r="P221" s="224">
        <f>O221*H221</f>
        <v>0</v>
      </c>
      <c r="Q221" s="224">
        <v>0.53325999999999996</v>
      </c>
      <c r="R221" s="224">
        <f>Q221*H221</f>
        <v>1.0665199999999999</v>
      </c>
      <c r="S221" s="224">
        <v>0.29999999999999999</v>
      </c>
      <c r="T221" s="225">
        <f>S221*H221</f>
        <v>0.59999999999999998</v>
      </c>
      <c r="U221" s="38"/>
      <c r="V221" s="38"/>
      <c r="W221" s="38"/>
      <c r="X221" s="38"/>
      <c r="Y221" s="38"/>
      <c r="Z221" s="38"/>
      <c r="AA221" s="38"/>
      <c r="AB221" s="38"/>
      <c r="AC221" s="38"/>
      <c r="AD221" s="38"/>
      <c r="AE221" s="38"/>
      <c r="AR221" s="226" t="s">
        <v>139</v>
      </c>
      <c r="AT221" s="226" t="s">
        <v>134</v>
      </c>
      <c r="AU221" s="226" t="s">
        <v>86</v>
      </c>
      <c r="AY221" s="17" t="s">
        <v>132</v>
      </c>
      <c r="BE221" s="227">
        <f>IF(N221="základní",J221,0)</f>
        <v>0</v>
      </c>
      <c r="BF221" s="227">
        <f>IF(N221="snížená",J221,0)</f>
        <v>0</v>
      </c>
      <c r="BG221" s="227">
        <f>IF(N221="zákl. přenesená",J221,0)</f>
        <v>0</v>
      </c>
      <c r="BH221" s="227">
        <f>IF(N221="sníž. přenesená",J221,0)</f>
        <v>0</v>
      </c>
      <c r="BI221" s="227">
        <f>IF(N221="nulová",J221,0)</f>
        <v>0</v>
      </c>
      <c r="BJ221" s="17" t="s">
        <v>84</v>
      </c>
      <c r="BK221" s="227">
        <f>ROUND(I221*H221,2)</f>
        <v>0</v>
      </c>
      <c r="BL221" s="17" t="s">
        <v>139</v>
      </c>
      <c r="BM221" s="226" t="s">
        <v>247</v>
      </c>
    </row>
    <row r="222" s="2" customFormat="1">
      <c r="A222" s="38"/>
      <c r="B222" s="39"/>
      <c r="C222" s="40"/>
      <c r="D222" s="228" t="s">
        <v>141</v>
      </c>
      <c r="E222" s="40"/>
      <c r="F222" s="229" t="s">
        <v>248</v>
      </c>
      <c r="G222" s="40"/>
      <c r="H222" s="40"/>
      <c r="I222" s="230"/>
      <c r="J222" s="40"/>
      <c r="K222" s="40"/>
      <c r="L222" s="44"/>
      <c r="M222" s="231"/>
      <c r="N222" s="232"/>
      <c r="O222" s="91"/>
      <c r="P222" s="91"/>
      <c r="Q222" s="91"/>
      <c r="R222" s="91"/>
      <c r="S222" s="91"/>
      <c r="T222" s="92"/>
      <c r="U222" s="38"/>
      <c r="V222" s="38"/>
      <c r="W222" s="38"/>
      <c r="X222" s="38"/>
      <c r="Y222" s="38"/>
      <c r="Z222" s="38"/>
      <c r="AA222" s="38"/>
      <c r="AB222" s="38"/>
      <c r="AC222" s="38"/>
      <c r="AD222" s="38"/>
      <c r="AE222" s="38"/>
      <c r="AT222" s="17" t="s">
        <v>141</v>
      </c>
      <c r="AU222" s="17" t="s">
        <v>86</v>
      </c>
    </row>
    <row r="223" s="14" customFormat="1">
      <c r="A223" s="14"/>
      <c r="B223" s="243"/>
      <c r="C223" s="244"/>
      <c r="D223" s="228" t="s">
        <v>143</v>
      </c>
      <c r="E223" s="245" t="s">
        <v>1</v>
      </c>
      <c r="F223" s="246" t="s">
        <v>86</v>
      </c>
      <c r="G223" s="244"/>
      <c r="H223" s="247">
        <v>2</v>
      </c>
      <c r="I223" s="248"/>
      <c r="J223" s="244"/>
      <c r="K223" s="244"/>
      <c r="L223" s="249"/>
      <c r="M223" s="250"/>
      <c r="N223" s="251"/>
      <c r="O223" s="251"/>
      <c r="P223" s="251"/>
      <c r="Q223" s="251"/>
      <c r="R223" s="251"/>
      <c r="S223" s="251"/>
      <c r="T223" s="252"/>
      <c r="U223" s="14"/>
      <c r="V223" s="14"/>
      <c r="W223" s="14"/>
      <c r="X223" s="14"/>
      <c r="Y223" s="14"/>
      <c r="Z223" s="14"/>
      <c r="AA223" s="14"/>
      <c r="AB223" s="14"/>
      <c r="AC223" s="14"/>
      <c r="AD223" s="14"/>
      <c r="AE223" s="14"/>
      <c r="AT223" s="253" t="s">
        <v>143</v>
      </c>
      <c r="AU223" s="253" t="s">
        <v>86</v>
      </c>
      <c r="AV223" s="14" t="s">
        <v>86</v>
      </c>
      <c r="AW223" s="14" t="s">
        <v>32</v>
      </c>
      <c r="AX223" s="14" t="s">
        <v>76</v>
      </c>
      <c r="AY223" s="253" t="s">
        <v>132</v>
      </c>
    </row>
    <row r="224" s="15" customFormat="1">
      <c r="A224" s="15"/>
      <c r="B224" s="254"/>
      <c r="C224" s="255"/>
      <c r="D224" s="228" t="s">
        <v>143</v>
      </c>
      <c r="E224" s="256" t="s">
        <v>1</v>
      </c>
      <c r="F224" s="257" t="s">
        <v>146</v>
      </c>
      <c r="G224" s="255"/>
      <c r="H224" s="258">
        <v>2</v>
      </c>
      <c r="I224" s="259"/>
      <c r="J224" s="255"/>
      <c r="K224" s="255"/>
      <c r="L224" s="260"/>
      <c r="M224" s="261"/>
      <c r="N224" s="262"/>
      <c r="O224" s="262"/>
      <c r="P224" s="262"/>
      <c r="Q224" s="262"/>
      <c r="R224" s="262"/>
      <c r="S224" s="262"/>
      <c r="T224" s="263"/>
      <c r="U224" s="15"/>
      <c r="V224" s="15"/>
      <c r="W224" s="15"/>
      <c r="X224" s="15"/>
      <c r="Y224" s="15"/>
      <c r="Z224" s="15"/>
      <c r="AA224" s="15"/>
      <c r="AB224" s="15"/>
      <c r="AC224" s="15"/>
      <c r="AD224" s="15"/>
      <c r="AE224" s="15"/>
      <c r="AT224" s="264" t="s">
        <v>143</v>
      </c>
      <c r="AU224" s="264" t="s">
        <v>86</v>
      </c>
      <c r="AV224" s="15" t="s">
        <v>139</v>
      </c>
      <c r="AW224" s="15" t="s">
        <v>32</v>
      </c>
      <c r="AX224" s="15" t="s">
        <v>84</v>
      </c>
      <c r="AY224" s="264" t="s">
        <v>132</v>
      </c>
    </row>
    <row r="225" s="12" customFormat="1" ht="22.8" customHeight="1">
      <c r="A225" s="12"/>
      <c r="B225" s="199"/>
      <c r="C225" s="200"/>
      <c r="D225" s="201" t="s">
        <v>75</v>
      </c>
      <c r="E225" s="213" t="s">
        <v>190</v>
      </c>
      <c r="F225" s="213" t="s">
        <v>249</v>
      </c>
      <c r="G225" s="200"/>
      <c r="H225" s="200"/>
      <c r="I225" s="203"/>
      <c r="J225" s="214">
        <f>BK225</f>
        <v>0</v>
      </c>
      <c r="K225" s="200"/>
      <c r="L225" s="205"/>
      <c r="M225" s="206"/>
      <c r="N225" s="207"/>
      <c r="O225" s="207"/>
      <c r="P225" s="208">
        <f>SUM(P226:P250)</f>
        <v>0</v>
      </c>
      <c r="Q225" s="207"/>
      <c r="R225" s="208">
        <f>SUM(R226:R250)</f>
        <v>149.41845000000001</v>
      </c>
      <c r="S225" s="207"/>
      <c r="T225" s="209">
        <f>SUM(T226:T250)</f>
        <v>0</v>
      </c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R225" s="210" t="s">
        <v>84</v>
      </c>
      <c r="AT225" s="211" t="s">
        <v>75</v>
      </c>
      <c r="AU225" s="211" t="s">
        <v>84</v>
      </c>
      <c r="AY225" s="210" t="s">
        <v>132</v>
      </c>
      <c r="BK225" s="212">
        <f>SUM(BK226:BK250)</f>
        <v>0</v>
      </c>
    </row>
    <row r="226" s="2" customFormat="1" ht="49.05" customHeight="1">
      <c r="A226" s="38"/>
      <c r="B226" s="39"/>
      <c r="C226" s="215" t="s">
        <v>250</v>
      </c>
      <c r="D226" s="215" t="s">
        <v>134</v>
      </c>
      <c r="E226" s="216" t="s">
        <v>251</v>
      </c>
      <c r="F226" s="217" t="s">
        <v>252</v>
      </c>
      <c r="G226" s="218" t="s">
        <v>160</v>
      </c>
      <c r="H226" s="219">
        <v>575</v>
      </c>
      <c r="I226" s="220"/>
      <c r="J226" s="221">
        <f>ROUND(I226*H226,2)</f>
        <v>0</v>
      </c>
      <c r="K226" s="217" t="s">
        <v>138</v>
      </c>
      <c r="L226" s="44"/>
      <c r="M226" s="222" t="s">
        <v>1</v>
      </c>
      <c r="N226" s="223" t="s">
        <v>41</v>
      </c>
      <c r="O226" s="91"/>
      <c r="P226" s="224">
        <f>O226*H226</f>
        <v>0</v>
      </c>
      <c r="Q226" s="224">
        <v>0.16850000000000001</v>
      </c>
      <c r="R226" s="224">
        <f>Q226*H226</f>
        <v>96.887500000000003</v>
      </c>
      <c r="S226" s="224">
        <v>0</v>
      </c>
      <c r="T226" s="225">
        <f>S226*H226</f>
        <v>0</v>
      </c>
      <c r="U226" s="38"/>
      <c r="V226" s="38"/>
      <c r="W226" s="38"/>
      <c r="X226" s="38"/>
      <c r="Y226" s="38"/>
      <c r="Z226" s="38"/>
      <c r="AA226" s="38"/>
      <c r="AB226" s="38"/>
      <c r="AC226" s="38"/>
      <c r="AD226" s="38"/>
      <c r="AE226" s="38"/>
      <c r="AR226" s="226" t="s">
        <v>139</v>
      </c>
      <c r="AT226" s="226" t="s">
        <v>134</v>
      </c>
      <c r="AU226" s="226" t="s">
        <v>86</v>
      </c>
      <c r="AY226" s="17" t="s">
        <v>132</v>
      </c>
      <c r="BE226" s="227">
        <f>IF(N226="základní",J226,0)</f>
        <v>0</v>
      </c>
      <c r="BF226" s="227">
        <f>IF(N226="snížená",J226,0)</f>
        <v>0</v>
      </c>
      <c r="BG226" s="227">
        <f>IF(N226="zákl. přenesená",J226,0)</f>
        <v>0</v>
      </c>
      <c r="BH226" s="227">
        <f>IF(N226="sníž. přenesená",J226,0)</f>
        <v>0</v>
      </c>
      <c r="BI226" s="227">
        <f>IF(N226="nulová",J226,0)</f>
        <v>0</v>
      </c>
      <c r="BJ226" s="17" t="s">
        <v>84</v>
      </c>
      <c r="BK226" s="227">
        <f>ROUND(I226*H226,2)</f>
        <v>0</v>
      </c>
      <c r="BL226" s="17" t="s">
        <v>139</v>
      </c>
      <c r="BM226" s="226" t="s">
        <v>253</v>
      </c>
    </row>
    <row r="227" s="14" customFormat="1">
      <c r="A227" s="14"/>
      <c r="B227" s="243"/>
      <c r="C227" s="244"/>
      <c r="D227" s="228" t="s">
        <v>143</v>
      </c>
      <c r="E227" s="245" t="s">
        <v>1</v>
      </c>
      <c r="F227" s="246" t="s">
        <v>254</v>
      </c>
      <c r="G227" s="244"/>
      <c r="H227" s="247">
        <v>575</v>
      </c>
      <c r="I227" s="248"/>
      <c r="J227" s="244"/>
      <c r="K227" s="244"/>
      <c r="L227" s="249"/>
      <c r="M227" s="250"/>
      <c r="N227" s="251"/>
      <c r="O227" s="251"/>
      <c r="P227" s="251"/>
      <c r="Q227" s="251"/>
      <c r="R227" s="251"/>
      <c r="S227" s="251"/>
      <c r="T227" s="252"/>
      <c r="U227" s="14"/>
      <c r="V227" s="14"/>
      <c r="W227" s="14"/>
      <c r="X227" s="14"/>
      <c r="Y227" s="14"/>
      <c r="Z227" s="14"/>
      <c r="AA227" s="14"/>
      <c r="AB227" s="14"/>
      <c r="AC227" s="14"/>
      <c r="AD227" s="14"/>
      <c r="AE227" s="14"/>
      <c r="AT227" s="253" t="s">
        <v>143</v>
      </c>
      <c r="AU227" s="253" t="s">
        <v>86</v>
      </c>
      <c r="AV227" s="14" t="s">
        <v>86</v>
      </c>
      <c r="AW227" s="14" t="s">
        <v>32</v>
      </c>
      <c r="AX227" s="14" t="s">
        <v>76</v>
      </c>
      <c r="AY227" s="253" t="s">
        <v>132</v>
      </c>
    </row>
    <row r="228" s="15" customFormat="1">
      <c r="A228" s="15"/>
      <c r="B228" s="254"/>
      <c r="C228" s="255"/>
      <c r="D228" s="228" t="s">
        <v>143</v>
      </c>
      <c r="E228" s="256" t="s">
        <v>1</v>
      </c>
      <c r="F228" s="257" t="s">
        <v>146</v>
      </c>
      <c r="G228" s="255"/>
      <c r="H228" s="258">
        <v>575</v>
      </c>
      <c r="I228" s="259"/>
      <c r="J228" s="255"/>
      <c r="K228" s="255"/>
      <c r="L228" s="260"/>
      <c r="M228" s="261"/>
      <c r="N228" s="262"/>
      <c r="O228" s="262"/>
      <c r="P228" s="262"/>
      <c r="Q228" s="262"/>
      <c r="R228" s="262"/>
      <c r="S228" s="262"/>
      <c r="T228" s="263"/>
      <c r="U228" s="15"/>
      <c r="V228" s="15"/>
      <c r="W228" s="15"/>
      <c r="X228" s="15"/>
      <c r="Y228" s="15"/>
      <c r="Z228" s="15"/>
      <c r="AA228" s="15"/>
      <c r="AB228" s="15"/>
      <c r="AC228" s="15"/>
      <c r="AD228" s="15"/>
      <c r="AE228" s="15"/>
      <c r="AT228" s="264" t="s">
        <v>143</v>
      </c>
      <c r="AU228" s="264" t="s">
        <v>86</v>
      </c>
      <c r="AV228" s="15" t="s">
        <v>139</v>
      </c>
      <c r="AW228" s="15" t="s">
        <v>32</v>
      </c>
      <c r="AX228" s="15" t="s">
        <v>84</v>
      </c>
      <c r="AY228" s="264" t="s">
        <v>132</v>
      </c>
    </row>
    <row r="229" s="2" customFormat="1" ht="16.5" customHeight="1">
      <c r="A229" s="38"/>
      <c r="B229" s="39"/>
      <c r="C229" s="265" t="s">
        <v>255</v>
      </c>
      <c r="D229" s="265" t="s">
        <v>256</v>
      </c>
      <c r="E229" s="266" t="s">
        <v>257</v>
      </c>
      <c r="F229" s="267" t="s">
        <v>258</v>
      </c>
      <c r="G229" s="268" t="s">
        <v>160</v>
      </c>
      <c r="H229" s="269">
        <v>586.5</v>
      </c>
      <c r="I229" s="270"/>
      <c r="J229" s="271">
        <f>ROUND(I229*H229,2)</f>
        <v>0</v>
      </c>
      <c r="K229" s="267" t="s">
        <v>138</v>
      </c>
      <c r="L229" s="272"/>
      <c r="M229" s="273" t="s">
        <v>1</v>
      </c>
      <c r="N229" s="274" t="s">
        <v>41</v>
      </c>
      <c r="O229" s="91"/>
      <c r="P229" s="224">
        <f>O229*H229</f>
        <v>0</v>
      </c>
      <c r="Q229" s="224">
        <v>0.080000000000000002</v>
      </c>
      <c r="R229" s="224">
        <f>Q229*H229</f>
        <v>46.920000000000002</v>
      </c>
      <c r="S229" s="224">
        <v>0</v>
      </c>
      <c r="T229" s="225">
        <f>S229*H229</f>
        <v>0</v>
      </c>
      <c r="U229" s="38"/>
      <c r="V229" s="38"/>
      <c r="W229" s="38"/>
      <c r="X229" s="38"/>
      <c r="Y229" s="38"/>
      <c r="Z229" s="38"/>
      <c r="AA229" s="38"/>
      <c r="AB229" s="38"/>
      <c r="AC229" s="38"/>
      <c r="AD229" s="38"/>
      <c r="AE229" s="38"/>
      <c r="AR229" s="226" t="s">
        <v>182</v>
      </c>
      <c r="AT229" s="226" t="s">
        <v>256</v>
      </c>
      <c r="AU229" s="226" t="s">
        <v>86</v>
      </c>
      <c r="AY229" s="17" t="s">
        <v>132</v>
      </c>
      <c r="BE229" s="227">
        <f>IF(N229="základní",J229,0)</f>
        <v>0</v>
      </c>
      <c r="BF229" s="227">
        <f>IF(N229="snížená",J229,0)</f>
        <v>0</v>
      </c>
      <c r="BG229" s="227">
        <f>IF(N229="zákl. přenesená",J229,0)</f>
        <v>0</v>
      </c>
      <c r="BH229" s="227">
        <f>IF(N229="sníž. přenesená",J229,0)</f>
        <v>0</v>
      </c>
      <c r="BI229" s="227">
        <f>IF(N229="nulová",J229,0)</f>
        <v>0</v>
      </c>
      <c r="BJ229" s="17" t="s">
        <v>84</v>
      </c>
      <c r="BK229" s="227">
        <f>ROUND(I229*H229,2)</f>
        <v>0</v>
      </c>
      <c r="BL229" s="17" t="s">
        <v>139</v>
      </c>
      <c r="BM229" s="226" t="s">
        <v>259</v>
      </c>
    </row>
    <row r="230" s="14" customFormat="1">
      <c r="A230" s="14"/>
      <c r="B230" s="243"/>
      <c r="C230" s="244"/>
      <c r="D230" s="228" t="s">
        <v>143</v>
      </c>
      <c r="E230" s="245" t="s">
        <v>1</v>
      </c>
      <c r="F230" s="246" t="s">
        <v>260</v>
      </c>
      <c r="G230" s="244"/>
      <c r="H230" s="247">
        <v>586.5</v>
      </c>
      <c r="I230" s="248"/>
      <c r="J230" s="244"/>
      <c r="K230" s="244"/>
      <c r="L230" s="249"/>
      <c r="M230" s="250"/>
      <c r="N230" s="251"/>
      <c r="O230" s="251"/>
      <c r="P230" s="251"/>
      <c r="Q230" s="251"/>
      <c r="R230" s="251"/>
      <c r="S230" s="251"/>
      <c r="T230" s="252"/>
      <c r="U230" s="14"/>
      <c r="V230" s="14"/>
      <c r="W230" s="14"/>
      <c r="X230" s="14"/>
      <c r="Y230" s="14"/>
      <c r="Z230" s="14"/>
      <c r="AA230" s="14"/>
      <c r="AB230" s="14"/>
      <c r="AC230" s="14"/>
      <c r="AD230" s="14"/>
      <c r="AE230" s="14"/>
      <c r="AT230" s="253" t="s">
        <v>143</v>
      </c>
      <c r="AU230" s="253" t="s">
        <v>86</v>
      </c>
      <c r="AV230" s="14" t="s">
        <v>86</v>
      </c>
      <c r="AW230" s="14" t="s">
        <v>32</v>
      </c>
      <c r="AX230" s="14" t="s">
        <v>76</v>
      </c>
      <c r="AY230" s="253" t="s">
        <v>132</v>
      </c>
    </row>
    <row r="231" s="15" customFormat="1">
      <c r="A231" s="15"/>
      <c r="B231" s="254"/>
      <c r="C231" s="255"/>
      <c r="D231" s="228" t="s">
        <v>143</v>
      </c>
      <c r="E231" s="256" t="s">
        <v>1</v>
      </c>
      <c r="F231" s="257" t="s">
        <v>146</v>
      </c>
      <c r="G231" s="255"/>
      <c r="H231" s="258">
        <v>586.5</v>
      </c>
      <c r="I231" s="259"/>
      <c r="J231" s="255"/>
      <c r="K231" s="255"/>
      <c r="L231" s="260"/>
      <c r="M231" s="261"/>
      <c r="N231" s="262"/>
      <c r="O231" s="262"/>
      <c r="P231" s="262"/>
      <c r="Q231" s="262"/>
      <c r="R231" s="262"/>
      <c r="S231" s="262"/>
      <c r="T231" s="263"/>
      <c r="U231" s="15"/>
      <c r="V231" s="15"/>
      <c r="W231" s="15"/>
      <c r="X231" s="15"/>
      <c r="Y231" s="15"/>
      <c r="Z231" s="15"/>
      <c r="AA231" s="15"/>
      <c r="AB231" s="15"/>
      <c r="AC231" s="15"/>
      <c r="AD231" s="15"/>
      <c r="AE231" s="15"/>
      <c r="AT231" s="264" t="s">
        <v>143</v>
      </c>
      <c r="AU231" s="264" t="s">
        <v>86</v>
      </c>
      <c r="AV231" s="15" t="s">
        <v>139</v>
      </c>
      <c r="AW231" s="15" t="s">
        <v>32</v>
      </c>
      <c r="AX231" s="15" t="s">
        <v>84</v>
      </c>
      <c r="AY231" s="264" t="s">
        <v>132</v>
      </c>
    </row>
    <row r="232" s="2" customFormat="1" ht="49.05" customHeight="1">
      <c r="A232" s="38"/>
      <c r="B232" s="39"/>
      <c r="C232" s="215" t="s">
        <v>261</v>
      </c>
      <c r="D232" s="215" t="s">
        <v>134</v>
      </c>
      <c r="E232" s="216" t="s">
        <v>262</v>
      </c>
      <c r="F232" s="217" t="s">
        <v>263</v>
      </c>
      <c r="G232" s="218" t="s">
        <v>160</v>
      </c>
      <c r="H232" s="219">
        <v>30</v>
      </c>
      <c r="I232" s="220"/>
      <c r="J232" s="221">
        <f>ROUND(I232*H232,2)</f>
        <v>0</v>
      </c>
      <c r="K232" s="217" t="s">
        <v>138</v>
      </c>
      <c r="L232" s="44"/>
      <c r="M232" s="222" t="s">
        <v>1</v>
      </c>
      <c r="N232" s="223" t="s">
        <v>41</v>
      </c>
      <c r="O232" s="91"/>
      <c r="P232" s="224">
        <f>O232*H232</f>
        <v>0</v>
      </c>
      <c r="Q232" s="224">
        <v>0.14041999999999999</v>
      </c>
      <c r="R232" s="224">
        <f>Q232*H232</f>
        <v>4.2126000000000001</v>
      </c>
      <c r="S232" s="224">
        <v>0</v>
      </c>
      <c r="T232" s="225">
        <f>S232*H232</f>
        <v>0</v>
      </c>
      <c r="U232" s="38"/>
      <c r="V232" s="38"/>
      <c r="W232" s="38"/>
      <c r="X232" s="38"/>
      <c r="Y232" s="38"/>
      <c r="Z232" s="38"/>
      <c r="AA232" s="38"/>
      <c r="AB232" s="38"/>
      <c r="AC232" s="38"/>
      <c r="AD232" s="38"/>
      <c r="AE232" s="38"/>
      <c r="AR232" s="226" t="s">
        <v>139</v>
      </c>
      <c r="AT232" s="226" t="s">
        <v>134</v>
      </c>
      <c r="AU232" s="226" t="s">
        <v>86</v>
      </c>
      <c r="AY232" s="17" t="s">
        <v>132</v>
      </c>
      <c r="BE232" s="227">
        <f>IF(N232="základní",J232,0)</f>
        <v>0</v>
      </c>
      <c r="BF232" s="227">
        <f>IF(N232="snížená",J232,0)</f>
        <v>0</v>
      </c>
      <c r="BG232" s="227">
        <f>IF(N232="zákl. přenesená",J232,0)</f>
        <v>0</v>
      </c>
      <c r="BH232" s="227">
        <f>IF(N232="sníž. přenesená",J232,0)</f>
        <v>0</v>
      </c>
      <c r="BI232" s="227">
        <f>IF(N232="nulová",J232,0)</f>
        <v>0</v>
      </c>
      <c r="BJ232" s="17" t="s">
        <v>84</v>
      </c>
      <c r="BK232" s="227">
        <f>ROUND(I232*H232,2)</f>
        <v>0</v>
      </c>
      <c r="BL232" s="17" t="s">
        <v>139</v>
      </c>
      <c r="BM232" s="226" t="s">
        <v>264</v>
      </c>
    </row>
    <row r="233" s="13" customFormat="1">
      <c r="A233" s="13"/>
      <c r="B233" s="233"/>
      <c r="C233" s="234"/>
      <c r="D233" s="228" t="s">
        <v>143</v>
      </c>
      <c r="E233" s="235" t="s">
        <v>1</v>
      </c>
      <c r="F233" s="236" t="s">
        <v>265</v>
      </c>
      <c r="G233" s="234"/>
      <c r="H233" s="235" t="s">
        <v>1</v>
      </c>
      <c r="I233" s="237"/>
      <c r="J233" s="234"/>
      <c r="K233" s="234"/>
      <c r="L233" s="238"/>
      <c r="M233" s="239"/>
      <c r="N233" s="240"/>
      <c r="O233" s="240"/>
      <c r="P233" s="240"/>
      <c r="Q233" s="240"/>
      <c r="R233" s="240"/>
      <c r="S233" s="240"/>
      <c r="T233" s="241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T233" s="242" t="s">
        <v>143</v>
      </c>
      <c r="AU233" s="242" t="s">
        <v>86</v>
      </c>
      <c r="AV233" s="13" t="s">
        <v>84</v>
      </c>
      <c r="AW233" s="13" t="s">
        <v>32</v>
      </c>
      <c r="AX233" s="13" t="s">
        <v>76</v>
      </c>
      <c r="AY233" s="242" t="s">
        <v>132</v>
      </c>
    </row>
    <row r="234" s="14" customFormat="1">
      <c r="A234" s="14"/>
      <c r="B234" s="243"/>
      <c r="C234" s="244"/>
      <c r="D234" s="228" t="s">
        <v>143</v>
      </c>
      <c r="E234" s="245" t="s">
        <v>1</v>
      </c>
      <c r="F234" s="246" t="s">
        <v>266</v>
      </c>
      <c r="G234" s="244"/>
      <c r="H234" s="247">
        <v>30</v>
      </c>
      <c r="I234" s="248"/>
      <c r="J234" s="244"/>
      <c r="K234" s="244"/>
      <c r="L234" s="249"/>
      <c r="M234" s="250"/>
      <c r="N234" s="251"/>
      <c r="O234" s="251"/>
      <c r="P234" s="251"/>
      <c r="Q234" s="251"/>
      <c r="R234" s="251"/>
      <c r="S234" s="251"/>
      <c r="T234" s="252"/>
      <c r="U234" s="14"/>
      <c r="V234" s="14"/>
      <c r="W234" s="14"/>
      <c r="X234" s="14"/>
      <c r="Y234" s="14"/>
      <c r="Z234" s="14"/>
      <c r="AA234" s="14"/>
      <c r="AB234" s="14"/>
      <c r="AC234" s="14"/>
      <c r="AD234" s="14"/>
      <c r="AE234" s="14"/>
      <c r="AT234" s="253" t="s">
        <v>143</v>
      </c>
      <c r="AU234" s="253" t="s">
        <v>86</v>
      </c>
      <c r="AV234" s="14" t="s">
        <v>86</v>
      </c>
      <c r="AW234" s="14" t="s">
        <v>32</v>
      </c>
      <c r="AX234" s="14" t="s">
        <v>76</v>
      </c>
      <c r="AY234" s="253" t="s">
        <v>132</v>
      </c>
    </row>
    <row r="235" s="15" customFormat="1">
      <c r="A235" s="15"/>
      <c r="B235" s="254"/>
      <c r="C235" s="255"/>
      <c r="D235" s="228" t="s">
        <v>143</v>
      </c>
      <c r="E235" s="256" t="s">
        <v>1</v>
      </c>
      <c r="F235" s="257" t="s">
        <v>146</v>
      </c>
      <c r="G235" s="255"/>
      <c r="H235" s="258">
        <v>30</v>
      </c>
      <c r="I235" s="259"/>
      <c r="J235" s="255"/>
      <c r="K235" s="255"/>
      <c r="L235" s="260"/>
      <c r="M235" s="261"/>
      <c r="N235" s="262"/>
      <c r="O235" s="262"/>
      <c r="P235" s="262"/>
      <c r="Q235" s="262"/>
      <c r="R235" s="262"/>
      <c r="S235" s="262"/>
      <c r="T235" s="263"/>
      <c r="U235" s="15"/>
      <c r="V235" s="15"/>
      <c r="W235" s="15"/>
      <c r="X235" s="15"/>
      <c r="Y235" s="15"/>
      <c r="Z235" s="15"/>
      <c r="AA235" s="15"/>
      <c r="AB235" s="15"/>
      <c r="AC235" s="15"/>
      <c r="AD235" s="15"/>
      <c r="AE235" s="15"/>
      <c r="AT235" s="264" t="s">
        <v>143</v>
      </c>
      <c r="AU235" s="264" t="s">
        <v>86</v>
      </c>
      <c r="AV235" s="15" t="s">
        <v>139</v>
      </c>
      <c r="AW235" s="15" t="s">
        <v>32</v>
      </c>
      <c r="AX235" s="15" t="s">
        <v>84</v>
      </c>
      <c r="AY235" s="264" t="s">
        <v>132</v>
      </c>
    </row>
    <row r="236" s="2" customFormat="1" ht="16.5" customHeight="1">
      <c r="A236" s="38"/>
      <c r="B236" s="39"/>
      <c r="C236" s="265" t="s">
        <v>267</v>
      </c>
      <c r="D236" s="265" t="s">
        <v>256</v>
      </c>
      <c r="E236" s="266" t="s">
        <v>268</v>
      </c>
      <c r="F236" s="267" t="s">
        <v>269</v>
      </c>
      <c r="G236" s="268" t="s">
        <v>160</v>
      </c>
      <c r="H236" s="269">
        <v>30.600000000000001</v>
      </c>
      <c r="I236" s="270"/>
      <c r="J236" s="271">
        <f>ROUND(I236*H236,2)</f>
        <v>0</v>
      </c>
      <c r="K236" s="267" t="s">
        <v>138</v>
      </c>
      <c r="L236" s="272"/>
      <c r="M236" s="273" t="s">
        <v>1</v>
      </c>
      <c r="N236" s="274" t="s">
        <v>41</v>
      </c>
      <c r="O236" s="91"/>
      <c r="P236" s="224">
        <f>O236*H236</f>
        <v>0</v>
      </c>
      <c r="Q236" s="224">
        <v>0.044999999999999998</v>
      </c>
      <c r="R236" s="224">
        <f>Q236*H236</f>
        <v>1.377</v>
      </c>
      <c r="S236" s="224">
        <v>0</v>
      </c>
      <c r="T236" s="225">
        <f>S236*H236</f>
        <v>0</v>
      </c>
      <c r="U236" s="38"/>
      <c r="V236" s="38"/>
      <c r="W236" s="38"/>
      <c r="X236" s="38"/>
      <c r="Y236" s="38"/>
      <c r="Z236" s="38"/>
      <c r="AA236" s="38"/>
      <c r="AB236" s="38"/>
      <c r="AC236" s="38"/>
      <c r="AD236" s="38"/>
      <c r="AE236" s="38"/>
      <c r="AR236" s="226" t="s">
        <v>182</v>
      </c>
      <c r="AT236" s="226" t="s">
        <v>256</v>
      </c>
      <c r="AU236" s="226" t="s">
        <v>86</v>
      </c>
      <c r="AY236" s="17" t="s">
        <v>132</v>
      </c>
      <c r="BE236" s="227">
        <f>IF(N236="základní",J236,0)</f>
        <v>0</v>
      </c>
      <c r="BF236" s="227">
        <f>IF(N236="snížená",J236,0)</f>
        <v>0</v>
      </c>
      <c r="BG236" s="227">
        <f>IF(N236="zákl. přenesená",J236,0)</f>
        <v>0</v>
      </c>
      <c r="BH236" s="227">
        <f>IF(N236="sníž. přenesená",J236,0)</f>
        <v>0</v>
      </c>
      <c r="BI236" s="227">
        <f>IF(N236="nulová",J236,0)</f>
        <v>0</v>
      </c>
      <c r="BJ236" s="17" t="s">
        <v>84</v>
      </c>
      <c r="BK236" s="227">
        <f>ROUND(I236*H236,2)</f>
        <v>0</v>
      </c>
      <c r="BL236" s="17" t="s">
        <v>139</v>
      </c>
      <c r="BM236" s="226" t="s">
        <v>270</v>
      </c>
    </row>
    <row r="237" s="13" customFormat="1">
      <c r="A237" s="13"/>
      <c r="B237" s="233"/>
      <c r="C237" s="234"/>
      <c r="D237" s="228" t="s">
        <v>143</v>
      </c>
      <c r="E237" s="235" t="s">
        <v>1</v>
      </c>
      <c r="F237" s="236" t="s">
        <v>265</v>
      </c>
      <c r="G237" s="234"/>
      <c r="H237" s="235" t="s">
        <v>1</v>
      </c>
      <c r="I237" s="237"/>
      <c r="J237" s="234"/>
      <c r="K237" s="234"/>
      <c r="L237" s="238"/>
      <c r="M237" s="239"/>
      <c r="N237" s="240"/>
      <c r="O237" s="240"/>
      <c r="P237" s="240"/>
      <c r="Q237" s="240"/>
      <c r="R237" s="240"/>
      <c r="S237" s="240"/>
      <c r="T237" s="241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T237" s="242" t="s">
        <v>143</v>
      </c>
      <c r="AU237" s="242" t="s">
        <v>86</v>
      </c>
      <c r="AV237" s="13" t="s">
        <v>84</v>
      </c>
      <c r="AW237" s="13" t="s">
        <v>32</v>
      </c>
      <c r="AX237" s="13" t="s">
        <v>76</v>
      </c>
      <c r="AY237" s="242" t="s">
        <v>132</v>
      </c>
    </row>
    <row r="238" s="14" customFormat="1">
      <c r="A238" s="14"/>
      <c r="B238" s="243"/>
      <c r="C238" s="244"/>
      <c r="D238" s="228" t="s">
        <v>143</v>
      </c>
      <c r="E238" s="245" t="s">
        <v>1</v>
      </c>
      <c r="F238" s="246" t="s">
        <v>271</v>
      </c>
      <c r="G238" s="244"/>
      <c r="H238" s="247">
        <v>30.600000000000001</v>
      </c>
      <c r="I238" s="248"/>
      <c r="J238" s="244"/>
      <c r="K238" s="244"/>
      <c r="L238" s="249"/>
      <c r="M238" s="250"/>
      <c r="N238" s="251"/>
      <c r="O238" s="251"/>
      <c r="P238" s="251"/>
      <c r="Q238" s="251"/>
      <c r="R238" s="251"/>
      <c r="S238" s="251"/>
      <c r="T238" s="252"/>
      <c r="U238" s="14"/>
      <c r="V238" s="14"/>
      <c r="W238" s="14"/>
      <c r="X238" s="14"/>
      <c r="Y238" s="14"/>
      <c r="Z238" s="14"/>
      <c r="AA238" s="14"/>
      <c r="AB238" s="14"/>
      <c r="AC238" s="14"/>
      <c r="AD238" s="14"/>
      <c r="AE238" s="14"/>
      <c r="AT238" s="253" t="s">
        <v>143</v>
      </c>
      <c r="AU238" s="253" t="s">
        <v>86</v>
      </c>
      <c r="AV238" s="14" t="s">
        <v>86</v>
      </c>
      <c r="AW238" s="14" t="s">
        <v>32</v>
      </c>
      <c r="AX238" s="14" t="s">
        <v>76</v>
      </c>
      <c r="AY238" s="253" t="s">
        <v>132</v>
      </c>
    </row>
    <row r="239" s="15" customFormat="1">
      <c r="A239" s="15"/>
      <c r="B239" s="254"/>
      <c r="C239" s="255"/>
      <c r="D239" s="228" t="s">
        <v>143</v>
      </c>
      <c r="E239" s="256" t="s">
        <v>1</v>
      </c>
      <c r="F239" s="257" t="s">
        <v>146</v>
      </c>
      <c r="G239" s="255"/>
      <c r="H239" s="258">
        <v>30.600000000000001</v>
      </c>
      <c r="I239" s="259"/>
      <c r="J239" s="255"/>
      <c r="K239" s="255"/>
      <c r="L239" s="260"/>
      <c r="M239" s="261"/>
      <c r="N239" s="262"/>
      <c r="O239" s="262"/>
      <c r="P239" s="262"/>
      <c r="Q239" s="262"/>
      <c r="R239" s="262"/>
      <c r="S239" s="262"/>
      <c r="T239" s="263"/>
      <c r="U239" s="15"/>
      <c r="V239" s="15"/>
      <c r="W239" s="15"/>
      <c r="X239" s="15"/>
      <c r="Y239" s="15"/>
      <c r="Z239" s="15"/>
      <c r="AA239" s="15"/>
      <c r="AB239" s="15"/>
      <c r="AC239" s="15"/>
      <c r="AD239" s="15"/>
      <c r="AE239" s="15"/>
      <c r="AT239" s="264" t="s">
        <v>143</v>
      </c>
      <c r="AU239" s="264" t="s">
        <v>86</v>
      </c>
      <c r="AV239" s="15" t="s">
        <v>139</v>
      </c>
      <c r="AW239" s="15" t="s">
        <v>32</v>
      </c>
      <c r="AX239" s="15" t="s">
        <v>84</v>
      </c>
      <c r="AY239" s="264" t="s">
        <v>132</v>
      </c>
    </row>
    <row r="240" s="2" customFormat="1" ht="24.15" customHeight="1">
      <c r="A240" s="38"/>
      <c r="B240" s="39"/>
      <c r="C240" s="215" t="s">
        <v>272</v>
      </c>
      <c r="D240" s="215" t="s">
        <v>134</v>
      </c>
      <c r="E240" s="216" t="s">
        <v>273</v>
      </c>
      <c r="F240" s="217" t="s">
        <v>274</v>
      </c>
      <c r="G240" s="218" t="s">
        <v>160</v>
      </c>
      <c r="H240" s="219">
        <v>35</v>
      </c>
      <c r="I240" s="220"/>
      <c r="J240" s="221">
        <f>ROUND(I240*H240,2)</f>
        <v>0</v>
      </c>
      <c r="K240" s="217" t="s">
        <v>1</v>
      </c>
      <c r="L240" s="44"/>
      <c r="M240" s="222" t="s">
        <v>1</v>
      </c>
      <c r="N240" s="223" t="s">
        <v>41</v>
      </c>
      <c r="O240" s="91"/>
      <c r="P240" s="224">
        <f>O240*H240</f>
        <v>0</v>
      </c>
      <c r="Q240" s="224">
        <v>0</v>
      </c>
      <c r="R240" s="224">
        <f>Q240*H240</f>
        <v>0</v>
      </c>
      <c r="S240" s="224">
        <v>0</v>
      </c>
      <c r="T240" s="225">
        <f>S240*H240</f>
        <v>0</v>
      </c>
      <c r="U240" s="38"/>
      <c r="V240" s="38"/>
      <c r="W240" s="38"/>
      <c r="X240" s="38"/>
      <c r="Y240" s="38"/>
      <c r="Z240" s="38"/>
      <c r="AA240" s="38"/>
      <c r="AB240" s="38"/>
      <c r="AC240" s="38"/>
      <c r="AD240" s="38"/>
      <c r="AE240" s="38"/>
      <c r="AR240" s="226" t="s">
        <v>139</v>
      </c>
      <c r="AT240" s="226" t="s">
        <v>134</v>
      </c>
      <c r="AU240" s="226" t="s">
        <v>86</v>
      </c>
      <c r="AY240" s="17" t="s">
        <v>132</v>
      </c>
      <c r="BE240" s="227">
        <f>IF(N240="základní",J240,0)</f>
        <v>0</v>
      </c>
      <c r="BF240" s="227">
        <f>IF(N240="snížená",J240,0)</f>
        <v>0</v>
      </c>
      <c r="BG240" s="227">
        <f>IF(N240="zákl. přenesená",J240,0)</f>
        <v>0</v>
      </c>
      <c r="BH240" s="227">
        <f>IF(N240="sníž. přenesená",J240,0)</f>
        <v>0</v>
      </c>
      <c r="BI240" s="227">
        <f>IF(N240="nulová",J240,0)</f>
        <v>0</v>
      </c>
      <c r="BJ240" s="17" t="s">
        <v>84</v>
      </c>
      <c r="BK240" s="227">
        <f>ROUND(I240*H240,2)</f>
        <v>0</v>
      </c>
      <c r="BL240" s="17" t="s">
        <v>139</v>
      </c>
      <c r="BM240" s="226" t="s">
        <v>275</v>
      </c>
    </row>
    <row r="241" s="14" customFormat="1">
      <c r="A241" s="14"/>
      <c r="B241" s="243"/>
      <c r="C241" s="244"/>
      <c r="D241" s="228" t="s">
        <v>143</v>
      </c>
      <c r="E241" s="245" t="s">
        <v>1</v>
      </c>
      <c r="F241" s="246" t="s">
        <v>276</v>
      </c>
      <c r="G241" s="244"/>
      <c r="H241" s="247">
        <v>35</v>
      </c>
      <c r="I241" s="248"/>
      <c r="J241" s="244"/>
      <c r="K241" s="244"/>
      <c r="L241" s="249"/>
      <c r="M241" s="250"/>
      <c r="N241" s="251"/>
      <c r="O241" s="251"/>
      <c r="P241" s="251"/>
      <c r="Q241" s="251"/>
      <c r="R241" s="251"/>
      <c r="S241" s="251"/>
      <c r="T241" s="252"/>
      <c r="U241" s="14"/>
      <c r="V241" s="14"/>
      <c r="W241" s="14"/>
      <c r="X241" s="14"/>
      <c r="Y241" s="14"/>
      <c r="Z241" s="14"/>
      <c r="AA241" s="14"/>
      <c r="AB241" s="14"/>
      <c r="AC241" s="14"/>
      <c r="AD241" s="14"/>
      <c r="AE241" s="14"/>
      <c r="AT241" s="253" t="s">
        <v>143</v>
      </c>
      <c r="AU241" s="253" t="s">
        <v>86</v>
      </c>
      <c r="AV241" s="14" t="s">
        <v>86</v>
      </c>
      <c r="AW241" s="14" t="s">
        <v>32</v>
      </c>
      <c r="AX241" s="14" t="s">
        <v>76</v>
      </c>
      <c r="AY241" s="253" t="s">
        <v>132</v>
      </c>
    </row>
    <row r="242" s="15" customFormat="1">
      <c r="A242" s="15"/>
      <c r="B242" s="254"/>
      <c r="C242" s="255"/>
      <c r="D242" s="228" t="s">
        <v>143</v>
      </c>
      <c r="E242" s="256" t="s">
        <v>1</v>
      </c>
      <c r="F242" s="257" t="s">
        <v>146</v>
      </c>
      <c r="G242" s="255"/>
      <c r="H242" s="258">
        <v>35</v>
      </c>
      <c r="I242" s="259"/>
      <c r="J242" s="255"/>
      <c r="K242" s="255"/>
      <c r="L242" s="260"/>
      <c r="M242" s="261"/>
      <c r="N242" s="262"/>
      <c r="O242" s="262"/>
      <c r="P242" s="262"/>
      <c r="Q242" s="262"/>
      <c r="R242" s="262"/>
      <c r="S242" s="262"/>
      <c r="T242" s="263"/>
      <c r="U242" s="15"/>
      <c r="V242" s="15"/>
      <c r="W242" s="15"/>
      <c r="X242" s="15"/>
      <c r="Y242" s="15"/>
      <c r="Z242" s="15"/>
      <c r="AA242" s="15"/>
      <c r="AB242" s="15"/>
      <c r="AC242" s="15"/>
      <c r="AD242" s="15"/>
      <c r="AE242" s="15"/>
      <c r="AT242" s="264" t="s">
        <v>143</v>
      </c>
      <c r="AU242" s="264" t="s">
        <v>86</v>
      </c>
      <c r="AV242" s="15" t="s">
        <v>139</v>
      </c>
      <c r="AW242" s="15" t="s">
        <v>32</v>
      </c>
      <c r="AX242" s="15" t="s">
        <v>84</v>
      </c>
      <c r="AY242" s="264" t="s">
        <v>132</v>
      </c>
    </row>
    <row r="243" s="2" customFormat="1" ht="62.7" customHeight="1">
      <c r="A243" s="38"/>
      <c r="B243" s="39"/>
      <c r="C243" s="215" t="s">
        <v>277</v>
      </c>
      <c r="D243" s="215" t="s">
        <v>134</v>
      </c>
      <c r="E243" s="216" t="s">
        <v>278</v>
      </c>
      <c r="F243" s="217" t="s">
        <v>279</v>
      </c>
      <c r="G243" s="218" t="s">
        <v>160</v>
      </c>
      <c r="H243" s="219">
        <v>35</v>
      </c>
      <c r="I243" s="220"/>
      <c r="J243" s="221">
        <f>ROUND(I243*H243,2)</f>
        <v>0</v>
      </c>
      <c r="K243" s="217" t="s">
        <v>138</v>
      </c>
      <c r="L243" s="44"/>
      <c r="M243" s="222" t="s">
        <v>1</v>
      </c>
      <c r="N243" s="223" t="s">
        <v>41</v>
      </c>
      <c r="O243" s="91"/>
      <c r="P243" s="224">
        <f>O243*H243</f>
        <v>0</v>
      </c>
      <c r="Q243" s="224">
        <v>0.00060999999999999997</v>
      </c>
      <c r="R243" s="224">
        <f>Q243*H243</f>
        <v>0.021349999999999997</v>
      </c>
      <c r="S243" s="224">
        <v>0</v>
      </c>
      <c r="T243" s="225">
        <f>S243*H243</f>
        <v>0</v>
      </c>
      <c r="U243" s="38"/>
      <c r="V243" s="38"/>
      <c r="W243" s="38"/>
      <c r="X243" s="38"/>
      <c r="Y243" s="38"/>
      <c r="Z243" s="38"/>
      <c r="AA243" s="38"/>
      <c r="AB243" s="38"/>
      <c r="AC243" s="38"/>
      <c r="AD243" s="38"/>
      <c r="AE243" s="38"/>
      <c r="AR243" s="226" t="s">
        <v>139</v>
      </c>
      <c r="AT243" s="226" t="s">
        <v>134</v>
      </c>
      <c r="AU243" s="226" t="s">
        <v>86</v>
      </c>
      <c r="AY243" s="17" t="s">
        <v>132</v>
      </c>
      <c r="BE243" s="227">
        <f>IF(N243="základní",J243,0)</f>
        <v>0</v>
      </c>
      <c r="BF243" s="227">
        <f>IF(N243="snížená",J243,0)</f>
        <v>0</v>
      </c>
      <c r="BG243" s="227">
        <f>IF(N243="zákl. přenesená",J243,0)</f>
        <v>0</v>
      </c>
      <c r="BH243" s="227">
        <f>IF(N243="sníž. přenesená",J243,0)</f>
        <v>0</v>
      </c>
      <c r="BI243" s="227">
        <f>IF(N243="nulová",J243,0)</f>
        <v>0</v>
      </c>
      <c r="BJ243" s="17" t="s">
        <v>84</v>
      </c>
      <c r="BK243" s="227">
        <f>ROUND(I243*H243,2)</f>
        <v>0</v>
      </c>
      <c r="BL243" s="17" t="s">
        <v>139</v>
      </c>
      <c r="BM243" s="226" t="s">
        <v>280</v>
      </c>
    </row>
    <row r="244" s="14" customFormat="1">
      <c r="A244" s="14"/>
      <c r="B244" s="243"/>
      <c r="C244" s="244"/>
      <c r="D244" s="228" t="s">
        <v>143</v>
      </c>
      <c r="E244" s="245" t="s">
        <v>1</v>
      </c>
      <c r="F244" s="246" t="s">
        <v>276</v>
      </c>
      <c r="G244" s="244"/>
      <c r="H244" s="247">
        <v>35</v>
      </c>
      <c r="I244" s="248"/>
      <c r="J244" s="244"/>
      <c r="K244" s="244"/>
      <c r="L244" s="249"/>
      <c r="M244" s="250"/>
      <c r="N244" s="251"/>
      <c r="O244" s="251"/>
      <c r="P244" s="251"/>
      <c r="Q244" s="251"/>
      <c r="R244" s="251"/>
      <c r="S244" s="251"/>
      <c r="T244" s="252"/>
      <c r="U244" s="14"/>
      <c r="V244" s="14"/>
      <c r="W244" s="14"/>
      <c r="X244" s="14"/>
      <c r="Y244" s="14"/>
      <c r="Z244" s="14"/>
      <c r="AA244" s="14"/>
      <c r="AB244" s="14"/>
      <c r="AC244" s="14"/>
      <c r="AD244" s="14"/>
      <c r="AE244" s="14"/>
      <c r="AT244" s="253" t="s">
        <v>143</v>
      </c>
      <c r="AU244" s="253" t="s">
        <v>86</v>
      </c>
      <c r="AV244" s="14" t="s">
        <v>86</v>
      </c>
      <c r="AW244" s="14" t="s">
        <v>32</v>
      </c>
      <c r="AX244" s="14" t="s">
        <v>76</v>
      </c>
      <c r="AY244" s="253" t="s">
        <v>132</v>
      </c>
    </row>
    <row r="245" s="15" customFormat="1">
      <c r="A245" s="15"/>
      <c r="B245" s="254"/>
      <c r="C245" s="255"/>
      <c r="D245" s="228" t="s">
        <v>143</v>
      </c>
      <c r="E245" s="256" t="s">
        <v>1</v>
      </c>
      <c r="F245" s="257" t="s">
        <v>146</v>
      </c>
      <c r="G245" s="255"/>
      <c r="H245" s="258">
        <v>35</v>
      </c>
      <c r="I245" s="259"/>
      <c r="J245" s="255"/>
      <c r="K245" s="255"/>
      <c r="L245" s="260"/>
      <c r="M245" s="261"/>
      <c r="N245" s="262"/>
      <c r="O245" s="262"/>
      <c r="P245" s="262"/>
      <c r="Q245" s="262"/>
      <c r="R245" s="262"/>
      <c r="S245" s="262"/>
      <c r="T245" s="263"/>
      <c r="U245" s="15"/>
      <c r="V245" s="15"/>
      <c r="W245" s="15"/>
      <c r="X245" s="15"/>
      <c r="Y245" s="15"/>
      <c r="Z245" s="15"/>
      <c r="AA245" s="15"/>
      <c r="AB245" s="15"/>
      <c r="AC245" s="15"/>
      <c r="AD245" s="15"/>
      <c r="AE245" s="15"/>
      <c r="AT245" s="264" t="s">
        <v>143</v>
      </c>
      <c r="AU245" s="264" t="s">
        <v>86</v>
      </c>
      <c r="AV245" s="15" t="s">
        <v>139</v>
      </c>
      <c r="AW245" s="15" t="s">
        <v>32</v>
      </c>
      <c r="AX245" s="15" t="s">
        <v>84</v>
      </c>
      <c r="AY245" s="264" t="s">
        <v>132</v>
      </c>
    </row>
    <row r="246" s="2" customFormat="1" ht="78" customHeight="1">
      <c r="A246" s="38"/>
      <c r="B246" s="39"/>
      <c r="C246" s="215" t="s">
        <v>281</v>
      </c>
      <c r="D246" s="215" t="s">
        <v>134</v>
      </c>
      <c r="E246" s="216" t="s">
        <v>282</v>
      </c>
      <c r="F246" s="217" t="s">
        <v>283</v>
      </c>
      <c r="G246" s="218" t="s">
        <v>160</v>
      </c>
      <c r="H246" s="219">
        <v>310</v>
      </c>
      <c r="I246" s="220"/>
      <c r="J246" s="221">
        <f>ROUND(I246*H246,2)</f>
        <v>0</v>
      </c>
      <c r="K246" s="217" t="s">
        <v>1</v>
      </c>
      <c r="L246" s="44"/>
      <c r="M246" s="222" t="s">
        <v>1</v>
      </c>
      <c r="N246" s="223" t="s">
        <v>41</v>
      </c>
      <c r="O246" s="91"/>
      <c r="P246" s="224">
        <f>O246*H246</f>
        <v>0</v>
      </c>
      <c r="Q246" s="224">
        <v>0</v>
      </c>
      <c r="R246" s="224">
        <f>Q246*H246</f>
        <v>0</v>
      </c>
      <c r="S246" s="224">
        <v>0</v>
      </c>
      <c r="T246" s="225">
        <f>S246*H246</f>
        <v>0</v>
      </c>
      <c r="U246" s="38"/>
      <c r="V246" s="38"/>
      <c r="W246" s="38"/>
      <c r="X246" s="38"/>
      <c r="Y246" s="38"/>
      <c r="Z246" s="38"/>
      <c r="AA246" s="38"/>
      <c r="AB246" s="38"/>
      <c r="AC246" s="38"/>
      <c r="AD246" s="38"/>
      <c r="AE246" s="38"/>
      <c r="AR246" s="226" t="s">
        <v>139</v>
      </c>
      <c r="AT246" s="226" t="s">
        <v>134</v>
      </c>
      <c r="AU246" s="226" t="s">
        <v>86</v>
      </c>
      <c r="AY246" s="17" t="s">
        <v>132</v>
      </c>
      <c r="BE246" s="227">
        <f>IF(N246="základní",J246,0)</f>
        <v>0</v>
      </c>
      <c r="BF246" s="227">
        <f>IF(N246="snížená",J246,0)</f>
        <v>0</v>
      </c>
      <c r="BG246" s="227">
        <f>IF(N246="zákl. přenesená",J246,0)</f>
        <v>0</v>
      </c>
      <c r="BH246" s="227">
        <f>IF(N246="sníž. přenesená",J246,0)</f>
        <v>0</v>
      </c>
      <c r="BI246" s="227">
        <f>IF(N246="nulová",J246,0)</f>
        <v>0</v>
      </c>
      <c r="BJ246" s="17" t="s">
        <v>84</v>
      </c>
      <c r="BK246" s="227">
        <f>ROUND(I246*H246,2)</f>
        <v>0</v>
      </c>
      <c r="BL246" s="17" t="s">
        <v>139</v>
      </c>
      <c r="BM246" s="226" t="s">
        <v>284</v>
      </c>
    </row>
    <row r="247" s="2" customFormat="1" ht="90" customHeight="1">
      <c r="A247" s="38"/>
      <c r="B247" s="39"/>
      <c r="C247" s="215" t="s">
        <v>285</v>
      </c>
      <c r="D247" s="215" t="s">
        <v>134</v>
      </c>
      <c r="E247" s="216" t="s">
        <v>286</v>
      </c>
      <c r="F247" s="217" t="s">
        <v>287</v>
      </c>
      <c r="G247" s="218" t="s">
        <v>288</v>
      </c>
      <c r="H247" s="219">
        <v>9</v>
      </c>
      <c r="I247" s="220"/>
      <c r="J247" s="221">
        <f>ROUND(I247*H247,2)</f>
        <v>0</v>
      </c>
      <c r="K247" s="217" t="s">
        <v>1</v>
      </c>
      <c r="L247" s="44"/>
      <c r="M247" s="222" t="s">
        <v>1</v>
      </c>
      <c r="N247" s="223" t="s">
        <v>41</v>
      </c>
      <c r="O247" s="91"/>
      <c r="P247" s="224">
        <f>O247*H247</f>
        <v>0</v>
      </c>
      <c r="Q247" s="224">
        <v>0</v>
      </c>
      <c r="R247" s="224">
        <f>Q247*H247</f>
        <v>0</v>
      </c>
      <c r="S247" s="224">
        <v>0</v>
      </c>
      <c r="T247" s="225">
        <f>S247*H247</f>
        <v>0</v>
      </c>
      <c r="U247" s="38"/>
      <c r="V247" s="38"/>
      <c r="W247" s="38"/>
      <c r="X247" s="38"/>
      <c r="Y247" s="38"/>
      <c r="Z247" s="38"/>
      <c r="AA247" s="38"/>
      <c r="AB247" s="38"/>
      <c r="AC247" s="38"/>
      <c r="AD247" s="38"/>
      <c r="AE247" s="38"/>
      <c r="AR247" s="226" t="s">
        <v>139</v>
      </c>
      <c r="AT247" s="226" t="s">
        <v>134</v>
      </c>
      <c r="AU247" s="226" t="s">
        <v>86</v>
      </c>
      <c r="AY247" s="17" t="s">
        <v>132</v>
      </c>
      <c r="BE247" s="227">
        <f>IF(N247="základní",J247,0)</f>
        <v>0</v>
      </c>
      <c r="BF247" s="227">
        <f>IF(N247="snížená",J247,0)</f>
        <v>0</v>
      </c>
      <c r="BG247" s="227">
        <f>IF(N247="zákl. přenesená",J247,0)</f>
        <v>0</v>
      </c>
      <c r="BH247" s="227">
        <f>IF(N247="sníž. přenesená",J247,0)</f>
        <v>0</v>
      </c>
      <c r="BI247" s="227">
        <f>IF(N247="nulová",J247,0)</f>
        <v>0</v>
      </c>
      <c r="BJ247" s="17" t="s">
        <v>84</v>
      </c>
      <c r="BK247" s="227">
        <f>ROUND(I247*H247,2)</f>
        <v>0</v>
      </c>
      <c r="BL247" s="17" t="s">
        <v>139</v>
      </c>
      <c r="BM247" s="226" t="s">
        <v>289</v>
      </c>
    </row>
    <row r="248" s="13" customFormat="1">
      <c r="A248" s="13"/>
      <c r="B248" s="233"/>
      <c r="C248" s="234"/>
      <c r="D248" s="228" t="s">
        <v>143</v>
      </c>
      <c r="E248" s="235" t="s">
        <v>1</v>
      </c>
      <c r="F248" s="236" t="s">
        <v>290</v>
      </c>
      <c r="G248" s="234"/>
      <c r="H248" s="235" t="s">
        <v>1</v>
      </c>
      <c r="I248" s="237"/>
      <c r="J248" s="234"/>
      <c r="K248" s="234"/>
      <c r="L248" s="238"/>
      <c r="M248" s="239"/>
      <c r="N248" s="240"/>
      <c r="O248" s="240"/>
      <c r="P248" s="240"/>
      <c r="Q248" s="240"/>
      <c r="R248" s="240"/>
      <c r="S248" s="240"/>
      <c r="T248" s="241"/>
      <c r="U248" s="13"/>
      <c r="V248" s="13"/>
      <c r="W248" s="13"/>
      <c r="X248" s="13"/>
      <c r="Y248" s="13"/>
      <c r="Z248" s="13"/>
      <c r="AA248" s="13"/>
      <c r="AB248" s="13"/>
      <c r="AC248" s="13"/>
      <c r="AD248" s="13"/>
      <c r="AE248" s="13"/>
      <c r="AT248" s="242" t="s">
        <v>143</v>
      </c>
      <c r="AU248" s="242" t="s">
        <v>86</v>
      </c>
      <c r="AV248" s="13" t="s">
        <v>84</v>
      </c>
      <c r="AW248" s="13" t="s">
        <v>32</v>
      </c>
      <c r="AX248" s="13" t="s">
        <v>76</v>
      </c>
      <c r="AY248" s="242" t="s">
        <v>132</v>
      </c>
    </row>
    <row r="249" s="14" customFormat="1">
      <c r="A249" s="14"/>
      <c r="B249" s="243"/>
      <c r="C249" s="244"/>
      <c r="D249" s="228" t="s">
        <v>143</v>
      </c>
      <c r="E249" s="245" t="s">
        <v>1</v>
      </c>
      <c r="F249" s="246" t="s">
        <v>190</v>
      </c>
      <c r="G249" s="244"/>
      <c r="H249" s="247">
        <v>9</v>
      </c>
      <c r="I249" s="248"/>
      <c r="J249" s="244"/>
      <c r="K249" s="244"/>
      <c r="L249" s="249"/>
      <c r="M249" s="250"/>
      <c r="N249" s="251"/>
      <c r="O249" s="251"/>
      <c r="P249" s="251"/>
      <c r="Q249" s="251"/>
      <c r="R249" s="251"/>
      <c r="S249" s="251"/>
      <c r="T249" s="252"/>
      <c r="U249" s="14"/>
      <c r="V249" s="14"/>
      <c r="W249" s="14"/>
      <c r="X249" s="14"/>
      <c r="Y249" s="14"/>
      <c r="Z249" s="14"/>
      <c r="AA249" s="14"/>
      <c r="AB249" s="14"/>
      <c r="AC249" s="14"/>
      <c r="AD249" s="14"/>
      <c r="AE249" s="14"/>
      <c r="AT249" s="253" t="s">
        <v>143</v>
      </c>
      <c r="AU249" s="253" t="s">
        <v>86</v>
      </c>
      <c r="AV249" s="14" t="s">
        <v>86</v>
      </c>
      <c r="AW249" s="14" t="s">
        <v>32</v>
      </c>
      <c r="AX249" s="14" t="s">
        <v>76</v>
      </c>
      <c r="AY249" s="253" t="s">
        <v>132</v>
      </c>
    </row>
    <row r="250" s="15" customFormat="1">
      <c r="A250" s="15"/>
      <c r="B250" s="254"/>
      <c r="C250" s="255"/>
      <c r="D250" s="228" t="s">
        <v>143</v>
      </c>
      <c r="E250" s="256" t="s">
        <v>1</v>
      </c>
      <c r="F250" s="257" t="s">
        <v>146</v>
      </c>
      <c r="G250" s="255"/>
      <c r="H250" s="258">
        <v>9</v>
      </c>
      <c r="I250" s="259"/>
      <c r="J250" s="255"/>
      <c r="K250" s="255"/>
      <c r="L250" s="260"/>
      <c r="M250" s="261"/>
      <c r="N250" s="262"/>
      <c r="O250" s="262"/>
      <c r="P250" s="262"/>
      <c r="Q250" s="262"/>
      <c r="R250" s="262"/>
      <c r="S250" s="262"/>
      <c r="T250" s="263"/>
      <c r="U250" s="15"/>
      <c r="V250" s="15"/>
      <c r="W250" s="15"/>
      <c r="X250" s="15"/>
      <c r="Y250" s="15"/>
      <c r="Z250" s="15"/>
      <c r="AA250" s="15"/>
      <c r="AB250" s="15"/>
      <c r="AC250" s="15"/>
      <c r="AD250" s="15"/>
      <c r="AE250" s="15"/>
      <c r="AT250" s="264" t="s">
        <v>143</v>
      </c>
      <c r="AU250" s="264" t="s">
        <v>86</v>
      </c>
      <c r="AV250" s="15" t="s">
        <v>139</v>
      </c>
      <c r="AW250" s="15" t="s">
        <v>32</v>
      </c>
      <c r="AX250" s="15" t="s">
        <v>84</v>
      </c>
      <c r="AY250" s="264" t="s">
        <v>132</v>
      </c>
    </row>
    <row r="251" s="12" customFormat="1" ht="22.8" customHeight="1">
      <c r="A251" s="12"/>
      <c r="B251" s="199"/>
      <c r="C251" s="200"/>
      <c r="D251" s="201" t="s">
        <v>75</v>
      </c>
      <c r="E251" s="213" t="s">
        <v>291</v>
      </c>
      <c r="F251" s="213" t="s">
        <v>292</v>
      </c>
      <c r="G251" s="200"/>
      <c r="H251" s="200"/>
      <c r="I251" s="203"/>
      <c r="J251" s="214">
        <f>BK251</f>
        <v>0</v>
      </c>
      <c r="K251" s="200"/>
      <c r="L251" s="205"/>
      <c r="M251" s="206"/>
      <c r="N251" s="207"/>
      <c r="O251" s="207"/>
      <c r="P251" s="208">
        <f>SUM(P252:P263)</f>
        <v>0</v>
      </c>
      <c r="Q251" s="207"/>
      <c r="R251" s="208">
        <f>SUM(R252:R263)</f>
        <v>0</v>
      </c>
      <c r="S251" s="207"/>
      <c r="T251" s="209">
        <f>SUM(T252:T263)</f>
        <v>0</v>
      </c>
      <c r="U251" s="12"/>
      <c r="V251" s="12"/>
      <c r="W251" s="12"/>
      <c r="X251" s="12"/>
      <c r="Y251" s="12"/>
      <c r="Z251" s="12"/>
      <c r="AA251" s="12"/>
      <c r="AB251" s="12"/>
      <c r="AC251" s="12"/>
      <c r="AD251" s="12"/>
      <c r="AE251" s="12"/>
      <c r="AR251" s="210" t="s">
        <v>84</v>
      </c>
      <c r="AT251" s="211" t="s">
        <v>75</v>
      </c>
      <c r="AU251" s="211" t="s">
        <v>84</v>
      </c>
      <c r="AY251" s="210" t="s">
        <v>132</v>
      </c>
      <c r="BK251" s="212">
        <f>SUM(BK252:BK263)</f>
        <v>0</v>
      </c>
    </row>
    <row r="252" s="2" customFormat="1" ht="44.25" customHeight="1">
      <c r="A252" s="38"/>
      <c r="B252" s="39"/>
      <c r="C252" s="215" t="s">
        <v>266</v>
      </c>
      <c r="D252" s="215" t="s">
        <v>134</v>
      </c>
      <c r="E252" s="216" t="s">
        <v>293</v>
      </c>
      <c r="F252" s="217" t="s">
        <v>294</v>
      </c>
      <c r="G252" s="218" t="s">
        <v>93</v>
      </c>
      <c r="H252" s="219">
        <v>726.39999999999998</v>
      </c>
      <c r="I252" s="220"/>
      <c r="J252" s="221">
        <f>ROUND(I252*H252,2)</f>
        <v>0</v>
      </c>
      <c r="K252" s="217" t="s">
        <v>1</v>
      </c>
      <c r="L252" s="44"/>
      <c r="M252" s="222" t="s">
        <v>1</v>
      </c>
      <c r="N252" s="223" t="s">
        <v>41</v>
      </c>
      <c r="O252" s="91"/>
      <c r="P252" s="224">
        <f>O252*H252</f>
        <v>0</v>
      </c>
      <c r="Q252" s="224">
        <v>0</v>
      </c>
      <c r="R252" s="224">
        <f>Q252*H252</f>
        <v>0</v>
      </c>
      <c r="S252" s="224">
        <v>0</v>
      </c>
      <c r="T252" s="225">
        <f>S252*H252</f>
        <v>0</v>
      </c>
      <c r="U252" s="38"/>
      <c r="V252" s="38"/>
      <c r="W252" s="38"/>
      <c r="X252" s="38"/>
      <c r="Y252" s="38"/>
      <c r="Z252" s="38"/>
      <c r="AA252" s="38"/>
      <c r="AB252" s="38"/>
      <c r="AC252" s="38"/>
      <c r="AD252" s="38"/>
      <c r="AE252" s="38"/>
      <c r="AR252" s="226" t="s">
        <v>139</v>
      </c>
      <c r="AT252" s="226" t="s">
        <v>134</v>
      </c>
      <c r="AU252" s="226" t="s">
        <v>86</v>
      </c>
      <c r="AY252" s="17" t="s">
        <v>132</v>
      </c>
      <c r="BE252" s="227">
        <f>IF(N252="základní",J252,0)</f>
        <v>0</v>
      </c>
      <c r="BF252" s="227">
        <f>IF(N252="snížená",J252,0)</f>
        <v>0</v>
      </c>
      <c r="BG252" s="227">
        <f>IF(N252="zákl. přenesená",J252,0)</f>
        <v>0</v>
      </c>
      <c r="BH252" s="227">
        <f>IF(N252="sníž. přenesená",J252,0)</f>
        <v>0</v>
      </c>
      <c r="BI252" s="227">
        <f>IF(N252="nulová",J252,0)</f>
        <v>0</v>
      </c>
      <c r="BJ252" s="17" t="s">
        <v>84</v>
      </c>
      <c r="BK252" s="227">
        <f>ROUND(I252*H252,2)</f>
        <v>0</v>
      </c>
      <c r="BL252" s="17" t="s">
        <v>139</v>
      </c>
      <c r="BM252" s="226" t="s">
        <v>295</v>
      </c>
    </row>
    <row r="253" s="2" customFormat="1">
      <c r="A253" s="38"/>
      <c r="B253" s="39"/>
      <c r="C253" s="40"/>
      <c r="D253" s="228" t="s">
        <v>141</v>
      </c>
      <c r="E253" s="40"/>
      <c r="F253" s="229" t="s">
        <v>142</v>
      </c>
      <c r="G253" s="40"/>
      <c r="H253" s="40"/>
      <c r="I253" s="230"/>
      <c r="J253" s="40"/>
      <c r="K253" s="40"/>
      <c r="L253" s="44"/>
      <c r="M253" s="231"/>
      <c r="N253" s="232"/>
      <c r="O253" s="91"/>
      <c r="P253" s="91"/>
      <c r="Q253" s="91"/>
      <c r="R253" s="91"/>
      <c r="S253" s="91"/>
      <c r="T253" s="92"/>
      <c r="U253" s="38"/>
      <c r="V253" s="38"/>
      <c r="W253" s="38"/>
      <c r="X253" s="38"/>
      <c r="Y253" s="38"/>
      <c r="Z253" s="38"/>
      <c r="AA253" s="38"/>
      <c r="AB253" s="38"/>
      <c r="AC253" s="38"/>
      <c r="AD253" s="38"/>
      <c r="AE253" s="38"/>
      <c r="AT253" s="17" t="s">
        <v>141</v>
      </c>
      <c r="AU253" s="17" t="s">
        <v>86</v>
      </c>
    </row>
    <row r="254" s="13" customFormat="1">
      <c r="A254" s="13"/>
      <c r="B254" s="233"/>
      <c r="C254" s="234"/>
      <c r="D254" s="228" t="s">
        <v>143</v>
      </c>
      <c r="E254" s="235" t="s">
        <v>1</v>
      </c>
      <c r="F254" s="236" t="s">
        <v>296</v>
      </c>
      <c r="G254" s="234"/>
      <c r="H254" s="235" t="s">
        <v>1</v>
      </c>
      <c r="I254" s="237"/>
      <c r="J254" s="234"/>
      <c r="K254" s="234"/>
      <c r="L254" s="238"/>
      <c r="M254" s="239"/>
      <c r="N254" s="240"/>
      <c r="O254" s="240"/>
      <c r="P254" s="240"/>
      <c r="Q254" s="240"/>
      <c r="R254" s="240"/>
      <c r="S254" s="240"/>
      <c r="T254" s="241"/>
      <c r="U254" s="13"/>
      <c r="V254" s="13"/>
      <c r="W254" s="13"/>
      <c r="X254" s="13"/>
      <c r="Y254" s="13"/>
      <c r="Z254" s="13"/>
      <c r="AA254" s="13"/>
      <c r="AB254" s="13"/>
      <c r="AC254" s="13"/>
      <c r="AD254" s="13"/>
      <c r="AE254" s="13"/>
      <c r="AT254" s="242" t="s">
        <v>143</v>
      </c>
      <c r="AU254" s="242" t="s">
        <v>86</v>
      </c>
      <c r="AV254" s="13" t="s">
        <v>84</v>
      </c>
      <c r="AW254" s="13" t="s">
        <v>32</v>
      </c>
      <c r="AX254" s="13" t="s">
        <v>76</v>
      </c>
      <c r="AY254" s="242" t="s">
        <v>132</v>
      </c>
    </row>
    <row r="255" s="14" customFormat="1">
      <c r="A255" s="14"/>
      <c r="B255" s="243"/>
      <c r="C255" s="244"/>
      <c r="D255" s="228" t="s">
        <v>143</v>
      </c>
      <c r="E255" s="245" t="s">
        <v>1</v>
      </c>
      <c r="F255" s="246" t="s">
        <v>297</v>
      </c>
      <c r="G255" s="244"/>
      <c r="H255" s="247">
        <v>515.20000000000005</v>
      </c>
      <c r="I255" s="248"/>
      <c r="J255" s="244"/>
      <c r="K255" s="244"/>
      <c r="L255" s="249"/>
      <c r="M255" s="250"/>
      <c r="N255" s="251"/>
      <c r="O255" s="251"/>
      <c r="P255" s="251"/>
      <c r="Q255" s="251"/>
      <c r="R255" s="251"/>
      <c r="S255" s="251"/>
      <c r="T255" s="252"/>
      <c r="U255" s="14"/>
      <c r="V255" s="14"/>
      <c r="W255" s="14"/>
      <c r="X255" s="14"/>
      <c r="Y255" s="14"/>
      <c r="Z255" s="14"/>
      <c r="AA255" s="14"/>
      <c r="AB255" s="14"/>
      <c r="AC255" s="14"/>
      <c r="AD255" s="14"/>
      <c r="AE255" s="14"/>
      <c r="AT255" s="253" t="s">
        <v>143</v>
      </c>
      <c r="AU255" s="253" t="s">
        <v>86</v>
      </c>
      <c r="AV255" s="14" t="s">
        <v>86</v>
      </c>
      <c r="AW255" s="14" t="s">
        <v>32</v>
      </c>
      <c r="AX255" s="14" t="s">
        <v>76</v>
      </c>
      <c r="AY255" s="253" t="s">
        <v>132</v>
      </c>
    </row>
    <row r="256" s="13" customFormat="1">
      <c r="A256" s="13"/>
      <c r="B256" s="233"/>
      <c r="C256" s="234"/>
      <c r="D256" s="228" t="s">
        <v>143</v>
      </c>
      <c r="E256" s="235" t="s">
        <v>1</v>
      </c>
      <c r="F256" s="236" t="s">
        <v>298</v>
      </c>
      <c r="G256" s="234"/>
      <c r="H256" s="235" t="s">
        <v>1</v>
      </c>
      <c r="I256" s="237"/>
      <c r="J256" s="234"/>
      <c r="K256" s="234"/>
      <c r="L256" s="238"/>
      <c r="M256" s="239"/>
      <c r="N256" s="240"/>
      <c r="O256" s="240"/>
      <c r="P256" s="240"/>
      <c r="Q256" s="240"/>
      <c r="R256" s="240"/>
      <c r="S256" s="240"/>
      <c r="T256" s="241"/>
      <c r="U256" s="13"/>
      <c r="V256" s="13"/>
      <c r="W256" s="13"/>
      <c r="X256" s="13"/>
      <c r="Y256" s="13"/>
      <c r="Z256" s="13"/>
      <c r="AA256" s="13"/>
      <c r="AB256" s="13"/>
      <c r="AC256" s="13"/>
      <c r="AD256" s="13"/>
      <c r="AE256" s="13"/>
      <c r="AT256" s="242" t="s">
        <v>143</v>
      </c>
      <c r="AU256" s="242" t="s">
        <v>86</v>
      </c>
      <c r="AV256" s="13" t="s">
        <v>84</v>
      </c>
      <c r="AW256" s="13" t="s">
        <v>32</v>
      </c>
      <c r="AX256" s="13" t="s">
        <v>76</v>
      </c>
      <c r="AY256" s="242" t="s">
        <v>132</v>
      </c>
    </row>
    <row r="257" s="14" customFormat="1">
      <c r="A257" s="14"/>
      <c r="B257" s="243"/>
      <c r="C257" s="244"/>
      <c r="D257" s="228" t="s">
        <v>143</v>
      </c>
      <c r="E257" s="245" t="s">
        <v>1</v>
      </c>
      <c r="F257" s="246" t="s">
        <v>299</v>
      </c>
      <c r="G257" s="244"/>
      <c r="H257" s="247">
        <v>211.19999999999999</v>
      </c>
      <c r="I257" s="248"/>
      <c r="J257" s="244"/>
      <c r="K257" s="244"/>
      <c r="L257" s="249"/>
      <c r="M257" s="250"/>
      <c r="N257" s="251"/>
      <c r="O257" s="251"/>
      <c r="P257" s="251"/>
      <c r="Q257" s="251"/>
      <c r="R257" s="251"/>
      <c r="S257" s="251"/>
      <c r="T257" s="252"/>
      <c r="U257" s="14"/>
      <c r="V257" s="14"/>
      <c r="W257" s="14"/>
      <c r="X257" s="14"/>
      <c r="Y257" s="14"/>
      <c r="Z257" s="14"/>
      <c r="AA257" s="14"/>
      <c r="AB257" s="14"/>
      <c r="AC257" s="14"/>
      <c r="AD257" s="14"/>
      <c r="AE257" s="14"/>
      <c r="AT257" s="253" t="s">
        <v>143</v>
      </c>
      <c r="AU257" s="253" t="s">
        <v>86</v>
      </c>
      <c r="AV257" s="14" t="s">
        <v>86</v>
      </c>
      <c r="AW257" s="14" t="s">
        <v>32</v>
      </c>
      <c r="AX257" s="14" t="s">
        <v>76</v>
      </c>
      <c r="AY257" s="253" t="s">
        <v>132</v>
      </c>
    </row>
    <row r="258" s="15" customFormat="1">
      <c r="A258" s="15"/>
      <c r="B258" s="254"/>
      <c r="C258" s="255"/>
      <c r="D258" s="228" t="s">
        <v>143</v>
      </c>
      <c r="E258" s="256" t="s">
        <v>91</v>
      </c>
      <c r="F258" s="257" t="s">
        <v>146</v>
      </c>
      <c r="G258" s="255"/>
      <c r="H258" s="258">
        <v>726.39999999999998</v>
      </c>
      <c r="I258" s="259"/>
      <c r="J258" s="255"/>
      <c r="K258" s="255"/>
      <c r="L258" s="260"/>
      <c r="M258" s="261"/>
      <c r="N258" s="262"/>
      <c r="O258" s="262"/>
      <c r="P258" s="262"/>
      <c r="Q258" s="262"/>
      <c r="R258" s="262"/>
      <c r="S258" s="262"/>
      <c r="T258" s="263"/>
      <c r="U258" s="15"/>
      <c r="V258" s="15"/>
      <c r="W258" s="15"/>
      <c r="X258" s="15"/>
      <c r="Y258" s="15"/>
      <c r="Z258" s="15"/>
      <c r="AA258" s="15"/>
      <c r="AB258" s="15"/>
      <c r="AC258" s="15"/>
      <c r="AD258" s="15"/>
      <c r="AE258" s="15"/>
      <c r="AT258" s="264" t="s">
        <v>143</v>
      </c>
      <c r="AU258" s="264" t="s">
        <v>86</v>
      </c>
      <c r="AV258" s="15" t="s">
        <v>139</v>
      </c>
      <c r="AW258" s="15" t="s">
        <v>32</v>
      </c>
      <c r="AX258" s="15" t="s">
        <v>84</v>
      </c>
      <c r="AY258" s="264" t="s">
        <v>132</v>
      </c>
    </row>
    <row r="259" s="2" customFormat="1" ht="44.25" customHeight="1">
      <c r="A259" s="38"/>
      <c r="B259" s="39"/>
      <c r="C259" s="215" t="s">
        <v>300</v>
      </c>
      <c r="D259" s="215" t="s">
        <v>134</v>
      </c>
      <c r="E259" s="216" t="s">
        <v>301</v>
      </c>
      <c r="F259" s="217" t="s">
        <v>302</v>
      </c>
      <c r="G259" s="218" t="s">
        <v>93</v>
      </c>
      <c r="H259" s="219">
        <v>154.52000000000001</v>
      </c>
      <c r="I259" s="220"/>
      <c r="J259" s="221">
        <f>ROUND(I259*H259,2)</f>
        <v>0</v>
      </c>
      <c r="K259" s="217" t="s">
        <v>1</v>
      </c>
      <c r="L259" s="44"/>
      <c r="M259" s="222" t="s">
        <v>1</v>
      </c>
      <c r="N259" s="223" t="s">
        <v>41</v>
      </c>
      <c r="O259" s="91"/>
      <c r="P259" s="224">
        <f>O259*H259</f>
        <v>0</v>
      </c>
      <c r="Q259" s="224">
        <v>0</v>
      </c>
      <c r="R259" s="224">
        <f>Q259*H259</f>
        <v>0</v>
      </c>
      <c r="S259" s="224">
        <v>0</v>
      </c>
      <c r="T259" s="225">
        <f>S259*H259</f>
        <v>0</v>
      </c>
      <c r="U259" s="38"/>
      <c r="V259" s="38"/>
      <c r="W259" s="38"/>
      <c r="X259" s="38"/>
      <c r="Y259" s="38"/>
      <c r="Z259" s="38"/>
      <c r="AA259" s="38"/>
      <c r="AB259" s="38"/>
      <c r="AC259" s="38"/>
      <c r="AD259" s="38"/>
      <c r="AE259" s="38"/>
      <c r="AR259" s="226" t="s">
        <v>139</v>
      </c>
      <c r="AT259" s="226" t="s">
        <v>134</v>
      </c>
      <c r="AU259" s="226" t="s">
        <v>86</v>
      </c>
      <c r="AY259" s="17" t="s">
        <v>132</v>
      </c>
      <c r="BE259" s="227">
        <f>IF(N259="základní",J259,0)</f>
        <v>0</v>
      </c>
      <c r="BF259" s="227">
        <f>IF(N259="snížená",J259,0)</f>
        <v>0</v>
      </c>
      <c r="BG259" s="227">
        <f>IF(N259="zákl. přenesená",J259,0)</f>
        <v>0</v>
      </c>
      <c r="BH259" s="227">
        <f>IF(N259="sníž. přenesená",J259,0)</f>
        <v>0</v>
      </c>
      <c r="BI259" s="227">
        <f>IF(N259="nulová",J259,0)</f>
        <v>0</v>
      </c>
      <c r="BJ259" s="17" t="s">
        <v>84</v>
      </c>
      <c r="BK259" s="227">
        <f>ROUND(I259*H259,2)</f>
        <v>0</v>
      </c>
      <c r="BL259" s="17" t="s">
        <v>139</v>
      </c>
      <c r="BM259" s="226" t="s">
        <v>303</v>
      </c>
    </row>
    <row r="260" s="13" customFormat="1">
      <c r="A260" s="13"/>
      <c r="B260" s="233"/>
      <c r="C260" s="234"/>
      <c r="D260" s="228" t="s">
        <v>143</v>
      </c>
      <c r="E260" s="235" t="s">
        <v>1</v>
      </c>
      <c r="F260" s="236" t="s">
        <v>304</v>
      </c>
      <c r="G260" s="234"/>
      <c r="H260" s="235" t="s">
        <v>1</v>
      </c>
      <c r="I260" s="237"/>
      <c r="J260" s="234"/>
      <c r="K260" s="234"/>
      <c r="L260" s="238"/>
      <c r="M260" s="239"/>
      <c r="N260" s="240"/>
      <c r="O260" s="240"/>
      <c r="P260" s="240"/>
      <c r="Q260" s="240"/>
      <c r="R260" s="240"/>
      <c r="S260" s="240"/>
      <c r="T260" s="241"/>
      <c r="U260" s="13"/>
      <c r="V260" s="13"/>
      <c r="W260" s="13"/>
      <c r="X260" s="13"/>
      <c r="Y260" s="13"/>
      <c r="Z260" s="13"/>
      <c r="AA260" s="13"/>
      <c r="AB260" s="13"/>
      <c r="AC260" s="13"/>
      <c r="AD260" s="13"/>
      <c r="AE260" s="13"/>
      <c r="AT260" s="242" t="s">
        <v>143</v>
      </c>
      <c r="AU260" s="242" t="s">
        <v>86</v>
      </c>
      <c r="AV260" s="13" t="s">
        <v>84</v>
      </c>
      <c r="AW260" s="13" t="s">
        <v>32</v>
      </c>
      <c r="AX260" s="13" t="s">
        <v>76</v>
      </c>
      <c r="AY260" s="242" t="s">
        <v>132</v>
      </c>
    </row>
    <row r="261" s="14" customFormat="1">
      <c r="A261" s="14"/>
      <c r="B261" s="243"/>
      <c r="C261" s="244"/>
      <c r="D261" s="228" t="s">
        <v>143</v>
      </c>
      <c r="E261" s="245" t="s">
        <v>1</v>
      </c>
      <c r="F261" s="246" t="s">
        <v>305</v>
      </c>
      <c r="G261" s="244"/>
      <c r="H261" s="247">
        <v>880.91999999999996</v>
      </c>
      <c r="I261" s="248"/>
      <c r="J261" s="244"/>
      <c r="K261" s="244"/>
      <c r="L261" s="249"/>
      <c r="M261" s="250"/>
      <c r="N261" s="251"/>
      <c r="O261" s="251"/>
      <c r="P261" s="251"/>
      <c r="Q261" s="251"/>
      <c r="R261" s="251"/>
      <c r="S261" s="251"/>
      <c r="T261" s="252"/>
      <c r="U261" s="14"/>
      <c r="V261" s="14"/>
      <c r="W261" s="14"/>
      <c r="X261" s="14"/>
      <c r="Y261" s="14"/>
      <c r="Z261" s="14"/>
      <c r="AA261" s="14"/>
      <c r="AB261" s="14"/>
      <c r="AC261" s="14"/>
      <c r="AD261" s="14"/>
      <c r="AE261" s="14"/>
      <c r="AT261" s="253" t="s">
        <v>143</v>
      </c>
      <c r="AU261" s="253" t="s">
        <v>86</v>
      </c>
      <c r="AV261" s="14" t="s">
        <v>86</v>
      </c>
      <c r="AW261" s="14" t="s">
        <v>32</v>
      </c>
      <c r="AX261" s="14" t="s">
        <v>76</v>
      </c>
      <c r="AY261" s="253" t="s">
        <v>132</v>
      </c>
    </row>
    <row r="262" s="14" customFormat="1">
      <c r="A262" s="14"/>
      <c r="B262" s="243"/>
      <c r="C262" s="244"/>
      <c r="D262" s="228" t="s">
        <v>143</v>
      </c>
      <c r="E262" s="245" t="s">
        <v>1</v>
      </c>
      <c r="F262" s="246" t="s">
        <v>306</v>
      </c>
      <c r="G262" s="244"/>
      <c r="H262" s="247">
        <v>-726.39999999999998</v>
      </c>
      <c r="I262" s="248"/>
      <c r="J262" s="244"/>
      <c r="K262" s="244"/>
      <c r="L262" s="249"/>
      <c r="M262" s="250"/>
      <c r="N262" s="251"/>
      <c r="O262" s="251"/>
      <c r="P262" s="251"/>
      <c r="Q262" s="251"/>
      <c r="R262" s="251"/>
      <c r="S262" s="251"/>
      <c r="T262" s="252"/>
      <c r="U262" s="14"/>
      <c r="V262" s="14"/>
      <c r="W262" s="14"/>
      <c r="X262" s="14"/>
      <c r="Y262" s="14"/>
      <c r="Z262" s="14"/>
      <c r="AA262" s="14"/>
      <c r="AB262" s="14"/>
      <c r="AC262" s="14"/>
      <c r="AD262" s="14"/>
      <c r="AE262" s="14"/>
      <c r="AT262" s="253" t="s">
        <v>143</v>
      </c>
      <c r="AU262" s="253" t="s">
        <v>86</v>
      </c>
      <c r="AV262" s="14" t="s">
        <v>86</v>
      </c>
      <c r="AW262" s="14" t="s">
        <v>32</v>
      </c>
      <c r="AX262" s="14" t="s">
        <v>76</v>
      </c>
      <c r="AY262" s="253" t="s">
        <v>132</v>
      </c>
    </row>
    <row r="263" s="15" customFormat="1">
      <c r="A263" s="15"/>
      <c r="B263" s="254"/>
      <c r="C263" s="255"/>
      <c r="D263" s="228" t="s">
        <v>143</v>
      </c>
      <c r="E263" s="256" t="s">
        <v>1</v>
      </c>
      <c r="F263" s="257" t="s">
        <v>146</v>
      </c>
      <c r="G263" s="255"/>
      <c r="H263" s="258">
        <v>154.52000000000001</v>
      </c>
      <c r="I263" s="259"/>
      <c r="J263" s="255"/>
      <c r="K263" s="255"/>
      <c r="L263" s="260"/>
      <c r="M263" s="261"/>
      <c r="N263" s="262"/>
      <c r="O263" s="262"/>
      <c r="P263" s="262"/>
      <c r="Q263" s="262"/>
      <c r="R263" s="262"/>
      <c r="S263" s="262"/>
      <c r="T263" s="263"/>
      <c r="U263" s="15"/>
      <c r="V263" s="15"/>
      <c r="W263" s="15"/>
      <c r="X263" s="15"/>
      <c r="Y263" s="15"/>
      <c r="Z263" s="15"/>
      <c r="AA263" s="15"/>
      <c r="AB263" s="15"/>
      <c r="AC263" s="15"/>
      <c r="AD263" s="15"/>
      <c r="AE263" s="15"/>
      <c r="AT263" s="264" t="s">
        <v>143</v>
      </c>
      <c r="AU263" s="264" t="s">
        <v>86</v>
      </c>
      <c r="AV263" s="15" t="s">
        <v>139</v>
      </c>
      <c r="AW263" s="15" t="s">
        <v>32</v>
      </c>
      <c r="AX263" s="15" t="s">
        <v>84</v>
      </c>
      <c r="AY263" s="264" t="s">
        <v>132</v>
      </c>
    </row>
    <row r="264" s="12" customFormat="1" ht="22.8" customHeight="1">
      <c r="A264" s="12"/>
      <c r="B264" s="199"/>
      <c r="C264" s="200"/>
      <c r="D264" s="201" t="s">
        <v>75</v>
      </c>
      <c r="E264" s="213" t="s">
        <v>307</v>
      </c>
      <c r="F264" s="213" t="s">
        <v>308</v>
      </c>
      <c r="G264" s="200"/>
      <c r="H264" s="200"/>
      <c r="I264" s="203"/>
      <c r="J264" s="214">
        <f>BK264</f>
        <v>0</v>
      </c>
      <c r="K264" s="200"/>
      <c r="L264" s="205"/>
      <c r="M264" s="206"/>
      <c r="N264" s="207"/>
      <c r="O264" s="207"/>
      <c r="P264" s="208">
        <f>P265</f>
        <v>0</v>
      </c>
      <c r="Q264" s="207"/>
      <c r="R264" s="208">
        <f>R265</f>
        <v>0</v>
      </c>
      <c r="S264" s="207"/>
      <c r="T264" s="209">
        <f>T265</f>
        <v>0</v>
      </c>
      <c r="U264" s="12"/>
      <c r="V264" s="12"/>
      <c r="W264" s="12"/>
      <c r="X264" s="12"/>
      <c r="Y264" s="12"/>
      <c r="Z264" s="12"/>
      <c r="AA264" s="12"/>
      <c r="AB264" s="12"/>
      <c r="AC264" s="12"/>
      <c r="AD264" s="12"/>
      <c r="AE264" s="12"/>
      <c r="AR264" s="210" t="s">
        <v>84</v>
      </c>
      <c r="AT264" s="211" t="s">
        <v>75</v>
      </c>
      <c r="AU264" s="211" t="s">
        <v>84</v>
      </c>
      <c r="AY264" s="210" t="s">
        <v>132</v>
      </c>
      <c r="BK264" s="212">
        <f>BK265</f>
        <v>0</v>
      </c>
    </row>
    <row r="265" s="2" customFormat="1" ht="44.25" customHeight="1">
      <c r="A265" s="38"/>
      <c r="B265" s="39"/>
      <c r="C265" s="215" t="s">
        <v>309</v>
      </c>
      <c r="D265" s="215" t="s">
        <v>134</v>
      </c>
      <c r="E265" s="216" t="s">
        <v>310</v>
      </c>
      <c r="F265" s="217" t="s">
        <v>311</v>
      </c>
      <c r="G265" s="218" t="s">
        <v>93</v>
      </c>
      <c r="H265" s="219">
        <v>355.04599999999999</v>
      </c>
      <c r="I265" s="220"/>
      <c r="J265" s="221">
        <f>ROUND(I265*H265,2)</f>
        <v>0</v>
      </c>
      <c r="K265" s="217" t="s">
        <v>1</v>
      </c>
      <c r="L265" s="44"/>
      <c r="M265" s="222" t="s">
        <v>1</v>
      </c>
      <c r="N265" s="223" t="s">
        <v>41</v>
      </c>
      <c r="O265" s="91"/>
      <c r="P265" s="224">
        <f>O265*H265</f>
        <v>0</v>
      </c>
      <c r="Q265" s="224">
        <v>0</v>
      </c>
      <c r="R265" s="224">
        <f>Q265*H265</f>
        <v>0</v>
      </c>
      <c r="S265" s="224">
        <v>0</v>
      </c>
      <c r="T265" s="225">
        <f>S265*H265</f>
        <v>0</v>
      </c>
      <c r="U265" s="38"/>
      <c r="V265" s="38"/>
      <c r="W265" s="38"/>
      <c r="X265" s="38"/>
      <c r="Y265" s="38"/>
      <c r="Z265" s="38"/>
      <c r="AA265" s="38"/>
      <c r="AB265" s="38"/>
      <c r="AC265" s="38"/>
      <c r="AD265" s="38"/>
      <c r="AE265" s="38"/>
      <c r="AR265" s="226" t="s">
        <v>139</v>
      </c>
      <c r="AT265" s="226" t="s">
        <v>134</v>
      </c>
      <c r="AU265" s="226" t="s">
        <v>86</v>
      </c>
      <c r="AY265" s="17" t="s">
        <v>132</v>
      </c>
      <c r="BE265" s="227">
        <f>IF(N265="základní",J265,0)</f>
        <v>0</v>
      </c>
      <c r="BF265" s="227">
        <f>IF(N265="snížená",J265,0)</f>
        <v>0</v>
      </c>
      <c r="BG265" s="227">
        <f>IF(N265="zákl. přenesená",J265,0)</f>
        <v>0</v>
      </c>
      <c r="BH265" s="227">
        <f>IF(N265="sníž. přenesená",J265,0)</f>
        <v>0</v>
      </c>
      <c r="BI265" s="227">
        <f>IF(N265="nulová",J265,0)</f>
        <v>0</v>
      </c>
      <c r="BJ265" s="17" t="s">
        <v>84</v>
      </c>
      <c r="BK265" s="227">
        <f>ROUND(I265*H265,2)</f>
        <v>0</v>
      </c>
      <c r="BL265" s="17" t="s">
        <v>139</v>
      </c>
      <c r="BM265" s="226" t="s">
        <v>312</v>
      </c>
    </row>
    <row r="266" s="12" customFormat="1" ht="25.92" customHeight="1">
      <c r="A266" s="12"/>
      <c r="B266" s="199"/>
      <c r="C266" s="200"/>
      <c r="D266" s="201" t="s">
        <v>75</v>
      </c>
      <c r="E266" s="202" t="s">
        <v>313</v>
      </c>
      <c r="F266" s="202" t="s">
        <v>314</v>
      </c>
      <c r="G266" s="200"/>
      <c r="H266" s="200"/>
      <c r="I266" s="203"/>
      <c r="J266" s="204">
        <f>BK266</f>
        <v>0</v>
      </c>
      <c r="K266" s="200"/>
      <c r="L266" s="205"/>
      <c r="M266" s="206"/>
      <c r="N266" s="207"/>
      <c r="O266" s="207"/>
      <c r="P266" s="208">
        <f>P267+P270+P273</f>
        <v>0</v>
      </c>
      <c r="Q266" s="207"/>
      <c r="R266" s="208">
        <f>R267+R270+R273</f>
        <v>0</v>
      </c>
      <c r="S266" s="207"/>
      <c r="T266" s="209">
        <f>T267+T270+T273</f>
        <v>0</v>
      </c>
      <c r="U266" s="12"/>
      <c r="V266" s="12"/>
      <c r="W266" s="12"/>
      <c r="X266" s="12"/>
      <c r="Y266" s="12"/>
      <c r="Z266" s="12"/>
      <c r="AA266" s="12"/>
      <c r="AB266" s="12"/>
      <c r="AC266" s="12"/>
      <c r="AD266" s="12"/>
      <c r="AE266" s="12"/>
      <c r="AR266" s="210" t="s">
        <v>164</v>
      </c>
      <c r="AT266" s="211" t="s">
        <v>75</v>
      </c>
      <c r="AU266" s="211" t="s">
        <v>76</v>
      </c>
      <c r="AY266" s="210" t="s">
        <v>132</v>
      </c>
      <c r="BK266" s="212">
        <f>BK267+BK270+BK273</f>
        <v>0</v>
      </c>
    </row>
    <row r="267" s="12" customFormat="1" ht="22.8" customHeight="1">
      <c r="A267" s="12"/>
      <c r="B267" s="199"/>
      <c r="C267" s="200"/>
      <c r="D267" s="201" t="s">
        <v>75</v>
      </c>
      <c r="E267" s="213" t="s">
        <v>315</v>
      </c>
      <c r="F267" s="213" t="s">
        <v>316</v>
      </c>
      <c r="G267" s="200"/>
      <c r="H267" s="200"/>
      <c r="I267" s="203"/>
      <c r="J267" s="214">
        <f>BK267</f>
        <v>0</v>
      </c>
      <c r="K267" s="200"/>
      <c r="L267" s="205"/>
      <c r="M267" s="206"/>
      <c r="N267" s="207"/>
      <c r="O267" s="207"/>
      <c r="P267" s="208">
        <f>SUM(P268:P269)</f>
        <v>0</v>
      </c>
      <c r="Q267" s="207"/>
      <c r="R267" s="208">
        <f>SUM(R268:R269)</f>
        <v>0</v>
      </c>
      <c r="S267" s="207"/>
      <c r="T267" s="209">
        <f>SUM(T268:T269)</f>
        <v>0</v>
      </c>
      <c r="U267" s="12"/>
      <c r="V267" s="12"/>
      <c r="W267" s="12"/>
      <c r="X267" s="12"/>
      <c r="Y267" s="12"/>
      <c r="Z267" s="12"/>
      <c r="AA267" s="12"/>
      <c r="AB267" s="12"/>
      <c r="AC267" s="12"/>
      <c r="AD267" s="12"/>
      <c r="AE267" s="12"/>
      <c r="AR267" s="210" t="s">
        <v>164</v>
      </c>
      <c r="AT267" s="211" t="s">
        <v>75</v>
      </c>
      <c r="AU267" s="211" t="s">
        <v>84</v>
      </c>
      <c r="AY267" s="210" t="s">
        <v>132</v>
      </c>
      <c r="BK267" s="212">
        <f>SUM(BK268:BK269)</f>
        <v>0</v>
      </c>
    </row>
    <row r="268" s="2" customFormat="1" ht="16.5" customHeight="1">
      <c r="A268" s="38"/>
      <c r="B268" s="39"/>
      <c r="C268" s="215" t="s">
        <v>244</v>
      </c>
      <c r="D268" s="215" t="s">
        <v>134</v>
      </c>
      <c r="E268" s="216" t="s">
        <v>317</v>
      </c>
      <c r="F268" s="217" t="s">
        <v>318</v>
      </c>
      <c r="G268" s="218" t="s">
        <v>319</v>
      </c>
      <c r="H268" s="219">
        <v>1</v>
      </c>
      <c r="I268" s="220"/>
      <c r="J268" s="221">
        <f>ROUND(I268*H268,2)</f>
        <v>0</v>
      </c>
      <c r="K268" s="217" t="s">
        <v>1</v>
      </c>
      <c r="L268" s="44"/>
      <c r="M268" s="222" t="s">
        <v>1</v>
      </c>
      <c r="N268" s="223" t="s">
        <v>41</v>
      </c>
      <c r="O268" s="91"/>
      <c r="P268" s="224">
        <f>O268*H268</f>
        <v>0</v>
      </c>
      <c r="Q268" s="224">
        <v>0</v>
      </c>
      <c r="R268" s="224">
        <f>Q268*H268</f>
        <v>0</v>
      </c>
      <c r="S268" s="224">
        <v>0</v>
      </c>
      <c r="T268" s="225">
        <f>S268*H268</f>
        <v>0</v>
      </c>
      <c r="U268" s="38"/>
      <c r="V268" s="38"/>
      <c r="W268" s="38"/>
      <c r="X268" s="38"/>
      <c r="Y268" s="38"/>
      <c r="Z268" s="38"/>
      <c r="AA268" s="38"/>
      <c r="AB268" s="38"/>
      <c r="AC268" s="38"/>
      <c r="AD268" s="38"/>
      <c r="AE268" s="38"/>
      <c r="AR268" s="226" t="s">
        <v>320</v>
      </c>
      <c r="AT268" s="226" t="s">
        <v>134</v>
      </c>
      <c r="AU268" s="226" t="s">
        <v>86</v>
      </c>
      <c r="AY268" s="17" t="s">
        <v>132</v>
      </c>
      <c r="BE268" s="227">
        <f>IF(N268="základní",J268,0)</f>
        <v>0</v>
      </c>
      <c r="BF268" s="227">
        <f>IF(N268="snížená",J268,0)</f>
        <v>0</v>
      </c>
      <c r="BG268" s="227">
        <f>IF(N268="zákl. přenesená",J268,0)</f>
        <v>0</v>
      </c>
      <c r="BH268" s="227">
        <f>IF(N268="sníž. přenesená",J268,0)</f>
        <v>0</v>
      </c>
      <c r="BI268" s="227">
        <f>IF(N268="nulová",J268,0)</f>
        <v>0</v>
      </c>
      <c r="BJ268" s="17" t="s">
        <v>84</v>
      </c>
      <c r="BK268" s="227">
        <f>ROUND(I268*H268,2)</f>
        <v>0</v>
      </c>
      <c r="BL268" s="17" t="s">
        <v>320</v>
      </c>
      <c r="BM268" s="226" t="s">
        <v>321</v>
      </c>
    </row>
    <row r="269" s="2" customFormat="1" ht="24.15" customHeight="1">
      <c r="A269" s="38"/>
      <c r="B269" s="39"/>
      <c r="C269" s="215" t="s">
        <v>322</v>
      </c>
      <c r="D269" s="215" t="s">
        <v>134</v>
      </c>
      <c r="E269" s="216" t="s">
        <v>323</v>
      </c>
      <c r="F269" s="217" t="s">
        <v>324</v>
      </c>
      <c r="G269" s="218" t="s">
        <v>319</v>
      </c>
      <c r="H269" s="219">
        <v>1</v>
      </c>
      <c r="I269" s="220"/>
      <c r="J269" s="221">
        <f>ROUND(I269*H269,2)</f>
        <v>0</v>
      </c>
      <c r="K269" s="217" t="s">
        <v>1</v>
      </c>
      <c r="L269" s="44"/>
      <c r="M269" s="222" t="s">
        <v>1</v>
      </c>
      <c r="N269" s="223" t="s">
        <v>41</v>
      </c>
      <c r="O269" s="91"/>
      <c r="P269" s="224">
        <f>O269*H269</f>
        <v>0</v>
      </c>
      <c r="Q269" s="224">
        <v>0</v>
      </c>
      <c r="R269" s="224">
        <f>Q269*H269</f>
        <v>0</v>
      </c>
      <c r="S269" s="224">
        <v>0</v>
      </c>
      <c r="T269" s="225">
        <f>S269*H269</f>
        <v>0</v>
      </c>
      <c r="U269" s="38"/>
      <c r="V269" s="38"/>
      <c r="W269" s="38"/>
      <c r="X269" s="38"/>
      <c r="Y269" s="38"/>
      <c r="Z269" s="38"/>
      <c r="AA269" s="38"/>
      <c r="AB269" s="38"/>
      <c r="AC269" s="38"/>
      <c r="AD269" s="38"/>
      <c r="AE269" s="38"/>
      <c r="AR269" s="226" t="s">
        <v>320</v>
      </c>
      <c r="AT269" s="226" t="s">
        <v>134</v>
      </c>
      <c r="AU269" s="226" t="s">
        <v>86</v>
      </c>
      <c r="AY269" s="17" t="s">
        <v>132</v>
      </c>
      <c r="BE269" s="227">
        <f>IF(N269="základní",J269,0)</f>
        <v>0</v>
      </c>
      <c r="BF269" s="227">
        <f>IF(N269="snížená",J269,0)</f>
        <v>0</v>
      </c>
      <c r="BG269" s="227">
        <f>IF(N269="zákl. přenesená",J269,0)</f>
        <v>0</v>
      </c>
      <c r="BH269" s="227">
        <f>IF(N269="sníž. přenesená",J269,0)</f>
        <v>0</v>
      </c>
      <c r="BI269" s="227">
        <f>IF(N269="nulová",J269,0)</f>
        <v>0</v>
      </c>
      <c r="BJ269" s="17" t="s">
        <v>84</v>
      </c>
      <c r="BK269" s="227">
        <f>ROUND(I269*H269,2)</f>
        <v>0</v>
      </c>
      <c r="BL269" s="17" t="s">
        <v>320</v>
      </c>
      <c r="BM269" s="226" t="s">
        <v>325</v>
      </c>
    </row>
    <row r="270" s="12" customFormat="1" ht="22.8" customHeight="1">
      <c r="A270" s="12"/>
      <c r="B270" s="199"/>
      <c r="C270" s="200"/>
      <c r="D270" s="201" t="s">
        <v>75</v>
      </c>
      <c r="E270" s="213" t="s">
        <v>326</v>
      </c>
      <c r="F270" s="213" t="s">
        <v>327</v>
      </c>
      <c r="G270" s="200"/>
      <c r="H270" s="200"/>
      <c r="I270" s="203"/>
      <c r="J270" s="214">
        <f>BK270</f>
        <v>0</v>
      </c>
      <c r="K270" s="200"/>
      <c r="L270" s="205"/>
      <c r="M270" s="206"/>
      <c r="N270" s="207"/>
      <c r="O270" s="207"/>
      <c r="P270" s="208">
        <f>SUM(P271:P272)</f>
        <v>0</v>
      </c>
      <c r="Q270" s="207"/>
      <c r="R270" s="208">
        <f>SUM(R271:R272)</f>
        <v>0</v>
      </c>
      <c r="S270" s="207"/>
      <c r="T270" s="209">
        <f>SUM(T271:T272)</f>
        <v>0</v>
      </c>
      <c r="U270" s="12"/>
      <c r="V270" s="12"/>
      <c r="W270" s="12"/>
      <c r="X270" s="12"/>
      <c r="Y270" s="12"/>
      <c r="Z270" s="12"/>
      <c r="AA270" s="12"/>
      <c r="AB270" s="12"/>
      <c r="AC270" s="12"/>
      <c r="AD270" s="12"/>
      <c r="AE270" s="12"/>
      <c r="AR270" s="210" t="s">
        <v>164</v>
      </c>
      <c r="AT270" s="211" t="s">
        <v>75</v>
      </c>
      <c r="AU270" s="211" t="s">
        <v>84</v>
      </c>
      <c r="AY270" s="210" t="s">
        <v>132</v>
      </c>
      <c r="BK270" s="212">
        <f>SUM(BK271:BK272)</f>
        <v>0</v>
      </c>
    </row>
    <row r="271" s="2" customFormat="1" ht="21.75" customHeight="1">
      <c r="A271" s="38"/>
      <c r="B271" s="39"/>
      <c r="C271" s="215" t="s">
        <v>276</v>
      </c>
      <c r="D271" s="215" t="s">
        <v>134</v>
      </c>
      <c r="E271" s="216" t="s">
        <v>328</v>
      </c>
      <c r="F271" s="217" t="s">
        <v>329</v>
      </c>
      <c r="G271" s="218" t="s">
        <v>319</v>
      </c>
      <c r="H271" s="219">
        <v>1</v>
      </c>
      <c r="I271" s="220"/>
      <c r="J271" s="221">
        <f>ROUND(I271*H271,2)</f>
        <v>0</v>
      </c>
      <c r="K271" s="217" t="s">
        <v>1</v>
      </c>
      <c r="L271" s="44"/>
      <c r="M271" s="222" t="s">
        <v>1</v>
      </c>
      <c r="N271" s="223" t="s">
        <v>41</v>
      </c>
      <c r="O271" s="91"/>
      <c r="P271" s="224">
        <f>O271*H271</f>
        <v>0</v>
      </c>
      <c r="Q271" s="224">
        <v>0</v>
      </c>
      <c r="R271" s="224">
        <f>Q271*H271</f>
        <v>0</v>
      </c>
      <c r="S271" s="224">
        <v>0</v>
      </c>
      <c r="T271" s="225">
        <f>S271*H271</f>
        <v>0</v>
      </c>
      <c r="U271" s="38"/>
      <c r="V271" s="38"/>
      <c r="W271" s="38"/>
      <c r="X271" s="38"/>
      <c r="Y271" s="38"/>
      <c r="Z271" s="38"/>
      <c r="AA271" s="38"/>
      <c r="AB271" s="38"/>
      <c r="AC271" s="38"/>
      <c r="AD271" s="38"/>
      <c r="AE271" s="38"/>
      <c r="AR271" s="226" t="s">
        <v>320</v>
      </c>
      <c r="AT271" s="226" t="s">
        <v>134</v>
      </c>
      <c r="AU271" s="226" t="s">
        <v>86</v>
      </c>
      <c r="AY271" s="17" t="s">
        <v>132</v>
      </c>
      <c r="BE271" s="227">
        <f>IF(N271="základní",J271,0)</f>
        <v>0</v>
      </c>
      <c r="BF271" s="227">
        <f>IF(N271="snížená",J271,0)</f>
        <v>0</v>
      </c>
      <c r="BG271" s="227">
        <f>IF(N271="zákl. přenesená",J271,0)</f>
        <v>0</v>
      </c>
      <c r="BH271" s="227">
        <f>IF(N271="sníž. přenesená",J271,0)</f>
        <v>0</v>
      </c>
      <c r="BI271" s="227">
        <f>IF(N271="nulová",J271,0)</f>
        <v>0</v>
      </c>
      <c r="BJ271" s="17" t="s">
        <v>84</v>
      </c>
      <c r="BK271" s="227">
        <f>ROUND(I271*H271,2)</f>
        <v>0</v>
      </c>
      <c r="BL271" s="17" t="s">
        <v>320</v>
      </c>
      <c r="BM271" s="226" t="s">
        <v>330</v>
      </c>
    </row>
    <row r="272" s="2" customFormat="1" ht="16.5" customHeight="1">
      <c r="A272" s="38"/>
      <c r="B272" s="39"/>
      <c r="C272" s="215" t="s">
        <v>331</v>
      </c>
      <c r="D272" s="215" t="s">
        <v>134</v>
      </c>
      <c r="E272" s="216" t="s">
        <v>332</v>
      </c>
      <c r="F272" s="217" t="s">
        <v>333</v>
      </c>
      <c r="G272" s="218" t="s">
        <v>319</v>
      </c>
      <c r="H272" s="219">
        <v>1</v>
      </c>
      <c r="I272" s="220"/>
      <c r="J272" s="221">
        <f>ROUND(I272*H272,2)</f>
        <v>0</v>
      </c>
      <c r="K272" s="217" t="s">
        <v>1</v>
      </c>
      <c r="L272" s="44"/>
      <c r="M272" s="222" t="s">
        <v>1</v>
      </c>
      <c r="N272" s="223" t="s">
        <v>41</v>
      </c>
      <c r="O272" s="91"/>
      <c r="P272" s="224">
        <f>O272*H272</f>
        <v>0</v>
      </c>
      <c r="Q272" s="224">
        <v>0</v>
      </c>
      <c r="R272" s="224">
        <f>Q272*H272</f>
        <v>0</v>
      </c>
      <c r="S272" s="224">
        <v>0</v>
      </c>
      <c r="T272" s="225">
        <f>S272*H272</f>
        <v>0</v>
      </c>
      <c r="U272" s="38"/>
      <c r="V272" s="38"/>
      <c r="W272" s="38"/>
      <c r="X272" s="38"/>
      <c r="Y272" s="38"/>
      <c r="Z272" s="38"/>
      <c r="AA272" s="38"/>
      <c r="AB272" s="38"/>
      <c r="AC272" s="38"/>
      <c r="AD272" s="38"/>
      <c r="AE272" s="38"/>
      <c r="AR272" s="226" t="s">
        <v>320</v>
      </c>
      <c r="AT272" s="226" t="s">
        <v>134</v>
      </c>
      <c r="AU272" s="226" t="s">
        <v>86</v>
      </c>
      <c r="AY272" s="17" t="s">
        <v>132</v>
      </c>
      <c r="BE272" s="227">
        <f>IF(N272="základní",J272,0)</f>
        <v>0</v>
      </c>
      <c r="BF272" s="227">
        <f>IF(N272="snížená",J272,0)</f>
        <v>0</v>
      </c>
      <c r="BG272" s="227">
        <f>IF(N272="zákl. přenesená",J272,0)</f>
        <v>0</v>
      </c>
      <c r="BH272" s="227">
        <f>IF(N272="sníž. přenesená",J272,0)</f>
        <v>0</v>
      </c>
      <c r="BI272" s="227">
        <f>IF(N272="nulová",J272,0)</f>
        <v>0</v>
      </c>
      <c r="BJ272" s="17" t="s">
        <v>84</v>
      </c>
      <c r="BK272" s="227">
        <f>ROUND(I272*H272,2)</f>
        <v>0</v>
      </c>
      <c r="BL272" s="17" t="s">
        <v>320</v>
      </c>
      <c r="BM272" s="226" t="s">
        <v>334</v>
      </c>
    </row>
    <row r="273" s="12" customFormat="1" ht="22.8" customHeight="1">
      <c r="A273" s="12"/>
      <c r="B273" s="199"/>
      <c r="C273" s="200"/>
      <c r="D273" s="201" t="s">
        <v>75</v>
      </c>
      <c r="E273" s="213" t="s">
        <v>335</v>
      </c>
      <c r="F273" s="213" t="s">
        <v>336</v>
      </c>
      <c r="G273" s="200"/>
      <c r="H273" s="200"/>
      <c r="I273" s="203"/>
      <c r="J273" s="214">
        <f>BK273</f>
        <v>0</v>
      </c>
      <c r="K273" s="200"/>
      <c r="L273" s="205"/>
      <c r="M273" s="206"/>
      <c r="N273" s="207"/>
      <c r="O273" s="207"/>
      <c r="P273" s="208">
        <f>SUM(P274:P276)</f>
        <v>0</v>
      </c>
      <c r="Q273" s="207"/>
      <c r="R273" s="208">
        <f>SUM(R274:R276)</f>
        <v>0</v>
      </c>
      <c r="S273" s="207"/>
      <c r="T273" s="209">
        <f>SUM(T274:T276)</f>
        <v>0</v>
      </c>
      <c r="U273" s="12"/>
      <c r="V273" s="12"/>
      <c r="W273" s="12"/>
      <c r="X273" s="12"/>
      <c r="Y273" s="12"/>
      <c r="Z273" s="12"/>
      <c r="AA273" s="12"/>
      <c r="AB273" s="12"/>
      <c r="AC273" s="12"/>
      <c r="AD273" s="12"/>
      <c r="AE273" s="12"/>
      <c r="AR273" s="210" t="s">
        <v>164</v>
      </c>
      <c r="AT273" s="211" t="s">
        <v>75</v>
      </c>
      <c r="AU273" s="211" t="s">
        <v>84</v>
      </c>
      <c r="AY273" s="210" t="s">
        <v>132</v>
      </c>
      <c r="BK273" s="212">
        <f>SUM(BK274:BK276)</f>
        <v>0</v>
      </c>
    </row>
    <row r="274" s="2" customFormat="1" ht="24.15" customHeight="1">
      <c r="A274" s="38"/>
      <c r="B274" s="39"/>
      <c r="C274" s="215" t="s">
        <v>337</v>
      </c>
      <c r="D274" s="215" t="s">
        <v>134</v>
      </c>
      <c r="E274" s="216" t="s">
        <v>338</v>
      </c>
      <c r="F274" s="217" t="s">
        <v>339</v>
      </c>
      <c r="G274" s="218" t="s">
        <v>319</v>
      </c>
      <c r="H274" s="219">
        <v>1</v>
      </c>
      <c r="I274" s="220"/>
      <c r="J274" s="221">
        <f>ROUND(I274*H274,2)</f>
        <v>0</v>
      </c>
      <c r="K274" s="217" t="s">
        <v>1</v>
      </c>
      <c r="L274" s="44"/>
      <c r="M274" s="222" t="s">
        <v>1</v>
      </c>
      <c r="N274" s="223" t="s">
        <v>41</v>
      </c>
      <c r="O274" s="91"/>
      <c r="P274" s="224">
        <f>O274*H274</f>
        <v>0</v>
      </c>
      <c r="Q274" s="224">
        <v>0</v>
      </c>
      <c r="R274" s="224">
        <f>Q274*H274</f>
        <v>0</v>
      </c>
      <c r="S274" s="224">
        <v>0</v>
      </c>
      <c r="T274" s="225">
        <f>S274*H274</f>
        <v>0</v>
      </c>
      <c r="U274" s="38"/>
      <c r="V274" s="38"/>
      <c r="W274" s="38"/>
      <c r="X274" s="38"/>
      <c r="Y274" s="38"/>
      <c r="Z274" s="38"/>
      <c r="AA274" s="38"/>
      <c r="AB274" s="38"/>
      <c r="AC274" s="38"/>
      <c r="AD274" s="38"/>
      <c r="AE274" s="38"/>
      <c r="AR274" s="226" t="s">
        <v>320</v>
      </c>
      <c r="AT274" s="226" t="s">
        <v>134</v>
      </c>
      <c r="AU274" s="226" t="s">
        <v>86</v>
      </c>
      <c r="AY274" s="17" t="s">
        <v>132</v>
      </c>
      <c r="BE274" s="227">
        <f>IF(N274="základní",J274,0)</f>
        <v>0</v>
      </c>
      <c r="BF274" s="227">
        <f>IF(N274="snížená",J274,0)</f>
        <v>0</v>
      </c>
      <c r="BG274" s="227">
        <f>IF(N274="zákl. přenesená",J274,0)</f>
        <v>0</v>
      </c>
      <c r="BH274" s="227">
        <f>IF(N274="sníž. přenesená",J274,0)</f>
        <v>0</v>
      </c>
      <c r="BI274" s="227">
        <f>IF(N274="nulová",J274,0)</f>
        <v>0</v>
      </c>
      <c r="BJ274" s="17" t="s">
        <v>84</v>
      </c>
      <c r="BK274" s="227">
        <f>ROUND(I274*H274,2)</f>
        <v>0</v>
      </c>
      <c r="BL274" s="17" t="s">
        <v>320</v>
      </c>
      <c r="BM274" s="226" t="s">
        <v>340</v>
      </c>
    </row>
    <row r="275" s="14" customFormat="1">
      <c r="A275" s="14"/>
      <c r="B275" s="243"/>
      <c r="C275" s="244"/>
      <c r="D275" s="228" t="s">
        <v>143</v>
      </c>
      <c r="E275" s="245" t="s">
        <v>1</v>
      </c>
      <c r="F275" s="246" t="s">
        <v>84</v>
      </c>
      <c r="G275" s="244"/>
      <c r="H275" s="247">
        <v>1</v>
      </c>
      <c r="I275" s="248"/>
      <c r="J275" s="244"/>
      <c r="K275" s="244"/>
      <c r="L275" s="249"/>
      <c r="M275" s="250"/>
      <c r="N275" s="251"/>
      <c r="O275" s="251"/>
      <c r="P275" s="251"/>
      <c r="Q275" s="251"/>
      <c r="R275" s="251"/>
      <c r="S275" s="251"/>
      <c r="T275" s="252"/>
      <c r="U275" s="14"/>
      <c r="V275" s="14"/>
      <c r="W275" s="14"/>
      <c r="X275" s="14"/>
      <c r="Y275" s="14"/>
      <c r="Z275" s="14"/>
      <c r="AA275" s="14"/>
      <c r="AB275" s="14"/>
      <c r="AC275" s="14"/>
      <c r="AD275" s="14"/>
      <c r="AE275" s="14"/>
      <c r="AT275" s="253" t="s">
        <v>143</v>
      </c>
      <c r="AU275" s="253" t="s">
        <v>86</v>
      </c>
      <c r="AV275" s="14" t="s">
        <v>86</v>
      </c>
      <c r="AW275" s="14" t="s">
        <v>32</v>
      </c>
      <c r="AX275" s="14" t="s">
        <v>76</v>
      </c>
      <c r="AY275" s="253" t="s">
        <v>132</v>
      </c>
    </row>
    <row r="276" s="15" customFormat="1">
      <c r="A276" s="15"/>
      <c r="B276" s="254"/>
      <c r="C276" s="255"/>
      <c r="D276" s="228" t="s">
        <v>143</v>
      </c>
      <c r="E276" s="256" t="s">
        <v>1</v>
      </c>
      <c r="F276" s="257" t="s">
        <v>146</v>
      </c>
      <c r="G276" s="255"/>
      <c r="H276" s="258">
        <v>1</v>
      </c>
      <c r="I276" s="259"/>
      <c r="J276" s="255"/>
      <c r="K276" s="255"/>
      <c r="L276" s="260"/>
      <c r="M276" s="275"/>
      <c r="N276" s="276"/>
      <c r="O276" s="276"/>
      <c r="P276" s="276"/>
      <c r="Q276" s="276"/>
      <c r="R276" s="276"/>
      <c r="S276" s="276"/>
      <c r="T276" s="277"/>
      <c r="U276" s="15"/>
      <c r="V276" s="15"/>
      <c r="W276" s="15"/>
      <c r="X276" s="15"/>
      <c r="Y276" s="15"/>
      <c r="Z276" s="15"/>
      <c r="AA276" s="15"/>
      <c r="AB276" s="15"/>
      <c r="AC276" s="15"/>
      <c r="AD276" s="15"/>
      <c r="AE276" s="15"/>
      <c r="AT276" s="264" t="s">
        <v>143</v>
      </c>
      <c r="AU276" s="264" t="s">
        <v>86</v>
      </c>
      <c r="AV276" s="15" t="s">
        <v>139</v>
      </c>
      <c r="AW276" s="15" t="s">
        <v>32</v>
      </c>
      <c r="AX276" s="15" t="s">
        <v>84</v>
      </c>
      <c r="AY276" s="264" t="s">
        <v>132</v>
      </c>
    </row>
    <row r="277" s="2" customFormat="1" ht="6.96" customHeight="1">
      <c r="A277" s="38"/>
      <c r="B277" s="66"/>
      <c r="C277" s="67"/>
      <c r="D277" s="67"/>
      <c r="E277" s="67"/>
      <c r="F277" s="67"/>
      <c r="G277" s="67"/>
      <c r="H277" s="67"/>
      <c r="I277" s="67"/>
      <c r="J277" s="67"/>
      <c r="K277" s="67"/>
      <c r="L277" s="44"/>
      <c r="M277" s="38"/>
      <c r="O277" s="38"/>
      <c r="P277" s="38"/>
      <c r="Q277" s="38"/>
      <c r="R277" s="38"/>
      <c r="S277" s="38"/>
      <c r="T277" s="38"/>
      <c r="U277" s="38"/>
      <c r="V277" s="38"/>
      <c r="W277" s="38"/>
      <c r="X277" s="38"/>
      <c r="Y277" s="38"/>
      <c r="Z277" s="38"/>
      <c r="AA277" s="38"/>
      <c r="AB277" s="38"/>
      <c r="AC277" s="38"/>
      <c r="AD277" s="38"/>
      <c r="AE277" s="38"/>
    </row>
  </sheetData>
  <sheetProtection sheet="1" autoFilter="0" formatColumns="0" formatRows="0" objects="1" scenarios="1" spinCount="100000" saltValue="4JbnZJh1/R+Nm6QF1qRL/+bU3D8v/2bWbAnHrLK5L4OfQ6fEdNNa6YIsa22FKY2ByVS1IXgWygmwzFeGz/sLsg==" hashValue="ppMQbNHE8jvdrQVnuHZlnleKUgsw5K3Y6YMFxUHAJJXayOwDli+vf8qkIK3Zoyi7sr21TD8Ux9wsf0RCrScAJA==" algorithmName="SHA-512" password="CC35"/>
  <autoFilter ref="C126:K276"/>
  <mergeCells count="9">
    <mergeCell ref="E7:H7"/>
    <mergeCell ref="E9:H9"/>
    <mergeCell ref="E18:H18"/>
    <mergeCell ref="E27:H27"/>
    <mergeCell ref="E85:H85"/>
    <mergeCell ref="E87:H87"/>
    <mergeCell ref="E117:H117"/>
    <mergeCell ref="E119:H119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667969" style="1" customWidth="1"/>
    <col min="3" max="3" width="25" style="1" customWidth="1"/>
    <col min="4" max="4" width="75.83203" style="1" customWidth="1"/>
    <col min="5" max="5" width="13.33203" style="1" customWidth="1"/>
    <col min="6" max="6" width="20" style="1" customWidth="1"/>
    <col min="7" max="7" width="1.667969" style="1" customWidth="1"/>
    <col min="8" max="8" width="8.332031" style="1" customWidth="1"/>
  </cols>
  <sheetData>
    <row r="1" s="1" customFormat="1" ht="11.28" customHeight="1"/>
    <row r="2" s="1" customFormat="1" ht="36.96" customHeight="1"/>
    <row r="3" s="1" customFormat="1" ht="6.96" customHeight="1">
      <c r="B3" s="133"/>
      <c r="C3" s="134"/>
      <c r="D3" s="134"/>
      <c r="E3" s="134"/>
      <c r="F3" s="134"/>
      <c r="G3" s="134"/>
      <c r="H3" s="20"/>
    </row>
    <row r="4" s="1" customFormat="1" ht="24.96" customHeight="1">
      <c r="B4" s="20"/>
      <c r="C4" s="135" t="s">
        <v>341</v>
      </c>
      <c r="H4" s="20"/>
    </row>
    <row r="5" s="1" customFormat="1" ht="12" customHeight="1">
      <c r="B5" s="20"/>
      <c r="C5" s="278" t="s">
        <v>13</v>
      </c>
      <c r="D5" s="144" t="s">
        <v>14</v>
      </c>
      <c r="E5" s="1"/>
      <c r="F5" s="1"/>
      <c r="H5" s="20"/>
    </row>
    <row r="6" s="1" customFormat="1" ht="36.96" customHeight="1">
      <c r="B6" s="20"/>
      <c r="C6" s="279" t="s">
        <v>16</v>
      </c>
      <c r="D6" s="280" t="s">
        <v>17</v>
      </c>
      <c r="E6" s="1"/>
      <c r="F6" s="1"/>
      <c r="H6" s="20"/>
    </row>
    <row r="7" s="1" customFormat="1" ht="16.5" customHeight="1">
      <c r="B7" s="20"/>
      <c r="C7" s="137" t="s">
        <v>22</v>
      </c>
      <c r="D7" s="141" t="str">
        <f>'Rekapitulace stavby'!AN8</f>
        <v>8. 4. 2025</v>
      </c>
      <c r="H7" s="20"/>
    </row>
    <row r="8" s="2" customFormat="1" ht="10.8" customHeight="1">
      <c r="A8" s="38"/>
      <c r="B8" s="44"/>
      <c r="C8" s="38"/>
      <c r="D8" s="38"/>
      <c r="E8" s="38"/>
      <c r="F8" s="38"/>
      <c r="G8" s="38"/>
      <c r="H8" s="44"/>
    </row>
    <row r="9" s="11" customFormat="1" ht="29.28" customHeight="1">
      <c r="A9" s="188"/>
      <c r="B9" s="281"/>
      <c r="C9" s="282" t="s">
        <v>57</v>
      </c>
      <c r="D9" s="283" t="s">
        <v>58</v>
      </c>
      <c r="E9" s="283" t="s">
        <v>119</v>
      </c>
      <c r="F9" s="284" t="s">
        <v>342</v>
      </c>
      <c r="G9" s="188"/>
      <c r="H9" s="281"/>
    </row>
    <row r="10" s="2" customFormat="1" ht="26.4" customHeight="1">
      <c r="A10" s="38"/>
      <c r="B10" s="44"/>
      <c r="C10" s="285" t="s">
        <v>81</v>
      </c>
      <c r="D10" s="285" t="s">
        <v>82</v>
      </c>
      <c r="E10" s="38"/>
      <c r="F10" s="38"/>
      <c r="G10" s="38"/>
      <c r="H10" s="44"/>
    </row>
    <row r="11" s="2" customFormat="1" ht="16.8" customHeight="1">
      <c r="A11" s="38"/>
      <c r="B11" s="44"/>
      <c r="C11" s="286" t="s">
        <v>96</v>
      </c>
      <c r="D11" s="287" t="s">
        <v>97</v>
      </c>
      <c r="E11" s="288" t="s">
        <v>89</v>
      </c>
      <c r="F11" s="289">
        <v>17.25</v>
      </c>
      <c r="G11" s="38"/>
      <c r="H11" s="44"/>
    </row>
    <row r="12" s="2" customFormat="1" ht="16.8" customHeight="1">
      <c r="A12" s="38"/>
      <c r="B12" s="44"/>
      <c r="C12" s="290" t="s">
        <v>1</v>
      </c>
      <c r="D12" s="290" t="s">
        <v>176</v>
      </c>
      <c r="E12" s="17" t="s">
        <v>1</v>
      </c>
      <c r="F12" s="291">
        <v>0</v>
      </c>
      <c r="G12" s="38"/>
      <c r="H12" s="44"/>
    </row>
    <row r="13" s="2" customFormat="1" ht="16.8" customHeight="1">
      <c r="A13" s="38"/>
      <c r="B13" s="44"/>
      <c r="C13" s="290" t="s">
        <v>1</v>
      </c>
      <c r="D13" s="290" t="s">
        <v>177</v>
      </c>
      <c r="E13" s="17" t="s">
        <v>1</v>
      </c>
      <c r="F13" s="291">
        <v>17.25</v>
      </c>
      <c r="G13" s="38"/>
      <c r="H13" s="44"/>
    </row>
    <row r="14" s="2" customFormat="1" ht="16.8" customHeight="1">
      <c r="A14" s="38"/>
      <c r="B14" s="44"/>
      <c r="C14" s="290" t="s">
        <v>96</v>
      </c>
      <c r="D14" s="290" t="s">
        <v>146</v>
      </c>
      <c r="E14" s="17" t="s">
        <v>1</v>
      </c>
      <c r="F14" s="291">
        <v>17.25</v>
      </c>
      <c r="G14" s="38"/>
      <c r="H14" s="44"/>
    </row>
    <row r="15" s="2" customFormat="1" ht="16.8" customHeight="1">
      <c r="A15" s="38"/>
      <c r="B15" s="44"/>
      <c r="C15" s="292" t="s">
        <v>343</v>
      </c>
      <c r="D15" s="38"/>
      <c r="E15" s="38"/>
      <c r="F15" s="38"/>
      <c r="G15" s="38"/>
      <c r="H15" s="44"/>
    </row>
    <row r="16" s="2" customFormat="1">
      <c r="A16" s="38"/>
      <c r="B16" s="44"/>
      <c r="C16" s="290" t="s">
        <v>173</v>
      </c>
      <c r="D16" s="290" t="s">
        <v>344</v>
      </c>
      <c r="E16" s="17" t="s">
        <v>89</v>
      </c>
      <c r="F16" s="291">
        <v>17.25</v>
      </c>
      <c r="G16" s="38"/>
      <c r="H16" s="44"/>
    </row>
    <row r="17" s="2" customFormat="1">
      <c r="A17" s="38"/>
      <c r="B17" s="44"/>
      <c r="C17" s="290" t="s">
        <v>179</v>
      </c>
      <c r="D17" s="290" t="s">
        <v>180</v>
      </c>
      <c r="E17" s="17" t="s">
        <v>89</v>
      </c>
      <c r="F17" s="291">
        <v>126.25</v>
      </c>
      <c r="G17" s="38"/>
      <c r="H17" s="44"/>
    </row>
    <row r="18" s="2" customFormat="1" ht="16.8" customHeight="1">
      <c r="A18" s="38"/>
      <c r="B18" s="44"/>
      <c r="C18" s="286" t="s">
        <v>87</v>
      </c>
      <c r="D18" s="287" t="s">
        <v>88</v>
      </c>
      <c r="E18" s="288" t="s">
        <v>89</v>
      </c>
      <c r="F18" s="289">
        <v>109</v>
      </c>
      <c r="G18" s="38"/>
      <c r="H18" s="44"/>
    </row>
    <row r="19" s="2" customFormat="1" ht="16.8" customHeight="1">
      <c r="A19" s="38"/>
      <c r="B19" s="44"/>
      <c r="C19" s="290" t="s">
        <v>1</v>
      </c>
      <c r="D19" s="290" t="s">
        <v>168</v>
      </c>
      <c r="E19" s="17" t="s">
        <v>1</v>
      </c>
      <c r="F19" s="291">
        <v>0</v>
      </c>
      <c r="G19" s="38"/>
      <c r="H19" s="44"/>
    </row>
    <row r="20" s="2" customFormat="1" ht="16.8" customHeight="1">
      <c r="A20" s="38"/>
      <c r="B20" s="44"/>
      <c r="C20" s="290" t="s">
        <v>1</v>
      </c>
      <c r="D20" s="290" t="s">
        <v>169</v>
      </c>
      <c r="E20" s="17" t="s">
        <v>1</v>
      </c>
      <c r="F20" s="291">
        <v>53</v>
      </c>
      <c r="G20" s="38"/>
      <c r="H20" s="44"/>
    </row>
    <row r="21" s="2" customFormat="1" ht="16.8" customHeight="1">
      <c r="A21" s="38"/>
      <c r="B21" s="44"/>
      <c r="C21" s="290" t="s">
        <v>1</v>
      </c>
      <c r="D21" s="290" t="s">
        <v>170</v>
      </c>
      <c r="E21" s="17" t="s">
        <v>1</v>
      </c>
      <c r="F21" s="291">
        <v>0</v>
      </c>
      <c r="G21" s="38"/>
      <c r="H21" s="44"/>
    </row>
    <row r="22" s="2" customFormat="1" ht="16.8" customHeight="1">
      <c r="A22" s="38"/>
      <c r="B22" s="44"/>
      <c r="C22" s="290" t="s">
        <v>1</v>
      </c>
      <c r="D22" s="290" t="s">
        <v>171</v>
      </c>
      <c r="E22" s="17" t="s">
        <v>1</v>
      </c>
      <c r="F22" s="291">
        <v>56</v>
      </c>
      <c r="G22" s="38"/>
      <c r="H22" s="44"/>
    </row>
    <row r="23" s="2" customFormat="1" ht="16.8" customHeight="1">
      <c r="A23" s="38"/>
      <c r="B23" s="44"/>
      <c r="C23" s="290" t="s">
        <v>87</v>
      </c>
      <c r="D23" s="290" t="s">
        <v>146</v>
      </c>
      <c r="E23" s="17" t="s">
        <v>1</v>
      </c>
      <c r="F23" s="291">
        <v>109</v>
      </c>
      <c r="G23" s="38"/>
      <c r="H23" s="44"/>
    </row>
    <row r="24" s="2" customFormat="1" ht="16.8" customHeight="1">
      <c r="A24" s="38"/>
      <c r="B24" s="44"/>
      <c r="C24" s="292" t="s">
        <v>343</v>
      </c>
      <c r="D24" s="38"/>
      <c r="E24" s="38"/>
      <c r="F24" s="38"/>
      <c r="G24" s="38"/>
      <c r="H24" s="44"/>
    </row>
    <row r="25" s="2" customFormat="1">
      <c r="A25" s="38"/>
      <c r="B25" s="44"/>
      <c r="C25" s="290" t="s">
        <v>165</v>
      </c>
      <c r="D25" s="290" t="s">
        <v>345</v>
      </c>
      <c r="E25" s="17" t="s">
        <v>89</v>
      </c>
      <c r="F25" s="291">
        <v>109</v>
      </c>
      <c r="G25" s="38"/>
      <c r="H25" s="44"/>
    </row>
    <row r="26" s="2" customFormat="1">
      <c r="A26" s="38"/>
      <c r="B26" s="44"/>
      <c r="C26" s="290" t="s">
        <v>179</v>
      </c>
      <c r="D26" s="290" t="s">
        <v>180</v>
      </c>
      <c r="E26" s="17" t="s">
        <v>89</v>
      </c>
      <c r="F26" s="291">
        <v>126.25</v>
      </c>
      <c r="G26" s="38"/>
      <c r="H26" s="44"/>
    </row>
    <row r="27" s="2" customFormat="1" ht="16.8" customHeight="1">
      <c r="A27" s="38"/>
      <c r="B27" s="44"/>
      <c r="C27" s="286" t="s">
        <v>91</v>
      </c>
      <c r="D27" s="287" t="s">
        <v>92</v>
      </c>
      <c r="E27" s="288" t="s">
        <v>93</v>
      </c>
      <c r="F27" s="289">
        <v>726.39999999999998</v>
      </c>
      <c r="G27" s="38"/>
      <c r="H27" s="44"/>
    </row>
    <row r="28" s="2" customFormat="1" ht="16.8" customHeight="1">
      <c r="A28" s="38"/>
      <c r="B28" s="44"/>
      <c r="C28" s="290" t="s">
        <v>1</v>
      </c>
      <c r="D28" s="290" t="s">
        <v>296</v>
      </c>
      <c r="E28" s="17" t="s">
        <v>1</v>
      </c>
      <c r="F28" s="291">
        <v>0</v>
      </c>
      <c r="G28" s="38"/>
      <c r="H28" s="44"/>
    </row>
    <row r="29" s="2" customFormat="1" ht="16.8" customHeight="1">
      <c r="A29" s="38"/>
      <c r="B29" s="44"/>
      <c r="C29" s="290" t="s">
        <v>1</v>
      </c>
      <c r="D29" s="290" t="s">
        <v>297</v>
      </c>
      <c r="E29" s="17" t="s">
        <v>1</v>
      </c>
      <c r="F29" s="291">
        <v>515.20000000000005</v>
      </c>
      <c r="G29" s="38"/>
      <c r="H29" s="44"/>
    </row>
    <row r="30" s="2" customFormat="1" ht="16.8" customHeight="1">
      <c r="A30" s="38"/>
      <c r="B30" s="44"/>
      <c r="C30" s="290" t="s">
        <v>1</v>
      </c>
      <c r="D30" s="290" t="s">
        <v>298</v>
      </c>
      <c r="E30" s="17" t="s">
        <v>1</v>
      </c>
      <c r="F30" s="291">
        <v>0</v>
      </c>
      <c r="G30" s="38"/>
      <c r="H30" s="44"/>
    </row>
    <row r="31" s="2" customFormat="1" ht="16.8" customHeight="1">
      <c r="A31" s="38"/>
      <c r="B31" s="44"/>
      <c r="C31" s="290" t="s">
        <v>1</v>
      </c>
      <c r="D31" s="290" t="s">
        <v>299</v>
      </c>
      <c r="E31" s="17" t="s">
        <v>1</v>
      </c>
      <c r="F31" s="291">
        <v>211.19999999999999</v>
      </c>
      <c r="G31" s="38"/>
      <c r="H31" s="44"/>
    </row>
    <row r="32" s="2" customFormat="1" ht="16.8" customHeight="1">
      <c r="A32" s="38"/>
      <c r="B32" s="44"/>
      <c r="C32" s="290" t="s">
        <v>91</v>
      </c>
      <c r="D32" s="290" t="s">
        <v>146</v>
      </c>
      <c r="E32" s="17" t="s">
        <v>1</v>
      </c>
      <c r="F32" s="291">
        <v>726.39999999999998</v>
      </c>
      <c r="G32" s="38"/>
      <c r="H32" s="44"/>
    </row>
    <row r="33" s="2" customFormat="1" ht="16.8" customHeight="1">
      <c r="A33" s="38"/>
      <c r="B33" s="44"/>
      <c r="C33" s="292" t="s">
        <v>343</v>
      </c>
      <c r="D33" s="38"/>
      <c r="E33" s="38"/>
      <c r="F33" s="38"/>
      <c r="G33" s="38"/>
      <c r="H33" s="44"/>
    </row>
    <row r="34" s="2" customFormat="1">
      <c r="A34" s="38"/>
      <c r="B34" s="44"/>
      <c r="C34" s="290" t="s">
        <v>293</v>
      </c>
      <c r="D34" s="290" t="s">
        <v>294</v>
      </c>
      <c r="E34" s="17" t="s">
        <v>93</v>
      </c>
      <c r="F34" s="291">
        <v>726.39999999999998</v>
      </c>
      <c r="G34" s="38"/>
      <c r="H34" s="44"/>
    </row>
    <row r="35" s="2" customFormat="1" ht="16.8" customHeight="1">
      <c r="A35" s="38"/>
      <c r="B35" s="44"/>
      <c r="C35" s="290" t="s">
        <v>301</v>
      </c>
      <c r="D35" s="290" t="s">
        <v>346</v>
      </c>
      <c r="E35" s="17" t="s">
        <v>93</v>
      </c>
      <c r="F35" s="291">
        <v>154.52000000000001</v>
      </c>
      <c r="G35" s="38"/>
      <c r="H35" s="44"/>
    </row>
    <row r="36" s="2" customFormat="1" ht="7.44" customHeight="1">
      <c r="A36" s="38"/>
      <c r="B36" s="167"/>
      <c r="C36" s="168"/>
      <c r="D36" s="168"/>
      <c r="E36" s="168"/>
      <c r="F36" s="168"/>
      <c r="G36" s="168"/>
      <c r="H36" s="44"/>
    </row>
    <row r="37" s="2" customFormat="1">
      <c r="A37" s="38"/>
      <c r="B37" s="38"/>
      <c r="C37" s="38"/>
      <c r="D37" s="38"/>
      <c r="E37" s="38"/>
      <c r="F37" s="38"/>
      <c r="G37" s="38"/>
      <c r="H37" s="38"/>
    </row>
  </sheetData>
  <sheetProtection sheet="1" formatColumns="0" formatRows="0" objects="1" scenarios="1" spinCount="100000" saltValue="WRIUZOCX730pdMi7OB9DZfkh3cqkyeDHPcvQRzI9BLBl528ncHQEKJdeontZjeVa9O6DC0PsxmM5hTE3WbG3wg==" hashValue="BoWytxFX5/4a6NOJQDJberQAxQsyvyfecQwrxcljHolLQMcLpUiuxYA8AVppGz0rIO+pzCnDb6zVciI6jY99fA==" algorithmName="SHA-512" password="CC35"/>
  <mergeCells count="2">
    <mergeCell ref="D5:F5"/>
    <mergeCell ref="D6:F6"/>
  </mergeCells>
  <pageSetup paperSize="9" orientation="portrait" blackAndWhite="1" fitToHeight="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petr</dc:creator>
  <cp:lastModifiedBy>petr</cp:lastModifiedBy>
  <dcterms:created xsi:type="dcterms:W3CDTF">2025-12-01T11:27:12Z</dcterms:created>
  <dcterms:modified xsi:type="dcterms:W3CDTF">2025-12-01T11:27:14Z</dcterms:modified>
</cp:coreProperties>
</file>