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idakonmlcak-my.sharepoint.com/personal/onedrive_midakon_cz/Documents/Akce/2024/24_20_Hadrovec/Soupis prací/"/>
    </mc:Choice>
  </mc:AlternateContent>
  <xr:revisionPtr revIDLastSave="10" documentId="11_DB7B3168FB541C6AD48EF6B8B46A9A2A3843651E" xr6:coauthVersionLast="47" xr6:coauthVersionMax="47" xr10:uidLastSave="{A4BB6689-9E23-4BD6-8613-95EBA8C07762}"/>
  <bookViews>
    <workbookView xWindow="-120" yWindow="-120" windowWidth="29040" windowHeight="15840" xr2:uid="{00000000-000D-0000-FFFF-FFFF00000000}"/>
  </bookViews>
  <sheets>
    <sheet name="Rekapitulace" sheetId="5" r:id="rId1"/>
    <sheet name="010" sheetId="2" r:id="rId2"/>
    <sheet name="SO 201.0" sheetId="3" r:id="rId3"/>
    <sheet name="SO 201.1" sheetId="4" r:id="rId4"/>
  </sheets>
  <calcPr calcId="191029"/>
</workbook>
</file>

<file path=xl/calcChain.xml><?xml version="1.0" encoding="utf-8"?>
<calcChain xmlns="http://schemas.openxmlformats.org/spreadsheetml/2006/main">
  <c r="E11" i="5" l="1"/>
  <c r="C10" i="5"/>
  <c r="O166" i="4"/>
  <c r="I166" i="4"/>
  <c r="I163" i="4"/>
  <c r="O163" i="4" s="1"/>
  <c r="I159" i="4"/>
  <c r="O159" i="4" s="1"/>
  <c r="O155" i="4"/>
  <c r="I155" i="4"/>
  <c r="I151" i="4"/>
  <c r="O151" i="4" s="1"/>
  <c r="I148" i="4"/>
  <c r="I143" i="4" s="1"/>
  <c r="O144" i="4"/>
  <c r="I144" i="4"/>
  <c r="I136" i="4"/>
  <c r="O140" i="4"/>
  <c r="I140" i="4"/>
  <c r="I137" i="4"/>
  <c r="O137" i="4" s="1"/>
  <c r="I133" i="4"/>
  <c r="O133" i="4" s="1"/>
  <c r="I129" i="4"/>
  <c r="O129" i="4" s="1"/>
  <c r="O125" i="4"/>
  <c r="I125" i="4"/>
  <c r="I124" i="4" s="1"/>
  <c r="I111" i="4"/>
  <c r="O120" i="4"/>
  <c r="I120" i="4"/>
  <c r="I116" i="4"/>
  <c r="O116" i="4" s="1"/>
  <c r="I112" i="4"/>
  <c r="O112" i="4" s="1"/>
  <c r="I86" i="4"/>
  <c r="I107" i="4"/>
  <c r="O107" i="4" s="1"/>
  <c r="O103" i="4"/>
  <c r="I103" i="4"/>
  <c r="I99" i="4"/>
  <c r="O99" i="4" s="1"/>
  <c r="I95" i="4"/>
  <c r="O95" i="4" s="1"/>
  <c r="O91" i="4"/>
  <c r="I91" i="4"/>
  <c r="I87" i="4"/>
  <c r="O87" i="4" s="1"/>
  <c r="I82" i="4"/>
  <c r="O82" i="4" s="1"/>
  <c r="I79" i="4"/>
  <c r="O79" i="4" s="1"/>
  <c r="O76" i="4"/>
  <c r="I76" i="4"/>
  <c r="I72" i="4"/>
  <c r="O72" i="4" s="1"/>
  <c r="I67" i="4"/>
  <c r="O67" i="4" s="1"/>
  <c r="O63" i="4"/>
  <c r="I63" i="4"/>
  <c r="O59" i="4"/>
  <c r="I59" i="4"/>
  <c r="I58" i="4" s="1"/>
  <c r="I41" i="4"/>
  <c r="O54" i="4"/>
  <c r="I54" i="4"/>
  <c r="I50" i="4"/>
  <c r="O50" i="4" s="1"/>
  <c r="I46" i="4"/>
  <c r="O46" i="4" s="1"/>
  <c r="O42" i="4"/>
  <c r="I42" i="4"/>
  <c r="O37" i="4"/>
  <c r="I37" i="4"/>
  <c r="I33" i="4"/>
  <c r="O33" i="4" s="1"/>
  <c r="I29" i="4"/>
  <c r="O29" i="4" s="1"/>
  <c r="O25" i="4"/>
  <c r="I25" i="4"/>
  <c r="I22" i="4"/>
  <c r="O22" i="4" s="1"/>
  <c r="I18" i="4"/>
  <c r="I13" i="4" s="1"/>
  <c r="O14" i="4"/>
  <c r="I14" i="4"/>
  <c r="I9" i="4"/>
  <c r="O9" i="4" s="1"/>
  <c r="I55" i="3"/>
  <c r="O55" i="3" s="1"/>
  <c r="O51" i="3"/>
  <c r="I51" i="3"/>
  <c r="I47" i="3"/>
  <c r="O47" i="3" s="1"/>
  <c r="I43" i="3"/>
  <c r="I38" i="3" s="1"/>
  <c r="O39" i="3"/>
  <c r="I39" i="3"/>
  <c r="O34" i="3"/>
  <c r="I34" i="3"/>
  <c r="I30" i="3"/>
  <c r="I21" i="3" s="1"/>
  <c r="I26" i="3"/>
  <c r="O26" i="3" s="1"/>
  <c r="O22" i="3"/>
  <c r="I22" i="3"/>
  <c r="I8" i="3"/>
  <c r="O17" i="3"/>
  <c r="I17" i="3"/>
  <c r="I13" i="3"/>
  <c r="O13" i="3" s="1"/>
  <c r="I9" i="3"/>
  <c r="O9" i="3" s="1"/>
  <c r="I48" i="2"/>
  <c r="O48" i="2" s="1"/>
  <c r="I45" i="2"/>
  <c r="O45" i="2" s="1"/>
  <c r="O42" i="2"/>
  <c r="I42" i="2"/>
  <c r="I39" i="2"/>
  <c r="O39" i="2" s="1"/>
  <c r="I36" i="2"/>
  <c r="O36" i="2" s="1"/>
  <c r="O33" i="2"/>
  <c r="I33" i="2"/>
  <c r="I30" i="2"/>
  <c r="O30" i="2" s="1"/>
  <c r="I27" i="2"/>
  <c r="O27" i="2" s="1"/>
  <c r="O24" i="2"/>
  <c r="I24" i="2"/>
  <c r="I21" i="2"/>
  <c r="O21" i="2" s="1"/>
  <c r="I18" i="2"/>
  <c r="O18" i="2" s="1"/>
  <c r="O15" i="2"/>
  <c r="I15" i="2"/>
  <c r="I12" i="2"/>
  <c r="O12" i="2" s="1"/>
  <c r="I9" i="2"/>
  <c r="O9" i="2" s="1"/>
  <c r="I8" i="4" l="1"/>
  <c r="I3" i="3"/>
  <c r="C11" i="5" s="1"/>
  <c r="D10" i="5"/>
  <c r="I8" i="2"/>
  <c r="I3" i="2" s="1"/>
  <c r="O18" i="4"/>
  <c r="D12" i="5" s="1"/>
  <c r="I71" i="4"/>
  <c r="O148" i="4"/>
  <c r="O30" i="3"/>
  <c r="D11" i="5" s="1"/>
  <c r="O43" i="3"/>
  <c r="I3" i="4" l="1"/>
  <c r="C12" i="5" s="1"/>
  <c r="E12" i="5" s="1"/>
  <c r="E10" i="5"/>
  <c r="C6" i="5" l="1"/>
  <c r="C7" i="5"/>
</calcChain>
</file>

<file path=xl/sharedStrings.xml><?xml version="1.0" encoding="utf-8"?>
<sst xmlns="http://schemas.openxmlformats.org/spreadsheetml/2006/main" count="795" uniqueCount="341">
  <si>
    <t>EstiCon</t>
  </si>
  <si>
    <t xml:space="preserve">Firma: </t>
  </si>
  <si>
    <t>Rekapitulace ceny</t>
  </si>
  <si>
    <t>Stavba: 2420 - Rekonstrukce lávky DO-L22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</si>
  <si>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</si>
  <si>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</si>
  <si>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</si>
  <si>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</si>
  <si>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</si>
  <si>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</si>
  <si>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</si>
  <si>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010</t>
  </si>
  <si>
    <t>Vedlejší a ostatní náklady</t>
  </si>
  <si>
    <t>SO 201.0</t>
  </si>
  <si>
    <t>Lávka DO-L22 - část demolice</t>
  </si>
  <si>
    <t>SO 201.1</t>
  </si>
  <si>
    <t>Lávka DO-L22 - nová lávka</t>
  </si>
  <si>
    <t>Soupis prací objektu</t>
  </si>
  <si>
    <t>S</t>
  </si>
  <si>
    <t>Stavba:</t>
  </si>
  <si>
    <t>2420</t>
  </si>
  <si>
    <t>Rekonstrukce lávky DO-L22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</si>
  <si>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</si>
  <si>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</si>
  <si>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</si>
  <si>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</si>
  <si>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</si>
  <si>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</si>
  <si>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</si>
  <si>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</si>
  <si>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</si>
  <si>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</si>
  <si>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</si>
  <si>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</si>
  <si>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</si>
  <si>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</si>
  <si>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</si>
  <si>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</si>
  <si>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</si>
  <si>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02510</t>
  </si>
  <si>
    <t/>
  </si>
  <si>
    <t>ZKOUŠENÍ MATERIÁLŮ ZKUŠEBNOU ZHOTOVITELE</t>
  </si>
  <si>
    <t>KPL</t>
  </si>
  <si>
    <t>PP</t>
  </si>
  <si>
    <t>zkoušení materiálů dle požadavku TD a objednatele
včetně posouzení vhodnosti zpět využitých materiálů (zeminy, asfalty)</t>
  </si>
  <si>
    <t>TS</t>
  </si>
  <si>
    <t>zahrnuje veškeré náklady spojené s objednatelem požadovanými zkouškami</t>
  </si>
  <si>
    <t>02610</t>
  </si>
  <si>
    <t>ZKOUŠENÍ KONSTRUKCÍ A PRACÍ ZKUŠEBNOU ZHOTOVITELE</t>
  </si>
  <si>
    <t>včetně zkoušek modulu přetvárnosti na pláni a štěrkových vrstvách
vše dle platných ČSN, ČSN EN, TP, TKP – normy, předpisy, podmínky v souladu s odkazy v PD, SOD, OP; čerpání se souhlasem TD a zástupce objednatele</t>
  </si>
  <si>
    <t>02730</t>
  </si>
  <si>
    <t>POMOC PRÁCE ZŘÍZ NEBO ZAJIŠŤ OCHRANU INŽENÝRSKÝCH SÍTÍ</t>
  </si>
  <si>
    <t>opatření pro ochranu IS- ochrana stávajícího vedení NN a podzemní vedení komunikace - SŽ - pomocí silničních panelů o rozsahu 2,0x6,0 m_x000D_
kompletní práce včetně poplatku za vytyčení_x000D_
včetně ochrany případných dalších nezjištěných inženýrských sítí</t>
  </si>
  <si>
    <t>02910</t>
  </si>
  <si>
    <t>OSTATNÍ POŽADAVKY - ZEMĚMĚŘIČSKÁ MĚŘENÍ</t>
  </si>
  <si>
    <t>zaměření skutečného provedení stavby na podkladu katastrální mapy, zaměření všech viditělných hran na lávce,
včetně výškopisu dle požadavku stavebního povolení, 3 paré</t>
  </si>
  <si>
    <t>zahrnuje veškeré náklady spojené s objednatelem požadovanými pracemi, 
- pro stanovení orientační investorské ceny určete jednotkovou cenu jako 1% odhadované ceny stavby</t>
  </si>
  <si>
    <t>02911</t>
  </si>
  <si>
    <t>OSTATNÍ POŽADAVKY - GEODETICKÉ ZAMĚŘENÍ</t>
  </si>
  <si>
    <t>geodetické zaměření během výstavby 
rozsahu dle požadavků ČSN, ČSN EN, TP, TKP a KZP
včetně vytyčení hranice staveniště 
včetně vyhotovení vytyčovacího protokolu stavby a zaměření</t>
  </si>
  <si>
    <t>zahrnuje veškeré náklady spojené s objednatelem požadovanými pracemi</t>
  </si>
  <si>
    <t>02940</t>
  </si>
  <si>
    <t>1</t>
  </si>
  <si>
    <t>OSTATNÍ POŽADAVKY - VYPRACOVÁNÍ DOKUMENTACE</t>
  </si>
  <si>
    <t>Vypracování plánu BOZP_x000D_
Bude předložen investorovi v předstihu ke schválení</t>
  </si>
  <si>
    <t>Položka zahrnuje:
- veškeré náklady spojené s objednatelem požadovanými pracemi
Položka nezahrnuje:
- x</t>
  </si>
  <si>
    <t>2</t>
  </si>
  <si>
    <t>1. VTD ocelové konstrukce - kompletní výrobní dokumentace k výrobě ocelové lávky_x000D_
2. VTD akvaduktu a odvodnění lávky - kompletní výrobní dokumentace k umístění akvaduktu na lávku, včetně detailů konkrétních výrobků a jejich uchycení k nosné konstrukci</t>
  </si>
  <si>
    <t>029412</t>
  </si>
  <si>
    <t>OSTATNÍ POŽADAVKY - VYPRACOVÁNÍ MOSTNÍHO LISTU</t>
  </si>
  <si>
    <t>KUS</t>
  </si>
  <si>
    <t>3 paré, vč.zápisu do BMS</t>
  </si>
  <si>
    <t>02943</t>
  </si>
  <si>
    <t>OSTATNÍ POŽADAVKY - VYPRACOVÁNÍ RDS</t>
  </si>
  <si>
    <t>Zhotovitel stavby je povinen vypracovat KOMPLETNÍ realizační dokumentaci stavby RDS, která dořeší detailně projekt stavby v závislosti na technologii zhotovitele. 
RDS bude předložena před zahájením výstavby investorovi ke schválení.
1 paré + 2x v el.podobě
dokumentace bude provedena v následujícím rozsahu:
-kompletní technická zpráva
-kompletní přehledné výkresy (půdorys, podéný řez, příčný řez)
-výkres výkopů a demolice části lávky_x000D_
-tvary, vytyčení a kompletní vyztužení všech betonových konstrukcí (spodní stavba)_x000D_
-kompletní výkresy vedení akvaduktu
-kompletní výkresy příslušentsví (zábradlí, odvodnění, úpravy pod a v okolí mostu)</t>
  </si>
  <si>
    <t>02944</t>
  </si>
  <si>
    <t>OSTAT POŽADAVKY - DOKUMENTACE SKUTEČ PROVEDENÍ</t>
  </si>
  <si>
    <t>1 paré + 2x v el.podobě, včetně Souhrnné závěrečné zprávy zhotovitele - 1 paré
dokumentace bude provedena v následujícím rozsahu:
-kompletní technická zpráva
-kompletní přehledné výkresy (půdorys, podéný řez, příčný řez)
-tvary, vytyčení a kompletní vyztužení všech betonových konstrukcí (spodní stavba)_x000D_
-kompletní výkresy ocelové konstrukce_x000D_
-kompletní výkresy vedení akvaduktu
-kompletní výkresy příslušentsví (zábradlí, odvodnění, vozovka, úpravy pod a v okolí mostu)</t>
  </si>
  <si>
    <t>02945</t>
  </si>
  <si>
    <t>OSTAT POŽADAVKY - GEOMETRICKÝ PLÁN</t>
  </si>
  <si>
    <t>geometrický plán pro zápis do KN, 10ks paré 
připomínkování konceptu investorem, včetně podkladu pro akceptačního protokol, geometrické plány pro majetkové vypořádání, věcná břemena atd...</t>
  </si>
  <si>
    <t>položka zahrnuje:       
- přípravu podkladů, vyhotovení žádosti pro vklad na katastrální úřad
- polní práce spojené s vyhotovením geometrického plánu
- výpočetní a grafické kancelářské práce
- úřední ověření výsledného elaborátu
- schválení návrhu vkladu do katastru nemovitostí příslušným katastrálním úřadem</t>
  </si>
  <si>
    <t>02953</t>
  </si>
  <si>
    <t>OSTATNÍ POŽADAVKY - HLAVNÍ MOSTNÍ PROHLÍDKA</t>
  </si>
  <si>
    <t>3 paré, včetně zápisu do BMS</t>
  </si>
  <si>
    <t>položka zahrnuje :
- úkony dle ČSN 73 6221
- provedení hlavní mostní prohlídky oprávněnou fyzickou nebo právnickou osobou
- vyhotovení záznamu (protokolu), který jednoznačně definuje stav mostu</t>
  </si>
  <si>
    <t>03100</t>
  </si>
  <si>
    <t>ZAŘÍZENÍ STAVENIŠTĚ - ZŘÍZENÍ, PROVOZ, DEMONTÁŽ</t>
  </si>
  <si>
    <t>včetně oplocení staveniště 
včetně nákladů spojených se zřízením, provozováním a odstraněním případných mezideponií 
včetně dodržení všech podmínek v rozsahu stanovených Plánem BOZP a KOO BOZP</t>
  </si>
  <si>
    <t>zahrnuje objednatelem povolené náklady na pořízení (event. pronájem), provozování, udržování a likvidaci zhotovitelova zařízení</t>
  </si>
  <si>
    <t>03630</t>
  </si>
  <si>
    <t>DOPRAVNÍ ZAŘÍZENÍ - AUTOJEŘÁBY</t>
  </si>
  <si>
    <t>autojeřáby pro osazení nosné konstrukce na nová ložiska, zvedání z železničního vagonu_x000D_
kompletní dodávka, včetně zajištění příjezdu za obě opěry_x000D_
celková hmotnost zvedané lávky do 30 tun_x000D_
včetně zřízení a odstranění případných pracovních plošin jeřábu v obou předpolích vč. případného zpevnění krytu plošiny</t>
  </si>
  <si>
    <t>015111</t>
  </si>
  <si>
    <t>POPLATKY ZA LIKVIDACI ODPADŮ NEKONTAMINOVANÝCH - 17 05 04  VYTĚŽENÉ ZEMINY A HORNINY -  I. TŘÍDA TĚŽITELNOSTI</t>
  </si>
  <si>
    <t>T</t>
  </si>
  <si>
    <t>Odvoz na skládku
zemina - 1,8-1,9t/m3</t>
  </si>
  <si>
    <t>VV</t>
  </si>
  <si>
    <t>"zemina z výkopů : "68,769*1,9 = 130,661 [A]_x000D_
 "čištění koryta pod mostem: "14,0*1,8 = 25,200 [B]_x000D_
Mezisoučet = 155,861 [C]</t>
  </si>
  <si>
    <t>1. Položka obsahuje:
 – veškeré poplatky provozovateli skládky, recyklační linky nebo jiného zařízení na zpracování nebo likvidaci odpadů související s převzetím, uložením, zpracováním nebo likvidací odpadu
2. Položka neobsahuje:
 – náklady spojené s dopravou odpadu z místa stavby na místo převzetí provozovatelem skládky, recyklační linky nebo jiného zařízení na zpracování nebo likvidaci odpadů
3. Způsob měření:
Tunou se rozumí hmotnost odpadu vytříděného v souladu se zákonem č. 541/2020 Sb., o nakládání s odpady, v platném znění.</t>
  </si>
  <si>
    <t>015130</t>
  </si>
  <si>
    <t>POPLATKY ZA LIKVIDACI ODPADŮ NEKONTAMINOVANÝCH - 17 03 02  VYBOURANÝ ASFALTOVÝ BETON BEZ DEHTU</t>
  </si>
  <si>
    <t>odfrézovaná živice tl. do 100 mm
uložení ná skládku v recyklačním centru
může obsahovat vrstvy PM</t>
  </si>
  <si>
    <t>9,575*2,2 = 21,065 [A]</t>
  </si>
  <si>
    <t>015140</t>
  </si>
  <si>
    <t>POPLATKY ZA LIKVIDACI ODPADŮ NEKONTAMINOVANÝCH - 17 01 01  BETON Z DEMOLIC OBJEKTŮ, ZÁKLADŮ TV</t>
  </si>
  <si>
    <t>železobetonové konstrukce - 2,5 t/m3</t>
  </si>
  <si>
    <t>(1,008+0,084)*2,5 = 2,730 [A]</t>
  </si>
  <si>
    <t>Zemní práce</t>
  </si>
  <si>
    <t>113321</t>
  </si>
  <si>
    <t>ODSTRAN PODKL ZPEVNĚNÝCH PLOCH Z KAMENIVA NESTMEL, ODVOZ DO 1KM</t>
  </si>
  <si>
    <t>M3</t>
  </si>
  <si>
    <t>odvoz na meziskládku pro zpětný zásyp do nové přechodové oblasti
vhodnost materiálu bude určena TDI na stavbě_x000D_
uvažováno, že veškerá kubaturty z této položky budou použity na stavbě pro zpětné zásypy do přechodových oblastí a zásypy kolem nových zatrubnění celková kubatura je totiž (33,50+62,25)*0,2 = 19,15 m3
čerpání položky pouze se souhlasem objednatele</t>
  </si>
  <si>
    <t>"zpětný zásyp před opěrou 1:" 1,0*2,9 = 2,900 [A]_x000D_
 "zpětný zásyp za opěrou 2:" 0,8*2,9 = 2,320 [B]_x000D_
 "zpětný obsyp přívodu vody k akvaduktu DN 300:" 6,15*1,0*1,0 = 6,150 [C]_x000D_
 "zpětný obsyp odvodu vody z akvaduktu DN 400 a odvodnění DN 200:" 4,4*1,0*1,75 = 7,700 [D]_x000D_
Mezisoučet = 19,070 [E]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</si>
  <si>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</si>
  <si>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113728</t>
  </si>
  <si>
    <t>FRÉZOVÁNÍ ZPEVNĚNÝCH PLOCH ASFALTOVÝCH, ODVOZ DO 20KM</t>
  </si>
  <si>
    <t>odstranění vozovky tl. 100 mm v předpolích
odvoz ná skládku v recyklačním centru
může obsahovat vrstvy PM</t>
  </si>
  <si>
    <t>(33,50+62,25)*0,1 = 9,575 [A]</t>
  </si>
  <si>
    <t>121101</t>
  </si>
  <si>
    <t>SEJMUTÍ ORNICE NEBO LESNÍ PŮDY S ODVOZEM DO 1KM</t>
  </si>
  <si>
    <t>uložení na dočasnou skládku
na dočených pozemcích v okolí lávky</t>
  </si>
  <si>
    <t>(11,0+23,5+10,6+12,9+50,9+30,5+100,6)*0,15 = 36,000 [A]</t>
  </si>
  <si>
    <t>položka zahrnuje sejmutí ornice bez ohledu na tloušťku vrstvy a její vodorovnou dopravu
nezahrnuje uložení na trvalou skládku</t>
  </si>
  <si>
    <t>122738</t>
  </si>
  <si>
    <t>ODKOPÁVKY A PROKOPÁVKY OBECNÉ TŘ. I, ODVOZ DO 20KM</t>
  </si>
  <si>
    <t>výkopy v prostoru mostu
doprava dle dispozic zhotovitele</t>
  </si>
  <si>
    <t>"výkop před opěrou 1:" 1,0*2,9 = 2,900 [A]_x000D_
 "výkop za opěrou 2:" 0,8*2,9 = 2,320 [B]_x000D_
 "výkop přívodu vody k akvaduktu DN 300:" 6,15*1,0*1,0 = 6,150 [C]_x000D_
 "výkop odvodu vody z akvaduktu DN 400 a odvodnění DN 200:" 4,4*1,0*1,75 = 7,700 [D]_x000D_
Mezisoučet = 19,070 [E]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</si>
  <si>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- nezahrnuje uložení zeminy (na skládku, do násypu) ani poplatky za skládku, vykazují se v položce č.0141**</t>
  </si>
  <si>
    <t>9</t>
  </si>
  <si>
    <t>Ostatní konstrukce a práce</t>
  </si>
  <si>
    <t>911DB3</t>
  </si>
  <si>
    <t>SVODIDLO BETON, ÚROVEŇ ZADRŽ H1 VÝŠ 1,0M - DEMONTÁŽ S PŘESUNEM</t>
  </si>
  <si>
    <t>M</t>
  </si>
  <si>
    <t>odstranění a odvoz betonového svodidlo pro zamezení vstupu chodců a vjezdu cyklistů do prostoru odstraněné lávky_x000D_
odvoz na místo určené investorem</t>
  </si>
  <si>
    <t>8,0 = 8,000 [A]</t>
  </si>
  <si>
    <t>Položka zahrnuje:
- demontáž a odstranění zařízení
- jeho odvoz na předepsané místo
Položka nezahrnuje:
- x
Způsob měření:
- vykazuje se délka svodidla v základní výšce, délka náběhů se nezapočítává</t>
  </si>
  <si>
    <t>91913</t>
  </si>
  <si>
    <t>ŘEZÁNÍ BETONOVÝCH KONSTRUKCÍ</t>
  </si>
  <si>
    <t>M2</t>
  </si>
  <si>
    <t>řezání horních povrchů závěrných zídek a křídel a části podložiskových bločků</t>
  </si>
  <si>
    <t>"závěrné zídky:" 0,21*(2,1+2,06)+0,21*(0,71*2) = 1,172 [A]_x000D_
 "Křídla: "0,5*(1,21+1,18+1,22+1,26) = 2,435 [B]_x000D_
 "podložiskové bločky" 0,38*0,4*4 = 0,608 [C]_x000D_
Mezisoučet = 4,215 [D]</t>
  </si>
  <si>
    <t>Položka zahrnuje:
- řezání betonových konstrukcí bez ohledu na tloušťku
- spotřeba vody
Položka nezahrnuje:
- x</t>
  </si>
  <si>
    <t>966168</t>
  </si>
  <si>
    <t>BOURÁNÍ KONSTRUKCÍ ZE ŽELEZOBETONU S ODVOZEM DO 20KM</t>
  </si>
  <si>
    <t>demolice horních částí závěrných zídek a křídel
včetně odvozu na skládku dle dispozic zhotovitele</t>
  </si>
  <si>
    <t>"závěrná zídka na opěře 1" 0,205*2,1*0,19+0,71*0,04*0,21 = 0,088 [A]_x000D_
 "závěrná zídka na opěře 2" 0,214*2,1*0,27+0,71*0,09*0,214 = 0,135 [B]_x000D_
 "křídla na opěře 1" 0,5*(1,21+1,18)*0,22 = 0,263 [C]_x000D_
 "křídla na opěře 2" 0,5*(1,22+1,25)*0,3 = 0,371 [D]_x000D_
 "ŽB šachta za opěrou 2" (0,44*0,1+0,92*0,1)*0,81+0,44*0,92*0,1 = 0,151 [E]_x000D_
Mezisoučet = 1,008 [F]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</si>
  <si>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</si>
  <si>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demolice podložiskových bločků_x000D_
včetně odvozu na skládku dle dispozic zhotovitele_x000D_
POKUD BUDOU STÁVAJÍCÍ PODLOŽISKOVÉ BLOČKY VYHOVOVAT POLOHOVĚ I TVAROVĚ NA KONKRÉTNÍ NOVÁ ELASTOMEROVÁ LOŽISKA OD KONKRÉTNÍHO DODAVATELE A SOUČASNĚ BUDE MOŽNO PROVÉZT PODLITÍ LOŽISEK (VČETNĚ JEJICH KOTVENÍ) POMOCÍ PLASTMALTY KTERÉ ZAJISTÍ NEVODIVÉ ODDĚLENÍ SPODNÍ STAVBY A NOSNÉ KONSTRUKCE, BUDE MOŽNO NĚKTERÉ BLOČKY ZACHOVAT.</t>
  </si>
  <si>
    <t>"podložiskové bločky" 0,35*0,40*0,15*4 = 0,084 [A]</t>
  </si>
  <si>
    <t>969257</t>
  </si>
  <si>
    <t>VYBOURÁNÍ POTRUBÍ DN DO 500MM KANALIZAČ</t>
  </si>
  <si>
    <t>odstranění stávajících zatrubnění akvaduktu v předpolích lávky_x000D_
veškěré práce spojené s odstraněním_x000D_
včetně poplatků za skládku plastového materiálu</t>
  </si>
  <si>
    <t>"před opěrou 1 : "7,0 = 7,000 [A]_x000D_
 "za opěrou 2 : "5,0 = 5,000 [B]_x000D_
Mezisoučet = 12,000 [C]</t>
  </si>
  <si>
    <t>Položka zahrnuje: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</si>
  <si>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027211</t>
  </si>
  <si>
    <t>POM PRÁCE ZAJIŠŤ REGUL DOPRAVY - VÝLUKY NA NEELEKTRIF TRATI</t>
  </si>
  <si>
    <t>DEN</t>
  </si>
  <si>
    <t>Zajištění výluky na trati pod lávkou na 12 hodin dne 25.4.2026 (od 12:00 do 24:00)._x000D_
cena dle vyjádření SŽ viz níže: _x000D_
_x000D_
hodina výluky za 2200,- Kč v době mezi 04:00 – 22:00 hodinou a 1100,- Kč v době mezi 22:00 – 04:00 hodinou._x000D_
zhotovitel ocení tuto položku jednotkovou cenou 1 Kč,-</t>
  </si>
  <si>
    <t>10*2200+2*1100 = 24200,000 [A]</t>
  </si>
  <si>
    <t>Položka zahrnuje:
- veškeré náklady pro ČD spojené s objednatelem požadovaným omezením provozu na železnici
Položka nezahrnuje:
- x</t>
  </si>
  <si>
    <t>11523</t>
  </si>
  <si>
    <t>PŘEVEDENÍ VODY POTRUBÍM DN 300 NEBO ŽLABY R.O. DO 1,0M</t>
  </si>
  <si>
    <t>přívod akvaduktu na lávku plastovým potrubím DN 300, včetně napojení, uchycení, dilatačního spoje atd..</t>
  </si>
  <si>
    <t>6,5 = 6,500 [A]</t>
  </si>
  <si>
    <t>Položka zahrnuje:
- převedení vody na povrchu
- zřízení, udržování a odstranění příslušného zařízení
Položka nezahrnuje:
- x
Způsob měření:
- převedení vody se uvádí buď průměrem potrubí (DN) nebo délkou rozvinutého obvodu žlabu (r.o.)</t>
  </si>
  <si>
    <t>11523R</t>
  </si>
  <si>
    <t>HDPE potrubí DN 315 SDR 11 s UV stabilizací v části nad elektrifikovanou tratí_x000D_
Kompletní dodávka včetně dilatačního napojení, kotevního matriálu atd._x000D_
Včetně gumových sedel pro podepření po maximální vzdálenosti 1,5 m</t>
  </si>
  <si>
    <t>12,5 = 12,500 [A]</t>
  </si>
  <si>
    <t>11524</t>
  </si>
  <si>
    <t>PŘEVEDENÍ VODY POTRUBÍM DN 400 NEBO ŽLABY R.O. DO 1,4M</t>
  </si>
  <si>
    <t>odtok akvaduktu z lávky plastovým potrubím DN 400, včetně napojení, uchycení, vše dle VTD</t>
  </si>
  <si>
    <t>171101</t>
  </si>
  <si>
    <t>ULOŽENÍ SYPANINY DO NÁSYPŮ SE ZHUTNĚNÍM DO 95% PS</t>
  </si>
  <si>
    <t>dosypání zpětných zásypů z vykopaného materiálu z meziskládky</t>
  </si>
  <si>
    <t>19,07 = 19,070 [A]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</si>
  <si>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</si>
  <si>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18110</t>
  </si>
  <si>
    <t>ÚPRAVA PLÁNĚ SE ZHUTNĚNÍM V HORNINĚ TŘ. I</t>
  </si>
  <si>
    <t>pod vozovkovými vrstvami</t>
  </si>
  <si>
    <t>"pod vozovkovými vrstvami: "(33,50+62,25)*1,1 = 105,325 [A]</t>
  </si>
  <si>
    <t>položka zahrnuje úpravu pláně včetně vyrovnání výškových rozdílů. Míru zhutnění určuje projekt.</t>
  </si>
  <si>
    <t>18222</t>
  </si>
  <si>
    <t>ROZPROSTŘENÍ ORNICE VE SVAHU V TL DO 0,15M</t>
  </si>
  <si>
    <t>240 = 240,000 [A]</t>
  </si>
  <si>
    <t>18241</t>
  </si>
  <si>
    <t>ZALOŽENÍ TRÁVNÍKU RUČNÍM VÝSEVEM</t>
  </si>
  <si>
    <t>Základy</t>
  </si>
  <si>
    <t>26195</t>
  </si>
  <si>
    <t>VRTY PRO KOTV, INJEKT, MIKROPIL NA POVR TŘ V A VI D DO 300MM</t>
  </si>
  <si>
    <t>vrt skrz závěrnou zídku pro prostup odvodnění DN 200</t>
  </si>
  <si>
    <t>0,22 = 0,220 [A]</t>
  </si>
  <si>
    <t>Položka zahrnuje:
- přemístění, montáž a demontáž vrtných souprav
- svislou dopravu zeminy z vrtu
- vodorovnou dopravu zeminy bez uložení na skládku
- případně nutné pažení dočasné (včetně odpažení) i trvalé
Položka nezahrnuje:
- x</t>
  </si>
  <si>
    <t>285392</t>
  </si>
  <si>
    <t>DODATEČNÉ KOTVENÍ VLEPENÍM BETONÁŘSKÉ VÝZTUŽE D DO 16MM DO VRTŮ</t>
  </si>
  <si>
    <t>vlepovaná výztuž do stáv. křídel  a závěrných zídek prům 12 mm, dl. 0,6 m á 300 - vč. provedení 
dodatečných vývrtů prům. 16 mm, dl. 0,25 m  a jejich zalití, vše dle TKP, PD</t>
  </si>
  <si>
    <t>závěrné zídky 2,1/0,30*2 + 0,9/0,3 = 17,000 [A]_x000D_
křídla (1,2/0,3*2+2)*4 = 40,000 [B]_x000D_
Mezisoučet = 57,000 [C]</t>
  </si>
  <si>
    <t>Položka zahrnuje:
- dodání výztuže předepsaného profilu a předepsané délky (do 600mm)
- provedení vrtu předepsaného profilu a předepsané délky (do 300mm)
- vsunutí výztuže do vyvrtaného profilu a její zalepení předepsaným pojivem
- případně nutné lešení
Položka nezahrnuje:
- x</t>
  </si>
  <si>
    <t>vlepovaná výztuž do úložného prahu pro podložiskové bločky prům 16 mm, dl. 0,8 m - vč. provedení 
dodatečných vývrtů prům. 16 mm, dl. 0,35 m  a jejich zalití, vše dle TKP, PD</t>
  </si>
  <si>
    <t>4*4*4 = 64,000 [A]</t>
  </si>
  <si>
    <t>45747</t>
  </si>
  <si>
    <t>VYROVNÁVACÍ A SPÁD VRSTVY Z MALTY ZVLÁŠTNÍ (PLASTMALTA)</t>
  </si>
  <si>
    <t>izolační nevodivá plastmalta pod ložiska a dilatační plech nosné konstrukce_x000D_
vrstva polymerní malty jakožto nevodivá izolující část, jejíž receptura odpovídat musí co nejvyšší hodnotě měrného odporu, minimálně 1.1012 ohm.m. Při realizaci je nutné důsledně dbát na dodržení stanovené receptury i postupu přípravy polymerní malty, včetně dodržování klimatických podmínek uváděných výrobcem. Provizorní podložky nebo klíny z elektricky vodivých materiálů (např. ocel, ale i dřevo) nutno odstranit pro zachování elektrického izolačního odporu.</t>
  </si>
  <si>
    <t>"pod ložiska (včetně kotvení) : "(0,3*0,3*0,03+0,05*0,05*0,15*4)*4 = 0,017 [A]_x000D_
 "pod dilatační plech: "2,1*0,21*0,03 = 0,013 [B]_x000D_
 "Celkem: "A+B = 0,030 [C]</t>
  </si>
  <si>
    <t>Položka zahrnuje:
- dodání zvláštní malty (plastmalty) předepsané kvality
- její rozprostření v předepsané tloušťce a v předepsaném tvaru
Položka nezahrnuje:
- x</t>
  </si>
  <si>
    <t>3</t>
  </si>
  <si>
    <t>Svislé konstrukce</t>
  </si>
  <si>
    <t>333325</t>
  </si>
  <si>
    <t>MOSTNÍ OPĚRY A KŘÍDLA ZE ŽELEZOVÉHO BETONU DO C30/37</t>
  </si>
  <si>
    <t>nové horní části závěrných zídek a křídlech, nové ŽB šachty na předpolích lávky_x000D_
kompletní provedení vč.bednění, zřízení pracovních a dilatačních spar, výplně, těsnění a tmelení spar a spojů, zřízení případných prostupů vč.nátěrů proti zemní vlhkosti, letopočtu vlysem do betonu atd.</t>
  </si>
  <si>
    <t>"závěrná zídka na opěře 1" 0,205*2,1*0,18 = 0,077 [A]_x000D_
 "závěrná zídka na opěře 2" 0,214*2,1*0,195 = 0,088 [B]_x000D_
 "křídla na opěře 1" 0,5*(1,21+1,18)*0,21 = 0,251 [C]_x000D_
 "křídla na opěře 2" 0,5*(1,22+1,25)*0,23 = 0,284 [D]_x000D_
 "ŽB šachta před opěrou 1" 0,71*0,12*0,5+0,71*0,12*0,8+0,8*0,5*0,12 = 0,159 [E]_x000D_
 "ŽB šachta za opěrou 2" 0,625*0,12*0,5+0,625*0,12*0,8+0,8*0,5*0,12 = 0,146 [F]_x000D_
Mezisoučet = 1,005 [G]</t>
  </si>
  <si>
    <t>nové podložiskové bločky_x000D_
POKUD BUDOU STÁVAJÍCÍ PODLOŽISKOVÉ BLOČKY VYHOVOVAT POLOHOVĚ I TVAROVĚ NA KONKRÉTNÍ NOVÁ ELASTOMEROVÁ LOŽISKA OD KONKRÉTNÍHO DODAVATELE A SOUČASNĚ BUDE MOŽNO PROVÉZT PODLITÍ LOŽISEK (VČETNĚ JEJICH KOTVENÍ) POMOCÍ PLASTMALTY, KTERÉ ZAJISTÍ NEVODIVÉ ODDĚLENÍ SPODNÍ STAVBY A NOSNÉ KONSTRUKCE, BUDE MOŽNO NĚKTERÉ BLOČKY ZACHOVAT.</t>
  </si>
  <si>
    <t>0,38*0,38*0,12*4 = 0,069 [A]</t>
  </si>
  <si>
    <t>333365</t>
  </si>
  <si>
    <t>VÝZTUŽ MOSTNÍCH OPĚR A KŘÍDEL Z OCELI 10505, B500B</t>
  </si>
  <si>
    <t>komplet včetně svarů a PKO
0,35 t/m3</t>
  </si>
  <si>
    <t>(1,005+0,069)*0,35 = 0,376 [A]</t>
  </si>
  <si>
    <t>Položka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</t>
  </si>
  <si>
    <t>4</t>
  </si>
  <si>
    <t>Vodorovné konstrukce</t>
  </si>
  <si>
    <t>42417BR</t>
  </si>
  <si>
    <t>MOSTNÍ NOSNÍKY Z OCELI S 355</t>
  </si>
  <si>
    <t>kompletní nosná konstrukce lávky_x000D_
včetně PKO, svarů, montáže na dílně, přípojů, spojovacích amteriálů, zkoušek svarů atd.._x000D_
VČETNĚ DOPRAVY NA STAVBU PO ŽELEZNICI V DOBĚ VÝLUKY!!!</t>
  </si>
  <si>
    <t>"horní pas 250/150/12.5"  0,0723*26,68*2*1,05 = 4,051 [A]_x000D_
 "dolní pas 150/150/10"  0,0431*26,95*2*1,05 = 2,439 [B]_x000D_
 "diagonály 80/80/6,3" 0,0142*(2,25+2,45+2,50+2,66+2,80+2,96+3,05+3,15)*4*1,05 = 1,301 [C]_x000D_
 "příčníky 120/200/12.5" 0,0566*2,85*10*1,05 = 1,694 [D]_x000D_
 "svislice 150/150/10" 0,0431*2,05*4*1,05 = 0,371 [E]_x000D_
 "podélníky IPE 240" 0,0307*26,95*4*1,05 = 3,475 [F]_x000D_
 "svislice pod podélníky 100/100/10" 0,0274*0,33*4*10*1,05 = 0,380 [G]_x000D_
 "podélníky pod akvaduktem 120/80/8" 0,0226*26,95*2*1,05 = 1,279 [H]_x000D_
 "uchycení chráničky kabelů L80/6" 0,007338*26,95*1,05 = 0,208 [I]_x000D_
 "uchycení potrubí a protidotykové zábrany L50/6" 0,004469*(26,95*2+6,3+0,69+0,88)*1,05 = 0,290 [J]_x000D_
 "mostovkový plech tl. 8 mm" 27,18*2,18*0,008*7,85 = 3,721 [K]_x000D_
 "výztuhy mostovky tl. 0,008" 0,1*0,008*27,0*7,85*3 = 0,509 [L]_x000D_
 "příčné výztuhy mostovky tl. 0,008" 0,1*0,008*2,01*7,85*27/0,5 = 0,682 [N]_x000D_
 "ztužidla 20 mm" 0,01*0,01*3,14*7,85*37,5*2 = 0,185 [M]_x000D_
Mezisoučet = 20,585 [O]</t>
  </si>
  <si>
    <t>Položka zahrnuje:
- dílenskou dokumentaci, včetně technologického předpisu spojování,
- dodání  materiálu  v požadované kvalitě a výroba konstrukce (včetně  pomůcek,  přípravků a prostředků pro výrobu) bez ohledu na náročnost a její hmotnost,
- dodání spojovacího materiálu,
- zřízení  montážních  a  dilatačních  spojů,  spar, včetně potřebných úprav, vložek, opracování, očištění a ošetření,
- podpěr. konstr. a lešení všech druhů pro montáž konstrukcí i doplňkových, včetně požadovaných otvorů, ochranných a bezpečnostních opatření a základů pro tyto konstrukce a lešení,
- montáž konstrukce na staveništi, včetně montážních prostředků a pomůcek a zednických výpomocí,                              
- výplň, těsnění a tmelení spar a spojů,
- všechny druhy ocelového kotvení,
- dílenskou přejímku a montážní prohlídku, včetně požadovaných dokladů,
- zřízení kotevních otvorů nebo jam, nejsou-li částí jiné konstrukce,
- osazení kotvení nebo přímo částí konstrukce do podpůrné konstrukce nebo do zeminy,
- výplň kotevních otvorů  (příp.  podlití  patních  desek) maltou,  betonem  nebo  jinou speciální hmotou, vyplnění jam zeminou,
- veškeré druhy protikorozní ochrany a nátěry konstrukcí,
- zvláštní spojovací prostředky, rozebíratelnost konstrukce,
- ochranná opatření před účinky bludných proudů
- ochranu před přepětím.
Položka nezahrnuje:
- x</t>
  </si>
  <si>
    <t>425124</t>
  </si>
  <si>
    <t>SYNCHR ZVED MOST POLE ŠÍŘ DO 10M HM DO 400T NA VÝŠ PŘES 1,5M</t>
  </si>
  <si>
    <t>Zvedání NK, natočení NK do směru uložení, spuštění NK na ložiska</t>
  </si>
  <si>
    <t>Položka zahrnuje:
-  zvednutí nosné konstrukce synchronizovaným postupem a takovým počtem zvedacích mechanizmů, aby nedošlo k poškození zvedané konstrukce
-  následně pak její spuštění obdobným způsobem
- montáž, údržbu a demontáž pomocných konstrukcí, např. podpěrnou skruž a její základové prvky
- zvedací mechanizmy zajišťující synchronizaci
- nutné podložky pro opakování pracovních fází zvedání a pod.
Položka nezahrnuje:
- x</t>
  </si>
  <si>
    <t>42861</t>
  </si>
  <si>
    <t>MOSTNÍ LOŽISKA ELASTOMEROVÁ PRO ZATÍŽ DO 1,0MN</t>
  </si>
  <si>
    <t>mostní ložiska elastomerová - specifikace viz TZ, předpoklad kotvených ložisek_x000D_
uložení na vodivě izolační plastmaltu, (včetně zalití kotvení plastmaltou)_x000D_
včetně případného dovrtání trnů pro kotvení do bloků</t>
  </si>
  <si>
    <t>Položka zahrnuje:
- výrobní dokumentaci, jde-li o ložisko individuálně vyráběné
- dodání kompletních ložisek požadované kvality
- přípravu, očištění a úpravy úložných ploch
- osazení ložisek podle předepsaného technologického předpisu bez ohledu na způsob uložení a kotvení
- uložení do malty jakéhokoliv druhu včetně dodávky této malty
- uložení na plastické vložky nebo maltu včetně dodávky této vložky nebo malty
- uložení na vrstvu plastbetonové malty nebo podobné vrstvy jako ochranu proti průchodu bludných proudů
- vyplnění kotevních otvorů
- lešení a podpěrné konstrukce
- tmelení, těsnění a výplně spar
- nastavení ložisek a odborná prohlídka
- dočasné zpevnění nebo naopak dočasné uvolnění ložisek
- opatření ložisek znakem výrobce a typovým číslem
- úpravy, očištění a ošetření okolí ložisek
- přiměřeným způsobem je nutné zahrnout ustanovení pro TMCH 94 pro kovové konstrukce.
Položka nezahrnuje:
- x</t>
  </si>
  <si>
    <t>451314</t>
  </si>
  <si>
    <t>PODKLADNÍ A VÝPLŇOVÉ VRSTVY Z PROSTÉHO BETONU C25/30</t>
  </si>
  <si>
    <t>dobetonování prostupu v nátoku do zatrubnění DN 300 _x000D_
dobetonování prostupu ve výtoku ze zatrubnění DN 400_x000D_
dobetonování prostupu ve výtoku z odvodnění mostu DN 200_x000D_
odhad množství</t>
  </si>
  <si>
    <t>"obetonování rour na nátoku a výtoku" 4,0 = 4,000 [A]</t>
  </si>
  <si>
    <t>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</t>
  </si>
  <si>
    <t>5</t>
  </si>
  <si>
    <t>Komunikace</t>
  </si>
  <si>
    <t>56334</t>
  </si>
  <si>
    <t>VOZOVKOVÉ VRSTVY ZE ŠTĚRKODRTI TL. DO 200MM</t>
  </si>
  <si>
    <t>vozovka - štěrkodrť tl.200 mm</t>
  </si>
  <si>
    <t>"mimo lávku : "33,50+62,25 = 95,750 [A]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</si>
  <si>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</si>
  <si>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572121</t>
  </si>
  <si>
    <t>INFILTRAČNÍ POSTŘIK ASFALTOVÝ DO 1,0KG/M2</t>
  </si>
  <si>
    <t>1,0 kg/m2</t>
  </si>
  <si>
    <t>"mimo lávku: "33,5+62,25 = 95,750 [A]</t>
  </si>
  <si>
    <t>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</si>
  <si>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572214</t>
  </si>
  <si>
    <t>SPOJOVACÍ POSTŘIK Z MODIFIK EMULZE DO 0,5KG/M2</t>
  </si>
  <si>
    <t>0,30 kg/m2</t>
  </si>
  <si>
    <t>"mimo lávku : "33,5+62,25 = 95,750 [A]</t>
  </si>
  <si>
    <t>57326R</t>
  </si>
  <si>
    <t>MIKROKOBEREC JEDNOVRSTVÝ FRAKCE KAMENIVA 0/5</t>
  </si>
  <si>
    <t>pochozí stěrková izolace na ocelové konstrukci, plněná křemičitým pískem s pochozí protiskluzovou úpravou dle TP 221, nanesená na nový mostovkový plech, zahrnuje všechny práce a kompletní dodávku materiálu v barvě dle zadání investora_x000D_
včetěn detailů kolem odvodnění a sloupků zábradlí</t>
  </si>
  <si>
    <t>27,2*2,18 = 59,296 [A]</t>
  </si>
  <si>
    <t>Položka zahrnuje:
- očištění povrchu podkladu, zakrytí poklopů, mříží a pod.
- dodání veškerého potřebného materiálu (kamenivo předepsané frakce, emulze, přísady, voda)
- pokládku jedné vrstvy (tloušťka je dána frakcí použitého kameniva)
- zhutnění (pokud je předepsáno zadávací dokumentací)
Položka nezahrnuje:
- odstranění vodorovného dopravního zančení a spojovací postřik</t>
  </si>
  <si>
    <t>574A34</t>
  </si>
  <si>
    <t>ASFALTOVÝ BETON PRO OBRUSNÉ VRSTVY ACO 11+, 11S TL. 40MM</t>
  </si>
  <si>
    <t>ACO 11+ 50/70tl.40mm</t>
  </si>
  <si>
    <t>"mimo lávku" 33,50+62,25 = 95,750 [A]</t>
  </si>
  <si>
    <t>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- nezahrnuje postřiky, nátěry
- nezahrnuje těsnění podél obrubníků, dilatačních zařízení, odvodňovacích proužků, odvodňovačů, vpustí, šachet a pod.</t>
  </si>
  <si>
    <t>574E46</t>
  </si>
  <si>
    <t>ASFALTOVÝ BETON PRO PODKLADNÍ VRSTVY ACP 16+, 16S TL. 50MM</t>
  </si>
  <si>
    <t>ACP 16+ 50/70 tl.50mm
vč.úpravy napojení, ukončení podél obrubníků atd.</t>
  </si>
  <si>
    <t>"mimo lávku" 33,5+62,25 = 95,750 [A]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</si>
  <si>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</si>
  <si>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6</t>
  </si>
  <si>
    <t>Úpravy povrchů, podlahy, výplně otvorů</t>
  </si>
  <si>
    <t>626112</t>
  </si>
  <si>
    <t>REPROFILACE PODHLEDŮ, SVISLÝCH PLOCH SANAČNÍ MALTOU JEDNOVRST TL 20MM</t>
  </si>
  <si>
    <t>sanace viditelných povrchů opěr a křídel_x000D_
srovnání povrchu pro natavení izolace na rubu opěr a křídel</t>
  </si>
  <si>
    <t>"viditelné plochy opěry 1:" (1,2+0,8)*1,0*2+3,8*0,5 = 5,900 [A]_x000D_
 "viditelné plochy opěry 2:" (1,23+0,8)*1,0*2+3,8*0,5 = 5,960 [B]_x000D_
 "rub opěry 1 a křídel opěry 1" 5,75*1,05 = 6,038 [C]_x000D_
 "rub opěry 2 a křídel opěry 2" 5,84*1,05 = 6,132 [D]_x000D_
Mezisoučet = 24,030 [E]</t>
  </si>
  <si>
    <t>62631</t>
  </si>
  <si>
    <t>SPOJOVACÍ MŮSTEK MEZI STARÝM A NOVÝM BETONEM</t>
  </si>
  <si>
    <t>ČERPÁNÍ POUZE SKUTEČNĚ PROVEDENÉ PLOCHY</t>
  </si>
  <si>
    <t>2,40*2 = 4,800 [A]</t>
  </si>
  <si>
    <t>62641</t>
  </si>
  <si>
    <t>SJEDNOCUJÍCÍ STĚRKA JEMNOU MALTOU TL CCA 2MM</t>
  </si>
  <si>
    <t>"viditelné plochy opěry 1:" (1,2+0,8)*1,0*2+3,8*0,5 = 5,900 [A]_x000D_
 "viditelné plochy opěry 2:" (1,23+0,8)*1,0*2+3,8*0,5 = 5,960 [B]_x000D_
 "Celkem: "A+B = 11,860 [C]</t>
  </si>
  <si>
    <t>7</t>
  </si>
  <si>
    <t>Přidružená stavební výroba</t>
  </si>
  <si>
    <t>711112</t>
  </si>
  <si>
    <t>IZOLACE BĚŽNÝCH KONSTRUKCÍ PROTI ZEMNÍ VLHKOSTI ASFALTOVÝMI PÁSY</t>
  </si>
  <si>
    <t>NAIP, včetně pásu kolem pracovní spáry</t>
  </si>
  <si>
    <t>"rub opěry 1 a křídel opěry 1" 5,75*(1,05+0,3) = 7,763 [A]_x000D_
 "rub opěry 2 a křídel opěry 2" 5,84*(1,05+0,3) = 7,884 [B]_x000D_
Mezisoučet = 15,647 [C]</t>
  </si>
  <si>
    <t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geotextilii</t>
  </si>
  <si>
    <t>711509</t>
  </si>
  <si>
    <t>OCHRANA IZOLACE NA POVRCHU TEXTILIÍ</t>
  </si>
  <si>
    <t>rub opěr a křídel 600g/m2</t>
  </si>
  <si>
    <t>"rub opěry 1 a křídel opěry 1" 5,75*1,05 = 6,038 [A]_x000D_
 "rub opěry 2 a křídel opěry 2" 5,84*1,05 = 6,132 [B]_x000D_
Mezisoučet = 12,170 [C]</t>
  </si>
  <si>
    <t>položka zahrnuje:
- dodání  předepsaného ochranného materiálu
- zřízení ochrany izolace</t>
  </si>
  <si>
    <t>74C962</t>
  </si>
  <si>
    <t>PROTIDOTYKOVÁ ZÁBRANA NA MOSTU</t>
  </si>
  <si>
    <t>kompletní provedení portidotykové zábrany dle přílohy D.1.2.7_x000D_
včetně výplní, spojovacího materiálu, kotvení atd...</t>
  </si>
  <si>
    <t>1. Položka obsahuje:
 – všechny náklady na montáž a materiál dodaného zařízení protikorozně ošetřeného podle TKP se všemi pomocnými doplňujícími součástmi a pracemi s použitím mechanizmů
 – cena položky je vč. ostatních rozpočtových nákladů
2. Položka neobsahuje:
 X
3. Způsob měření:
Udává se počet kusů kompletní konstrukce nebo práce.</t>
  </si>
  <si>
    <t>8</t>
  </si>
  <si>
    <t>Potrubí</t>
  </si>
  <si>
    <t>87627</t>
  </si>
  <si>
    <t>CHRÁNIČKY Z TRUB PLASTOVÝCH DN DO 100MM</t>
  </si>
  <si>
    <t>rezervní chránička na lávce_x000D_
včetně zavíčkování v přechodové oblasti lávky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</si>
  <si>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včetně případně předepsaného utěsnění konců chrániček
- položky platí pro práce prováděné v prostoru zapaženém i nezapaženém a i v kolektorech, chráničkách
Položka nezahrnuje:
- x</t>
  </si>
  <si>
    <t>87914</t>
  </si>
  <si>
    <t>POTRUBÍ ODPADNÍ MOSTNÍCH OBJEKTŮ Z PLAST TRUB  DN DO 200 MM</t>
  </si>
  <si>
    <t>podélný svod DN200 - odvodňovací potrubí, vč. kotvení a kotevních přípravků u každého svodu - 6 ks_x000D_
včetně těsnění při průchodu závěrnou zídkou, kompletní dodávka, vše dle VTD</t>
  </si>
  <si>
    <t>Položka zahrnuje:
- výrobní dokumentaci (včetně technologického předpisu)
- dodání veškerého instalačního a pomocného materiálu (trouby, trubky, armatury, tvarové kusy, spojovací a těsnící materiál a pod.), podpěrných, závěsných, upevňovacích prvků, včetně potřebných úprav
- zednické výpomoci, jako je vysekávání kapes a rýh, jejich vyplnění a začištění
- úprava podkladu a osazení podpěr, osazení a očištění podkladu a podpěr
- zřízení plně funkční instalace, kompletní soustavy, podle příslušného technologického předpisu
- zřízení instalace i jednotlivých částí po etapách, včetně pracovních spar a spojů
- úprava a příprava prostupů, okolí podpěr, zaústění a napojení a upevnění odpadních výustek
- ochrana potrubí nátěrem, včetně úpravy povrchu, případně izolací
- úprava, očištění a ošetření prostoru kolem instalace
- provedení požadovaných zkoušek vodotěsnosti
Položka nezahrnuje:
- x</t>
  </si>
  <si>
    <t>9112D1</t>
  </si>
  <si>
    <t>ZÁBRADLÍ MOSTNÍ S VÝPNÍ ZE SÍTÍ - DODÁVKA A MONTÁŽ</t>
  </si>
  <si>
    <t>kompletní dodávka včetně kotvení do NK
dle vypracovaného VTD, která musí být před výrobou schváleno investorem a AD
TP 186, vč. PKO TKP 19B</t>
  </si>
  <si>
    <t>28,5+27 = 55,500 [A]</t>
  </si>
  <si>
    <t>Položka zahrnuje:
- kompletní dodávku všech dílů zábradlí včetně předepsané povrchové úpravy
- montáž a osazení zábradlí včetně kotvení dle zadávací dokumentace, t.j. kotevní desky, případné nivelační hmoty pod kotevní desky, kotvy a spojovací materiál, vrty a zálivku
Položka nezahrnuje:
- x</t>
  </si>
  <si>
    <t>914A22</t>
  </si>
  <si>
    <t>EV ČÍSLO MOSTU OCEL S FÓLIÍ TŘ.1 MONTÁŽ S PŘESUNEM</t>
  </si>
  <si>
    <t>zpětné osazení evidenčního čísla mostu</t>
  </si>
  <si>
    <t>položka zahrnuje:
- dopravu demontované značky z dočasné skládky
- osazení a montáž značky na místě určeném projektem
- nutnou opravu poškozených částí
nezahrnuje dodávku značky</t>
  </si>
  <si>
    <t>919111</t>
  </si>
  <si>
    <t>ŘEZÁNÍ ASFALTOVÉHO KRYTU VOZOVEK TL DO 50MM</t>
  </si>
  <si>
    <t>naříznutá spára mezi novou a starou vozovkou</t>
  </si>
  <si>
    <t>"mezi novou a starou vozovkou" 2,51+1,51+3,2 = 7,220 [A]_x000D_
 "zatěsnění spáry vozovky za rubem ZZ a křídel:" 5,8*2 = 11,600 [B]_x000D_
Mezisoučet = 18,820 [C]</t>
  </si>
  <si>
    <t>položka zahrnuje řezání vozovkové vrstvy v předepsané tloušťce, včetně spotřeby vody</t>
  </si>
  <si>
    <t>931326</t>
  </si>
  <si>
    <t>TĚSNĚNÍ DILATAČ SPAR ASF ZÁLIVKOU MODIFIK PRŮŘ DO 800MM2</t>
  </si>
  <si>
    <t>"zatěsnění spáry mezi starou a novou vozovkou : "7,22 = 7,220 [A]_x000D_
 "zatěsnění spáry vozovky za rubem ZZ a křídel:" 5,8*2 = 11,600 [B]_x000D_
Mezisoučet = 18,820 [C]</t>
  </si>
  <si>
    <t>položka zahrnuje dodávku a osazení předepsaného materiálu, očištění ploch spáry před úpravou, očištění okolí spáry po úpravě
nezahrnuje těsnící profil</t>
  </si>
  <si>
    <t>936501</t>
  </si>
  <si>
    <t>DROBNÉ DOPLŇK KONSTR KOVOVÉ NEREZ</t>
  </si>
  <si>
    <t>KG</t>
  </si>
  <si>
    <t>nerezový žlab - kompletní dodávka včetně uchycení na NK mostu a opěr, napojení na DN 300 před mostem a DN 400 za mostem (včetně vytvarování přechodových úseků, bezpečnostních přepadů a bezpečnostních přepážek, včetně výztuh), včetně koncové přepážky por uchycení HDPE potrubí DN 315_x000D_
nerezové poklopy na nové šachty v předpolí lávky včetně kotevního materiálu také z nerezu</t>
  </si>
  <si>
    <t>"nerezový žlab tl. 5 mm" 1,255*28*0,005*7850*1,05+0,2*0,4*28/0,5*0,005*7850+0,09*0,01*7850 = 1631,112 [A]_x000D_
 "nerezové poklopy šachet" 0,68*0,9*0,01*7850*1,1 = 52,846 [B]_x000D_
Mezisoučet = 1683,958 [C]</t>
  </si>
  <si>
    <t>Položka zahrnuje:
- dílenská dokumentace, včetně technologického předpisu spojování
- dodání  materiálu  v požadované kvalitě a výroba konstrukce i dílenská (včetně  pomůcek,  přípravků a prostředků pro výrobu) bez ohledu na náročnost a její hmotnost, dílenská montáž
- dodání spojovacího materiálu
- zřízení  montážních  a  dilatačních  spojů,  spar, včetně potřebných úprav, vložek, opracování, očištění a ošetření
- podpěr. konstr. a lešení všech druhů pro montáž konstrukcí i doplňkových, včetně požadovaných otvorů, ochranných a bezpečnostních opatření a základů pro tyto konstrukce a lešení
- jakákoliv doprava a manipulace dílců  a  montážních  sestav,  včetně  dopravy konstrukce z výrobny na stavbu
- montáž konstrukce na staveništi, včetně montážních prostředků a pomůcek a zednických výpomocí
- výplň, těsnění a tmelení spar a spojů
- čištění konstrukce a odstranění všech vrubů (vrypy, otlačeniny a pod.)
- všechny druhy ocelového kotvení
- dílenskou přejímku a montážní prohlídku, včetně požadovaných dokladů
- zřízení kotevních otvorů nebo jam, nejsou-li částí jiné konstrukce, jejich úpravy, očištění a ošetření
- osazení kotvení nebo přímo částí konstrukce do podpůrné konstrukce nebo do zeminy
- výplň kotevních otvorů  (příp.  podlití  patních  desek)  maltou,  betonem  nebo  jinou speciální hmotou, vyplnění jam zeminou
- předepsanou protikorozní ochranu a nátěry konstrukcí
- osazení měřících zařízení a úpravy pro ně
- ochranná opatření před účinky bludných proudů
Položka nezahrnuje:
- x</t>
  </si>
  <si>
    <t>936541</t>
  </si>
  <si>
    <t>MOSTNÍ ODVODŇOVACÍ TRUBKA (POVRCHŮ IZOLACE) Z NEREZ OCELI</t>
  </si>
  <si>
    <t>odvodňovací trubička DN 100 pro odvodnění mostovky_x000D_
kompletní dodávka, včetně uchycení an NK vyústění do podélného svodu DN 200, vše dle VTD, ketré schválí investor, AD a TDI</t>
  </si>
  <si>
    <t>Položka zahrnuje:
- výrobní dokumentaci (včetně technologického předpisu)
- dodání kompletní odvodňovací soupravy z předepsaného materiálu, včetně všech montážních a přepravních úprav a zařízení
- dodání spojovacího, kotevního a těsnícího materiálu
- úprava a příprava úložného prostoru, včetně kotevních prvků, jejich očištění a ošetření
- zřízení kompletní odvodňovací soupravy, dle příslušného technologického předpisu, včetně všech výškových a směrových úprav
- zřízení odvodňovací soupravy po etapách, včetně pracovních spar a spojů
- prodloužení  odpadní trouby pod spodní líc nosné konstr. nebo zaústěním odvodňovače do dalšího odvodňovacího zařízení
- úprava odvod. soupravy na styku s ostatními konstrukcemi a zařízeními (u obrubníku, podél vozovek, napojení izolací a pod.)
- ochrana odvodňovací soupravy do doby provedení definitivního stavu, veškeré provizorní úpravy a opatření
- konečné  úpravy odvodňovací soupravy jako povrchové povlaky, zálivky, které  nejsou součástí jiných konstr., vyčištění, tmelení, těsnění, výplň spar a pod.
- úprava, očištění a ošetření prostoru kolem odvodňovací soupravy
- opatření odvodňovače znakem výrobce a typovým číslem
- provedení odborné prohlídky, je-li požadována
Položka nezahrnuje:
- x</t>
  </si>
  <si>
    <t>938542</t>
  </si>
  <si>
    <t>OČIŠTĚNÍ BETON KONSTR OTRYSKÁNÍM TLAK VODOU DO 500 BARŮ</t>
  </si>
  <si>
    <t>celý povrch opěr a křídel viz pol. 626112</t>
  </si>
  <si>
    <t>24,03 = 24,030 [A]</t>
  </si>
  <si>
    <t>položka zahrnuje očištění předepsaným způsobem včetně odklizení vzniklého odpadu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</si>
</sst>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"/>
    <numFmt numFmtId="165" formatCode="#\ ###\ ###\ ###\ ##0.000"/>
  </numFmts>
  <fonts count="11" x14ac:knownFonts="1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8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4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4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4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0" xfId="0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wrapText="1"/>
    </xf>
    <xf numFmtId="0" fontId="0" fillId="0" borderId="18" xfId="0" applyBorder="1"/>
    <xf numFmtId="0" fontId="8" fillId="0" borderId="7" xfId="0" applyFont="1" applyBorder="1" applyAlignment="1">
      <alignment wrapText="1"/>
    </xf>
    <xf numFmtId="0" fontId="3" fillId="2" borderId="0" xfId="2" applyFill="1">
      <alignment horizontal="left" vertical="center" wrapText="1"/>
    </xf>
    <xf numFmtId="0" fontId="0" fillId="2" borderId="0" xfId="0" applyFill="1"/>
    <xf numFmtId="0" fontId="6" fillId="2" borderId="0" xfId="7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10" fillId="0" borderId="7" xfId="0" applyFont="1" applyBorder="1" applyAlignment="1">
      <alignment wrapText="1"/>
    </xf>
    <xf numFmtId="164" fontId="0" fillId="0" borderId="7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2" borderId="14" xfId="0" applyFont="1" applyFill="1" applyBorder="1" applyProtection="1">
      <protection locked="0"/>
    </xf>
    <xf numFmtId="0" fontId="0" fillId="0" borderId="17" xfId="0" applyBorder="1" applyProtection="1">
      <protection locked="0"/>
    </xf>
  </cellXfs>
  <cellStyles count="14">
    <cellStyle name="NadpisRekapitulaceSoupisPraciStyle" xfId="2" xr:uid="{00000000-0005-0000-0000-000002000000}"/>
    <cellStyle name="NadpisStrukturyStyle" xfId="8" xr:uid="{00000000-0005-0000-0000-000008000000}"/>
    <cellStyle name="NadpisySloupcuStyle" xfId="4" xr:uid="{00000000-0005-0000-0000-000004000000}"/>
    <cellStyle name="NormalBoldLeftStyle" xfId="5" xr:uid="{00000000-0005-0000-0000-000005000000}"/>
    <cellStyle name="NormalBoldRightStyle" xfId="6" xr:uid="{00000000-0005-0000-0000-000006000000}"/>
    <cellStyle name="NormalBoldStyle" xfId="10" xr:uid="{00000000-0005-0000-0000-00000A000000}"/>
    <cellStyle name="NormalLeftStyle" xfId="11" xr:uid="{00000000-0005-0000-0000-00000B000000}"/>
    <cellStyle name="Normální" xfId="0" builtinId="0"/>
    <cellStyle name="NormalRightStyle" xfId="12" xr:uid="{00000000-0005-0000-0000-00000C000000}"/>
    <cellStyle name="NormalStyle" xfId="1" xr:uid="{00000000-0005-0000-0000-000001000000}"/>
    <cellStyle name="PolDoplnInfoStyle" xfId="13" xr:uid="{00000000-0005-0000-0000-00000D000000}"/>
    <cellStyle name="RekapitulaceCenyStyle" xfId="3" xr:uid="{00000000-0005-0000-0000-000003000000}"/>
    <cellStyle name="StavbaRozpocetHeaderStyle" xfId="7" xr:uid="{00000000-0005-0000-0000-000007000000}"/>
    <cellStyle name="StavebniDilStyle" xfId="9" xr:uid="{00000000-0005-0000-0000-000009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"/>
  <sheetViews>
    <sheetView tabSelected="1" workbookViewId="0">
      <selection activeCell="C23" sqref="C23"/>
    </sheetView>
  </sheetViews>
  <sheetFormatPr defaultRowHeight="15" x14ac:dyDescent="0.25"/>
  <cols>
    <col min="1" max="1" width="8.85546875" bestFit="1" customWidth="1"/>
    <col min="2" max="2" width="129.5703125" customWidth="1"/>
    <col min="3" max="5" width="19.42578125" customWidth="1"/>
  </cols>
  <sheetData>
    <row r="1" spans="1:5" x14ac:dyDescent="0.25">
      <c r="A1" s="1" t="s">
        <v>0</v>
      </c>
      <c r="B1" s="2" t="s">
        <v>1</v>
      </c>
      <c r="C1" s="3"/>
      <c r="D1" s="3"/>
      <c r="E1" s="3"/>
    </row>
    <row r="2" spans="1:5" x14ac:dyDescent="0.25">
      <c r="A2" s="1"/>
      <c r="B2" s="45" t="s">
        <v>2</v>
      </c>
      <c r="C2" s="3"/>
      <c r="D2" s="3"/>
      <c r="E2" s="3"/>
    </row>
    <row r="3" spans="1:5" x14ac:dyDescent="0.25">
      <c r="A3" s="3"/>
      <c r="B3" s="46"/>
      <c r="C3" s="3"/>
      <c r="D3" s="3"/>
      <c r="E3" s="3"/>
    </row>
    <row r="4" spans="1:5" x14ac:dyDescent="0.25">
      <c r="A4" s="3"/>
      <c r="B4" s="45" t="s">
        <v>3</v>
      </c>
      <c r="C4" s="46"/>
      <c r="D4" s="46"/>
      <c r="E4" s="46"/>
    </row>
    <row r="5" spans="1:5" x14ac:dyDescent="0.25">
      <c r="A5" s="3"/>
      <c r="B5" s="3"/>
      <c r="C5" s="3"/>
      <c r="D5" s="3"/>
      <c r="E5" s="3"/>
    </row>
    <row r="6" spans="1:5" x14ac:dyDescent="0.25">
      <c r="A6" s="3"/>
      <c r="B6" s="5" t="s">
        <v>4</v>
      </c>
      <c r="C6" s="6">
        <f>SUM(C10:C12)</f>
        <v>0</v>
      </c>
      <c r="D6" s="3"/>
      <c r="E6" s="3"/>
    </row>
    <row r="7" spans="1:5" x14ac:dyDescent="0.25">
      <c r="A7" s="3"/>
      <c r="B7" s="5" t="s">
        <v>5</v>
      </c>
      <c r="C7" s="6">
        <f>SUM(E10:E12)</f>
        <v>0</v>
      </c>
      <c r="D7" s="3"/>
      <c r="E7" s="3"/>
    </row>
    <row r="8" spans="1:5" x14ac:dyDescent="0.25">
      <c r="A8" s="3"/>
      <c r="B8" s="3"/>
      <c r="C8" s="3"/>
      <c r="D8" s="3"/>
      <c r="E8" s="3"/>
    </row>
    <row r="9" spans="1:5" x14ac:dyDescent="0.25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 spans="1:5" x14ac:dyDescent="0.25">
      <c r="A10" s="8" t="s">
        <v>11</v>
      </c>
      <c r="B10" s="8" t="s">
        <v>12</v>
      </c>
      <c r="C10" s="9">
        <f>'010'!I3</f>
        <v>0</v>
      </c>
      <c r="D10" s="9">
        <f>SUMIFS('010'!O:O,'010'!A:A,"P")</f>
        <v>0</v>
      </c>
      <c r="E10" s="9">
        <f>C10+D10</f>
        <v>0</v>
      </c>
    </row>
    <row r="11" spans="1:5" x14ac:dyDescent="0.25">
      <c r="A11" s="8" t="s">
        <v>13</v>
      </c>
      <c r="B11" s="8" t="s">
        <v>14</v>
      </c>
      <c r="C11" s="9">
        <f>'SO 201.0'!I3</f>
        <v>0</v>
      </c>
      <c r="D11" s="9">
        <f>SUMIFS('SO 201.0'!O:O,'SO 201.0'!A:A,"P")</f>
        <v>0</v>
      </c>
      <c r="E11" s="9">
        <f>C11+D11</f>
        <v>0</v>
      </c>
    </row>
    <row r="12" spans="1:5" x14ac:dyDescent="0.25">
      <c r="A12" s="8" t="s">
        <v>15</v>
      </c>
      <c r="B12" s="8" t="s">
        <v>16</v>
      </c>
      <c r="C12" s="9">
        <f>'SO 201.1'!I3</f>
        <v>0</v>
      </c>
      <c r="D12" s="9">
        <f>SUMIFS('SO 201.1'!O:O,'SO 201.1'!A:A,"P")</f>
        <v>0</v>
      </c>
      <c r="E12" s="9">
        <f>C12+D12</f>
        <v>0</v>
      </c>
    </row>
  </sheetData>
  <mergeCells count="2">
    <mergeCell ref="B2:B3"/>
    <mergeCell ref="B4:E4"/>
  </mergeCells>
  <pageMargins left="0.7" right="0.7" top="0.78740157499999996" bottom="0.78740157499999996" header="0.3" footer="0.3"/>
  <pageSetup fitToHeight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0"/>
  <sheetViews>
    <sheetView topLeftCell="B17" workbookViewId="0">
      <selection activeCell="H9" sqref="H9"/>
    </sheetView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17</v>
      </c>
      <c r="F2" s="3"/>
      <c r="G2" s="3"/>
      <c r="H2" s="3"/>
      <c r="I2" s="3"/>
      <c r="J2" s="15"/>
    </row>
    <row r="3" spans="1:16" x14ac:dyDescent="0.25">
      <c r="A3" s="3" t="s">
        <v>18</v>
      </c>
      <c r="B3" s="16" t="s">
        <v>19</v>
      </c>
      <c r="C3" s="47" t="s">
        <v>20</v>
      </c>
      <c r="D3" s="48"/>
      <c r="E3" s="17" t="s">
        <v>21</v>
      </c>
      <c r="F3" s="3"/>
      <c r="G3" s="3"/>
      <c r="H3" s="18" t="s">
        <v>11</v>
      </c>
      <c r="I3" s="19">
        <f>SUMIFS(I8:I50,A8:A50,"SD")</f>
        <v>0</v>
      </c>
      <c r="J3" s="15"/>
      <c r="O3">
        <v>0</v>
      </c>
      <c r="P3">
        <v>2</v>
      </c>
    </row>
    <row r="4" spans="1:16" x14ac:dyDescent="0.25">
      <c r="A4" s="3" t="s">
        <v>22</v>
      </c>
      <c r="B4" s="16" t="s">
        <v>23</v>
      </c>
      <c r="C4" s="47" t="s">
        <v>11</v>
      </c>
      <c r="D4" s="48"/>
      <c r="E4" s="17" t="s">
        <v>12</v>
      </c>
      <c r="F4" s="3"/>
      <c r="G4" s="3"/>
      <c r="H4" s="3"/>
      <c r="I4" s="3"/>
      <c r="J4" s="15"/>
      <c r="O4">
        <v>0.15</v>
      </c>
      <c r="P4">
        <v>2</v>
      </c>
    </row>
    <row r="5" spans="1:16" x14ac:dyDescent="0.25">
      <c r="A5" s="49" t="s">
        <v>24</v>
      </c>
      <c r="B5" s="50" t="s">
        <v>25</v>
      </c>
      <c r="C5" s="51" t="s">
        <v>26</v>
      </c>
      <c r="D5" s="51" t="s">
        <v>27</v>
      </c>
      <c r="E5" s="51" t="s">
        <v>28</v>
      </c>
      <c r="F5" s="51" t="s">
        <v>29</v>
      </c>
      <c r="G5" s="51" t="s">
        <v>30</v>
      </c>
      <c r="H5" s="51" t="s">
        <v>31</v>
      </c>
      <c r="I5" s="51"/>
      <c r="J5" s="52" t="s">
        <v>32</v>
      </c>
      <c r="O5">
        <v>0.21</v>
      </c>
    </row>
    <row r="6" spans="1:16" x14ac:dyDescent="0.25">
      <c r="A6" s="49"/>
      <c r="B6" s="50"/>
      <c r="C6" s="51"/>
      <c r="D6" s="51"/>
      <c r="E6" s="51"/>
      <c r="F6" s="51"/>
      <c r="G6" s="51"/>
      <c r="H6" s="7" t="s">
        <v>33</v>
      </c>
      <c r="I6" s="7" t="s">
        <v>34</v>
      </c>
      <c r="J6" s="52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35</v>
      </c>
      <c r="B8" s="25"/>
      <c r="C8" s="26" t="s">
        <v>36</v>
      </c>
      <c r="D8" s="27"/>
      <c r="E8" s="24" t="s">
        <v>37</v>
      </c>
      <c r="F8" s="27"/>
      <c r="G8" s="27"/>
      <c r="H8" s="56"/>
      <c r="I8" s="28">
        <f>SUMIFS(I9:I50,A9:A50,"P")</f>
        <v>0</v>
      </c>
      <c r="J8" s="29"/>
    </row>
    <row r="9" spans="1:16" x14ac:dyDescent="0.25">
      <c r="A9" s="30" t="s">
        <v>38</v>
      </c>
      <c r="B9" s="30">
        <v>1</v>
      </c>
      <c r="C9" s="31" t="s">
        <v>39</v>
      </c>
      <c r="D9" s="30" t="s">
        <v>40</v>
      </c>
      <c r="E9" s="32" t="s">
        <v>41</v>
      </c>
      <c r="F9" s="33" t="s">
        <v>42</v>
      </c>
      <c r="G9" s="34">
        <v>1</v>
      </c>
      <c r="H9" s="54">
        <v>0</v>
      </c>
      <c r="I9" s="35">
        <f>ROUND(G9*H9,P4)</f>
        <v>0</v>
      </c>
      <c r="J9" s="30"/>
      <c r="O9" s="36">
        <f>I9*0</f>
        <v>0</v>
      </c>
      <c r="P9">
        <v>1</v>
      </c>
    </row>
    <row r="10" spans="1:16" ht="30" x14ac:dyDescent="0.25">
      <c r="A10" s="30" t="s">
        <v>43</v>
      </c>
      <c r="B10" s="37"/>
      <c r="E10" s="32" t="s">
        <v>44</v>
      </c>
      <c r="H10" s="55"/>
      <c r="J10" s="38"/>
    </row>
    <row r="11" spans="1:16" ht="30" x14ac:dyDescent="0.25">
      <c r="A11" s="30" t="s">
        <v>45</v>
      </c>
      <c r="B11" s="37"/>
      <c r="E11" s="32" t="s">
        <v>46</v>
      </c>
      <c r="H11" s="55"/>
      <c r="J11" s="38"/>
    </row>
    <row r="12" spans="1:16" x14ac:dyDescent="0.25">
      <c r="A12" s="30" t="s">
        <v>38</v>
      </c>
      <c r="B12" s="30">
        <v>2</v>
      </c>
      <c r="C12" s="31" t="s">
        <v>47</v>
      </c>
      <c r="D12" s="30" t="s">
        <v>40</v>
      </c>
      <c r="E12" s="32" t="s">
        <v>48</v>
      </c>
      <c r="F12" s="33" t="s">
        <v>42</v>
      </c>
      <c r="G12" s="34">
        <v>1</v>
      </c>
      <c r="H12" s="54">
        <v>0</v>
      </c>
      <c r="I12" s="35">
        <f>ROUND(G12*H12,P4)</f>
        <v>0</v>
      </c>
      <c r="J12" s="30"/>
      <c r="O12" s="36">
        <f>I12*0.21</f>
        <v>0</v>
      </c>
      <c r="P12">
        <v>3</v>
      </c>
    </row>
    <row r="13" spans="1:16" ht="60" x14ac:dyDescent="0.25">
      <c r="A13" s="30" t="s">
        <v>43</v>
      </c>
      <c r="B13" s="37"/>
      <c r="E13" s="32" t="s">
        <v>49</v>
      </c>
      <c r="H13" s="55"/>
      <c r="J13" s="38"/>
    </row>
    <row r="14" spans="1:16" ht="30" x14ac:dyDescent="0.25">
      <c r="A14" s="30" t="s">
        <v>45</v>
      </c>
      <c r="B14" s="37"/>
      <c r="E14" s="32" t="s">
        <v>46</v>
      </c>
      <c r="H14" s="55"/>
      <c r="J14" s="38"/>
    </row>
    <row r="15" spans="1:16" x14ac:dyDescent="0.25">
      <c r="A15" s="30" t="s">
        <v>38</v>
      </c>
      <c r="B15" s="30">
        <v>3</v>
      </c>
      <c r="C15" s="31" t="s">
        <v>50</v>
      </c>
      <c r="D15" s="30" t="s">
        <v>40</v>
      </c>
      <c r="E15" s="32" t="s">
        <v>51</v>
      </c>
      <c r="F15" s="33" t="s">
        <v>42</v>
      </c>
      <c r="G15" s="34">
        <v>1</v>
      </c>
      <c r="H15" s="54">
        <v>0</v>
      </c>
      <c r="I15" s="35">
        <f>ROUND(G15*H15,P4)</f>
        <v>0</v>
      </c>
      <c r="J15" s="30"/>
      <c r="O15" s="36">
        <f>I15*0</f>
        <v>0</v>
      </c>
      <c r="P15">
        <v>1</v>
      </c>
    </row>
    <row r="16" spans="1:16" ht="60" x14ac:dyDescent="0.25">
      <c r="A16" s="30" t="s">
        <v>43</v>
      </c>
      <c r="B16" s="37"/>
      <c r="E16" s="32" t="s">
        <v>52</v>
      </c>
      <c r="H16" s="55"/>
      <c r="J16" s="38"/>
    </row>
    <row r="17" spans="1:16" x14ac:dyDescent="0.25">
      <c r="A17" s="30" t="s">
        <v>45</v>
      </c>
      <c r="B17" s="37"/>
      <c r="E17" s="39"/>
      <c r="H17" s="55"/>
      <c r="J17" s="38"/>
    </row>
    <row r="18" spans="1:16" x14ac:dyDescent="0.25">
      <c r="A18" s="30" t="s">
        <v>38</v>
      </c>
      <c r="B18" s="30">
        <v>4</v>
      </c>
      <c r="C18" s="31" t="s">
        <v>53</v>
      </c>
      <c r="D18" s="30" t="s">
        <v>40</v>
      </c>
      <c r="E18" s="32" t="s">
        <v>54</v>
      </c>
      <c r="F18" s="33" t="s">
        <v>42</v>
      </c>
      <c r="G18" s="34">
        <v>1</v>
      </c>
      <c r="H18" s="54">
        <v>0</v>
      </c>
      <c r="I18" s="35">
        <f>ROUND(G18*H18,P4)</f>
        <v>0</v>
      </c>
      <c r="J18" s="30"/>
      <c r="O18" s="36">
        <f>I18*0.21</f>
        <v>0</v>
      </c>
      <c r="P18">
        <v>3</v>
      </c>
    </row>
    <row r="19" spans="1:16" ht="45" x14ac:dyDescent="0.25">
      <c r="A19" s="30" t="s">
        <v>43</v>
      </c>
      <c r="B19" s="37"/>
      <c r="E19" s="32" t="s">
        <v>55</v>
      </c>
      <c r="H19" s="55"/>
      <c r="J19" s="38"/>
    </row>
    <row r="20" spans="1:16" ht="60" x14ac:dyDescent="0.25">
      <c r="A20" s="30" t="s">
        <v>45</v>
      </c>
      <c r="B20" s="37"/>
      <c r="E20" s="32" t="s">
        <v>56</v>
      </c>
      <c r="H20" s="55"/>
      <c r="J20" s="38"/>
    </row>
    <row r="21" spans="1:16" x14ac:dyDescent="0.25">
      <c r="A21" s="30" t="s">
        <v>38</v>
      </c>
      <c r="B21" s="30">
        <v>5</v>
      </c>
      <c r="C21" s="31" t="s">
        <v>57</v>
      </c>
      <c r="D21" s="30" t="s">
        <v>40</v>
      </c>
      <c r="E21" s="32" t="s">
        <v>58</v>
      </c>
      <c r="F21" s="33" t="s">
        <v>42</v>
      </c>
      <c r="G21" s="34">
        <v>1</v>
      </c>
      <c r="H21" s="54">
        <v>0</v>
      </c>
      <c r="I21" s="35">
        <f>ROUND(G21*H21,P4)</f>
        <v>0</v>
      </c>
      <c r="J21" s="30"/>
      <c r="O21" s="36">
        <f>I21*0.21</f>
        <v>0</v>
      </c>
      <c r="P21">
        <v>3</v>
      </c>
    </row>
    <row r="22" spans="1:16" ht="60" x14ac:dyDescent="0.25">
      <c r="A22" s="30" t="s">
        <v>43</v>
      </c>
      <c r="B22" s="37"/>
      <c r="E22" s="32" t="s">
        <v>59</v>
      </c>
      <c r="H22" s="55"/>
      <c r="J22" s="38"/>
    </row>
    <row r="23" spans="1:16" ht="30" x14ac:dyDescent="0.25">
      <c r="A23" s="30" t="s">
        <v>45</v>
      </c>
      <c r="B23" s="37"/>
      <c r="E23" s="32" t="s">
        <v>60</v>
      </c>
      <c r="H23" s="55"/>
      <c r="J23" s="38"/>
    </row>
    <row r="24" spans="1:16" x14ac:dyDescent="0.25">
      <c r="A24" s="30" t="s">
        <v>38</v>
      </c>
      <c r="B24" s="30">
        <v>6</v>
      </c>
      <c r="C24" s="31" t="s">
        <v>61</v>
      </c>
      <c r="D24" s="30" t="s">
        <v>62</v>
      </c>
      <c r="E24" s="32" t="s">
        <v>63</v>
      </c>
      <c r="F24" s="33" t="s">
        <v>42</v>
      </c>
      <c r="G24" s="34">
        <v>1</v>
      </c>
      <c r="H24" s="54">
        <v>0</v>
      </c>
      <c r="I24" s="35">
        <f>ROUND(G24*H24,P4)</f>
        <v>0</v>
      </c>
      <c r="J24" s="30"/>
      <c r="O24" s="36">
        <f>I24*0.21</f>
        <v>0</v>
      </c>
      <c r="P24">
        <v>3</v>
      </c>
    </row>
    <row r="25" spans="1:16" ht="30" x14ac:dyDescent="0.25">
      <c r="A25" s="30" t="s">
        <v>43</v>
      </c>
      <c r="B25" s="37"/>
      <c r="E25" s="32" t="s">
        <v>64</v>
      </c>
      <c r="H25" s="55"/>
      <c r="J25" s="38"/>
    </row>
    <row r="26" spans="1:16" ht="60" x14ac:dyDescent="0.25">
      <c r="A26" s="30" t="s">
        <v>45</v>
      </c>
      <c r="B26" s="37"/>
      <c r="E26" s="32" t="s">
        <v>65</v>
      </c>
      <c r="H26" s="55"/>
      <c r="J26" s="38"/>
    </row>
    <row r="27" spans="1:16" x14ac:dyDescent="0.25">
      <c r="A27" s="30" t="s">
        <v>38</v>
      </c>
      <c r="B27" s="30">
        <v>7</v>
      </c>
      <c r="C27" s="31" t="s">
        <v>61</v>
      </c>
      <c r="D27" s="30" t="s">
        <v>66</v>
      </c>
      <c r="E27" s="32" t="s">
        <v>63</v>
      </c>
      <c r="F27" s="33" t="s">
        <v>42</v>
      </c>
      <c r="G27" s="34">
        <v>2</v>
      </c>
      <c r="H27" s="54">
        <v>0</v>
      </c>
      <c r="I27" s="35">
        <f>ROUND(G27*H27,P4)</f>
        <v>0</v>
      </c>
      <c r="J27" s="30"/>
      <c r="O27" s="36">
        <f>I27*0.21</f>
        <v>0</v>
      </c>
      <c r="P27">
        <v>3</v>
      </c>
    </row>
    <row r="28" spans="1:16" ht="75" x14ac:dyDescent="0.25">
      <c r="A28" s="30" t="s">
        <v>43</v>
      </c>
      <c r="B28" s="37"/>
      <c r="E28" s="32" t="s">
        <v>67</v>
      </c>
      <c r="H28" s="55"/>
      <c r="J28" s="38"/>
    </row>
    <row r="29" spans="1:16" ht="30" x14ac:dyDescent="0.25">
      <c r="A29" s="30" t="s">
        <v>45</v>
      </c>
      <c r="B29" s="37"/>
      <c r="E29" s="32" t="s">
        <v>60</v>
      </c>
      <c r="H29" s="55"/>
      <c r="J29" s="38"/>
    </row>
    <row r="30" spans="1:16" x14ac:dyDescent="0.25">
      <c r="A30" s="30" t="s">
        <v>38</v>
      </c>
      <c r="B30" s="30">
        <v>8</v>
      </c>
      <c r="C30" s="31" t="s">
        <v>68</v>
      </c>
      <c r="D30" s="30" t="s">
        <v>40</v>
      </c>
      <c r="E30" s="32" t="s">
        <v>69</v>
      </c>
      <c r="F30" s="33" t="s">
        <v>70</v>
      </c>
      <c r="G30" s="34">
        <v>1</v>
      </c>
      <c r="H30" s="54">
        <v>0</v>
      </c>
      <c r="I30" s="35">
        <f>ROUND(G30*H30,P4)</f>
        <v>0</v>
      </c>
      <c r="J30" s="30"/>
      <c r="O30" s="36">
        <f>I30*0.21</f>
        <v>0</v>
      </c>
      <c r="P30">
        <v>3</v>
      </c>
    </row>
    <row r="31" spans="1:16" x14ac:dyDescent="0.25">
      <c r="A31" s="30" t="s">
        <v>43</v>
      </c>
      <c r="B31" s="37"/>
      <c r="E31" s="32" t="s">
        <v>71</v>
      </c>
      <c r="H31" s="55"/>
      <c r="J31" s="38"/>
    </row>
    <row r="32" spans="1:16" ht="30" x14ac:dyDescent="0.25">
      <c r="A32" s="30" t="s">
        <v>45</v>
      </c>
      <c r="B32" s="37"/>
      <c r="E32" s="32" t="s">
        <v>60</v>
      </c>
      <c r="H32" s="55"/>
      <c r="J32" s="38"/>
    </row>
    <row r="33" spans="1:16" x14ac:dyDescent="0.25">
      <c r="A33" s="30" t="s">
        <v>38</v>
      </c>
      <c r="B33" s="30">
        <v>9</v>
      </c>
      <c r="C33" s="31" t="s">
        <v>72</v>
      </c>
      <c r="D33" s="30" t="s">
        <v>40</v>
      </c>
      <c r="E33" s="32" t="s">
        <v>73</v>
      </c>
      <c r="F33" s="33" t="s">
        <v>42</v>
      </c>
      <c r="G33" s="34">
        <v>1</v>
      </c>
      <c r="H33" s="54">
        <v>0</v>
      </c>
      <c r="I33" s="35">
        <f>ROUND(G33*H33,P4)</f>
        <v>0</v>
      </c>
      <c r="J33" s="30"/>
      <c r="O33" s="36">
        <f>I33*0.21</f>
        <v>0</v>
      </c>
      <c r="P33">
        <v>3</v>
      </c>
    </row>
    <row r="34" spans="1:16" ht="225" x14ac:dyDescent="0.25">
      <c r="A34" s="30" t="s">
        <v>43</v>
      </c>
      <c r="B34" s="37"/>
      <c r="E34" s="32" t="s">
        <v>74</v>
      </c>
      <c r="H34" s="55"/>
      <c r="J34" s="38"/>
    </row>
    <row r="35" spans="1:16" ht="30" x14ac:dyDescent="0.25">
      <c r="A35" s="30" t="s">
        <v>45</v>
      </c>
      <c r="B35" s="37"/>
      <c r="E35" s="32" t="s">
        <v>60</v>
      </c>
      <c r="H35" s="55"/>
      <c r="J35" s="38"/>
    </row>
    <row r="36" spans="1:16" x14ac:dyDescent="0.25">
      <c r="A36" s="30" t="s">
        <v>38</v>
      </c>
      <c r="B36" s="30">
        <v>10</v>
      </c>
      <c r="C36" s="31" t="s">
        <v>75</v>
      </c>
      <c r="D36" s="30" t="s">
        <v>40</v>
      </c>
      <c r="E36" s="32" t="s">
        <v>76</v>
      </c>
      <c r="F36" s="33" t="s">
        <v>42</v>
      </c>
      <c r="G36" s="34">
        <v>1</v>
      </c>
      <c r="H36" s="54">
        <v>0</v>
      </c>
      <c r="I36" s="35">
        <f>ROUND(G36*H36,P4)</f>
        <v>0</v>
      </c>
      <c r="J36" s="30"/>
      <c r="O36" s="36">
        <f>I36*0.21</f>
        <v>0</v>
      </c>
      <c r="P36">
        <v>3</v>
      </c>
    </row>
    <row r="37" spans="1:16" ht="165" x14ac:dyDescent="0.25">
      <c r="A37" s="30" t="s">
        <v>43</v>
      </c>
      <c r="B37" s="37"/>
      <c r="E37" s="32" t="s">
        <v>77</v>
      </c>
      <c r="H37" s="55"/>
      <c r="J37" s="38"/>
    </row>
    <row r="38" spans="1:16" ht="30" x14ac:dyDescent="0.25">
      <c r="A38" s="30" t="s">
        <v>45</v>
      </c>
      <c r="B38" s="37"/>
      <c r="E38" s="32" t="s">
        <v>60</v>
      </c>
      <c r="H38" s="55"/>
      <c r="J38" s="38"/>
    </row>
    <row r="39" spans="1:16" x14ac:dyDescent="0.25">
      <c r="A39" s="30" t="s">
        <v>38</v>
      </c>
      <c r="B39" s="30">
        <v>11</v>
      </c>
      <c r="C39" s="31" t="s">
        <v>78</v>
      </c>
      <c r="D39" s="30" t="s">
        <v>40</v>
      </c>
      <c r="E39" s="32" t="s">
        <v>79</v>
      </c>
      <c r="F39" s="33" t="s">
        <v>42</v>
      </c>
      <c r="G39" s="34">
        <v>1</v>
      </c>
      <c r="H39" s="54">
        <v>0</v>
      </c>
      <c r="I39" s="35">
        <f>ROUND(G39*H39,P4)</f>
        <v>0</v>
      </c>
      <c r="J39" s="30"/>
      <c r="O39" s="36">
        <f>I39*0.21</f>
        <v>0</v>
      </c>
      <c r="P39">
        <v>3</v>
      </c>
    </row>
    <row r="40" spans="1:16" ht="60" x14ac:dyDescent="0.25">
      <c r="A40" s="30" t="s">
        <v>43</v>
      </c>
      <c r="B40" s="37"/>
      <c r="E40" s="32" t="s">
        <v>80</v>
      </c>
      <c r="H40" s="55"/>
      <c r="J40" s="38"/>
    </row>
    <row r="41" spans="1:16" ht="105" x14ac:dyDescent="0.25">
      <c r="A41" s="30" t="s">
        <v>45</v>
      </c>
      <c r="B41" s="37"/>
      <c r="E41" s="32" t="s">
        <v>81</v>
      </c>
      <c r="H41" s="55"/>
      <c r="J41" s="38"/>
    </row>
    <row r="42" spans="1:16" x14ac:dyDescent="0.25">
      <c r="A42" s="30" t="s">
        <v>38</v>
      </c>
      <c r="B42" s="30">
        <v>12</v>
      </c>
      <c r="C42" s="31" t="s">
        <v>82</v>
      </c>
      <c r="D42" s="30" t="s">
        <v>40</v>
      </c>
      <c r="E42" s="32" t="s">
        <v>83</v>
      </c>
      <c r="F42" s="33" t="s">
        <v>70</v>
      </c>
      <c r="G42" s="34">
        <v>1</v>
      </c>
      <c r="H42" s="54">
        <v>0</v>
      </c>
      <c r="I42" s="35">
        <f>ROUND(G42*H42,P4)</f>
        <v>0</v>
      </c>
      <c r="J42" s="30"/>
      <c r="O42" s="36">
        <f>I42*0.21</f>
        <v>0</v>
      </c>
      <c r="P42">
        <v>3</v>
      </c>
    </row>
    <row r="43" spans="1:16" x14ac:dyDescent="0.25">
      <c r="A43" s="30" t="s">
        <v>43</v>
      </c>
      <c r="B43" s="37"/>
      <c r="E43" s="32" t="s">
        <v>84</v>
      </c>
      <c r="H43" s="55"/>
      <c r="J43" s="38"/>
    </row>
    <row r="44" spans="1:16" ht="90" x14ac:dyDescent="0.25">
      <c r="A44" s="30" t="s">
        <v>45</v>
      </c>
      <c r="B44" s="37"/>
      <c r="E44" s="32" t="s">
        <v>85</v>
      </c>
      <c r="H44" s="55"/>
      <c r="J44" s="38"/>
    </row>
    <row r="45" spans="1:16" x14ac:dyDescent="0.25">
      <c r="A45" s="30" t="s">
        <v>38</v>
      </c>
      <c r="B45" s="30">
        <v>13</v>
      </c>
      <c r="C45" s="31" t="s">
        <v>86</v>
      </c>
      <c r="D45" s="30"/>
      <c r="E45" s="32" t="s">
        <v>87</v>
      </c>
      <c r="F45" s="33" t="s">
        <v>42</v>
      </c>
      <c r="G45" s="34">
        <v>1</v>
      </c>
      <c r="H45" s="54">
        <v>0</v>
      </c>
      <c r="I45" s="35">
        <f>ROUND(G45*H45,P4)</f>
        <v>0</v>
      </c>
      <c r="J45" s="30"/>
      <c r="O45" s="36">
        <f>I45*0</f>
        <v>0</v>
      </c>
      <c r="P45">
        <v>1</v>
      </c>
    </row>
    <row r="46" spans="1:16" ht="75" x14ac:dyDescent="0.25">
      <c r="A46" s="30" t="s">
        <v>43</v>
      </c>
      <c r="B46" s="37"/>
      <c r="E46" s="32" t="s">
        <v>88</v>
      </c>
      <c r="H46" s="55"/>
      <c r="J46" s="38"/>
    </row>
    <row r="47" spans="1:16" ht="30" x14ac:dyDescent="0.25">
      <c r="A47" s="30" t="s">
        <v>45</v>
      </c>
      <c r="B47" s="37"/>
      <c r="E47" s="32" t="s">
        <v>89</v>
      </c>
      <c r="H47" s="55"/>
      <c r="J47" s="38"/>
    </row>
    <row r="48" spans="1:16" x14ac:dyDescent="0.25">
      <c r="A48" s="30" t="s">
        <v>38</v>
      </c>
      <c r="B48" s="30">
        <v>14</v>
      </c>
      <c r="C48" s="31" t="s">
        <v>90</v>
      </c>
      <c r="D48" s="30" t="s">
        <v>40</v>
      </c>
      <c r="E48" s="32" t="s">
        <v>91</v>
      </c>
      <c r="F48" s="33" t="s">
        <v>42</v>
      </c>
      <c r="G48" s="34">
        <v>2</v>
      </c>
      <c r="H48" s="54">
        <v>0</v>
      </c>
      <c r="I48" s="35">
        <f>ROUND(G48*H48,P4)</f>
        <v>0</v>
      </c>
      <c r="J48" s="30"/>
      <c r="O48" s="36">
        <f>I48*0</f>
        <v>0</v>
      </c>
      <c r="P48">
        <v>1</v>
      </c>
    </row>
    <row r="49" spans="1:10" ht="90" x14ac:dyDescent="0.25">
      <c r="A49" s="30" t="s">
        <v>43</v>
      </c>
      <c r="B49" s="37"/>
      <c r="E49" s="32" t="s">
        <v>92</v>
      </c>
      <c r="H49" s="55"/>
      <c r="J49" s="38"/>
    </row>
    <row r="50" spans="1:10" x14ac:dyDescent="0.25">
      <c r="A50" s="30" t="s">
        <v>45</v>
      </c>
      <c r="B50" s="40"/>
      <c r="C50" s="41"/>
      <c r="D50" s="41"/>
      <c r="E50" s="42"/>
      <c r="F50" s="41"/>
      <c r="G50" s="41"/>
      <c r="H50" s="57"/>
      <c r="I50" s="41"/>
      <c r="J50" s="43"/>
    </row>
  </sheetData>
  <sheetProtection algorithmName="SHA-512" hashValue="fQsPe7xPd+m/TPuEGxPOde2tCF6+jgdUOSHZbf4Rk5NqX/vihkHgucHE/S8QwQQEufEVxAcjYzJqUl5Cdwx/og==" saltValue="yoTMdf2sK5eSsMW0Sj5faw==" spinCount="100000" sheet="1" scenarios="1" selectLockedCell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8"/>
  <sheetViews>
    <sheetView topLeftCell="B49" workbookViewId="0">
      <selection activeCell="H31" sqref="H31"/>
    </sheetView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17</v>
      </c>
      <c r="F2" s="3"/>
      <c r="G2" s="3"/>
      <c r="H2" s="3"/>
      <c r="I2" s="3"/>
      <c r="J2" s="15"/>
    </row>
    <row r="3" spans="1:16" x14ac:dyDescent="0.25">
      <c r="A3" s="3" t="s">
        <v>18</v>
      </c>
      <c r="B3" s="16" t="s">
        <v>19</v>
      </c>
      <c r="C3" s="47" t="s">
        <v>20</v>
      </c>
      <c r="D3" s="48"/>
      <c r="E3" s="17" t="s">
        <v>21</v>
      </c>
      <c r="F3" s="3"/>
      <c r="G3" s="3"/>
      <c r="H3" s="18" t="s">
        <v>13</v>
      </c>
      <c r="I3" s="19">
        <f>SUMIFS(I8:I58,A8:A58,"SD")</f>
        <v>0</v>
      </c>
      <c r="J3" s="15"/>
      <c r="O3">
        <v>0</v>
      </c>
      <c r="P3">
        <v>2</v>
      </c>
    </row>
    <row r="4" spans="1:16" x14ac:dyDescent="0.25">
      <c r="A4" s="3" t="s">
        <v>22</v>
      </c>
      <c r="B4" s="16" t="s">
        <v>23</v>
      </c>
      <c r="C4" s="47" t="s">
        <v>13</v>
      </c>
      <c r="D4" s="48"/>
      <c r="E4" s="17" t="s">
        <v>14</v>
      </c>
      <c r="F4" s="3"/>
      <c r="G4" s="3"/>
      <c r="H4" s="3"/>
      <c r="I4" s="3"/>
      <c r="J4" s="15"/>
      <c r="O4">
        <v>0.15</v>
      </c>
      <c r="P4">
        <v>2</v>
      </c>
    </row>
    <row r="5" spans="1:16" x14ac:dyDescent="0.25">
      <c r="A5" s="49" t="s">
        <v>24</v>
      </c>
      <c r="B5" s="50" t="s">
        <v>25</v>
      </c>
      <c r="C5" s="51" t="s">
        <v>26</v>
      </c>
      <c r="D5" s="51" t="s">
        <v>27</v>
      </c>
      <c r="E5" s="51" t="s">
        <v>28</v>
      </c>
      <c r="F5" s="51" t="s">
        <v>29</v>
      </c>
      <c r="G5" s="51" t="s">
        <v>30</v>
      </c>
      <c r="H5" s="51" t="s">
        <v>31</v>
      </c>
      <c r="I5" s="51"/>
      <c r="J5" s="52" t="s">
        <v>32</v>
      </c>
      <c r="O5">
        <v>0.21</v>
      </c>
    </row>
    <row r="6" spans="1:16" x14ac:dyDescent="0.25">
      <c r="A6" s="49"/>
      <c r="B6" s="50"/>
      <c r="C6" s="51"/>
      <c r="D6" s="51"/>
      <c r="E6" s="51"/>
      <c r="F6" s="51"/>
      <c r="G6" s="51"/>
      <c r="H6" s="7" t="s">
        <v>33</v>
      </c>
      <c r="I6" s="7" t="s">
        <v>34</v>
      </c>
      <c r="J6" s="52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35</v>
      </c>
      <c r="B8" s="25"/>
      <c r="C8" s="26" t="s">
        <v>36</v>
      </c>
      <c r="D8" s="27"/>
      <c r="E8" s="24" t="s">
        <v>37</v>
      </c>
      <c r="F8" s="27"/>
      <c r="G8" s="27"/>
      <c r="H8" s="27"/>
      <c r="I8" s="28">
        <f>SUMIFS(I9:I20,A9:A20,"P")</f>
        <v>0</v>
      </c>
      <c r="J8" s="29"/>
    </row>
    <row r="9" spans="1:16" ht="30" x14ac:dyDescent="0.25">
      <c r="A9" s="30" t="s">
        <v>38</v>
      </c>
      <c r="B9" s="30">
        <v>1</v>
      </c>
      <c r="C9" s="31" t="s">
        <v>93</v>
      </c>
      <c r="D9" s="30" t="s">
        <v>40</v>
      </c>
      <c r="E9" s="32" t="s">
        <v>94</v>
      </c>
      <c r="F9" s="33" t="s">
        <v>95</v>
      </c>
      <c r="G9" s="34">
        <v>155.86099999999999</v>
      </c>
      <c r="H9" s="54">
        <v>0</v>
      </c>
      <c r="I9" s="35">
        <f>ROUND(G9*H9,P4)</f>
        <v>0</v>
      </c>
      <c r="J9" s="30"/>
      <c r="O9" s="36">
        <f>I9*0.21</f>
        <v>0</v>
      </c>
      <c r="P9">
        <v>3</v>
      </c>
    </row>
    <row r="10" spans="1:16" ht="30" x14ac:dyDescent="0.25">
      <c r="A10" s="30" t="s">
        <v>43</v>
      </c>
      <c r="B10" s="37"/>
      <c r="E10" s="32" t="s">
        <v>96</v>
      </c>
      <c r="H10" s="55"/>
      <c r="J10" s="38"/>
    </row>
    <row r="11" spans="1:16" ht="45" x14ac:dyDescent="0.25">
      <c r="A11" s="30" t="s">
        <v>97</v>
      </c>
      <c r="B11" s="37"/>
      <c r="E11" s="44" t="s">
        <v>98</v>
      </c>
      <c r="H11" s="55"/>
      <c r="J11" s="38"/>
    </row>
    <row r="12" spans="1:16" ht="165" x14ac:dyDescent="0.25">
      <c r="A12" s="30" t="s">
        <v>45</v>
      </c>
      <c r="B12" s="37"/>
      <c r="E12" s="32" t="s">
        <v>99</v>
      </c>
      <c r="H12" s="55"/>
      <c r="J12" s="38"/>
    </row>
    <row r="13" spans="1:16" ht="30" x14ac:dyDescent="0.25">
      <c r="A13" s="30" t="s">
        <v>38</v>
      </c>
      <c r="B13" s="30">
        <v>2</v>
      </c>
      <c r="C13" s="31" t="s">
        <v>100</v>
      </c>
      <c r="D13" s="30" t="s">
        <v>40</v>
      </c>
      <c r="E13" s="32" t="s">
        <v>101</v>
      </c>
      <c r="F13" s="33" t="s">
        <v>95</v>
      </c>
      <c r="G13" s="34">
        <v>21.065000000000001</v>
      </c>
      <c r="H13" s="54">
        <v>0</v>
      </c>
      <c r="I13" s="35">
        <f>ROUND(G13*H13,P4)</f>
        <v>0</v>
      </c>
      <c r="J13" s="30"/>
      <c r="O13" s="36">
        <f>I13*0.21</f>
        <v>0</v>
      </c>
      <c r="P13">
        <v>3</v>
      </c>
    </row>
    <row r="14" spans="1:16" ht="45" x14ac:dyDescent="0.25">
      <c r="A14" s="30" t="s">
        <v>43</v>
      </c>
      <c r="B14" s="37"/>
      <c r="E14" s="32" t="s">
        <v>102</v>
      </c>
      <c r="H14" s="55"/>
      <c r="J14" s="38"/>
    </row>
    <row r="15" spans="1:16" x14ac:dyDescent="0.25">
      <c r="A15" s="30" t="s">
        <v>97</v>
      </c>
      <c r="B15" s="37"/>
      <c r="E15" s="44" t="s">
        <v>103</v>
      </c>
      <c r="H15" s="55"/>
      <c r="J15" s="38"/>
    </row>
    <row r="16" spans="1:16" ht="165" x14ac:dyDescent="0.25">
      <c r="A16" s="30" t="s">
        <v>45</v>
      </c>
      <c r="B16" s="37"/>
      <c r="E16" s="32" t="s">
        <v>99</v>
      </c>
      <c r="H16" s="55"/>
      <c r="J16" s="38"/>
    </row>
    <row r="17" spans="1:16" ht="30" x14ac:dyDescent="0.25">
      <c r="A17" s="30" t="s">
        <v>38</v>
      </c>
      <c r="B17" s="30">
        <v>3</v>
      </c>
      <c r="C17" s="31" t="s">
        <v>104</v>
      </c>
      <c r="D17" s="30"/>
      <c r="E17" s="32" t="s">
        <v>105</v>
      </c>
      <c r="F17" s="33" t="s">
        <v>95</v>
      </c>
      <c r="G17" s="34">
        <v>2.73</v>
      </c>
      <c r="H17" s="54">
        <v>0</v>
      </c>
      <c r="I17" s="35">
        <f>ROUND(G17*H17,P4)</f>
        <v>0</v>
      </c>
      <c r="J17" s="30"/>
      <c r="O17" s="36">
        <f>I17*0.21</f>
        <v>0</v>
      </c>
      <c r="P17">
        <v>3</v>
      </c>
    </row>
    <row r="18" spans="1:16" x14ac:dyDescent="0.25">
      <c r="A18" s="30" t="s">
        <v>43</v>
      </c>
      <c r="B18" s="37"/>
      <c r="E18" s="32" t="s">
        <v>106</v>
      </c>
      <c r="H18" s="55"/>
      <c r="J18" s="38"/>
    </row>
    <row r="19" spans="1:16" x14ac:dyDescent="0.25">
      <c r="A19" s="30" t="s">
        <v>97</v>
      </c>
      <c r="B19" s="37"/>
      <c r="E19" s="44" t="s">
        <v>107</v>
      </c>
      <c r="H19" s="55"/>
      <c r="J19" s="38"/>
    </row>
    <row r="20" spans="1:16" ht="165" x14ac:dyDescent="0.25">
      <c r="A20" s="30" t="s">
        <v>45</v>
      </c>
      <c r="B20" s="37"/>
      <c r="E20" s="32" t="s">
        <v>99</v>
      </c>
      <c r="H20" s="55"/>
      <c r="J20" s="38"/>
    </row>
    <row r="21" spans="1:16" x14ac:dyDescent="0.25">
      <c r="A21" s="24" t="s">
        <v>35</v>
      </c>
      <c r="B21" s="25"/>
      <c r="C21" s="26" t="s">
        <v>62</v>
      </c>
      <c r="D21" s="27"/>
      <c r="E21" s="24" t="s">
        <v>108</v>
      </c>
      <c r="F21" s="27"/>
      <c r="G21" s="27"/>
      <c r="H21" s="56"/>
      <c r="I21" s="28">
        <f>SUMIFS(I22:I37,A22:A37,"P")</f>
        <v>0</v>
      </c>
      <c r="J21" s="29"/>
    </row>
    <row r="22" spans="1:16" ht="30" x14ac:dyDescent="0.25">
      <c r="A22" s="30" t="s">
        <v>38</v>
      </c>
      <c r="B22" s="30">
        <v>4</v>
      </c>
      <c r="C22" s="31" t="s">
        <v>109</v>
      </c>
      <c r="D22" s="30" t="s">
        <v>40</v>
      </c>
      <c r="E22" s="32" t="s">
        <v>110</v>
      </c>
      <c r="F22" s="33" t="s">
        <v>111</v>
      </c>
      <c r="G22" s="34">
        <v>19.07</v>
      </c>
      <c r="H22" s="54">
        <v>0</v>
      </c>
      <c r="I22" s="35">
        <f>ROUND(G22*H22,P4)</f>
        <v>0</v>
      </c>
      <c r="J22" s="30"/>
      <c r="O22" s="36">
        <f>I22*0</f>
        <v>0</v>
      </c>
      <c r="P22">
        <v>1</v>
      </c>
    </row>
    <row r="23" spans="1:16" ht="105" x14ac:dyDescent="0.25">
      <c r="A23" s="30" t="s">
        <v>43</v>
      </c>
      <c r="B23" s="37"/>
      <c r="E23" s="32" t="s">
        <v>112</v>
      </c>
      <c r="H23" s="55"/>
      <c r="J23" s="38"/>
    </row>
    <row r="24" spans="1:16" ht="105" x14ac:dyDescent="0.25">
      <c r="A24" s="30" t="s">
        <v>97</v>
      </c>
      <c r="B24" s="37"/>
      <c r="E24" s="44" t="s">
        <v>113</v>
      </c>
      <c r="H24" s="55"/>
      <c r="J24" s="38"/>
    </row>
    <row r="25" spans="1:16" ht="90" x14ac:dyDescent="0.25">
      <c r="A25" s="30" t="s">
        <v>45</v>
      </c>
      <c r="B25" s="37"/>
      <c r="E25" s="32" t="s">
        <v>114</v>
      </c>
      <c r="H25" s="55"/>
      <c r="J25" s="38"/>
    </row>
    <row r="26" spans="1:16" x14ac:dyDescent="0.25">
      <c r="A26" s="30" t="s">
        <v>38</v>
      </c>
      <c r="B26" s="30">
        <v>5</v>
      </c>
      <c r="C26" s="31" t="s">
        <v>115</v>
      </c>
      <c r="D26" s="30" t="s">
        <v>40</v>
      </c>
      <c r="E26" s="32" t="s">
        <v>116</v>
      </c>
      <c r="F26" s="33" t="s">
        <v>111</v>
      </c>
      <c r="G26" s="34">
        <v>9.5749999999999993</v>
      </c>
      <c r="H26" s="54">
        <v>0</v>
      </c>
      <c r="I26" s="35">
        <f>ROUND(G26*H26,P4)</f>
        <v>0</v>
      </c>
      <c r="J26" s="30"/>
      <c r="O26" s="36">
        <f>I26*0.21</f>
        <v>0</v>
      </c>
      <c r="P26">
        <v>3</v>
      </c>
    </row>
    <row r="27" spans="1:16" ht="45" x14ac:dyDescent="0.25">
      <c r="A27" s="30" t="s">
        <v>43</v>
      </c>
      <c r="B27" s="37"/>
      <c r="E27" s="32" t="s">
        <v>117</v>
      </c>
      <c r="H27" s="55"/>
      <c r="J27" s="38"/>
    </row>
    <row r="28" spans="1:16" x14ac:dyDescent="0.25">
      <c r="A28" s="30" t="s">
        <v>97</v>
      </c>
      <c r="B28" s="37"/>
      <c r="E28" s="44" t="s">
        <v>118</v>
      </c>
      <c r="H28" s="55"/>
      <c r="J28" s="38"/>
    </row>
    <row r="29" spans="1:16" ht="90" x14ac:dyDescent="0.25">
      <c r="A29" s="30" t="s">
        <v>45</v>
      </c>
      <c r="B29" s="37"/>
      <c r="E29" s="32" t="s">
        <v>114</v>
      </c>
      <c r="H29" s="55"/>
      <c r="J29" s="38"/>
    </row>
    <row r="30" spans="1:16" x14ac:dyDescent="0.25">
      <c r="A30" s="30" t="s">
        <v>38</v>
      </c>
      <c r="B30" s="30">
        <v>6</v>
      </c>
      <c r="C30" s="31" t="s">
        <v>119</v>
      </c>
      <c r="D30" s="30" t="s">
        <v>40</v>
      </c>
      <c r="E30" s="32" t="s">
        <v>120</v>
      </c>
      <c r="F30" s="33" t="s">
        <v>111</v>
      </c>
      <c r="G30" s="34">
        <v>36</v>
      </c>
      <c r="H30" s="54">
        <v>0</v>
      </c>
      <c r="I30" s="35">
        <f>ROUND(G30*H30,P4)</f>
        <v>0</v>
      </c>
      <c r="J30" s="30"/>
      <c r="O30" s="36">
        <f>I30*0.21</f>
        <v>0</v>
      </c>
      <c r="P30">
        <v>3</v>
      </c>
    </row>
    <row r="31" spans="1:16" ht="30" x14ac:dyDescent="0.25">
      <c r="A31" s="30" t="s">
        <v>43</v>
      </c>
      <c r="B31" s="37"/>
      <c r="E31" s="32" t="s">
        <v>121</v>
      </c>
      <c r="H31" s="55"/>
      <c r="J31" s="38"/>
    </row>
    <row r="32" spans="1:16" x14ac:dyDescent="0.25">
      <c r="A32" s="30" t="s">
        <v>97</v>
      </c>
      <c r="B32" s="37"/>
      <c r="E32" s="44" t="s">
        <v>122</v>
      </c>
      <c r="H32" s="55"/>
      <c r="J32" s="38"/>
    </row>
    <row r="33" spans="1:16" ht="45" x14ac:dyDescent="0.25">
      <c r="A33" s="30" t="s">
        <v>45</v>
      </c>
      <c r="B33" s="37"/>
      <c r="E33" s="32" t="s">
        <v>123</v>
      </c>
      <c r="H33" s="55"/>
      <c r="J33" s="38"/>
    </row>
    <row r="34" spans="1:16" x14ac:dyDescent="0.25">
      <c r="A34" s="30" t="s">
        <v>38</v>
      </c>
      <c r="B34" s="30">
        <v>7</v>
      </c>
      <c r="C34" s="31" t="s">
        <v>124</v>
      </c>
      <c r="D34" s="30" t="s">
        <v>40</v>
      </c>
      <c r="E34" s="32" t="s">
        <v>125</v>
      </c>
      <c r="F34" s="33" t="s">
        <v>111</v>
      </c>
      <c r="G34" s="34">
        <v>19.07</v>
      </c>
      <c r="H34" s="54">
        <v>0</v>
      </c>
      <c r="I34" s="35">
        <f>ROUND(G34*H34,P4)</f>
        <v>0</v>
      </c>
      <c r="J34" s="30"/>
      <c r="O34" s="36">
        <f>I34*0.21</f>
        <v>0</v>
      </c>
      <c r="P34">
        <v>3</v>
      </c>
    </row>
    <row r="35" spans="1:16" ht="30" x14ac:dyDescent="0.25">
      <c r="A35" s="30" t="s">
        <v>43</v>
      </c>
      <c r="B35" s="37"/>
      <c r="E35" s="32" t="s">
        <v>126</v>
      </c>
      <c r="H35" s="55"/>
      <c r="J35" s="38"/>
    </row>
    <row r="36" spans="1:16" ht="90" x14ac:dyDescent="0.25">
      <c r="A36" s="30" t="s">
        <v>97</v>
      </c>
      <c r="B36" s="37"/>
      <c r="E36" s="44" t="s">
        <v>127</v>
      </c>
      <c r="H36" s="55"/>
      <c r="J36" s="38"/>
    </row>
    <row r="37" spans="1:16" ht="409.5" x14ac:dyDescent="0.25">
      <c r="A37" s="30" t="s">
        <v>45</v>
      </c>
      <c r="B37" s="37"/>
      <c r="E37" s="32" t="s">
        <v>128</v>
      </c>
      <c r="H37" s="55"/>
      <c r="J37" s="38"/>
    </row>
    <row r="38" spans="1:16" x14ac:dyDescent="0.25">
      <c r="A38" s="24" t="s">
        <v>35</v>
      </c>
      <c r="B38" s="25"/>
      <c r="C38" s="26" t="s">
        <v>129</v>
      </c>
      <c r="D38" s="27"/>
      <c r="E38" s="24" t="s">
        <v>130</v>
      </c>
      <c r="F38" s="27"/>
      <c r="G38" s="27"/>
      <c r="H38" s="56"/>
      <c r="I38" s="28">
        <f>SUMIFS(I39:I58,A39:A58,"P")</f>
        <v>0</v>
      </c>
      <c r="J38" s="29"/>
    </row>
    <row r="39" spans="1:16" ht="30" x14ac:dyDescent="0.25">
      <c r="A39" s="30" t="s">
        <v>38</v>
      </c>
      <c r="B39" s="30">
        <v>8</v>
      </c>
      <c r="C39" s="31" t="s">
        <v>131</v>
      </c>
      <c r="D39" s="30" t="s">
        <v>40</v>
      </c>
      <c r="E39" s="32" t="s">
        <v>132</v>
      </c>
      <c r="F39" s="33" t="s">
        <v>133</v>
      </c>
      <c r="G39" s="34">
        <v>8</v>
      </c>
      <c r="H39" s="54">
        <v>0</v>
      </c>
      <c r="I39" s="35">
        <f>ROUND(G39*H39,P4)</f>
        <v>0</v>
      </c>
      <c r="J39" s="30"/>
      <c r="O39" s="36">
        <f>I39*0.21</f>
        <v>0</v>
      </c>
      <c r="P39">
        <v>3</v>
      </c>
    </row>
    <row r="40" spans="1:16" ht="45" x14ac:dyDescent="0.25">
      <c r="A40" s="30" t="s">
        <v>43</v>
      </c>
      <c r="B40" s="37"/>
      <c r="E40" s="32" t="s">
        <v>134</v>
      </c>
      <c r="H40" s="55"/>
      <c r="J40" s="38"/>
    </row>
    <row r="41" spans="1:16" x14ac:dyDescent="0.25">
      <c r="A41" s="30" t="s">
        <v>97</v>
      </c>
      <c r="B41" s="37"/>
      <c r="E41" s="44" t="s">
        <v>135</v>
      </c>
      <c r="H41" s="55"/>
      <c r="J41" s="38"/>
    </row>
    <row r="42" spans="1:16" ht="120" x14ac:dyDescent="0.25">
      <c r="A42" s="30" t="s">
        <v>45</v>
      </c>
      <c r="B42" s="37"/>
      <c r="E42" s="32" t="s">
        <v>136</v>
      </c>
      <c r="H42" s="55"/>
      <c r="J42" s="38"/>
    </row>
    <row r="43" spans="1:16" x14ac:dyDescent="0.25">
      <c r="A43" s="30" t="s">
        <v>38</v>
      </c>
      <c r="B43" s="30">
        <v>9</v>
      </c>
      <c r="C43" s="31" t="s">
        <v>137</v>
      </c>
      <c r="D43" s="30" t="s">
        <v>40</v>
      </c>
      <c r="E43" s="32" t="s">
        <v>138</v>
      </c>
      <c r="F43" s="33" t="s">
        <v>139</v>
      </c>
      <c r="G43" s="34">
        <v>4.2149999999999999</v>
      </c>
      <c r="H43" s="54">
        <v>0</v>
      </c>
      <c r="I43" s="35">
        <f>ROUND(G43*H43,P4)</f>
        <v>0</v>
      </c>
      <c r="J43" s="30"/>
      <c r="O43" s="36">
        <f>I43*0.21</f>
        <v>0</v>
      </c>
      <c r="P43">
        <v>3</v>
      </c>
    </row>
    <row r="44" spans="1:16" ht="30" x14ac:dyDescent="0.25">
      <c r="A44" s="30" t="s">
        <v>43</v>
      </c>
      <c r="B44" s="37"/>
      <c r="E44" s="32" t="s">
        <v>140</v>
      </c>
      <c r="H44" s="55"/>
      <c r="J44" s="38"/>
    </row>
    <row r="45" spans="1:16" ht="60" x14ac:dyDescent="0.25">
      <c r="A45" s="30" t="s">
        <v>97</v>
      </c>
      <c r="B45" s="37"/>
      <c r="E45" s="44" t="s">
        <v>141</v>
      </c>
      <c r="H45" s="55"/>
      <c r="J45" s="38"/>
    </row>
    <row r="46" spans="1:16" ht="75" x14ac:dyDescent="0.25">
      <c r="A46" s="30" t="s">
        <v>45</v>
      </c>
      <c r="B46" s="37"/>
      <c r="E46" s="32" t="s">
        <v>142</v>
      </c>
      <c r="H46" s="55"/>
      <c r="J46" s="38"/>
    </row>
    <row r="47" spans="1:16" x14ac:dyDescent="0.25">
      <c r="A47" s="30" t="s">
        <v>38</v>
      </c>
      <c r="B47" s="30">
        <v>10</v>
      </c>
      <c r="C47" s="31" t="s">
        <v>143</v>
      </c>
      <c r="D47" s="30" t="s">
        <v>62</v>
      </c>
      <c r="E47" s="32" t="s">
        <v>144</v>
      </c>
      <c r="F47" s="33" t="s">
        <v>111</v>
      </c>
      <c r="G47" s="34">
        <v>1.008</v>
      </c>
      <c r="H47" s="54">
        <v>0</v>
      </c>
      <c r="I47" s="35">
        <f>ROUND(G47*H47,P4)</f>
        <v>0</v>
      </c>
      <c r="J47" s="30"/>
      <c r="O47" s="36">
        <f>I47*0.21</f>
        <v>0</v>
      </c>
      <c r="P47">
        <v>3</v>
      </c>
    </row>
    <row r="48" spans="1:16" ht="30" x14ac:dyDescent="0.25">
      <c r="A48" s="30" t="s">
        <v>43</v>
      </c>
      <c r="B48" s="37"/>
      <c r="E48" s="32" t="s">
        <v>145</v>
      </c>
      <c r="H48" s="55"/>
      <c r="J48" s="38"/>
    </row>
    <row r="49" spans="1:16" ht="105" x14ac:dyDescent="0.25">
      <c r="A49" s="30" t="s">
        <v>97</v>
      </c>
      <c r="B49" s="37"/>
      <c r="E49" s="44" t="s">
        <v>146</v>
      </c>
      <c r="H49" s="55"/>
      <c r="J49" s="38"/>
    </row>
    <row r="50" spans="1:16" ht="180" x14ac:dyDescent="0.25">
      <c r="A50" s="30" t="s">
        <v>45</v>
      </c>
      <c r="B50" s="37"/>
      <c r="E50" s="32" t="s">
        <v>147</v>
      </c>
      <c r="H50" s="55"/>
      <c r="J50" s="38"/>
    </row>
    <row r="51" spans="1:16" x14ac:dyDescent="0.25">
      <c r="A51" s="30" t="s">
        <v>38</v>
      </c>
      <c r="B51" s="30">
        <v>11</v>
      </c>
      <c r="C51" s="31" t="s">
        <v>143</v>
      </c>
      <c r="D51" s="30" t="s">
        <v>66</v>
      </c>
      <c r="E51" s="32" t="s">
        <v>144</v>
      </c>
      <c r="F51" s="33" t="s">
        <v>111</v>
      </c>
      <c r="G51" s="34">
        <v>8.4000000000000005E-2</v>
      </c>
      <c r="H51" s="54">
        <v>0</v>
      </c>
      <c r="I51" s="35">
        <f>ROUND(G51*H51,P4)</f>
        <v>0</v>
      </c>
      <c r="J51" s="30"/>
      <c r="O51" s="36">
        <f>I51*0.21</f>
        <v>0</v>
      </c>
      <c r="P51">
        <v>3</v>
      </c>
    </row>
    <row r="52" spans="1:16" ht="120" x14ac:dyDescent="0.25">
      <c r="A52" s="30" t="s">
        <v>43</v>
      </c>
      <c r="B52" s="37"/>
      <c r="E52" s="32" t="s">
        <v>148</v>
      </c>
      <c r="H52" s="55"/>
      <c r="J52" s="38"/>
    </row>
    <row r="53" spans="1:16" x14ac:dyDescent="0.25">
      <c r="A53" s="30" t="s">
        <v>97</v>
      </c>
      <c r="B53" s="37"/>
      <c r="E53" s="44" t="s">
        <v>149</v>
      </c>
      <c r="H53" s="55"/>
      <c r="J53" s="38"/>
    </row>
    <row r="54" spans="1:16" ht="180" x14ac:dyDescent="0.25">
      <c r="A54" s="30" t="s">
        <v>45</v>
      </c>
      <c r="B54" s="37"/>
      <c r="E54" s="32" t="s">
        <v>147</v>
      </c>
      <c r="H54" s="55"/>
      <c r="J54" s="38"/>
    </row>
    <row r="55" spans="1:16" x14ac:dyDescent="0.25">
      <c r="A55" s="30" t="s">
        <v>38</v>
      </c>
      <c r="B55" s="30">
        <v>12</v>
      </c>
      <c r="C55" s="31" t="s">
        <v>150</v>
      </c>
      <c r="D55" s="30" t="s">
        <v>40</v>
      </c>
      <c r="E55" s="32" t="s">
        <v>151</v>
      </c>
      <c r="F55" s="33" t="s">
        <v>133</v>
      </c>
      <c r="G55" s="34">
        <v>12</v>
      </c>
      <c r="H55" s="54">
        <v>0</v>
      </c>
      <c r="I55" s="35">
        <f>ROUND(G55*H55,P4)</f>
        <v>0</v>
      </c>
      <c r="J55" s="30"/>
      <c r="O55" s="36">
        <f>I55*0.21</f>
        <v>0</v>
      </c>
      <c r="P55">
        <v>3</v>
      </c>
    </row>
    <row r="56" spans="1:16" ht="45" x14ac:dyDescent="0.25">
      <c r="A56" s="30" t="s">
        <v>43</v>
      </c>
      <c r="B56" s="37"/>
      <c r="E56" s="32" t="s">
        <v>152</v>
      </c>
      <c r="H56" s="55"/>
      <c r="J56" s="38"/>
    </row>
    <row r="57" spans="1:16" ht="45" x14ac:dyDescent="0.25">
      <c r="A57" s="30" t="s">
        <v>97</v>
      </c>
      <c r="B57" s="37"/>
      <c r="E57" s="44" t="s">
        <v>153</v>
      </c>
      <c r="H57" s="55"/>
      <c r="J57" s="38"/>
    </row>
    <row r="58" spans="1:16" ht="150" x14ac:dyDescent="0.25">
      <c r="A58" s="30" t="s">
        <v>45</v>
      </c>
      <c r="B58" s="40"/>
      <c r="C58" s="41"/>
      <c r="D58" s="41"/>
      <c r="E58" s="32" t="s">
        <v>154</v>
      </c>
      <c r="F58" s="41"/>
      <c r="G58" s="41"/>
      <c r="H58" s="57"/>
      <c r="I58" s="41"/>
      <c r="J58" s="43"/>
    </row>
  </sheetData>
  <sheetProtection algorithmName="SHA-512" hashValue="wKVT+/xJtiqL92kCqciq5l8faYRB5+e+gX1nl+gd8u9ln6GbZkPvqqD+p00PswMn3tYZ8mvneVGaAkzXRV73Wg==" saltValue="PzhMV8sASjpCIopzhMVv2g==" spinCount="100000" sheet="1" scenarios="1" selectLockedCell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69"/>
  <sheetViews>
    <sheetView topLeftCell="B1" workbookViewId="0">
      <selection activeCell="H16" sqref="H16"/>
    </sheetView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17</v>
      </c>
      <c r="F2" s="3"/>
      <c r="G2" s="3"/>
      <c r="H2" s="3"/>
      <c r="I2" s="3"/>
      <c r="J2" s="15"/>
    </row>
    <row r="3" spans="1:16" x14ac:dyDescent="0.25">
      <c r="A3" s="3" t="s">
        <v>18</v>
      </c>
      <c r="B3" s="16" t="s">
        <v>19</v>
      </c>
      <c r="C3" s="47" t="s">
        <v>20</v>
      </c>
      <c r="D3" s="48"/>
      <c r="E3" s="17" t="s">
        <v>21</v>
      </c>
      <c r="F3" s="3"/>
      <c r="G3" s="3"/>
      <c r="H3" s="18" t="s">
        <v>15</v>
      </c>
      <c r="I3" s="19">
        <f>SUMIFS(I8:I169,A8:A169,"SD")</f>
        <v>0</v>
      </c>
      <c r="J3" s="15"/>
      <c r="O3">
        <v>0</v>
      </c>
      <c r="P3">
        <v>2</v>
      </c>
    </row>
    <row r="4" spans="1:16" x14ac:dyDescent="0.25">
      <c r="A4" s="3" t="s">
        <v>22</v>
      </c>
      <c r="B4" s="16" t="s">
        <v>23</v>
      </c>
      <c r="C4" s="47" t="s">
        <v>15</v>
      </c>
      <c r="D4" s="48"/>
      <c r="E4" s="17" t="s">
        <v>16</v>
      </c>
      <c r="F4" s="3"/>
      <c r="G4" s="3"/>
      <c r="H4" s="3"/>
      <c r="I4" s="3"/>
      <c r="J4" s="15"/>
      <c r="O4">
        <v>0.15</v>
      </c>
      <c r="P4">
        <v>2</v>
      </c>
    </row>
    <row r="5" spans="1:16" x14ac:dyDescent="0.25">
      <c r="A5" s="49" t="s">
        <v>24</v>
      </c>
      <c r="B5" s="50" t="s">
        <v>25</v>
      </c>
      <c r="C5" s="51" t="s">
        <v>26</v>
      </c>
      <c r="D5" s="51" t="s">
        <v>27</v>
      </c>
      <c r="E5" s="51" t="s">
        <v>28</v>
      </c>
      <c r="F5" s="51" t="s">
        <v>29</v>
      </c>
      <c r="G5" s="51" t="s">
        <v>30</v>
      </c>
      <c r="H5" s="51" t="s">
        <v>31</v>
      </c>
      <c r="I5" s="51"/>
      <c r="J5" s="52" t="s">
        <v>32</v>
      </c>
      <c r="O5">
        <v>0.21</v>
      </c>
    </row>
    <row r="6" spans="1:16" x14ac:dyDescent="0.25">
      <c r="A6" s="49"/>
      <c r="B6" s="50"/>
      <c r="C6" s="51"/>
      <c r="D6" s="51"/>
      <c r="E6" s="51"/>
      <c r="F6" s="51"/>
      <c r="G6" s="51"/>
      <c r="H6" s="7" t="s">
        <v>33</v>
      </c>
      <c r="I6" s="7" t="s">
        <v>34</v>
      </c>
      <c r="J6" s="52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35</v>
      </c>
      <c r="B8" s="25"/>
      <c r="C8" s="26" t="s">
        <v>36</v>
      </c>
      <c r="D8" s="27"/>
      <c r="E8" s="24" t="s">
        <v>37</v>
      </c>
      <c r="F8" s="27"/>
      <c r="G8" s="27"/>
      <c r="H8" s="27"/>
      <c r="I8" s="28">
        <f>SUMIFS(I9:I12,A9:A12,"P")</f>
        <v>0</v>
      </c>
      <c r="J8" s="29"/>
    </row>
    <row r="9" spans="1:16" x14ac:dyDescent="0.25">
      <c r="A9" s="30" t="s">
        <v>38</v>
      </c>
      <c r="B9" s="30">
        <v>1</v>
      </c>
      <c r="C9" s="31" t="s">
        <v>155</v>
      </c>
      <c r="D9" s="30" t="s">
        <v>40</v>
      </c>
      <c r="E9" s="32" t="s">
        <v>156</v>
      </c>
      <c r="F9" s="33" t="s">
        <v>157</v>
      </c>
      <c r="G9" s="34">
        <v>24200</v>
      </c>
      <c r="H9" s="54">
        <v>0</v>
      </c>
      <c r="I9" s="35">
        <f>ROUND(G9*H9,P4)</f>
        <v>0</v>
      </c>
      <c r="J9" s="30"/>
      <c r="O9" s="36">
        <f>I9*0.21</f>
        <v>0</v>
      </c>
      <c r="P9">
        <v>3</v>
      </c>
    </row>
    <row r="10" spans="1:16" ht="105" x14ac:dyDescent="0.25">
      <c r="A10" s="30" t="s">
        <v>43</v>
      </c>
      <c r="B10" s="37"/>
      <c r="E10" s="32" t="s">
        <v>158</v>
      </c>
      <c r="H10" s="55"/>
      <c r="J10" s="38"/>
    </row>
    <row r="11" spans="1:16" x14ac:dyDescent="0.25">
      <c r="A11" s="30" t="s">
        <v>97</v>
      </c>
      <c r="B11" s="37"/>
      <c r="E11" s="44" t="s">
        <v>159</v>
      </c>
      <c r="H11" s="55"/>
      <c r="J11" s="38"/>
    </row>
    <row r="12" spans="1:16" ht="75" x14ac:dyDescent="0.25">
      <c r="A12" s="30" t="s">
        <v>45</v>
      </c>
      <c r="B12" s="37"/>
      <c r="E12" s="32" t="s">
        <v>160</v>
      </c>
      <c r="H12" s="55"/>
      <c r="J12" s="38"/>
    </row>
    <row r="13" spans="1:16" x14ac:dyDescent="0.25">
      <c r="A13" s="24" t="s">
        <v>35</v>
      </c>
      <c r="B13" s="25"/>
      <c r="C13" s="26" t="s">
        <v>62</v>
      </c>
      <c r="D13" s="27"/>
      <c r="E13" s="24" t="s">
        <v>108</v>
      </c>
      <c r="F13" s="27"/>
      <c r="G13" s="27"/>
      <c r="H13" s="56"/>
      <c r="I13" s="28">
        <f>SUMIFS(I14:I40,A14:A40,"P")</f>
        <v>0</v>
      </c>
      <c r="J13" s="29"/>
    </row>
    <row r="14" spans="1:16" x14ac:dyDescent="0.25">
      <c r="A14" s="30" t="s">
        <v>38</v>
      </c>
      <c r="B14" s="30">
        <v>2</v>
      </c>
      <c r="C14" s="31" t="s">
        <v>161</v>
      </c>
      <c r="D14" s="30"/>
      <c r="E14" s="32" t="s">
        <v>162</v>
      </c>
      <c r="F14" s="33" t="s">
        <v>133</v>
      </c>
      <c r="G14" s="34">
        <v>6.5</v>
      </c>
      <c r="H14" s="54">
        <v>0</v>
      </c>
      <c r="I14" s="35">
        <f>ROUND(G14*H14,P4)</f>
        <v>0</v>
      </c>
      <c r="J14" s="30"/>
      <c r="O14" s="36">
        <f>I14*0.21</f>
        <v>0</v>
      </c>
      <c r="P14">
        <v>3</v>
      </c>
    </row>
    <row r="15" spans="1:16" ht="30" x14ac:dyDescent="0.25">
      <c r="A15" s="30" t="s">
        <v>43</v>
      </c>
      <c r="B15" s="37"/>
      <c r="E15" s="32" t="s">
        <v>163</v>
      </c>
      <c r="H15" s="55"/>
      <c r="J15" s="38"/>
    </row>
    <row r="16" spans="1:16" x14ac:dyDescent="0.25">
      <c r="A16" s="30" t="s">
        <v>97</v>
      </c>
      <c r="B16" s="37"/>
      <c r="E16" s="44" t="s">
        <v>164</v>
      </c>
      <c r="H16" s="55"/>
      <c r="J16" s="38"/>
    </row>
    <row r="17" spans="1:16" ht="120" x14ac:dyDescent="0.25">
      <c r="A17" s="30" t="s">
        <v>45</v>
      </c>
      <c r="B17" s="37"/>
      <c r="E17" s="32" t="s">
        <v>165</v>
      </c>
      <c r="H17" s="55"/>
      <c r="J17" s="38"/>
    </row>
    <row r="18" spans="1:16" x14ac:dyDescent="0.25">
      <c r="A18" s="30" t="s">
        <v>38</v>
      </c>
      <c r="B18" s="30">
        <v>3</v>
      </c>
      <c r="C18" s="31" t="s">
        <v>166</v>
      </c>
      <c r="D18" s="30" t="s">
        <v>40</v>
      </c>
      <c r="E18" s="32" t="s">
        <v>162</v>
      </c>
      <c r="F18" s="33" t="s">
        <v>133</v>
      </c>
      <c r="G18" s="34">
        <v>12.5</v>
      </c>
      <c r="H18" s="54">
        <v>0</v>
      </c>
      <c r="I18" s="35">
        <f>ROUND(G18*H18,P4)</f>
        <v>0</v>
      </c>
      <c r="J18" s="30"/>
      <c r="O18" s="36">
        <f>I18*0.21</f>
        <v>0</v>
      </c>
      <c r="P18">
        <v>3</v>
      </c>
    </row>
    <row r="19" spans="1:16" ht="75" x14ac:dyDescent="0.25">
      <c r="A19" s="30" t="s">
        <v>43</v>
      </c>
      <c r="B19" s="37"/>
      <c r="E19" s="32" t="s">
        <v>167</v>
      </c>
      <c r="H19" s="55"/>
      <c r="J19" s="38"/>
    </row>
    <row r="20" spans="1:16" x14ac:dyDescent="0.25">
      <c r="A20" s="30" t="s">
        <v>97</v>
      </c>
      <c r="B20" s="37"/>
      <c r="E20" s="44" t="s">
        <v>168</v>
      </c>
      <c r="H20" s="55"/>
      <c r="J20" s="38"/>
    </row>
    <row r="21" spans="1:16" ht="120" x14ac:dyDescent="0.25">
      <c r="A21" s="30" t="s">
        <v>45</v>
      </c>
      <c r="B21" s="37"/>
      <c r="E21" s="32" t="s">
        <v>165</v>
      </c>
      <c r="H21" s="55"/>
      <c r="J21" s="38"/>
    </row>
    <row r="22" spans="1:16" x14ac:dyDescent="0.25">
      <c r="A22" s="30" t="s">
        <v>38</v>
      </c>
      <c r="B22" s="30">
        <v>4</v>
      </c>
      <c r="C22" s="31" t="s">
        <v>169</v>
      </c>
      <c r="D22" s="30" t="s">
        <v>40</v>
      </c>
      <c r="E22" s="32" t="s">
        <v>170</v>
      </c>
      <c r="F22" s="33" t="s">
        <v>133</v>
      </c>
      <c r="G22" s="34">
        <v>4.5</v>
      </c>
      <c r="H22" s="54">
        <v>0</v>
      </c>
      <c r="I22" s="35">
        <f>ROUND(G22*H22,P4)</f>
        <v>0</v>
      </c>
      <c r="J22" s="30"/>
      <c r="O22" s="36">
        <f>I22*0.21</f>
        <v>0</v>
      </c>
      <c r="P22">
        <v>3</v>
      </c>
    </row>
    <row r="23" spans="1:16" ht="30" x14ac:dyDescent="0.25">
      <c r="A23" s="30" t="s">
        <v>43</v>
      </c>
      <c r="B23" s="37"/>
      <c r="E23" s="32" t="s">
        <v>171</v>
      </c>
      <c r="H23" s="55"/>
      <c r="J23" s="38"/>
    </row>
    <row r="24" spans="1:16" ht="120" x14ac:dyDescent="0.25">
      <c r="A24" s="30" t="s">
        <v>45</v>
      </c>
      <c r="B24" s="37"/>
      <c r="E24" s="32" t="s">
        <v>165</v>
      </c>
      <c r="H24" s="55"/>
      <c r="J24" s="38"/>
    </row>
    <row r="25" spans="1:16" x14ac:dyDescent="0.25">
      <c r="A25" s="30" t="s">
        <v>38</v>
      </c>
      <c r="B25" s="30">
        <v>5</v>
      </c>
      <c r="C25" s="31" t="s">
        <v>172</v>
      </c>
      <c r="D25" s="30" t="s">
        <v>40</v>
      </c>
      <c r="E25" s="32" t="s">
        <v>173</v>
      </c>
      <c r="F25" s="33" t="s">
        <v>111</v>
      </c>
      <c r="G25" s="34">
        <v>19.07</v>
      </c>
      <c r="H25" s="54">
        <v>0</v>
      </c>
      <c r="I25" s="35">
        <f>ROUND(G25*H25,P4)</f>
        <v>0</v>
      </c>
      <c r="J25" s="30"/>
      <c r="O25" s="36">
        <f>I25*0</f>
        <v>0</v>
      </c>
      <c r="P25">
        <v>1</v>
      </c>
    </row>
    <row r="26" spans="1:16" x14ac:dyDescent="0.25">
      <c r="A26" s="30" t="s">
        <v>43</v>
      </c>
      <c r="B26" s="37"/>
      <c r="E26" s="32" t="s">
        <v>174</v>
      </c>
      <c r="H26" s="55"/>
      <c r="J26" s="38"/>
    </row>
    <row r="27" spans="1:16" x14ac:dyDescent="0.25">
      <c r="A27" s="30" t="s">
        <v>97</v>
      </c>
      <c r="B27" s="37"/>
      <c r="E27" s="44" t="s">
        <v>175</v>
      </c>
      <c r="H27" s="55"/>
      <c r="J27" s="38"/>
    </row>
    <row r="28" spans="1:16" ht="390" x14ac:dyDescent="0.25">
      <c r="A28" s="30" t="s">
        <v>45</v>
      </c>
      <c r="B28" s="37"/>
      <c r="E28" s="32" t="s">
        <v>176</v>
      </c>
      <c r="H28" s="55"/>
      <c r="J28" s="38"/>
    </row>
    <row r="29" spans="1:16" x14ac:dyDescent="0.25">
      <c r="A29" s="30" t="s">
        <v>38</v>
      </c>
      <c r="B29" s="30">
        <v>6</v>
      </c>
      <c r="C29" s="31" t="s">
        <v>177</v>
      </c>
      <c r="D29" s="30"/>
      <c r="E29" s="32" t="s">
        <v>178</v>
      </c>
      <c r="F29" s="33" t="s">
        <v>139</v>
      </c>
      <c r="G29" s="34">
        <v>105.325</v>
      </c>
      <c r="H29" s="54">
        <v>0</v>
      </c>
      <c r="I29" s="35">
        <f>ROUND(G29*H29,P4)</f>
        <v>0</v>
      </c>
      <c r="J29" s="30"/>
      <c r="O29" s="36">
        <f>I29*0.21</f>
        <v>0</v>
      </c>
      <c r="P29">
        <v>3</v>
      </c>
    </row>
    <row r="30" spans="1:16" x14ac:dyDescent="0.25">
      <c r="A30" s="30" t="s">
        <v>43</v>
      </c>
      <c r="B30" s="37"/>
      <c r="E30" s="32" t="s">
        <v>179</v>
      </c>
      <c r="H30" s="55"/>
      <c r="J30" s="38"/>
    </row>
    <row r="31" spans="1:16" x14ac:dyDescent="0.25">
      <c r="A31" s="30" t="s">
        <v>97</v>
      </c>
      <c r="B31" s="37"/>
      <c r="E31" s="44" t="s">
        <v>180</v>
      </c>
      <c r="H31" s="55"/>
      <c r="J31" s="38"/>
    </row>
    <row r="32" spans="1:16" ht="30" x14ac:dyDescent="0.25">
      <c r="A32" s="30" t="s">
        <v>45</v>
      </c>
      <c r="B32" s="37"/>
      <c r="E32" s="32" t="s">
        <v>181</v>
      </c>
      <c r="H32" s="55"/>
      <c r="J32" s="38"/>
    </row>
    <row r="33" spans="1:16" x14ac:dyDescent="0.25">
      <c r="A33" s="30" t="s">
        <v>38</v>
      </c>
      <c r="B33" s="30">
        <v>7</v>
      </c>
      <c r="C33" s="31" t="s">
        <v>182</v>
      </c>
      <c r="D33" s="30" t="s">
        <v>40</v>
      </c>
      <c r="E33" s="32" t="s">
        <v>183</v>
      </c>
      <c r="F33" s="33" t="s">
        <v>139</v>
      </c>
      <c r="G33" s="34">
        <v>240</v>
      </c>
      <c r="H33" s="54">
        <v>0</v>
      </c>
      <c r="I33" s="35">
        <f>ROUND(G33*H33,P4)</f>
        <v>0</v>
      </c>
      <c r="J33" s="30"/>
      <c r="O33" s="36">
        <f>I33*0.21</f>
        <v>0</v>
      </c>
      <c r="P33">
        <v>3</v>
      </c>
    </row>
    <row r="34" spans="1:16" x14ac:dyDescent="0.25">
      <c r="A34" s="30" t="s">
        <v>43</v>
      </c>
      <c r="B34" s="37"/>
      <c r="E34" s="39"/>
      <c r="H34" s="55"/>
      <c r="J34" s="38"/>
    </row>
    <row r="35" spans="1:16" x14ac:dyDescent="0.25">
      <c r="A35" s="30" t="s">
        <v>97</v>
      </c>
      <c r="B35" s="37"/>
      <c r="E35" s="44" t="s">
        <v>184</v>
      </c>
      <c r="H35" s="55"/>
      <c r="J35" s="38"/>
    </row>
    <row r="36" spans="1:16" x14ac:dyDescent="0.25">
      <c r="A36" s="30" t="s">
        <v>45</v>
      </c>
      <c r="B36" s="37"/>
      <c r="E36" s="39"/>
      <c r="H36" s="55"/>
      <c r="J36" s="38"/>
    </row>
    <row r="37" spans="1:16" x14ac:dyDescent="0.25">
      <c r="A37" s="30" t="s">
        <v>38</v>
      </c>
      <c r="B37" s="30">
        <v>8</v>
      </c>
      <c r="C37" s="31" t="s">
        <v>185</v>
      </c>
      <c r="D37" s="30" t="s">
        <v>40</v>
      </c>
      <c r="E37" s="32" t="s">
        <v>186</v>
      </c>
      <c r="F37" s="33" t="s">
        <v>139</v>
      </c>
      <c r="G37" s="34">
        <v>240</v>
      </c>
      <c r="H37" s="54">
        <v>0</v>
      </c>
      <c r="I37" s="35">
        <f>ROUND(G37*H37,P4)</f>
        <v>0</v>
      </c>
      <c r="J37" s="30"/>
      <c r="O37" s="36">
        <f>I37*0.21</f>
        <v>0</v>
      </c>
      <c r="P37">
        <v>3</v>
      </c>
    </row>
    <row r="38" spans="1:16" x14ac:dyDescent="0.25">
      <c r="A38" s="30" t="s">
        <v>43</v>
      </c>
      <c r="B38" s="37"/>
      <c r="E38" s="39"/>
      <c r="H38" s="55"/>
      <c r="J38" s="38"/>
    </row>
    <row r="39" spans="1:16" x14ac:dyDescent="0.25">
      <c r="A39" s="30" t="s">
        <v>97</v>
      </c>
      <c r="B39" s="37"/>
      <c r="E39" s="44" t="s">
        <v>184</v>
      </c>
      <c r="H39" s="55"/>
      <c r="J39" s="38"/>
    </row>
    <row r="40" spans="1:16" x14ac:dyDescent="0.25">
      <c r="A40" s="30" t="s">
        <v>45</v>
      </c>
      <c r="B40" s="37"/>
      <c r="E40" s="39"/>
      <c r="H40" s="55"/>
      <c r="J40" s="38"/>
    </row>
    <row r="41" spans="1:16" x14ac:dyDescent="0.25">
      <c r="A41" s="24" t="s">
        <v>35</v>
      </c>
      <c r="B41" s="25"/>
      <c r="C41" s="26" t="s">
        <v>66</v>
      </c>
      <c r="D41" s="27"/>
      <c r="E41" s="24" t="s">
        <v>187</v>
      </c>
      <c r="F41" s="27"/>
      <c r="G41" s="27"/>
      <c r="H41" s="56"/>
      <c r="I41" s="28">
        <f>SUMIFS(I42:I57,A42:A57,"P")</f>
        <v>0</v>
      </c>
      <c r="J41" s="29"/>
    </row>
    <row r="42" spans="1:16" x14ac:dyDescent="0.25">
      <c r="A42" s="30" t="s">
        <v>38</v>
      </c>
      <c r="B42" s="30">
        <v>9</v>
      </c>
      <c r="C42" s="31" t="s">
        <v>188</v>
      </c>
      <c r="D42" s="30" t="s">
        <v>40</v>
      </c>
      <c r="E42" s="32" t="s">
        <v>189</v>
      </c>
      <c r="F42" s="33" t="s">
        <v>133</v>
      </c>
      <c r="G42" s="34">
        <v>0.22</v>
      </c>
      <c r="H42" s="54">
        <v>0</v>
      </c>
      <c r="I42" s="35">
        <f>ROUND(G42*H42,P4)</f>
        <v>0</v>
      </c>
      <c r="J42" s="30"/>
      <c r="O42" s="36">
        <f>I42*0.21</f>
        <v>0</v>
      </c>
      <c r="P42">
        <v>3</v>
      </c>
    </row>
    <row r="43" spans="1:16" x14ac:dyDescent="0.25">
      <c r="A43" s="30" t="s">
        <v>43</v>
      </c>
      <c r="B43" s="37"/>
      <c r="E43" s="32" t="s">
        <v>190</v>
      </c>
      <c r="H43" s="55"/>
      <c r="J43" s="38"/>
    </row>
    <row r="44" spans="1:16" x14ac:dyDescent="0.25">
      <c r="A44" s="30" t="s">
        <v>97</v>
      </c>
      <c r="B44" s="37"/>
      <c r="E44" s="44" t="s">
        <v>191</v>
      </c>
      <c r="H44" s="55"/>
      <c r="J44" s="38"/>
    </row>
    <row r="45" spans="1:16" ht="105" x14ac:dyDescent="0.25">
      <c r="A45" s="30" t="s">
        <v>45</v>
      </c>
      <c r="B45" s="37"/>
      <c r="E45" s="32" t="s">
        <v>192</v>
      </c>
      <c r="H45" s="55"/>
      <c r="J45" s="38"/>
    </row>
    <row r="46" spans="1:16" ht="30" x14ac:dyDescent="0.25">
      <c r="A46" s="30" t="s">
        <v>38</v>
      </c>
      <c r="B46" s="30">
        <v>10</v>
      </c>
      <c r="C46" s="31" t="s">
        <v>193</v>
      </c>
      <c r="D46" s="30" t="s">
        <v>62</v>
      </c>
      <c r="E46" s="32" t="s">
        <v>194</v>
      </c>
      <c r="F46" s="33" t="s">
        <v>70</v>
      </c>
      <c r="G46" s="34">
        <v>57</v>
      </c>
      <c r="H46" s="54">
        <v>0</v>
      </c>
      <c r="I46" s="35">
        <f>ROUND(G46*H46,P4)</f>
        <v>0</v>
      </c>
      <c r="J46" s="30"/>
      <c r="O46" s="36">
        <f>I46*0.21</f>
        <v>0</v>
      </c>
      <c r="P46">
        <v>3</v>
      </c>
    </row>
    <row r="47" spans="1:16" ht="60" x14ac:dyDescent="0.25">
      <c r="A47" s="30" t="s">
        <v>43</v>
      </c>
      <c r="B47" s="37"/>
      <c r="E47" s="32" t="s">
        <v>195</v>
      </c>
      <c r="H47" s="55"/>
      <c r="J47" s="38"/>
    </row>
    <row r="48" spans="1:16" ht="45" x14ac:dyDescent="0.25">
      <c r="A48" s="30" t="s">
        <v>97</v>
      </c>
      <c r="B48" s="37"/>
      <c r="E48" s="44" t="s">
        <v>196</v>
      </c>
      <c r="H48" s="55"/>
      <c r="J48" s="38"/>
    </row>
    <row r="49" spans="1:16" ht="150" x14ac:dyDescent="0.25">
      <c r="A49" s="30" t="s">
        <v>45</v>
      </c>
      <c r="B49" s="37"/>
      <c r="E49" s="32" t="s">
        <v>197</v>
      </c>
      <c r="H49" s="55"/>
      <c r="J49" s="38"/>
    </row>
    <row r="50" spans="1:16" ht="30" x14ac:dyDescent="0.25">
      <c r="A50" s="30" t="s">
        <v>38</v>
      </c>
      <c r="B50" s="30">
        <v>11</v>
      </c>
      <c r="C50" s="31" t="s">
        <v>193</v>
      </c>
      <c r="D50" s="30" t="s">
        <v>66</v>
      </c>
      <c r="E50" s="32" t="s">
        <v>194</v>
      </c>
      <c r="F50" s="33" t="s">
        <v>70</v>
      </c>
      <c r="G50" s="34">
        <v>64</v>
      </c>
      <c r="H50" s="54">
        <v>0</v>
      </c>
      <c r="I50" s="35">
        <f>ROUND(G50*H50,P4)</f>
        <v>0</v>
      </c>
      <c r="J50" s="30"/>
      <c r="O50" s="36">
        <f>I50*0.21</f>
        <v>0</v>
      </c>
      <c r="P50">
        <v>3</v>
      </c>
    </row>
    <row r="51" spans="1:16" ht="60" x14ac:dyDescent="0.25">
      <c r="A51" s="30" t="s">
        <v>43</v>
      </c>
      <c r="B51" s="37"/>
      <c r="E51" s="32" t="s">
        <v>198</v>
      </c>
      <c r="H51" s="55"/>
      <c r="J51" s="38"/>
    </row>
    <row r="52" spans="1:16" x14ac:dyDescent="0.25">
      <c r="A52" s="30" t="s">
        <v>97</v>
      </c>
      <c r="B52" s="37"/>
      <c r="E52" s="44" t="s">
        <v>199</v>
      </c>
      <c r="H52" s="55"/>
      <c r="J52" s="38"/>
    </row>
    <row r="53" spans="1:16" ht="150" x14ac:dyDescent="0.25">
      <c r="A53" s="30" t="s">
        <v>45</v>
      </c>
      <c r="B53" s="37"/>
      <c r="E53" s="32" t="s">
        <v>197</v>
      </c>
      <c r="H53" s="55"/>
      <c r="J53" s="38"/>
    </row>
    <row r="54" spans="1:16" x14ac:dyDescent="0.25">
      <c r="A54" s="30" t="s">
        <v>38</v>
      </c>
      <c r="B54" s="30">
        <v>19</v>
      </c>
      <c r="C54" s="31" t="s">
        <v>200</v>
      </c>
      <c r="D54" s="30" t="s">
        <v>40</v>
      </c>
      <c r="E54" s="32" t="s">
        <v>201</v>
      </c>
      <c r="F54" s="33" t="s">
        <v>111</v>
      </c>
      <c r="G54" s="34">
        <v>0.03</v>
      </c>
      <c r="H54" s="54">
        <v>0</v>
      </c>
      <c r="I54" s="35">
        <f>ROUND(G54*H54,P4)</f>
        <v>0</v>
      </c>
      <c r="J54" s="30"/>
      <c r="O54" s="36">
        <f>I54*0.21</f>
        <v>0</v>
      </c>
      <c r="P54">
        <v>3</v>
      </c>
    </row>
    <row r="55" spans="1:16" ht="135" x14ac:dyDescent="0.25">
      <c r="A55" s="30" t="s">
        <v>43</v>
      </c>
      <c r="B55" s="37"/>
      <c r="E55" s="32" t="s">
        <v>202</v>
      </c>
      <c r="H55" s="55"/>
      <c r="J55" s="38"/>
    </row>
    <row r="56" spans="1:16" ht="60" x14ac:dyDescent="0.25">
      <c r="A56" s="30" t="s">
        <v>97</v>
      </c>
      <c r="B56" s="37"/>
      <c r="E56" s="44" t="s">
        <v>203</v>
      </c>
      <c r="H56" s="55"/>
      <c r="J56" s="38"/>
    </row>
    <row r="57" spans="1:16" ht="75" x14ac:dyDescent="0.25">
      <c r="A57" s="30" t="s">
        <v>45</v>
      </c>
      <c r="B57" s="37"/>
      <c r="E57" s="32" t="s">
        <v>204</v>
      </c>
      <c r="H57" s="55"/>
      <c r="J57" s="38"/>
    </row>
    <row r="58" spans="1:16" x14ac:dyDescent="0.25">
      <c r="A58" s="24" t="s">
        <v>35</v>
      </c>
      <c r="B58" s="25"/>
      <c r="C58" s="26" t="s">
        <v>205</v>
      </c>
      <c r="D58" s="27"/>
      <c r="E58" s="24" t="s">
        <v>206</v>
      </c>
      <c r="F58" s="27"/>
      <c r="G58" s="27"/>
      <c r="H58" s="56"/>
      <c r="I58" s="28">
        <f>SUMIFS(I59:I70,A59:A70,"P")</f>
        <v>0</v>
      </c>
      <c r="J58" s="29"/>
    </row>
    <row r="59" spans="1:16" x14ac:dyDescent="0.25">
      <c r="A59" s="30" t="s">
        <v>38</v>
      </c>
      <c r="B59" s="30">
        <v>12</v>
      </c>
      <c r="C59" s="31" t="s">
        <v>207</v>
      </c>
      <c r="D59" s="30" t="s">
        <v>62</v>
      </c>
      <c r="E59" s="32" t="s">
        <v>208</v>
      </c>
      <c r="F59" s="33" t="s">
        <v>111</v>
      </c>
      <c r="G59" s="34">
        <v>1.0049999999999999</v>
      </c>
      <c r="H59" s="54">
        <v>0</v>
      </c>
      <c r="I59" s="35">
        <f>ROUND(G59*H59,P4)</f>
        <v>0</v>
      </c>
      <c r="J59" s="30"/>
      <c r="O59" s="36">
        <f>I59*0.21</f>
        <v>0</v>
      </c>
      <c r="P59">
        <v>3</v>
      </c>
    </row>
    <row r="60" spans="1:16" ht="75" x14ac:dyDescent="0.25">
      <c r="A60" s="30" t="s">
        <v>43</v>
      </c>
      <c r="B60" s="37"/>
      <c r="E60" s="32" t="s">
        <v>209</v>
      </c>
      <c r="H60" s="55"/>
      <c r="J60" s="38"/>
    </row>
    <row r="61" spans="1:16" ht="135" x14ac:dyDescent="0.25">
      <c r="A61" s="30" t="s">
        <v>97</v>
      </c>
      <c r="B61" s="37"/>
      <c r="E61" s="44" t="s">
        <v>210</v>
      </c>
      <c r="H61" s="55"/>
      <c r="J61" s="38"/>
    </row>
    <row r="62" spans="1:16" x14ac:dyDescent="0.25">
      <c r="A62" s="30" t="s">
        <v>45</v>
      </c>
      <c r="B62" s="37"/>
      <c r="E62" s="39"/>
      <c r="H62" s="55"/>
      <c r="J62" s="38"/>
    </row>
    <row r="63" spans="1:16" x14ac:dyDescent="0.25">
      <c r="A63" s="30" t="s">
        <v>38</v>
      </c>
      <c r="B63" s="30">
        <v>13</v>
      </c>
      <c r="C63" s="31" t="s">
        <v>207</v>
      </c>
      <c r="D63" s="30" t="s">
        <v>66</v>
      </c>
      <c r="E63" s="32" t="s">
        <v>208</v>
      </c>
      <c r="F63" s="33" t="s">
        <v>111</v>
      </c>
      <c r="G63" s="34">
        <v>6.9000000000000006E-2</v>
      </c>
      <c r="H63" s="54">
        <v>0</v>
      </c>
      <c r="I63" s="35">
        <f>ROUND(G63*H63,P4)</f>
        <v>0</v>
      </c>
      <c r="J63" s="30"/>
      <c r="O63" s="36">
        <f>I63*0.21</f>
        <v>0</v>
      </c>
      <c r="P63">
        <v>3</v>
      </c>
    </row>
    <row r="64" spans="1:16" ht="105" x14ac:dyDescent="0.25">
      <c r="A64" s="30" t="s">
        <v>43</v>
      </c>
      <c r="B64" s="37"/>
      <c r="E64" s="32" t="s">
        <v>211</v>
      </c>
      <c r="H64" s="55"/>
      <c r="J64" s="38"/>
    </row>
    <row r="65" spans="1:16" x14ac:dyDescent="0.25">
      <c r="A65" s="30" t="s">
        <v>97</v>
      </c>
      <c r="B65" s="37"/>
      <c r="E65" s="44" t="s">
        <v>212</v>
      </c>
      <c r="H65" s="55"/>
      <c r="J65" s="38"/>
    </row>
    <row r="66" spans="1:16" x14ac:dyDescent="0.25">
      <c r="A66" s="30" t="s">
        <v>45</v>
      </c>
      <c r="B66" s="37"/>
      <c r="E66" s="39"/>
      <c r="H66" s="55"/>
      <c r="J66" s="38"/>
    </row>
    <row r="67" spans="1:16" x14ac:dyDescent="0.25">
      <c r="A67" s="30" t="s">
        <v>38</v>
      </c>
      <c r="B67" s="30">
        <v>14</v>
      </c>
      <c r="C67" s="31" t="s">
        <v>213</v>
      </c>
      <c r="D67" s="30" t="s">
        <v>40</v>
      </c>
      <c r="E67" s="32" t="s">
        <v>214</v>
      </c>
      <c r="F67" s="33" t="s">
        <v>95</v>
      </c>
      <c r="G67" s="34">
        <v>0.376</v>
      </c>
      <c r="H67" s="54">
        <v>0</v>
      </c>
      <c r="I67" s="35">
        <f>ROUND(G67*H67,P4)</f>
        <v>0</v>
      </c>
      <c r="J67" s="30"/>
      <c r="O67" s="36">
        <f>I67*0.21</f>
        <v>0</v>
      </c>
      <c r="P67">
        <v>3</v>
      </c>
    </row>
    <row r="68" spans="1:16" ht="30" x14ac:dyDescent="0.25">
      <c r="A68" s="30" t="s">
        <v>43</v>
      </c>
      <c r="B68" s="37"/>
      <c r="E68" s="32" t="s">
        <v>215</v>
      </c>
      <c r="H68" s="55"/>
      <c r="J68" s="38"/>
    </row>
    <row r="69" spans="1:16" x14ac:dyDescent="0.25">
      <c r="A69" s="30" t="s">
        <v>97</v>
      </c>
      <c r="B69" s="37"/>
      <c r="E69" s="44" t="s">
        <v>216</v>
      </c>
      <c r="H69" s="55"/>
      <c r="J69" s="38"/>
    </row>
    <row r="70" spans="1:16" ht="330" x14ac:dyDescent="0.25">
      <c r="A70" s="30" t="s">
        <v>45</v>
      </c>
      <c r="B70" s="37"/>
      <c r="E70" s="32" t="s">
        <v>217</v>
      </c>
      <c r="H70" s="55"/>
      <c r="J70" s="38"/>
    </row>
    <row r="71" spans="1:16" x14ac:dyDescent="0.25">
      <c r="A71" s="24" t="s">
        <v>35</v>
      </c>
      <c r="B71" s="25"/>
      <c r="C71" s="26" t="s">
        <v>218</v>
      </c>
      <c r="D71" s="27"/>
      <c r="E71" s="24" t="s">
        <v>219</v>
      </c>
      <c r="F71" s="27"/>
      <c r="G71" s="27"/>
      <c r="H71" s="56"/>
      <c r="I71" s="28">
        <f>SUMIFS(I72:I85,A72:A85,"P")</f>
        <v>0</v>
      </c>
      <c r="J71" s="29"/>
    </row>
    <row r="72" spans="1:16" x14ac:dyDescent="0.25">
      <c r="A72" s="30" t="s">
        <v>38</v>
      </c>
      <c r="B72" s="30">
        <v>15</v>
      </c>
      <c r="C72" s="31" t="s">
        <v>220</v>
      </c>
      <c r="D72" s="30" t="s">
        <v>40</v>
      </c>
      <c r="E72" s="32" t="s">
        <v>221</v>
      </c>
      <c r="F72" s="33" t="s">
        <v>95</v>
      </c>
      <c r="G72" s="34">
        <v>20.585000000000001</v>
      </c>
      <c r="H72" s="54">
        <v>0</v>
      </c>
      <c r="I72" s="35">
        <f>ROUND(G72*H72,P4)</f>
        <v>0</v>
      </c>
      <c r="J72" s="30"/>
      <c r="O72" s="36">
        <f>I72*0.21</f>
        <v>0</v>
      </c>
      <c r="P72">
        <v>3</v>
      </c>
    </row>
    <row r="73" spans="1:16" ht="60" x14ac:dyDescent="0.25">
      <c r="A73" s="30" t="s">
        <v>43</v>
      </c>
      <c r="B73" s="37"/>
      <c r="E73" s="32" t="s">
        <v>222</v>
      </c>
      <c r="H73" s="55"/>
      <c r="J73" s="38"/>
    </row>
    <row r="74" spans="1:16" ht="270" x14ac:dyDescent="0.25">
      <c r="A74" s="30" t="s">
        <v>97</v>
      </c>
      <c r="B74" s="37"/>
      <c r="E74" s="44" t="s">
        <v>223</v>
      </c>
      <c r="H74" s="55"/>
      <c r="J74" s="38"/>
    </row>
    <row r="75" spans="1:16" ht="409.5" x14ac:dyDescent="0.25">
      <c r="A75" s="30" t="s">
        <v>45</v>
      </c>
      <c r="B75" s="37"/>
      <c r="E75" s="32" t="s">
        <v>224</v>
      </c>
      <c r="H75" s="55"/>
      <c r="J75" s="38"/>
    </row>
    <row r="76" spans="1:16" x14ac:dyDescent="0.25">
      <c r="A76" s="30" t="s">
        <v>38</v>
      </c>
      <c r="B76" s="30">
        <v>16</v>
      </c>
      <c r="C76" s="31" t="s">
        <v>225</v>
      </c>
      <c r="D76" s="30" t="s">
        <v>40</v>
      </c>
      <c r="E76" s="32" t="s">
        <v>226</v>
      </c>
      <c r="F76" s="33" t="s">
        <v>70</v>
      </c>
      <c r="G76" s="34">
        <v>1</v>
      </c>
      <c r="H76" s="54">
        <v>0</v>
      </c>
      <c r="I76" s="35">
        <f>ROUND(G76*H76,P4)</f>
        <v>0</v>
      </c>
      <c r="J76" s="30"/>
      <c r="O76" s="36">
        <f>I76*0.21</f>
        <v>0</v>
      </c>
      <c r="P76">
        <v>3</v>
      </c>
    </row>
    <row r="77" spans="1:16" x14ac:dyDescent="0.25">
      <c r="A77" s="30" t="s">
        <v>43</v>
      </c>
      <c r="B77" s="37"/>
      <c r="E77" s="32" t="s">
        <v>227</v>
      </c>
      <c r="H77" s="55"/>
      <c r="J77" s="38"/>
    </row>
    <row r="78" spans="1:16" ht="165" x14ac:dyDescent="0.25">
      <c r="A78" s="30" t="s">
        <v>45</v>
      </c>
      <c r="B78" s="37"/>
      <c r="E78" s="32" t="s">
        <v>228</v>
      </c>
      <c r="H78" s="55"/>
      <c r="J78" s="38"/>
    </row>
    <row r="79" spans="1:16" x14ac:dyDescent="0.25">
      <c r="A79" s="30" t="s">
        <v>38</v>
      </c>
      <c r="B79" s="30">
        <v>17</v>
      </c>
      <c r="C79" s="31" t="s">
        <v>229</v>
      </c>
      <c r="D79" s="30" t="s">
        <v>40</v>
      </c>
      <c r="E79" s="32" t="s">
        <v>230</v>
      </c>
      <c r="F79" s="33" t="s">
        <v>70</v>
      </c>
      <c r="G79" s="34">
        <v>4</v>
      </c>
      <c r="H79" s="54">
        <v>0</v>
      </c>
      <c r="I79" s="35">
        <f>ROUND(G79*H79,P4)</f>
        <v>0</v>
      </c>
      <c r="J79" s="30"/>
      <c r="O79" s="36">
        <f>I79*0.21</f>
        <v>0</v>
      </c>
      <c r="P79">
        <v>3</v>
      </c>
    </row>
    <row r="80" spans="1:16" ht="75" x14ac:dyDescent="0.25">
      <c r="A80" s="30" t="s">
        <v>43</v>
      </c>
      <c r="B80" s="37"/>
      <c r="E80" s="32" t="s">
        <v>231</v>
      </c>
      <c r="H80" s="55"/>
      <c r="J80" s="38"/>
    </row>
    <row r="81" spans="1:16" ht="330" x14ac:dyDescent="0.25">
      <c r="A81" s="30" t="s">
        <v>45</v>
      </c>
      <c r="B81" s="37"/>
      <c r="E81" s="32" t="s">
        <v>232</v>
      </c>
      <c r="H81" s="55"/>
      <c r="J81" s="38"/>
    </row>
    <row r="82" spans="1:16" x14ac:dyDescent="0.25">
      <c r="A82" s="30" t="s">
        <v>38</v>
      </c>
      <c r="B82" s="30">
        <v>18</v>
      </c>
      <c r="C82" s="31" t="s">
        <v>233</v>
      </c>
      <c r="D82" s="30" t="s">
        <v>40</v>
      </c>
      <c r="E82" s="32" t="s">
        <v>234</v>
      </c>
      <c r="F82" s="33" t="s">
        <v>111</v>
      </c>
      <c r="G82" s="34">
        <v>4</v>
      </c>
      <c r="H82" s="54">
        <v>0</v>
      </c>
      <c r="I82" s="35">
        <f>ROUND(G82*H82,P4)</f>
        <v>0</v>
      </c>
      <c r="J82" s="30"/>
      <c r="O82" s="36">
        <f>I82*0</f>
        <v>0</v>
      </c>
      <c r="P82">
        <v>1</v>
      </c>
    </row>
    <row r="83" spans="1:16" ht="60" x14ac:dyDescent="0.25">
      <c r="A83" s="30" t="s">
        <v>43</v>
      </c>
      <c r="B83" s="37"/>
      <c r="E83" s="32" t="s">
        <v>235</v>
      </c>
      <c r="H83" s="55"/>
      <c r="J83" s="38"/>
    </row>
    <row r="84" spans="1:16" x14ac:dyDescent="0.25">
      <c r="A84" s="30" t="s">
        <v>97</v>
      </c>
      <c r="B84" s="37"/>
      <c r="E84" s="44" t="s">
        <v>236</v>
      </c>
      <c r="H84" s="55"/>
      <c r="J84" s="38"/>
    </row>
    <row r="85" spans="1:16" ht="380.1" customHeight="1" x14ac:dyDescent="0.25">
      <c r="A85" s="30" t="s">
        <v>45</v>
      </c>
      <c r="B85" s="37"/>
      <c r="E85" s="53" t="s">
        <v>237</v>
      </c>
      <c r="H85" s="55"/>
      <c r="J85" s="38"/>
    </row>
    <row r="86" spans="1:16" x14ac:dyDescent="0.25">
      <c r="A86" s="24" t="s">
        <v>35</v>
      </c>
      <c r="B86" s="25"/>
      <c r="C86" s="26" t="s">
        <v>238</v>
      </c>
      <c r="D86" s="27"/>
      <c r="E86" s="24" t="s">
        <v>239</v>
      </c>
      <c r="F86" s="27"/>
      <c r="G86" s="27"/>
      <c r="H86" s="56"/>
      <c r="I86" s="28">
        <f>SUMIFS(I87:I110,A87:A110,"P")</f>
        <v>0</v>
      </c>
      <c r="J86" s="29"/>
    </row>
    <row r="87" spans="1:16" x14ac:dyDescent="0.25">
      <c r="A87" s="30" t="s">
        <v>38</v>
      </c>
      <c r="B87" s="30">
        <v>20</v>
      </c>
      <c r="C87" s="31" t="s">
        <v>240</v>
      </c>
      <c r="D87" s="30" t="s">
        <v>40</v>
      </c>
      <c r="E87" s="32" t="s">
        <v>241</v>
      </c>
      <c r="F87" s="33" t="s">
        <v>139</v>
      </c>
      <c r="G87" s="34">
        <v>95.75</v>
      </c>
      <c r="H87" s="54">
        <v>0</v>
      </c>
      <c r="I87" s="35">
        <f>ROUND(G87*H87,P4)</f>
        <v>0</v>
      </c>
      <c r="J87" s="30"/>
      <c r="O87" s="36">
        <f>I87*0.21</f>
        <v>0</v>
      </c>
      <c r="P87">
        <v>3</v>
      </c>
    </row>
    <row r="88" spans="1:16" x14ac:dyDescent="0.25">
      <c r="A88" s="30" t="s">
        <v>43</v>
      </c>
      <c r="B88" s="37"/>
      <c r="E88" s="32" t="s">
        <v>242</v>
      </c>
      <c r="H88" s="55"/>
      <c r="J88" s="38"/>
    </row>
    <row r="89" spans="1:16" x14ac:dyDescent="0.25">
      <c r="A89" s="30" t="s">
        <v>97</v>
      </c>
      <c r="B89" s="37"/>
      <c r="E89" s="44" t="s">
        <v>243</v>
      </c>
      <c r="H89" s="55"/>
      <c r="J89" s="38"/>
    </row>
    <row r="90" spans="1:16" ht="90" x14ac:dyDescent="0.25">
      <c r="A90" s="30" t="s">
        <v>45</v>
      </c>
      <c r="B90" s="37"/>
      <c r="E90" s="32" t="s">
        <v>244</v>
      </c>
      <c r="H90" s="55"/>
      <c r="J90" s="38"/>
    </row>
    <row r="91" spans="1:16" x14ac:dyDescent="0.25">
      <c r="A91" s="30" t="s">
        <v>38</v>
      </c>
      <c r="B91" s="30">
        <v>21</v>
      </c>
      <c r="C91" s="31" t="s">
        <v>245</v>
      </c>
      <c r="D91" s="30" t="s">
        <v>40</v>
      </c>
      <c r="E91" s="32" t="s">
        <v>246</v>
      </c>
      <c r="F91" s="33" t="s">
        <v>139</v>
      </c>
      <c r="G91" s="34">
        <v>95.75</v>
      </c>
      <c r="H91" s="54">
        <v>0</v>
      </c>
      <c r="I91" s="35">
        <f>ROUND(G91*H91,P4)</f>
        <v>0</v>
      </c>
      <c r="J91" s="30"/>
      <c r="O91" s="36">
        <f>I91*0.21</f>
        <v>0</v>
      </c>
      <c r="P91">
        <v>3</v>
      </c>
    </row>
    <row r="92" spans="1:16" x14ac:dyDescent="0.25">
      <c r="A92" s="30" t="s">
        <v>43</v>
      </c>
      <c r="B92" s="37"/>
      <c r="E92" s="32" t="s">
        <v>247</v>
      </c>
      <c r="H92" s="55"/>
      <c r="J92" s="38"/>
    </row>
    <row r="93" spans="1:16" x14ac:dyDescent="0.25">
      <c r="A93" s="30" t="s">
        <v>97</v>
      </c>
      <c r="B93" s="37"/>
      <c r="E93" s="44" t="s">
        <v>248</v>
      </c>
      <c r="H93" s="55"/>
      <c r="J93" s="38"/>
    </row>
    <row r="94" spans="1:16" ht="75" x14ac:dyDescent="0.25">
      <c r="A94" s="30" t="s">
        <v>45</v>
      </c>
      <c r="B94" s="37"/>
      <c r="E94" s="32" t="s">
        <v>249</v>
      </c>
      <c r="H94" s="55"/>
      <c r="J94" s="38"/>
    </row>
    <row r="95" spans="1:16" x14ac:dyDescent="0.25">
      <c r="A95" s="30" t="s">
        <v>38</v>
      </c>
      <c r="B95" s="30">
        <v>22</v>
      </c>
      <c r="C95" s="31" t="s">
        <v>250</v>
      </c>
      <c r="D95" s="30" t="s">
        <v>40</v>
      </c>
      <c r="E95" s="32" t="s">
        <v>251</v>
      </c>
      <c r="F95" s="33" t="s">
        <v>139</v>
      </c>
      <c r="G95" s="34">
        <v>95.75</v>
      </c>
      <c r="H95" s="54">
        <v>0</v>
      </c>
      <c r="I95" s="35">
        <f>ROUND(G95*H95,P4)</f>
        <v>0</v>
      </c>
      <c r="J95" s="30"/>
      <c r="O95" s="36">
        <f>I95*0.21</f>
        <v>0</v>
      </c>
      <c r="P95">
        <v>3</v>
      </c>
    </row>
    <row r="96" spans="1:16" x14ac:dyDescent="0.25">
      <c r="A96" s="30" t="s">
        <v>43</v>
      </c>
      <c r="B96" s="37"/>
      <c r="E96" s="32" t="s">
        <v>252</v>
      </c>
      <c r="H96" s="55"/>
      <c r="J96" s="38"/>
    </row>
    <row r="97" spans="1:16" x14ac:dyDescent="0.25">
      <c r="A97" s="30" t="s">
        <v>97</v>
      </c>
      <c r="B97" s="37"/>
      <c r="E97" s="44" t="s">
        <v>253</v>
      </c>
      <c r="H97" s="55"/>
      <c r="J97" s="38"/>
    </row>
    <row r="98" spans="1:16" ht="75" x14ac:dyDescent="0.25">
      <c r="A98" s="30" t="s">
        <v>45</v>
      </c>
      <c r="B98" s="37"/>
      <c r="E98" s="32" t="s">
        <v>249</v>
      </c>
      <c r="H98" s="55"/>
      <c r="J98" s="38"/>
    </row>
    <row r="99" spans="1:16" x14ac:dyDescent="0.25">
      <c r="A99" s="30" t="s">
        <v>38</v>
      </c>
      <c r="B99" s="30">
        <v>23</v>
      </c>
      <c r="C99" s="31" t="s">
        <v>254</v>
      </c>
      <c r="D99" s="30" t="s">
        <v>40</v>
      </c>
      <c r="E99" s="32" t="s">
        <v>255</v>
      </c>
      <c r="F99" s="33" t="s">
        <v>139</v>
      </c>
      <c r="G99" s="34">
        <v>59.295999999999999</v>
      </c>
      <c r="H99" s="54">
        <v>0</v>
      </c>
      <c r="I99" s="35">
        <f>ROUND(G99*H99,P4)</f>
        <v>0</v>
      </c>
      <c r="J99" s="30"/>
      <c r="O99" s="36">
        <f>I99*0.21</f>
        <v>0</v>
      </c>
      <c r="P99">
        <v>3</v>
      </c>
    </row>
    <row r="100" spans="1:16" ht="75" x14ac:dyDescent="0.25">
      <c r="A100" s="30" t="s">
        <v>43</v>
      </c>
      <c r="B100" s="37"/>
      <c r="E100" s="32" t="s">
        <v>256</v>
      </c>
      <c r="H100" s="55"/>
      <c r="J100" s="38"/>
    </row>
    <row r="101" spans="1:16" x14ac:dyDescent="0.25">
      <c r="A101" s="30" t="s">
        <v>97</v>
      </c>
      <c r="B101" s="37"/>
      <c r="E101" s="44" t="s">
        <v>257</v>
      </c>
      <c r="H101" s="55"/>
      <c r="J101" s="38"/>
    </row>
    <row r="102" spans="1:16" ht="120" x14ac:dyDescent="0.25">
      <c r="A102" s="30" t="s">
        <v>45</v>
      </c>
      <c r="B102" s="37"/>
      <c r="E102" s="32" t="s">
        <v>258</v>
      </c>
      <c r="H102" s="55"/>
      <c r="J102" s="38"/>
    </row>
    <row r="103" spans="1:16" x14ac:dyDescent="0.25">
      <c r="A103" s="30" t="s">
        <v>38</v>
      </c>
      <c r="B103" s="30">
        <v>24</v>
      </c>
      <c r="C103" s="31" t="s">
        <v>259</v>
      </c>
      <c r="D103" s="30" t="s">
        <v>40</v>
      </c>
      <c r="E103" s="32" t="s">
        <v>260</v>
      </c>
      <c r="F103" s="33" t="s">
        <v>139</v>
      </c>
      <c r="G103" s="34">
        <v>95.75</v>
      </c>
      <c r="H103" s="54">
        <v>0</v>
      </c>
      <c r="I103" s="35">
        <f>ROUND(G103*H103,P4)</f>
        <v>0</v>
      </c>
      <c r="J103" s="30"/>
      <c r="O103" s="36">
        <f>I103*0.21</f>
        <v>0</v>
      </c>
      <c r="P103">
        <v>3</v>
      </c>
    </row>
    <row r="104" spans="1:16" x14ac:dyDescent="0.25">
      <c r="A104" s="30" t="s">
        <v>43</v>
      </c>
      <c r="B104" s="37"/>
      <c r="E104" s="32" t="s">
        <v>261</v>
      </c>
      <c r="H104" s="55"/>
      <c r="J104" s="38"/>
    </row>
    <row r="105" spans="1:16" x14ac:dyDescent="0.25">
      <c r="A105" s="30" t="s">
        <v>97</v>
      </c>
      <c r="B105" s="37"/>
      <c r="E105" s="44" t="s">
        <v>262</v>
      </c>
      <c r="H105" s="55"/>
      <c r="J105" s="38"/>
    </row>
    <row r="106" spans="1:16" ht="165" x14ac:dyDescent="0.25">
      <c r="A106" s="30" t="s">
        <v>45</v>
      </c>
      <c r="B106" s="37"/>
      <c r="E106" s="32" t="s">
        <v>263</v>
      </c>
      <c r="H106" s="55"/>
      <c r="J106" s="38"/>
    </row>
    <row r="107" spans="1:16" x14ac:dyDescent="0.25">
      <c r="A107" s="30" t="s">
        <v>38</v>
      </c>
      <c r="B107" s="30">
        <v>25</v>
      </c>
      <c r="C107" s="31" t="s">
        <v>264</v>
      </c>
      <c r="D107" s="30" t="s">
        <v>40</v>
      </c>
      <c r="E107" s="32" t="s">
        <v>265</v>
      </c>
      <c r="F107" s="33" t="s">
        <v>139</v>
      </c>
      <c r="G107" s="34">
        <v>95.75</v>
      </c>
      <c r="H107" s="54">
        <v>0</v>
      </c>
      <c r="I107" s="35">
        <f>ROUND(G107*H107,P4)</f>
        <v>0</v>
      </c>
      <c r="J107" s="30"/>
      <c r="O107" s="36">
        <f>I107*0.21</f>
        <v>0</v>
      </c>
      <c r="P107">
        <v>3</v>
      </c>
    </row>
    <row r="108" spans="1:16" ht="30" x14ac:dyDescent="0.25">
      <c r="A108" s="30" t="s">
        <v>43</v>
      </c>
      <c r="B108" s="37"/>
      <c r="E108" s="32" t="s">
        <v>266</v>
      </c>
      <c r="H108" s="55"/>
      <c r="J108" s="38"/>
    </row>
    <row r="109" spans="1:16" x14ac:dyDescent="0.25">
      <c r="A109" s="30" t="s">
        <v>97</v>
      </c>
      <c r="B109" s="37"/>
      <c r="E109" s="44" t="s">
        <v>267</v>
      </c>
      <c r="H109" s="55"/>
      <c r="J109" s="38"/>
    </row>
    <row r="110" spans="1:16" ht="195" x14ac:dyDescent="0.25">
      <c r="A110" s="30" t="s">
        <v>45</v>
      </c>
      <c r="B110" s="37"/>
      <c r="E110" s="32" t="s">
        <v>268</v>
      </c>
      <c r="H110" s="55"/>
      <c r="J110" s="38"/>
    </row>
    <row r="111" spans="1:16" x14ac:dyDescent="0.25">
      <c r="A111" s="24" t="s">
        <v>35</v>
      </c>
      <c r="B111" s="25"/>
      <c r="C111" s="26" t="s">
        <v>269</v>
      </c>
      <c r="D111" s="27"/>
      <c r="E111" s="24" t="s">
        <v>270</v>
      </c>
      <c r="F111" s="27"/>
      <c r="G111" s="27"/>
      <c r="H111" s="56"/>
      <c r="I111" s="28">
        <f>SUMIFS(I112:I123,A112:A123,"P")</f>
        <v>0</v>
      </c>
      <c r="J111" s="29"/>
    </row>
    <row r="112" spans="1:16" ht="30" x14ac:dyDescent="0.25">
      <c r="A112" s="30" t="s">
        <v>38</v>
      </c>
      <c r="B112" s="30">
        <v>26</v>
      </c>
      <c r="C112" s="31" t="s">
        <v>271</v>
      </c>
      <c r="D112" s="30" t="s">
        <v>40</v>
      </c>
      <c r="E112" s="32" t="s">
        <v>272</v>
      </c>
      <c r="F112" s="33" t="s">
        <v>139</v>
      </c>
      <c r="G112" s="34">
        <v>24.03</v>
      </c>
      <c r="H112" s="54">
        <v>0</v>
      </c>
      <c r="I112" s="35">
        <f>ROUND(G112*H112,P4)</f>
        <v>0</v>
      </c>
      <c r="J112" s="30"/>
      <c r="O112" s="36">
        <f>I112*0.21</f>
        <v>0</v>
      </c>
      <c r="P112">
        <v>3</v>
      </c>
    </row>
    <row r="113" spans="1:16" ht="30" x14ac:dyDescent="0.25">
      <c r="A113" s="30" t="s">
        <v>43</v>
      </c>
      <c r="B113" s="37"/>
      <c r="E113" s="32" t="s">
        <v>273</v>
      </c>
      <c r="H113" s="55"/>
      <c r="J113" s="38"/>
    </row>
    <row r="114" spans="1:16" ht="75" x14ac:dyDescent="0.25">
      <c r="A114" s="30" t="s">
        <v>97</v>
      </c>
      <c r="B114" s="37"/>
      <c r="E114" s="44" t="s">
        <v>274</v>
      </c>
      <c r="H114" s="55"/>
      <c r="J114" s="38"/>
    </row>
    <row r="115" spans="1:16" x14ac:dyDescent="0.25">
      <c r="A115" s="30" t="s">
        <v>45</v>
      </c>
      <c r="B115" s="37"/>
      <c r="E115" s="39"/>
      <c r="H115" s="55"/>
      <c r="J115" s="38"/>
    </row>
    <row r="116" spans="1:16" x14ac:dyDescent="0.25">
      <c r="A116" s="30" t="s">
        <v>38</v>
      </c>
      <c r="B116" s="30">
        <v>27</v>
      </c>
      <c r="C116" s="31" t="s">
        <v>275</v>
      </c>
      <c r="D116" s="30" t="s">
        <v>40</v>
      </c>
      <c r="E116" s="32" t="s">
        <v>276</v>
      </c>
      <c r="F116" s="33" t="s">
        <v>139</v>
      </c>
      <c r="G116" s="34">
        <v>4.8</v>
      </c>
      <c r="H116" s="54">
        <v>0</v>
      </c>
      <c r="I116" s="35">
        <f>ROUND(G116*H116,P4)</f>
        <v>0</v>
      </c>
      <c r="J116" s="30"/>
      <c r="O116" s="36">
        <f>I116*0.21</f>
        <v>0</v>
      </c>
      <c r="P116">
        <v>3</v>
      </c>
    </row>
    <row r="117" spans="1:16" x14ac:dyDescent="0.25">
      <c r="A117" s="30" t="s">
        <v>43</v>
      </c>
      <c r="B117" s="37"/>
      <c r="E117" s="32" t="s">
        <v>277</v>
      </c>
      <c r="H117" s="55"/>
      <c r="J117" s="38"/>
    </row>
    <row r="118" spans="1:16" x14ac:dyDescent="0.25">
      <c r="A118" s="30" t="s">
        <v>97</v>
      </c>
      <c r="B118" s="37"/>
      <c r="E118" s="44" t="s">
        <v>278</v>
      </c>
      <c r="H118" s="55"/>
      <c r="J118" s="38"/>
    </row>
    <row r="119" spans="1:16" x14ac:dyDescent="0.25">
      <c r="A119" s="30" t="s">
        <v>45</v>
      </c>
      <c r="B119" s="37"/>
      <c r="E119" s="39"/>
      <c r="H119" s="55"/>
      <c r="J119" s="38"/>
    </row>
    <row r="120" spans="1:16" x14ac:dyDescent="0.25">
      <c r="A120" s="30" t="s">
        <v>38</v>
      </c>
      <c r="B120" s="30">
        <v>28</v>
      </c>
      <c r="C120" s="31" t="s">
        <v>279</v>
      </c>
      <c r="D120" s="30" t="s">
        <v>40</v>
      </c>
      <c r="E120" s="32" t="s">
        <v>280</v>
      </c>
      <c r="F120" s="33" t="s">
        <v>139</v>
      </c>
      <c r="G120" s="34">
        <v>11.86</v>
      </c>
      <c r="H120" s="54">
        <v>0</v>
      </c>
      <c r="I120" s="35">
        <f>ROUND(G120*H120,P4)</f>
        <v>0</v>
      </c>
      <c r="J120" s="30"/>
      <c r="O120" s="36">
        <f>I120*0.21</f>
        <v>0</v>
      </c>
      <c r="P120">
        <v>3</v>
      </c>
    </row>
    <row r="121" spans="1:16" x14ac:dyDescent="0.25">
      <c r="A121" s="30" t="s">
        <v>43</v>
      </c>
      <c r="B121" s="37"/>
      <c r="E121" s="32" t="s">
        <v>277</v>
      </c>
      <c r="H121" s="55"/>
      <c r="J121" s="38"/>
    </row>
    <row r="122" spans="1:16" ht="45" x14ac:dyDescent="0.25">
      <c r="A122" s="30" t="s">
        <v>97</v>
      </c>
      <c r="B122" s="37"/>
      <c r="E122" s="44" t="s">
        <v>281</v>
      </c>
      <c r="H122" s="55"/>
      <c r="J122" s="38"/>
    </row>
    <row r="123" spans="1:16" x14ac:dyDescent="0.25">
      <c r="A123" s="30" t="s">
        <v>45</v>
      </c>
      <c r="B123" s="37"/>
      <c r="E123" s="39"/>
      <c r="H123" s="55"/>
      <c r="J123" s="38"/>
    </row>
    <row r="124" spans="1:16" x14ac:dyDescent="0.25">
      <c r="A124" s="24" t="s">
        <v>35</v>
      </c>
      <c r="B124" s="25"/>
      <c r="C124" s="26" t="s">
        <v>282</v>
      </c>
      <c r="D124" s="27"/>
      <c r="E124" s="24" t="s">
        <v>283</v>
      </c>
      <c r="F124" s="27"/>
      <c r="G124" s="27"/>
      <c r="H124" s="56"/>
      <c r="I124" s="28">
        <f>SUMIFS(I125:I135,A125:A135,"P")</f>
        <v>0</v>
      </c>
      <c r="J124" s="29"/>
    </row>
    <row r="125" spans="1:16" ht="30" x14ac:dyDescent="0.25">
      <c r="A125" s="30" t="s">
        <v>38</v>
      </c>
      <c r="B125" s="30">
        <v>29</v>
      </c>
      <c r="C125" s="31" t="s">
        <v>284</v>
      </c>
      <c r="D125" s="30" t="s">
        <v>40</v>
      </c>
      <c r="E125" s="32" t="s">
        <v>285</v>
      </c>
      <c r="F125" s="33" t="s">
        <v>139</v>
      </c>
      <c r="G125" s="34">
        <v>15.647</v>
      </c>
      <c r="H125" s="54">
        <v>0</v>
      </c>
      <c r="I125" s="35">
        <f>ROUND(G125*H125,P4)</f>
        <v>0</v>
      </c>
      <c r="J125" s="30"/>
      <c r="O125" s="36">
        <f>I125*0.21</f>
        <v>0</v>
      </c>
      <c r="P125">
        <v>3</v>
      </c>
    </row>
    <row r="126" spans="1:16" x14ac:dyDescent="0.25">
      <c r="A126" s="30" t="s">
        <v>43</v>
      </c>
      <c r="B126" s="37"/>
      <c r="E126" s="32" t="s">
        <v>286</v>
      </c>
      <c r="H126" s="55"/>
      <c r="J126" s="38"/>
    </row>
    <row r="127" spans="1:16" ht="45" x14ac:dyDescent="0.25">
      <c r="A127" s="30" t="s">
        <v>97</v>
      </c>
      <c r="B127" s="37"/>
      <c r="E127" s="44" t="s">
        <v>287</v>
      </c>
      <c r="H127" s="55"/>
      <c r="J127" s="38"/>
    </row>
    <row r="128" spans="1:16" ht="270" x14ac:dyDescent="0.25">
      <c r="A128" s="30" t="s">
        <v>45</v>
      </c>
      <c r="B128" s="37"/>
      <c r="E128" s="32" t="s">
        <v>288</v>
      </c>
      <c r="H128" s="55"/>
      <c r="J128" s="38"/>
    </row>
    <row r="129" spans="1:16" x14ac:dyDescent="0.25">
      <c r="A129" s="30" t="s">
        <v>38</v>
      </c>
      <c r="B129" s="30">
        <v>30</v>
      </c>
      <c r="C129" s="31" t="s">
        <v>289</v>
      </c>
      <c r="D129" s="30" t="s">
        <v>40</v>
      </c>
      <c r="E129" s="32" t="s">
        <v>290</v>
      </c>
      <c r="F129" s="33" t="s">
        <v>139</v>
      </c>
      <c r="G129" s="34">
        <v>12.17</v>
      </c>
      <c r="H129" s="54">
        <v>0</v>
      </c>
      <c r="I129" s="35">
        <f>ROUND(G129*H129,P4)</f>
        <v>0</v>
      </c>
      <c r="J129" s="30"/>
      <c r="O129" s="36">
        <f>I129*0.21</f>
        <v>0</v>
      </c>
      <c r="P129">
        <v>3</v>
      </c>
    </row>
    <row r="130" spans="1:16" x14ac:dyDescent="0.25">
      <c r="A130" s="30" t="s">
        <v>43</v>
      </c>
      <c r="B130" s="37"/>
      <c r="E130" s="32" t="s">
        <v>291</v>
      </c>
      <c r="H130" s="55"/>
      <c r="J130" s="38"/>
    </row>
    <row r="131" spans="1:16" ht="45" x14ac:dyDescent="0.25">
      <c r="A131" s="30" t="s">
        <v>97</v>
      </c>
      <c r="B131" s="37"/>
      <c r="E131" s="44" t="s">
        <v>292</v>
      </c>
      <c r="H131" s="55"/>
      <c r="J131" s="38"/>
    </row>
    <row r="132" spans="1:16" ht="45" x14ac:dyDescent="0.25">
      <c r="A132" s="30" t="s">
        <v>45</v>
      </c>
      <c r="B132" s="37"/>
      <c r="E132" s="32" t="s">
        <v>293</v>
      </c>
      <c r="H132" s="55"/>
      <c r="J132" s="38"/>
    </row>
    <row r="133" spans="1:16" x14ac:dyDescent="0.25">
      <c r="A133" s="30" t="s">
        <v>38</v>
      </c>
      <c r="B133" s="30">
        <v>31</v>
      </c>
      <c r="C133" s="31" t="s">
        <v>294</v>
      </c>
      <c r="D133" s="30" t="s">
        <v>40</v>
      </c>
      <c r="E133" s="32" t="s">
        <v>295</v>
      </c>
      <c r="F133" s="33" t="s">
        <v>70</v>
      </c>
      <c r="G133" s="34">
        <v>1</v>
      </c>
      <c r="H133" s="54">
        <v>0</v>
      </c>
      <c r="I133" s="35">
        <f>ROUND(G133*H133,P4)</f>
        <v>0</v>
      </c>
      <c r="J133" s="30"/>
      <c r="O133" s="36">
        <f>I133*0.21</f>
        <v>0</v>
      </c>
      <c r="P133">
        <v>3</v>
      </c>
    </row>
    <row r="134" spans="1:16" ht="30" x14ac:dyDescent="0.25">
      <c r="A134" s="30" t="s">
        <v>43</v>
      </c>
      <c r="B134" s="37"/>
      <c r="E134" s="32" t="s">
        <v>296</v>
      </c>
      <c r="H134" s="55"/>
      <c r="J134" s="38"/>
    </row>
    <row r="135" spans="1:16" ht="135" x14ac:dyDescent="0.25">
      <c r="A135" s="30" t="s">
        <v>45</v>
      </c>
      <c r="B135" s="37"/>
      <c r="E135" s="32" t="s">
        <v>297</v>
      </c>
      <c r="H135" s="55"/>
      <c r="J135" s="38"/>
    </row>
    <row r="136" spans="1:16" x14ac:dyDescent="0.25">
      <c r="A136" s="24" t="s">
        <v>35</v>
      </c>
      <c r="B136" s="25"/>
      <c r="C136" s="26" t="s">
        <v>298</v>
      </c>
      <c r="D136" s="27"/>
      <c r="E136" s="24" t="s">
        <v>299</v>
      </c>
      <c r="F136" s="27"/>
      <c r="G136" s="27"/>
      <c r="H136" s="56"/>
      <c r="I136" s="28">
        <f>SUMIFS(I137:I142,A137:A142,"P")</f>
        <v>0</v>
      </c>
      <c r="J136" s="29"/>
    </row>
    <row r="137" spans="1:16" x14ac:dyDescent="0.25">
      <c r="A137" s="30" t="s">
        <v>38</v>
      </c>
      <c r="B137" s="30">
        <v>32</v>
      </c>
      <c r="C137" s="31" t="s">
        <v>300</v>
      </c>
      <c r="D137" s="30" t="s">
        <v>40</v>
      </c>
      <c r="E137" s="32" t="s">
        <v>301</v>
      </c>
      <c r="F137" s="33" t="s">
        <v>133</v>
      </c>
      <c r="G137" s="34">
        <v>28.5</v>
      </c>
      <c r="H137" s="54">
        <v>0</v>
      </c>
      <c r="I137" s="35">
        <f>ROUND(G137*H137,P4)</f>
        <v>0</v>
      </c>
      <c r="J137" s="30"/>
      <c r="O137" s="36">
        <f>I137*0.21</f>
        <v>0</v>
      </c>
      <c r="P137">
        <v>3</v>
      </c>
    </row>
    <row r="138" spans="1:16" ht="30" x14ac:dyDescent="0.25">
      <c r="A138" s="30" t="s">
        <v>43</v>
      </c>
      <c r="B138" s="37"/>
      <c r="E138" s="32" t="s">
        <v>302</v>
      </c>
      <c r="H138" s="55"/>
      <c r="J138" s="38"/>
    </row>
    <row r="139" spans="1:16" ht="315" x14ac:dyDescent="0.25">
      <c r="A139" s="30" t="s">
        <v>45</v>
      </c>
      <c r="B139" s="37"/>
      <c r="E139" s="32" t="s">
        <v>303</v>
      </c>
      <c r="H139" s="55"/>
      <c r="J139" s="38"/>
    </row>
    <row r="140" spans="1:16" x14ac:dyDescent="0.25">
      <c r="A140" s="30" t="s">
        <v>38</v>
      </c>
      <c r="B140" s="30">
        <v>33</v>
      </c>
      <c r="C140" s="31" t="s">
        <v>304</v>
      </c>
      <c r="D140" s="30" t="s">
        <v>40</v>
      </c>
      <c r="E140" s="32" t="s">
        <v>305</v>
      </c>
      <c r="F140" s="33" t="s">
        <v>133</v>
      </c>
      <c r="G140" s="34">
        <v>27</v>
      </c>
      <c r="H140" s="54">
        <v>0</v>
      </c>
      <c r="I140" s="35">
        <f>ROUND(G140*H140,P4)</f>
        <v>0</v>
      </c>
      <c r="J140" s="30"/>
      <c r="O140" s="36">
        <f>I140*0.21</f>
        <v>0</v>
      </c>
      <c r="P140">
        <v>3</v>
      </c>
    </row>
    <row r="141" spans="1:16" ht="60" x14ac:dyDescent="0.25">
      <c r="A141" s="30" t="s">
        <v>43</v>
      </c>
      <c r="B141" s="37"/>
      <c r="E141" s="32" t="s">
        <v>306</v>
      </c>
      <c r="H141" s="55"/>
      <c r="J141" s="38"/>
    </row>
    <row r="142" spans="1:16" ht="300" x14ac:dyDescent="0.25">
      <c r="A142" s="30" t="s">
        <v>45</v>
      </c>
      <c r="B142" s="37"/>
      <c r="E142" s="32" t="s">
        <v>307</v>
      </c>
      <c r="H142" s="55"/>
      <c r="J142" s="38"/>
    </row>
    <row r="143" spans="1:16" x14ac:dyDescent="0.25">
      <c r="A143" s="24" t="s">
        <v>35</v>
      </c>
      <c r="B143" s="25"/>
      <c r="C143" s="26" t="s">
        <v>129</v>
      </c>
      <c r="D143" s="27"/>
      <c r="E143" s="24" t="s">
        <v>130</v>
      </c>
      <c r="F143" s="27"/>
      <c r="G143" s="27"/>
      <c r="H143" s="56"/>
      <c r="I143" s="28">
        <f>SUMIFS(I144:I169,A144:A169,"P")</f>
        <v>0</v>
      </c>
      <c r="J143" s="29"/>
    </row>
    <row r="144" spans="1:16" x14ac:dyDescent="0.25">
      <c r="A144" s="30" t="s">
        <v>38</v>
      </c>
      <c r="B144" s="30">
        <v>34</v>
      </c>
      <c r="C144" s="31" t="s">
        <v>308</v>
      </c>
      <c r="D144" s="30" t="s">
        <v>40</v>
      </c>
      <c r="E144" s="32" t="s">
        <v>309</v>
      </c>
      <c r="F144" s="33" t="s">
        <v>133</v>
      </c>
      <c r="G144" s="34">
        <v>55.5</v>
      </c>
      <c r="H144" s="54">
        <v>0</v>
      </c>
      <c r="I144" s="35">
        <f>ROUND(G144*H144,P4)</f>
        <v>0</v>
      </c>
      <c r="J144" s="30"/>
      <c r="O144" s="36">
        <f>I144*0.21</f>
        <v>0</v>
      </c>
      <c r="P144">
        <v>3</v>
      </c>
    </row>
    <row r="145" spans="1:16" ht="60" x14ac:dyDescent="0.25">
      <c r="A145" s="30" t="s">
        <v>43</v>
      </c>
      <c r="B145" s="37"/>
      <c r="E145" s="32" t="s">
        <v>310</v>
      </c>
      <c r="H145" s="55"/>
      <c r="J145" s="38"/>
    </row>
    <row r="146" spans="1:16" x14ac:dyDescent="0.25">
      <c r="A146" s="30" t="s">
        <v>97</v>
      </c>
      <c r="B146" s="37"/>
      <c r="E146" s="44" t="s">
        <v>311</v>
      </c>
      <c r="H146" s="55"/>
      <c r="J146" s="38"/>
    </row>
    <row r="147" spans="1:16" ht="120" x14ac:dyDescent="0.25">
      <c r="A147" s="30" t="s">
        <v>45</v>
      </c>
      <c r="B147" s="37"/>
      <c r="E147" s="32" t="s">
        <v>312</v>
      </c>
      <c r="H147" s="55"/>
      <c r="J147" s="38"/>
    </row>
    <row r="148" spans="1:16" x14ac:dyDescent="0.25">
      <c r="A148" s="30" t="s">
        <v>38</v>
      </c>
      <c r="B148" s="30">
        <v>35</v>
      </c>
      <c r="C148" s="31" t="s">
        <v>313</v>
      </c>
      <c r="D148" s="30" t="s">
        <v>40</v>
      </c>
      <c r="E148" s="32" t="s">
        <v>314</v>
      </c>
      <c r="F148" s="33" t="s">
        <v>70</v>
      </c>
      <c r="G148" s="34">
        <v>2</v>
      </c>
      <c r="H148" s="54">
        <v>0</v>
      </c>
      <c r="I148" s="35">
        <f>ROUND(G148*H148,P4)</f>
        <v>0</v>
      </c>
      <c r="J148" s="30"/>
      <c r="O148" s="36">
        <f>I148*0.21</f>
        <v>0</v>
      </c>
      <c r="P148">
        <v>3</v>
      </c>
    </row>
    <row r="149" spans="1:16" x14ac:dyDescent="0.25">
      <c r="A149" s="30" t="s">
        <v>43</v>
      </c>
      <c r="B149" s="37"/>
      <c r="E149" s="32" t="s">
        <v>315</v>
      </c>
      <c r="H149" s="55"/>
      <c r="J149" s="38"/>
    </row>
    <row r="150" spans="1:16" ht="75" x14ac:dyDescent="0.25">
      <c r="A150" s="30" t="s">
        <v>45</v>
      </c>
      <c r="B150" s="37"/>
      <c r="E150" s="32" t="s">
        <v>316</v>
      </c>
      <c r="H150" s="55"/>
      <c r="J150" s="38"/>
    </row>
    <row r="151" spans="1:16" x14ac:dyDescent="0.25">
      <c r="A151" s="30" t="s">
        <v>38</v>
      </c>
      <c r="B151" s="30">
        <v>36</v>
      </c>
      <c r="C151" s="31" t="s">
        <v>317</v>
      </c>
      <c r="D151" s="30" t="s">
        <v>40</v>
      </c>
      <c r="E151" s="32" t="s">
        <v>318</v>
      </c>
      <c r="F151" s="33" t="s">
        <v>133</v>
      </c>
      <c r="G151" s="34">
        <v>18.82</v>
      </c>
      <c r="H151" s="54">
        <v>0</v>
      </c>
      <c r="I151" s="35">
        <f>ROUND(G151*H151,P4)</f>
        <v>0</v>
      </c>
      <c r="J151" s="30"/>
      <c r="O151" s="36">
        <f>I151*0.21</f>
        <v>0</v>
      </c>
      <c r="P151">
        <v>3</v>
      </c>
    </row>
    <row r="152" spans="1:16" x14ac:dyDescent="0.25">
      <c r="A152" s="30" t="s">
        <v>43</v>
      </c>
      <c r="B152" s="37"/>
      <c r="E152" s="32" t="s">
        <v>319</v>
      </c>
      <c r="H152" s="55"/>
      <c r="J152" s="38"/>
    </row>
    <row r="153" spans="1:16" ht="45" x14ac:dyDescent="0.25">
      <c r="A153" s="30" t="s">
        <v>97</v>
      </c>
      <c r="B153" s="37"/>
      <c r="E153" s="44" t="s">
        <v>320</v>
      </c>
      <c r="H153" s="55"/>
      <c r="J153" s="38"/>
    </row>
    <row r="154" spans="1:16" ht="30" x14ac:dyDescent="0.25">
      <c r="A154" s="30" t="s">
        <v>45</v>
      </c>
      <c r="B154" s="37"/>
      <c r="E154" s="32" t="s">
        <v>321</v>
      </c>
      <c r="H154" s="55"/>
      <c r="J154" s="38"/>
    </row>
    <row r="155" spans="1:16" x14ac:dyDescent="0.25">
      <c r="A155" s="30" t="s">
        <v>38</v>
      </c>
      <c r="B155" s="30">
        <v>37</v>
      </c>
      <c r="C155" s="31" t="s">
        <v>322</v>
      </c>
      <c r="D155" s="30" t="s">
        <v>40</v>
      </c>
      <c r="E155" s="32" t="s">
        <v>323</v>
      </c>
      <c r="F155" s="33" t="s">
        <v>133</v>
      </c>
      <c r="G155" s="34">
        <v>18.82</v>
      </c>
      <c r="H155" s="54">
        <v>0</v>
      </c>
      <c r="I155" s="35">
        <f>ROUND(G155*H155,P4)</f>
        <v>0</v>
      </c>
      <c r="J155" s="30"/>
      <c r="O155" s="36">
        <f>I155*0.21</f>
        <v>0</v>
      </c>
      <c r="P155">
        <v>3</v>
      </c>
    </row>
    <row r="156" spans="1:16" x14ac:dyDescent="0.25">
      <c r="A156" s="30" t="s">
        <v>43</v>
      </c>
      <c r="B156" s="37"/>
      <c r="E156" s="39" t="s">
        <v>40</v>
      </c>
      <c r="H156" s="55"/>
      <c r="J156" s="38"/>
    </row>
    <row r="157" spans="1:16" ht="45" x14ac:dyDescent="0.25">
      <c r="A157" s="30" t="s">
        <v>97</v>
      </c>
      <c r="B157" s="37"/>
      <c r="E157" s="44" t="s">
        <v>324</v>
      </c>
      <c r="H157" s="55"/>
      <c r="J157" s="38"/>
    </row>
    <row r="158" spans="1:16" ht="45" x14ac:dyDescent="0.25">
      <c r="A158" s="30" t="s">
        <v>45</v>
      </c>
      <c r="B158" s="37"/>
      <c r="E158" s="32" t="s">
        <v>325</v>
      </c>
      <c r="H158" s="55"/>
      <c r="J158" s="38"/>
    </row>
    <row r="159" spans="1:16" x14ac:dyDescent="0.25">
      <c r="A159" s="30" t="s">
        <v>38</v>
      </c>
      <c r="B159" s="30">
        <v>38</v>
      </c>
      <c r="C159" s="31" t="s">
        <v>326</v>
      </c>
      <c r="D159" s="30" t="s">
        <v>40</v>
      </c>
      <c r="E159" s="32" t="s">
        <v>327</v>
      </c>
      <c r="F159" s="33" t="s">
        <v>328</v>
      </c>
      <c r="G159" s="34">
        <v>1683.9580000000001</v>
      </c>
      <c r="H159" s="54">
        <v>0</v>
      </c>
      <c r="I159" s="35">
        <f>ROUND(G159*H159,P4)</f>
        <v>0</v>
      </c>
      <c r="J159" s="30"/>
      <c r="O159" s="36">
        <f>I159*0.21</f>
        <v>0</v>
      </c>
      <c r="P159">
        <v>3</v>
      </c>
    </row>
    <row r="160" spans="1:16" ht="105" x14ac:dyDescent="0.25">
      <c r="A160" s="30" t="s">
        <v>43</v>
      </c>
      <c r="B160" s="37"/>
      <c r="E160" s="32" t="s">
        <v>329</v>
      </c>
      <c r="H160" s="55"/>
      <c r="J160" s="38"/>
    </row>
    <row r="161" spans="1:16" ht="75" x14ac:dyDescent="0.25">
      <c r="A161" s="30" t="s">
        <v>97</v>
      </c>
      <c r="B161" s="37"/>
      <c r="E161" s="44" t="s">
        <v>330</v>
      </c>
      <c r="H161" s="55"/>
      <c r="J161" s="38"/>
    </row>
    <row r="162" spans="1:16" ht="408.95" customHeight="1" x14ac:dyDescent="0.25">
      <c r="A162" s="30" t="s">
        <v>45</v>
      </c>
      <c r="B162" s="37"/>
      <c r="E162" s="53" t="s">
        <v>331</v>
      </c>
      <c r="H162" s="55"/>
      <c r="J162" s="38"/>
    </row>
    <row r="163" spans="1:16" x14ac:dyDescent="0.25">
      <c r="A163" s="30" t="s">
        <v>38</v>
      </c>
      <c r="B163" s="30">
        <v>39</v>
      </c>
      <c r="C163" s="31" t="s">
        <v>332</v>
      </c>
      <c r="D163" s="30" t="s">
        <v>40</v>
      </c>
      <c r="E163" s="32" t="s">
        <v>333</v>
      </c>
      <c r="F163" s="33" t="s">
        <v>70</v>
      </c>
      <c r="G163" s="34">
        <v>6</v>
      </c>
      <c r="H163" s="54">
        <v>0</v>
      </c>
      <c r="I163" s="35">
        <f>ROUND(G163*H163,P4)</f>
        <v>0</v>
      </c>
      <c r="J163" s="30"/>
      <c r="O163" s="36">
        <f>I163*0.21</f>
        <v>0</v>
      </c>
      <c r="P163">
        <v>3</v>
      </c>
    </row>
    <row r="164" spans="1:16" ht="45" x14ac:dyDescent="0.25">
      <c r="A164" s="30" t="s">
        <v>43</v>
      </c>
      <c r="B164" s="37"/>
      <c r="E164" s="32" t="s">
        <v>334</v>
      </c>
      <c r="H164" s="55"/>
      <c r="J164" s="38"/>
    </row>
    <row r="165" spans="1:16" ht="375" x14ac:dyDescent="0.25">
      <c r="A165" s="30" t="s">
        <v>45</v>
      </c>
      <c r="B165" s="37"/>
      <c r="E165" s="32" t="s">
        <v>335</v>
      </c>
      <c r="H165" s="55"/>
      <c r="J165" s="38"/>
    </row>
    <row r="166" spans="1:16" x14ac:dyDescent="0.25">
      <c r="A166" s="30" t="s">
        <v>38</v>
      </c>
      <c r="B166" s="30">
        <v>40</v>
      </c>
      <c r="C166" s="31" t="s">
        <v>336</v>
      </c>
      <c r="D166" s="30" t="s">
        <v>40</v>
      </c>
      <c r="E166" s="32" t="s">
        <v>337</v>
      </c>
      <c r="F166" s="33" t="s">
        <v>139</v>
      </c>
      <c r="G166" s="34">
        <v>24.03</v>
      </c>
      <c r="H166" s="54">
        <v>0</v>
      </c>
      <c r="I166" s="35">
        <f>ROUND(G166*H166,P4)</f>
        <v>0</v>
      </c>
      <c r="J166" s="30"/>
      <c r="O166" s="36">
        <f>I166*0.21</f>
        <v>0</v>
      </c>
      <c r="P166">
        <v>3</v>
      </c>
    </row>
    <row r="167" spans="1:16" x14ac:dyDescent="0.25">
      <c r="A167" s="30" t="s">
        <v>43</v>
      </c>
      <c r="B167" s="37"/>
      <c r="E167" s="32" t="s">
        <v>338</v>
      </c>
      <c r="H167" s="55"/>
      <c r="J167" s="38"/>
    </row>
    <row r="168" spans="1:16" x14ac:dyDescent="0.25">
      <c r="A168" s="30" t="s">
        <v>97</v>
      </c>
      <c r="B168" s="37"/>
      <c r="E168" s="44" t="s">
        <v>339</v>
      </c>
      <c r="H168" s="55"/>
      <c r="J168" s="38"/>
    </row>
    <row r="169" spans="1:16" ht="30" x14ac:dyDescent="0.25">
      <c r="A169" s="30" t="s">
        <v>45</v>
      </c>
      <c r="B169" s="40"/>
      <c r="C169" s="41"/>
      <c r="D169" s="41"/>
      <c r="E169" s="32" t="s">
        <v>340</v>
      </c>
      <c r="F169" s="41"/>
      <c r="G169" s="41"/>
      <c r="H169" s="57"/>
      <c r="I169" s="41"/>
      <c r="J169" s="43"/>
    </row>
  </sheetData>
  <sheetProtection algorithmName="SHA-512" hashValue="eCOe83DPPvEDwxE0k4t+2glXg2DSkkA3LTqBWElXpfWI3d0ZHQAe5sHszzkY32qpP3a6gwAVfd7QyUu1vHMzmA==" saltValue="oh7sbz565bz9vqCX5qWO9A==" spinCount="100000" sheet="1" scenarios="1" selectLockedCell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Rekapitulace</vt:lpstr>
      <vt:lpstr>010</vt:lpstr>
      <vt:lpstr>SO 201.0</vt:lpstr>
      <vt:lpstr>SO 201.1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Sedlák</dc:creator>
  <cp:lastModifiedBy>Sdileny OneDrive</cp:lastModifiedBy>
  <dcterms:created xsi:type="dcterms:W3CDTF">2025-11-03T21:18:01Z</dcterms:created>
  <dcterms:modified xsi:type="dcterms:W3CDTF">2025-11-03T21:31:43Z</dcterms:modified>
</cp:coreProperties>
</file>