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rny\Desktop\složky\Kancelář\výběrové řízení\2025\Výměna střešní krytiny Mánesova 204\"/>
    </mc:Choice>
  </mc:AlternateContent>
  <bookViews>
    <workbookView xWindow="0" yWindow="0" windowWidth="28800" windowHeight="12435"/>
  </bookViews>
  <sheets>
    <sheet name="Rekapitulace stavby" sheetId="1" r:id="rId1"/>
    <sheet name="VRN - Vedlejší rozpočtové..." sheetId="2" r:id="rId2"/>
    <sheet name="ARS - Stavebně konstrukčn..." sheetId="3" r:id="rId3"/>
    <sheet name="Pokyny pro vyplnění" sheetId="4" r:id="rId4"/>
  </sheets>
  <definedNames>
    <definedName name="_xlnm._FilterDatabase" localSheetId="2" hidden="1">'ARS - Stavebně konstrukčn...'!$C$91:$K$660</definedName>
    <definedName name="_xlnm._FilterDatabase" localSheetId="1" hidden="1">'VRN - Vedlejší rozpočtové...'!$C$81:$K$93</definedName>
    <definedName name="_xlnm.Print_Titles" localSheetId="2">'ARS - Stavebně konstrukčn...'!$91:$91</definedName>
    <definedName name="_xlnm.Print_Titles" localSheetId="0">'Rekapitulace stavby'!$52:$52</definedName>
    <definedName name="_xlnm.Print_Titles" localSheetId="1">'VRN - Vedlejší rozpočtové...'!$81:$81</definedName>
    <definedName name="_xlnm.Print_Area" localSheetId="2">'ARS - Stavebně konstrukčn...'!$C$4:$J$39,'ARS - Stavebně konstrukčn...'!$C$45:$J$73,'ARS - Stavebně konstrukčn...'!$C$79:$K$660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  <definedName name="_xlnm.Print_Area" localSheetId="1">'VRN - Vedlejší rozpočtové...'!$C$4:$J$39,'VRN - Vedlejší rozpočtové...'!$C$45:$J$63,'VRN - Vedlejší rozpočtové...'!$C$69:$K$93</definedName>
  </definedNames>
  <calcPr calcId="152511"/>
</workbook>
</file>

<file path=xl/calcChain.xml><?xml version="1.0" encoding="utf-8"?>
<calcChain xmlns="http://schemas.openxmlformats.org/spreadsheetml/2006/main">
  <c r="J37" i="3" l="1"/>
  <c r="J36" i="3"/>
  <c r="AY56" i="1"/>
  <c r="J35" i="3"/>
  <c r="AX56" i="1" s="1"/>
  <c r="BI656" i="3"/>
  <c r="BH656" i="3"/>
  <c r="BG656" i="3"/>
  <c r="BF656" i="3"/>
  <c r="T656" i="3"/>
  <c r="T655" i="3"/>
  <c r="R656" i="3"/>
  <c r="R655" i="3" s="1"/>
  <c r="P656" i="3"/>
  <c r="P655" i="3"/>
  <c r="BI652" i="3"/>
  <c r="BH652" i="3"/>
  <c r="BG652" i="3"/>
  <c r="BF652" i="3"/>
  <c r="T652" i="3"/>
  <c r="R652" i="3"/>
  <c r="P652" i="3"/>
  <c r="BI646" i="3"/>
  <c r="BH646" i="3"/>
  <c r="BG646" i="3"/>
  <c r="BF646" i="3"/>
  <c r="T646" i="3"/>
  <c r="R646" i="3"/>
  <c r="P646" i="3"/>
  <c r="BI644" i="3"/>
  <c r="BH644" i="3"/>
  <c r="BG644" i="3"/>
  <c r="BF644" i="3"/>
  <c r="T644" i="3"/>
  <c r="R644" i="3"/>
  <c r="P644" i="3"/>
  <c r="BI642" i="3"/>
  <c r="BH642" i="3"/>
  <c r="BG642" i="3"/>
  <c r="BF642" i="3"/>
  <c r="T642" i="3"/>
  <c r="R642" i="3"/>
  <c r="P642" i="3"/>
  <c r="BI639" i="3"/>
  <c r="BH639" i="3"/>
  <c r="BG639" i="3"/>
  <c r="BF639" i="3"/>
  <c r="T639" i="3"/>
  <c r="R639" i="3"/>
  <c r="P639" i="3"/>
  <c r="BI637" i="3"/>
  <c r="BH637" i="3"/>
  <c r="BG637" i="3"/>
  <c r="BF637" i="3"/>
  <c r="T637" i="3"/>
  <c r="R637" i="3"/>
  <c r="P637" i="3"/>
  <c r="BI632" i="3"/>
  <c r="BH632" i="3"/>
  <c r="BG632" i="3"/>
  <c r="BF632" i="3"/>
  <c r="T632" i="3"/>
  <c r="R632" i="3"/>
  <c r="P632" i="3"/>
  <c r="BI628" i="3"/>
  <c r="BH628" i="3"/>
  <c r="BG628" i="3"/>
  <c r="BF628" i="3"/>
  <c r="T628" i="3"/>
  <c r="R628" i="3"/>
  <c r="P628" i="3"/>
  <c r="BI625" i="3"/>
  <c r="BH625" i="3"/>
  <c r="BG625" i="3"/>
  <c r="BF625" i="3"/>
  <c r="T625" i="3"/>
  <c r="R625" i="3"/>
  <c r="P625" i="3"/>
  <c r="BI590" i="3"/>
  <c r="BH590" i="3"/>
  <c r="BG590" i="3"/>
  <c r="BF590" i="3"/>
  <c r="T590" i="3"/>
  <c r="R590" i="3"/>
  <c r="P590" i="3"/>
  <c r="BI582" i="3"/>
  <c r="BH582" i="3"/>
  <c r="BG582" i="3"/>
  <c r="BF582" i="3"/>
  <c r="T582" i="3"/>
  <c r="R582" i="3"/>
  <c r="P582" i="3"/>
  <c r="BI559" i="3"/>
  <c r="BH559" i="3"/>
  <c r="BG559" i="3"/>
  <c r="BF559" i="3"/>
  <c r="T559" i="3"/>
  <c r="R559" i="3"/>
  <c r="P559" i="3"/>
  <c r="BI551" i="3"/>
  <c r="BH551" i="3"/>
  <c r="BG551" i="3"/>
  <c r="BF551" i="3"/>
  <c r="T551" i="3"/>
  <c r="R551" i="3"/>
  <c r="P551" i="3"/>
  <c r="BI516" i="3"/>
  <c r="BH516" i="3"/>
  <c r="BG516" i="3"/>
  <c r="BF516" i="3"/>
  <c r="T516" i="3"/>
  <c r="R516" i="3"/>
  <c r="P516" i="3"/>
  <c r="BI512" i="3"/>
  <c r="BH512" i="3"/>
  <c r="BG512" i="3"/>
  <c r="BF512" i="3"/>
  <c r="T512" i="3"/>
  <c r="R512" i="3"/>
  <c r="P512" i="3"/>
  <c r="BI509" i="3"/>
  <c r="BH509" i="3"/>
  <c r="BG509" i="3"/>
  <c r="BF509" i="3"/>
  <c r="T509" i="3"/>
  <c r="R509" i="3"/>
  <c r="P509" i="3"/>
  <c r="BI501" i="3"/>
  <c r="BH501" i="3"/>
  <c r="BG501" i="3"/>
  <c r="BF501" i="3"/>
  <c r="T501" i="3"/>
  <c r="R501" i="3"/>
  <c r="P501" i="3"/>
  <c r="BI493" i="3"/>
  <c r="BH493" i="3"/>
  <c r="BG493" i="3"/>
  <c r="BF493" i="3"/>
  <c r="T493" i="3"/>
  <c r="R493" i="3"/>
  <c r="P493" i="3"/>
  <c r="BI488" i="3"/>
  <c r="BH488" i="3"/>
  <c r="BG488" i="3"/>
  <c r="BF488" i="3"/>
  <c r="T488" i="3"/>
  <c r="R488" i="3"/>
  <c r="P488" i="3"/>
  <c r="BI483" i="3"/>
  <c r="BH483" i="3"/>
  <c r="BG483" i="3"/>
  <c r="BF483" i="3"/>
  <c r="T483" i="3"/>
  <c r="R483" i="3"/>
  <c r="P483" i="3"/>
  <c r="BI476" i="3"/>
  <c r="BH476" i="3"/>
  <c r="BG476" i="3"/>
  <c r="BF476" i="3"/>
  <c r="T476" i="3"/>
  <c r="R476" i="3"/>
  <c r="P476" i="3"/>
  <c r="BI473" i="3"/>
  <c r="BH473" i="3"/>
  <c r="BG473" i="3"/>
  <c r="BF473" i="3"/>
  <c r="T473" i="3"/>
  <c r="R473" i="3"/>
  <c r="P473" i="3"/>
  <c r="BI469" i="3"/>
  <c r="BH469" i="3"/>
  <c r="BG469" i="3"/>
  <c r="BF469" i="3"/>
  <c r="T469" i="3"/>
  <c r="R469" i="3"/>
  <c r="P469" i="3"/>
  <c r="BI446" i="3"/>
  <c r="BH446" i="3"/>
  <c r="BG446" i="3"/>
  <c r="BF446" i="3"/>
  <c r="T446" i="3"/>
  <c r="R446" i="3"/>
  <c r="P446" i="3"/>
  <c r="BI430" i="3"/>
  <c r="BH430" i="3"/>
  <c r="BG430" i="3"/>
  <c r="BF430" i="3"/>
  <c r="T430" i="3"/>
  <c r="R430" i="3"/>
  <c r="P430" i="3"/>
  <c r="BI422" i="3"/>
  <c r="BH422" i="3"/>
  <c r="BG422" i="3"/>
  <c r="BF422" i="3"/>
  <c r="T422" i="3"/>
  <c r="R422" i="3"/>
  <c r="P422" i="3"/>
  <c r="BI418" i="3"/>
  <c r="BH418" i="3"/>
  <c r="BG418" i="3"/>
  <c r="BF418" i="3"/>
  <c r="T418" i="3"/>
  <c r="R418" i="3"/>
  <c r="P418" i="3"/>
  <c r="BI413" i="3"/>
  <c r="BH413" i="3"/>
  <c r="BG413" i="3"/>
  <c r="BF413" i="3"/>
  <c r="T413" i="3"/>
  <c r="R413" i="3"/>
  <c r="P413" i="3"/>
  <c r="BI409" i="3"/>
  <c r="BH409" i="3"/>
  <c r="BG409" i="3"/>
  <c r="BF409" i="3"/>
  <c r="T409" i="3"/>
  <c r="R409" i="3"/>
  <c r="P409" i="3"/>
  <c r="BI405" i="3"/>
  <c r="BH405" i="3"/>
  <c r="BG405" i="3"/>
  <c r="BF405" i="3"/>
  <c r="T405" i="3"/>
  <c r="R405" i="3"/>
  <c r="P405" i="3"/>
  <c r="BI401" i="3"/>
  <c r="BH401" i="3"/>
  <c r="BG401" i="3"/>
  <c r="BF401" i="3"/>
  <c r="T401" i="3"/>
  <c r="R401" i="3"/>
  <c r="P401" i="3"/>
  <c r="BI396" i="3"/>
  <c r="BH396" i="3"/>
  <c r="BG396" i="3"/>
  <c r="BF396" i="3"/>
  <c r="T396" i="3"/>
  <c r="R396" i="3"/>
  <c r="P396" i="3"/>
  <c r="BI391" i="3"/>
  <c r="BH391" i="3"/>
  <c r="BG391" i="3"/>
  <c r="BF391" i="3"/>
  <c r="T391" i="3"/>
  <c r="R391" i="3"/>
  <c r="P391" i="3"/>
  <c r="BI356" i="3"/>
  <c r="BH356" i="3"/>
  <c r="BG356" i="3"/>
  <c r="BF356" i="3"/>
  <c r="T356" i="3"/>
  <c r="R356" i="3"/>
  <c r="P356" i="3"/>
  <c r="BI352" i="3"/>
  <c r="BH352" i="3"/>
  <c r="BG352" i="3"/>
  <c r="BF352" i="3"/>
  <c r="T352" i="3"/>
  <c r="R352" i="3"/>
  <c r="P352" i="3"/>
  <c r="BI317" i="3"/>
  <c r="BH317" i="3"/>
  <c r="BG317" i="3"/>
  <c r="BF317" i="3"/>
  <c r="T317" i="3"/>
  <c r="R317" i="3"/>
  <c r="P317" i="3"/>
  <c r="BI314" i="3"/>
  <c r="BH314" i="3"/>
  <c r="BG314" i="3"/>
  <c r="BF314" i="3"/>
  <c r="T314" i="3"/>
  <c r="R314" i="3"/>
  <c r="P314" i="3"/>
  <c r="BI309" i="3"/>
  <c r="BH309" i="3"/>
  <c r="BG309" i="3"/>
  <c r="BF309" i="3"/>
  <c r="T309" i="3"/>
  <c r="R309" i="3"/>
  <c r="P309" i="3"/>
  <c r="BI306" i="3"/>
  <c r="BH306" i="3"/>
  <c r="BG306" i="3"/>
  <c r="BF306" i="3"/>
  <c r="T306" i="3"/>
  <c r="R306" i="3"/>
  <c r="P306" i="3"/>
  <c r="BI301" i="3"/>
  <c r="BH301" i="3"/>
  <c r="BG301" i="3"/>
  <c r="BF301" i="3"/>
  <c r="T301" i="3"/>
  <c r="R301" i="3"/>
  <c r="P301" i="3"/>
  <c r="BI298" i="3"/>
  <c r="BH298" i="3"/>
  <c r="BG298" i="3"/>
  <c r="BF298" i="3"/>
  <c r="T298" i="3"/>
  <c r="R298" i="3"/>
  <c r="P298" i="3"/>
  <c r="BI295" i="3"/>
  <c r="BH295" i="3"/>
  <c r="BG295" i="3"/>
  <c r="BF295" i="3"/>
  <c r="T295" i="3"/>
  <c r="R295" i="3"/>
  <c r="P295" i="3"/>
  <c r="BI291" i="3"/>
  <c r="BH291" i="3"/>
  <c r="BG291" i="3"/>
  <c r="BF291" i="3"/>
  <c r="T291" i="3"/>
  <c r="R291" i="3"/>
  <c r="P291" i="3"/>
  <c r="BI286" i="3"/>
  <c r="BH286" i="3"/>
  <c r="BG286" i="3"/>
  <c r="BF286" i="3"/>
  <c r="T286" i="3"/>
  <c r="R286" i="3"/>
  <c r="P286" i="3"/>
  <c r="BI282" i="3"/>
  <c r="BH282" i="3"/>
  <c r="BG282" i="3"/>
  <c r="BF282" i="3"/>
  <c r="T282" i="3"/>
  <c r="R282" i="3"/>
  <c r="P282" i="3"/>
  <c r="BI277" i="3"/>
  <c r="BH277" i="3"/>
  <c r="BG277" i="3"/>
  <c r="BF277" i="3"/>
  <c r="T277" i="3"/>
  <c r="R277" i="3"/>
  <c r="P277" i="3"/>
  <c r="BI273" i="3"/>
  <c r="BH273" i="3"/>
  <c r="BG273" i="3"/>
  <c r="BF273" i="3"/>
  <c r="T273" i="3"/>
  <c r="R273" i="3"/>
  <c r="P273" i="3"/>
  <c r="BI269" i="3"/>
  <c r="BH269" i="3"/>
  <c r="BG269" i="3"/>
  <c r="BF269" i="3"/>
  <c r="T269" i="3"/>
  <c r="R269" i="3"/>
  <c r="P269" i="3"/>
  <c r="BI266" i="3"/>
  <c r="BH266" i="3"/>
  <c r="BG266" i="3"/>
  <c r="BF266" i="3"/>
  <c r="T266" i="3"/>
  <c r="R266" i="3"/>
  <c r="P266" i="3"/>
  <c r="BI264" i="3"/>
  <c r="BH264" i="3"/>
  <c r="BG264" i="3"/>
  <c r="BF264" i="3"/>
  <c r="T264" i="3"/>
  <c r="R264" i="3"/>
  <c r="P264" i="3"/>
  <c r="BI260" i="3"/>
  <c r="BH260" i="3"/>
  <c r="BG260" i="3"/>
  <c r="BF260" i="3"/>
  <c r="T260" i="3"/>
  <c r="R260" i="3"/>
  <c r="P260" i="3"/>
  <c r="BI237" i="3"/>
  <c r="BH237" i="3"/>
  <c r="BG237" i="3"/>
  <c r="BF237" i="3"/>
  <c r="T237" i="3"/>
  <c r="R237" i="3"/>
  <c r="P237" i="3"/>
  <c r="BI234" i="3"/>
  <c r="BH234" i="3"/>
  <c r="BG234" i="3"/>
  <c r="BF234" i="3"/>
  <c r="T234" i="3"/>
  <c r="R234" i="3"/>
  <c r="P234" i="3"/>
  <c r="BI199" i="3"/>
  <c r="BH199" i="3"/>
  <c r="BG199" i="3"/>
  <c r="BF199" i="3"/>
  <c r="T199" i="3"/>
  <c r="R199" i="3"/>
  <c r="P199" i="3"/>
  <c r="BI196" i="3"/>
  <c r="BH196" i="3"/>
  <c r="BG196" i="3"/>
  <c r="BF196" i="3"/>
  <c r="T196" i="3"/>
  <c r="R196" i="3"/>
  <c r="P196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54" i="3"/>
  <c r="BH154" i="3"/>
  <c r="BG154" i="3"/>
  <c r="BF154" i="3"/>
  <c r="T154" i="3"/>
  <c r="R154" i="3"/>
  <c r="P154" i="3"/>
  <c r="BI151" i="3"/>
  <c r="BH151" i="3"/>
  <c r="BG151" i="3"/>
  <c r="BF151" i="3"/>
  <c r="T151" i="3"/>
  <c r="R151" i="3"/>
  <c r="P151" i="3"/>
  <c r="BI130" i="3"/>
  <c r="BH130" i="3"/>
  <c r="BG130" i="3"/>
  <c r="BF130" i="3"/>
  <c r="T130" i="3"/>
  <c r="R130" i="3"/>
  <c r="P130" i="3"/>
  <c r="BI125" i="3"/>
  <c r="BH125" i="3"/>
  <c r="BG125" i="3"/>
  <c r="BF125" i="3"/>
  <c r="T125" i="3"/>
  <c r="R125" i="3"/>
  <c r="P125" i="3"/>
  <c r="BI121" i="3"/>
  <c r="BH121" i="3"/>
  <c r="BG121" i="3"/>
  <c r="BF121" i="3"/>
  <c r="T121" i="3"/>
  <c r="R121" i="3"/>
  <c r="P121" i="3"/>
  <c r="BI118" i="3"/>
  <c r="BH118" i="3"/>
  <c r="BG118" i="3"/>
  <c r="BF118" i="3"/>
  <c r="T118" i="3"/>
  <c r="R118" i="3"/>
  <c r="P118" i="3"/>
  <c r="BI113" i="3"/>
  <c r="BH113" i="3"/>
  <c r="BG113" i="3"/>
  <c r="BF113" i="3"/>
  <c r="T113" i="3"/>
  <c r="R113" i="3"/>
  <c r="P113" i="3"/>
  <c r="BI108" i="3"/>
  <c r="BH108" i="3"/>
  <c r="BG108" i="3"/>
  <c r="BF108" i="3"/>
  <c r="T108" i="3"/>
  <c r="R108" i="3"/>
  <c r="P108" i="3"/>
  <c r="BI104" i="3"/>
  <c r="BH104" i="3"/>
  <c r="BG104" i="3"/>
  <c r="BF104" i="3"/>
  <c r="T104" i="3"/>
  <c r="R104" i="3"/>
  <c r="P104" i="3"/>
  <c r="BI99" i="3"/>
  <c r="BH99" i="3"/>
  <c r="BG99" i="3"/>
  <c r="BF99" i="3"/>
  <c r="T99" i="3"/>
  <c r="R99" i="3"/>
  <c r="P99" i="3"/>
  <c r="BI95" i="3"/>
  <c r="BH95" i="3"/>
  <c r="BG95" i="3"/>
  <c r="BF95" i="3"/>
  <c r="T95" i="3"/>
  <c r="R95" i="3"/>
  <c r="P95" i="3"/>
  <c r="J89" i="3"/>
  <c r="J88" i="3"/>
  <c r="F88" i="3"/>
  <c r="F86" i="3"/>
  <c r="E84" i="3"/>
  <c r="J55" i="3"/>
  <c r="J54" i="3"/>
  <c r="F54" i="3"/>
  <c r="F52" i="3"/>
  <c r="E50" i="3"/>
  <c r="J18" i="3"/>
  <c r="E18" i="3"/>
  <c r="F89" i="3"/>
  <c r="J17" i="3"/>
  <c r="J12" i="3"/>
  <c r="J86" i="3"/>
  <c r="E7" i="3"/>
  <c r="E82" i="3" s="1"/>
  <c r="J37" i="2"/>
  <c r="J36" i="2"/>
  <c r="AY55" i="1"/>
  <c r="J35" i="2"/>
  <c r="AX55" i="1"/>
  <c r="BI90" i="2"/>
  <c r="BH90" i="2"/>
  <c r="F36" i="2" s="1"/>
  <c r="BG90" i="2"/>
  <c r="BF90" i="2"/>
  <c r="T90" i="2"/>
  <c r="T89" i="2"/>
  <c r="T83" i="2" s="1"/>
  <c r="T82" i="2" s="1"/>
  <c r="R90" i="2"/>
  <c r="R89" i="2"/>
  <c r="P90" i="2"/>
  <c r="P89" i="2"/>
  <c r="BI85" i="2"/>
  <c r="BH85" i="2"/>
  <c r="BG85" i="2"/>
  <c r="BF85" i="2"/>
  <c r="T85" i="2"/>
  <c r="T84" i="2"/>
  <c r="R85" i="2"/>
  <c r="R84" i="2"/>
  <c r="R83" i="2"/>
  <c r="R82" i="2"/>
  <c r="P85" i="2"/>
  <c r="P84" i="2" s="1"/>
  <c r="P83" i="2" s="1"/>
  <c r="P82" i="2" s="1"/>
  <c r="AU55" i="1" s="1"/>
  <c r="J79" i="2"/>
  <c r="J78" i="2"/>
  <c r="F78" i="2"/>
  <c r="F76" i="2"/>
  <c r="E74" i="2"/>
  <c r="J55" i="2"/>
  <c r="J54" i="2"/>
  <c r="F54" i="2"/>
  <c r="F52" i="2"/>
  <c r="E50" i="2"/>
  <c r="J18" i="2"/>
  <c r="E18" i="2"/>
  <c r="F55" i="2"/>
  <c r="J17" i="2"/>
  <c r="J12" i="2"/>
  <c r="J76" i="2" s="1"/>
  <c r="E7" i="2"/>
  <c r="E48" i="2"/>
  <c r="L50" i="1"/>
  <c r="AM50" i="1"/>
  <c r="AM49" i="1"/>
  <c r="L49" i="1"/>
  <c r="AM47" i="1"/>
  <c r="L47" i="1"/>
  <c r="L45" i="1"/>
  <c r="L44" i="1"/>
  <c r="J637" i="3"/>
  <c r="J151" i="3"/>
  <c r="AS54" i="1"/>
  <c r="J121" i="3"/>
  <c r="J306" i="3"/>
  <c r="BK652" i="3"/>
  <c r="BK356" i="3"/>
  <c r="J173" i="3"/>
  <c r="BK151" i="3"/>
  <c r="BK501" i="3"/>
  <c r="J642" i="3"/>
  <c r="J512" i="3"/>
  <c r="BK644" i="3"/>
  <c r="BK422" i="3"/>
  <c r="J646" i="3"/>
  <c r="BK582" i="3"/>
  <c r="J418" i="3"/>
  <c r="BK309" i="3"/>
  <c r="J590" i="3"/>
  <c r="J632" i="3"/>
  <c r="BK104" i="3"/>
  <c r="J625" i="3"/>
  <c r="BK301" i="3"/>
  <c r="BK352" i="3"/>
  <c r="J644" i="3"/>
  <c r="BK476" i="3"/>
  <c r="BK418" i="3"/>
  <c r="J130" i="3"/>
  <c r="J118" i="3"/>
  <c r="J237" i="3"/>
  <c r="J409" i="3"/>
  <c r="BK413" i="3"/>
  <c r="BK264" i="3"/>
  <c r="BK85" i="2"/>
  <c r="J396" i="3"/>
  <c r="BK396" i="3"/>
  <c r="BK637" i="3"/>
  <c r="J509" i="3"/>
  <c r="BK488" i="3"/>
  <c r="BK170" i="3"/>
  <c r="J446" i="3"/>
  <c r="J125" i="3"/>
  <c r="BK469" i="3"/>
  <c r="BK237" i="3"/>
  <c r="J113" i="3"/>
  <c r="J422" i="3"/>
  <c r="J269" i="3"/>
  <c r="BK639" i="3"/>
  <c r="BK391" i="3"/>
  <c r="BK282" i="3"/>
  <c r="BK99" i="3"/>
  <c r="BK590" i="3"/>
  <c r="BK199" i="3"/>
  <c r="BK642" i="3"/>
  <c r="BK646" i="3"/>
  <c r="BK409" i="3"/>
  <c r="J476" i="3"/>
  <c r="J234" i="3"/>
  <c r="J628" i="3"/>
  <c r="J473" i="3"/>
  <c r="J356" i="3"/>
  <c r="J493" i="3"/>
  <c r="BK266" i="3"/>
  <c r="BK125" i="3"/>
  <c r="BK317" i="3"/>
  <c r="J277" i="3"/>
  <c r="J90" i="2"/>
  <c r="BK430" i="3"/>
  <c r="BK473" i="3"/>
  <c r="BK118" i="3"/>
  <c r="J656" i="3"/>
  <c r="BK559" i="3"/>
  <c r="BK121" i="3"/>
  <c r="BK314" i="3"/>
  <c r="J154" i="3"/>
  <c r="J282" i="3"/>
  <c r="J291" i="3"/>
  <c r="J639" i="3"/>
  <c r="J295" i="3"/>
  <c r="F35" i="2"/>
  <c r="J309" i="3"/>
  <c r="BK493" i="3"/>
  <c r="BK173" i="3"/>
  <c r="J405" i="3"/>
  <c r="J264" i="3"/>
  <c r="J260" i="3"/>
  <c r="BK509" i="3"/>
  <c r="J501" i="3"/>
  <c r="J317" i="3"/>
  <c r="BK108" i="3"/>
  <c r="BK291" i="3"/>
  <c r="BK95" i="3"/>
  <c r="J298" i="3"/>
  <c r="J266" i="3"/>
  <c r="J286" i="3"/>
  <c r="BK656" i="3"/>
  <c r="BK628" i="3"/>
  <c r="BK277" i="3"/>
  <c r="J413" i="3"/>
  <c r="J85" i="2"/>
  <c r="J108" i="3"/>
  <c r="J95" i="3"/>
  <c r="BK405" i="3"/>
  <c r="BK446" i="3"/>
  <c r="BK196" i="3"/>
  <c r="J430" i="3"/>
  <c r="BK298" i="3"/>
  <c r="BK625" i="3"/>
  <c r="BK130" i="3"/>
  <c r="J551" i="3"/>
  <c r="BK483" i="3"/>
  <c r="J488" i="3"/>
  <c r="BK260" i="3"/>
  <c r="BK295" i="3"/>
  <c r="J196" i="3"/>
  <c r="J582" i="3"/>
  <c r="BK234" i="3"/>
  <c r="J314" i="3"/>
  <c r="BK306" i="3"/>
  <c r="J652" i="3"/>
  <c r="J199" i="3"/>
  <c r="BK273" i="3"/>
  <c r="J99" i="3"/>
  <c r="J273" i="3"/>
  <c r="BK516" i="3"/>
  <c r="J559" i="3"/>
  <c r="J104" i="3"/>
  <c r="BK512" i="3"/>
  <c r="BK632" i="3"/>
  <c r="BK401" i="3"/>
  <c r="BK269" i="3"/>
  <c r="J352" i="3"/>
  <c r="J469" i="3"/>
  <c r="BK154" i="3"/>
  <c r="J483" i="3"/>
  <c r="BK286" i="3"/>
  <c r="J170" i="3"/>
  <c r="BK113" i="3"/>
  <c r="J516" i="3"/>
  <c r="BK90" i="2"/>
  <c r="J401" i="3"/>
  <c r="J391" i="3"/>
  <c r="J301" i="3"/>
  <c r="BK551" i="3"/>
  <c r="P272" i="3" l="1"/>
  <c r="BK263" i="3"/>
  <c r="J263" i="3"/>
  <c r="J65" i="3"/>
  <c r="T112" i="3"/>
  <c r="R272" i="3"/>
  <c r="T281" i="3"/>
  <c r="BK112" i="3"/>
  <c r="J112" i="3" s="1"/>
  <c r="J62" i="3" s="1"/>
  <c r="P281" i="3"/>
  <c r="P412" i="3"/>
  <c r="R129" i="3"/>
  <c r="R263" i="3"/>
  <c r="T421" i="3"/>
  <c r="BK515" i="3"/>
  <c r="J515" i="3" s="1"/>
  <c r="J70" i="3" s="1"/>
  <c r="R112" i="3"/>
  <c r="BK272" i="3"/>
  <c r="J272" i="3" s="1"/>
  <c r="J66" i="3" s="1"/>
  <c r="T272" i="3"/>
  <c r="R412" i="3"/>
  <c r="P94" i="3"/>
  <c r="R515" i="3"/>
  <c r="R94" i="3"/>
  <c r="R93" i="3"/>
  <c r="T515" i="3"/>
  <c r="BK281" i="3"/>
  <c r="J281" i="3"/>
  <c r="J67" i="3"/>
  <c r="R631" i="3"/>
  <c r="P129" i="3"/>
  <c r="P263" i="3"/>
  <c r="P421" i="3"/>
  <c r="T631" i="3"/>
  <c r="BK129" i="3"/>
  <c r="J129" i="3"/>
  <c r="J64" i="3"/>
  <c r="R421" i="3"/>
  <c r="BK94" i="3"/>
  <c r="J94" i="3"/>
  <c r="J61" i="3"/>
  <c r="P112" i="3"/>
  <c r="R281" i="3"/>
  <c r="BK412" i="3"/>
  <c r="J412" i="3"/>
  <c r="J68" i="3" s="1"/>
  <c r="T412" i="3"/>
  <c r="BK631" i="3"/>
  <c r="J631" i="3"/>
  <c r="J71" i="3" s="1"/>
  <c r="T129" i="3"/>
  <c r="T263" i="3"/>
  <c r="T128" i="3" s="1"/>
  <c r="BK421" i="3"/>
  <c r="J421" i="3"/>
  <c r="J69" i="3"/>
  <c r="P631" i="3"/>
  <c r="T94" i="3"/>
  <c r="T93" i="3"/>
  <c r="P515" i="3"/>
  <c r="BK89" i="2"/>
  <c r="J89" i="2" s="1"/>
  <c r="J62" i="2" s="1"/>
  <c r="BK84" i="2"/>
  <c r="J84" i="2"/>
  <c r="J61" i="2" s="1"/>
  <c r="BK655" i="3"/>
  <c r="J655" i="3"/>
  <c r="J72" i="3"/>
  <c r="BE298" i="3"/>
  <c r="BE488" i="3"/>
  <c r="BE509" i="3"/>
  <c r="BE646" i="3"/>
  <c r="BE656" i="3"/>
  <c r="J52" i="3"/>
  <c r="BE199" i="3"/>
  <c r="BE282" i="3"/>
  <c r="BE409" i="3"/>
  <c r="BE418" i="3"/>
  <c r="BE501" i="3"/>
  <c r="BE99" i="3"/>
  <c r="BE108" i="3"/>
  <c r="BE196" i="3"/>
  <c r="BE295" i="3"/>
  <c r="BE314" i="3"/>
  <c r="BE430" i="3"/>
  <c r="BE121" i="3"/>
  <c r="BE306" i="3"/>
  <c r="BE356" i="3"/>
  <c r="BE446" i="3"/>
  <c r="BE95" i="3"/>
  <c r="BE104" i="3"/>
  <c r="BE118" i="3"/>
  <c r="BE234" i="3"/>
  <c r="BE269" i="3"/>
  <c r="BE277" i="3"/>
  <c r="BE291" i="3"/>
  <c r="BE151" i="3"/>
  <c r="BE173" i="3"/>
  <c r="BE637" i="3"/>
  <c r="BE639" i="3"/>
  <c r="F55" i="3"/>
  <c r="BE113" i="3"/>
  <c r="BE130" i="3"/>
  <c r="BE170" i="3"/>
  <c r="BE401" i="3"/>
  <c r="BE551" i="3"/>
  <c r="BE559" i="3"/>
  <c r="E48" i="3"/>
  <c r="BE125" i="3"/>
  <c r="BE266" i="3"/>
  <c r="BE628" i="3"/>
  <c r="BE154" i="3"/>
  <c r="BE309" i="3"/>
  <c r="BE317" i="3"/>
  <c r="BE473" i="3"/>
  <c r="BE286" i="3"/>
  <c r="BE301" i="3"/>
  <c r="BE396" i="3"/>
  <c r="BE237" i="3"/>
  <c r="BE391" i="3"/>
  <c r="BE405" i="3"/>
  <c r="BE413" i="3"/>
  <c r="BE476" i="3"/>
  <c r="BE493" i="3"/>
  <c r="BE512" i="3"/>
  <c r="BE516" i="3"/>
  <c r="BE582" i="3"/>
  <c r="BE260" i="3"/>
  <c r="BE352" i="3"/>
  <c r="BE422" i="3"/>
  <c r="BE625" i="3"/>
  <c r="BE632" i="3"/>
  <c r="BE642" i="3"/>
  <c r="BE644" i="3"/>
  <c r="BE264" i="3"/>
  <c r="BE273" i="3"/>
  <c r="BE469" i="3"/>
  <c r="BE483" i="3"/>
  <c r="BE590" i="3"/>
  <c r="BE652" i="3"/>
  <c r="E72" i="2"/>
  <c r="F79" i="2"/>
  <c r="J52" i="2"/>
  <c r="BE90" i="2"/>
  <c r="BE85" i="2"/>
  <c r="BB55" i="1"/>
  <c r="BC55" i="1"/>
  <c r="F34" i="2"/>
  <c r="BA55" i="1" s="1"/>
  <c r="F34" i="3"/>
  <c r="BA56" i="1" s="1"/>
  <c r="F37" i="2"/>
  <c r="BD55" i="1" s="1"/>
  <c r="J34" i="2"/>
  <c r="AW55" i="1" s="1"/>
  <c r="F36" i="3"/>
  <c r="BC56" i="1" s="1"/>
  <c r="F35" i="3"/>
  <c r="BB56" i="1" s="1"/>
  <c r="F37" i="3"/>
  <c r="BD56" i="1" s="1"/>
  <c r="J34" i="3"/>
  <c r="AW56" i="1" s="1"/>
  <c r="BB54" i="1" l="1"/>
  <c r="W31" i="1" s="1"/>
  <c r="BC54" i="1"/>
  <c r="W32" i="1" s="1"/>
  <c r="P128" i="3"/>
  <c r="R128" i="3"/>
  <c r="R92" i="3"/>
  <c r="T92" i="3"/>
  <c r="P93" i="3"/>
  <c r="P92" i="3"/>
  <c r="AU56" i="1"/>
  <c r="AU54" i="1" s="1"/>
  <c r="BK93" i="3"/>
  <c r="BK128" i="3"/>
  <c r="J128" i="3"/>
  <c r="J63" i="3"/>
  <c r="BK83" i="2"/>
  <c r="J83" i="2" s="1"/>
  <c r="J60" i="2" s="1"/>
  <c r="F33" i="3"/>
  <c r="AZ56" i="1" s="1"/>
  <c r="BD54" i="1"/>
  <c r="W33" i="1" s="1"/>
  <c r="J33" i="3"/>
  <c r="AV56" i="1" s="1"/>
  <c r="AT56" i="1" s="1"/>
  <c r="F33" i="2"/>
  <c r="AZ55" i="1" s="1"/>
  <c r="J33" i="2"/>
  <c r="AV55" i="1" s="1"/>
  <c r="AT55" i="1" s="1"/>
  <c r="BA54" i="1"/>
  <c r="W30" i="1"/>
  <c r="AX54" i="1" l="1"/>
  <c r="AY54" i="1"/>
  <c r="BK92" i="3"/>
  <c r="J92" i="3"/>
  <c r="J59" i="3" s="1"/>
  <c r="J93" i="3"/>
  <c r="J60" i="3" s="1"/>
  <c r="BK82" i="2"/>
  <c r="J82" i="2"/>
  <c r="J30" i="2" s="1"/>
  <c r="AG55" i="1" s="1"/>
  <c r="AZ54" i="1"/>
  <c r="AV54" i="1" s="1"/>
  <c r="AK29" i="1" s="1"/>
  <c r="AW54" i="1"/>
  <c r="AK30" i="1"/>
  <c r="J39" i="2" l="1"/>
  <c r="J59" i="2"/>
  <c r="AN55" i="1"/>
  <c r="W29" i="1"/>
  <c r="J30" i="3"/>
  <c r="AG56" i="1"/>
  <c r="AG54" i="1" s="1"/>
  <c r="AK26" i="1" s="1"/>
  <c r="AK35" i="1" s="1"/>
  <c r="AT54" i="1"/>
  <c r="J39" i="3" l="1"/>
  <c r="AN54" i="1"/>
  <c r="AN56" i="1"/>
</calcChain>
</file>

<file path=xl/sharedStrings.xml><?xml version="1.0" encoding="utf-8"?>
<sst xmlns="http://schemas.openxmlformats.org/spreadsheetml/2006/main" count="5931" uniqueCount="833">
  <si>
    <t>Export Komplet</t>
  </si>
  <si>
    <t>VZ</t>
  </si>
  <si>
    <t>2.0</t>
  </si>
  <si>
    <t>ZAMOK</t>
  </si>
  <si>
    <t>False</t>
  </si>
  <si>
    <t>{216ff63a-0300-42ff-b87a-8edf67e18038}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</si>
  <si>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</si>
  <si>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</si>
  <si>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</si>
  <si>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</si>
  <si>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</si>
  <si>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</si>
  <si>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</si>
  <si>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</si>
  <si>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2024003_R01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</si>
  <si>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</si>
  <si>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</si>
  <si>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Oprava střechy BD  č.p. 204</t>
  </si>
  <si>
    <t>KSO:</t>
  </si>
  <si>
    <t/>
  </si>
  <si>
    <t>CC-CZ:</t>
  </si>
  <si>
    <t>Místo:</t>
  </si>
  <si>
    <t>Domažlice</t>
  </si>
  <si>
    <t>Datum:</t>
  </si>
  <si>
    <t>2. 1. 2025</t>
  </si>
  <si>
    <t>Zadavatel:</t>
  </si>
  <si>
    <t>IČ:</t>
  </si>
  <si>
    <t>00253316</t>
  </si>
  <si>
    <t>Město Domažlice</t>
  </si>
  <si>
    <t>DIČ:</t>
  </si>
  <si>
    <t>Uchazeč:</t>
  </si>
  <si>
    <t>Vyplň údaj</t>
  </si>
  <si>
    <t>Projektant:</t>
  </si>
  <si>
    <t>87672014</t>
  </si>
  <si>
    <t xml:space="preserve">PK Jakub Baštář </t>
  </si>
  <si>
    <t>True</t>
  </si>
  <si>
    <t>Zpracovatel:</t>
  </si>
  <si>
    <t>04883632</t>
  </si>
  <si>
    <t>Jakub Vilingr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</si>
  <si>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</si>
  <si>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</si>
  <si>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</si>
  <si>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</si>
  <si>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</si>
  <si>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</si>
  <si>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</si>
  <si>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</si>
  <si>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</si>
  <si>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</si>
  <si>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</si>
  <si>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</si>
  <si>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</si>
  <si>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</si>
  <si>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</si>
  <si>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</si>
  <si>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</si>
  <si>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</si>
  <si>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</si>
  <si>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</si>
  <si>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</si>
  <si>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</si>
  <si>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</si>
  <si>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</si>
  <si>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</si>
  <si>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</si>
  <si>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</si>
  <si>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</si>
  <si>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</si>
  <si>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</si>
  <si>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</si>
  <si>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</si>
  <si>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</si>
  <si>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</si>
  <si>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</si>
  <si>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</si>
  <si>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</si>
  <si>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</si>
  <si>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</si>
  <si>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</si>
  <si>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</si>
  <si>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VRN</t>
  </si>
  <si>
    <t>Vedlejší rozpočtové náklady</t>
  </si>
  <si>
    <t>STA</t>
  </si>
  <si>
    <t>1</t>
  </si>
  <si>
    <t>{5bda5cce-3f66-4c7c-9ca0-778342275f84}</t>
  </si>
  <si>
    <t>2</t>
  </si>
  <si>
    <t>ARS</t>
  </si>
  <si>
    <t>Stavebně konstrukční část</t>
  </si>
  <si>
    <t>{8d3ee031-e7c6-493a-880e-27d5e1395829}</t>
  </si>
  <si>
    <t>KRYCÍ LIST SOUPISU PRACÍ</t>
  </si>
  <si>
    <t>Objekt:</t>
  </si>
  <si>
    <t>VRN - Vedlejší rozpočtové náklady</t>
  </si>
  <si>
    <t>REKAPITULACE ČLENĚNÍ SOUPISU PRACÍ</t>
  </si>
  <si>
    <t>Kód dílu - Popis</t>
  </si>
  <si>
    <t>Cena celkem [CZK]</t>
  </si>
  <si>
    <t>-1</t>
  </si>
  <si>
    <t xml:space="preserve">    VRN1 - Průzkumné, geodetické a projektové práce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</si>
  <si>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</si>
  <si>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</si>
  <si>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</si>
  <si>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</si>
  <si>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</si>
  <si>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</si>
  <si>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</si>
  <si>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</si>
  <si>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</si>
  <si>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</si>
  <si>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</si>
  <si>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</si>
  <si>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</si>
  <si>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</si>
  <si>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5</t>
  </si>
  <si>
    <t>ROZPOCET</t>
  </si>
  <si>
    <t>VRN1</t>
  </si>
  <si>
    <t>Průzkumné, geodetické a projektové práce</t>
  </si>
  <si>
    <t>K</t>
  </si>
  <si>
    <t>010001000</t>
  </si>
  <si>
    <t>soubor</t>
  </si>
  <si>
    <t>CS ÚRS 2024 01</t>
  </si>
  <si>
    <t>1024</t>
  </si>
  <si>
    <t>69835850</t>
  </si>
  <si>
    <t>PP</t>
  </si>
  <si>
    <t>Online PSC</t>
  </si>
  <si>
    <t>https://podminky.urs.cz/item/CS_URS_2024_01/010001000</t>
  </si>
  <si>
    <t>P</t>
  </si>
  <si>
    <t>Poznámka k položce:_x000D_
Projektové práce_x000D_
- dílenská dokumentace_x000D_
- dokumentace skutečného provedení_x000D_
- tištěná a elektronická verze verze_x000D_
- prohlášení o shodě, certifikáty, dodací listy_x000D_
- záruční listy_x000D_
- revize_x000D_
- návody apod...</t>
  </si>
  <si>
    <t>VRN3</t>
  </si>
  <si>
    <t>Zařízení staveniště</t>
  </si>
  <si>
    <t>030001000</t>
  </si>
  <si>
    <t>-1742820920</t>
  </si>
  <si>
    <t>https://podminky.urs.cz/item/CS_URS_2024_01/030001000</t>
  </si>
  <si>
    <t>Poznámka k položce:_x000D_
Rozsah dle běžných standardů stavební firmy:_x000D_
- související přípravné práce_x000D_
- vybavení staveniště_x000D_
- připojení a spotřeba energií zařízení staveniště_x000D_
- zabezpečení staveniště_x000D_
- pronájmy ploch, objektů_x000D_
- oplocení staveniště_x000D_
- provoz staveniště_x000D_
- skládky a deponice_x000D_
- vjezd a výjezd ze staveniště_x000D_
- čištění komunikací_x000D_
- stavební buňky_x000D_
- mobilní WC apod._x000D_
- zrušení zařízení staveniště</t>
  </si>
  <si>
    <t>ARS - Stavebně konstrukční část</t>
  </si>
  <si>
    <t>HSV - Práce a dodávky HSV</t>
  </si>
  <si>
    <t xml:space="preserve">    9 - Ostatní konstrukce a práce, bourání</t>
  </si>
  <si>
    <t xml:space="preserve">    997 - Přesun sutě</t>
  </si>
  <si>
    <t>PSV - Práce a dodávky PSV</t>
  </si>
  <si>
    <t xml:space="preserve">    713 - Izolace tepelné</t>
  </si>
  <si>
    <t xml:space="preserve">    721 - Zdravotechnika - vnitřní kanalizace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</si>
  <si>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</si>
  <si>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</si>
  <si>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</si>
  <si>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</si>
  <si>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 xml:space="preserve">    765 - Krytina skládaná</t>
  </si>
  <si>
    <t xml:space="preserve">    766 - Konstrukce truhlářské</t>
  </si>
  <si>
    <t>HZS - Hodinové zúčtovací sazby</t>
  </si>
  <si>
    <t>HSV</t>
  </si>
  <si>
    <t>Práce a dodávky HSV</t>
  </si>
  <si>
    <t>9</t>
  </si>
  <si>
    <t>Ostatní konstrukce a práce, bourání</t>
  </si>
  <si>
    <t>941111122</t>
  </si>
  <si>
    <t>Montáž lešení řadového trubkového lehkého s podlahami zatížení do 200 kg/m2 š od 0,9 do 1,2 m v přes 10 do 25 m</t>
  </si>
  <si>
    <t>m2</t>
  </si>
  <si>
    <t>4</t>
  </si>
  <si>
    <t>-1931142202</t>
  </si>
  <si>
    <t>Lešení řadové trubkové lehké pracovní s podlahami s provozním zatížením tř. 3 do 200 kg/m2 šířky tř. W09 od 0,9 do 1,2 m, výšky výšky přes 10 do 25 m montáž</t>
  </si>
  <si>
    <t>https://podminky.urs.cz/item/CS_URS_2024_01/941111122</t>
  </si>
  <si>
    <t>VV</t>
  </si>
  <si>
    <t>(35*2+13*2)*13</t>
  </si>
  <si>
    <t>941111222</t>
  </si>
  <si>
    <t>Příplatek k lešení řadovému trubkovému lehkému s podlahami do 200 kg/m2 š od 0,9 do 1,2 m v přes 10 do 25 m za každý den použití</t>
  </si>
  <si>
    <t>721221201</t>
  </si>
  <si>
    <t>Lešení řadové trubkové lehké pracovní s podlahami s provozním zatížením tř. 3 do 200 kg/m2 šířky tř. W09 od 0,9 do 1,2 m, výšky výšky přes 10 do 25 m příplatek k ceně za každý den použití</t>
  </si>
  <si>
    <t>https://podminky.urs.cz/item/CS_URS_2024_01/941111222</t>
  </si>
  <si>
    <t>1248*120 'Přepočtené koeficientem množství</t>
  </si>
  <si>
    <t>3</t>
  </si>
  <si>
    <t>941111822</t>
  </si>
  <si>
    <t>Demontáž lešení řadového trubkového lehkého s podlahami zatížení do 200 kg/m2 š od 0,9 do 1,2 m v přes 10 do 25 m</t>
  </si>
  <si>
    <t>-1722643821</t>
  </si>
  <si>
    <t>Lešení řadové trubkové lehké pracovní s podlahami s provozním zatížením tř. 3 do 200 kg/m2 šířky tř. W09 od 0,9 do 1,2 m, výšky výšky přes 10 do 25 m demontáž</t>
  </si>
  <si>
    <t>https://podminky.urs.cz/item/CS_URS_2024_01/941111822</t>
  </si>
  <si>
    <t>993111111</t>
  </si>
  <si>
    <t>Dovoz a odvoz lešení řadového do 10 km včetně naložení a složení</t>
  </si>
  <si>
    <t>1382756580</t>
  </si>
  <si>
    <t>Dovoz a odvoz lešení včetně naložení a složení řadového, na vzdálenost do 10 km</t>
  </si>
  <si>
    <t>https://podminky.urs.cz/item/CS_URS_2024_01/993111111</t>
  </si>
  <si>
    <t>997</t>
  </si>
  <si>
    <t>Přesun sutě</t>
  </si>
  <si>
    <t>997013312</t>
  </si>
  <si>
    <t>Montáž a demontáž shozu suti v přes 10 do 20 m</t>
  </si>
  <si>
    <t>m</t>
  </si>
  <si>
    <t>-843424051</t>
  </si>
  <si>
    <t>Shoz na stavební suť montáž a demontáž shozu výšky přes 10 do 20 m</t>
  </si>
  <si>
    <t>https://podminky.urs.cz/item/CS_URS_2024_01/997013312</t>
  </si>
  <si>
    <t>"předpoklad 4x</t>
  </si>
  <si>
    <t>(13,5*4)</t>
  </si>
  <si>
    <t>6</t>
  </si>
  <si>
    <t>997013501</t>
  </si>
  <si>
    <t>Odvoz suti a vybouraných hmot na skládku nebo meziskládku do 1 km se složením</t>
  </si>
  <si>
    <t>t</t>
  </si>
  <si>
    <t>493674203</t>
  </si>
  <si>
    <t>Odvoz suti a vybouraných hmot na skládku nebo meziskládku se složením, na vzdálenost do 1 km</t>
  </si>
  <si>
    <t>https://podminky.urs.cz/item/CS_URS_2024_01/997013501</t>
  </si>
  <si>
    <t>7</t>
  </si>
  <si>
    <t>997013509</t>
  </si>
  <si>
    <t>Příplatek k odvozu suti a vybouraných hmot na skládku ZKD 1 km přes 1 km</t>
  </si>
  <si>
    <t>414692934</t>
  </si>
  <si>
    <t>Odvoz suti a vybouraných hmot na skládku nebo meziskládku se složením, na vzdálenost Příplatek k ceně za každý další započatý 1 km přes 1 km</t>
  </si>
  <si>
    <t>https://podminky.urs.cz/item/CS_URS_2024_01/997013509</t>
  </si>
  <si>
    <t>13,306*5 'Přepočtené koeficientem množství</t>
  </si>
  <si>
    <t>8</t>
  </si>
  <si>
    <t>997013871</t>
  </si>
  <si>
    <t>Poplatek za uložení stavebního odpadu na recyklační skládce (skládkovné) směsného stavebního a demoličního kód odpadu 17 09 04</t>
  </si>
  <si>
    <t>-563174982</t>
  </si>
  <si>
    <t>Poplatek za uložení stavebního odpadu na recyklační skládce (skládkovné) směsného stavebního a demoličního zatříděného do Katalogu odpadů pod kódem 17 09 04</t>
  </si>
  <si>
    <t>https://podminky.urs.cz/item/CS_URS_2024_01/997013871</t>
  </si>
  <si>
    <t>PSV</t>
  </si>
  <si>
    <t>Práce a dodávky PSV</t>
  </si>
  <si>
    <t>713</t>
  </si>
  <si>
    <t>Izolace tepelné</t>
  </si>
  <si>
    <t>713111121</t>
  </si>
  <si>
    <t>Montáž izolace tepelné spodem stropů s uchycením drátem rohoží, pásů, dílců, desek</t>
  </si>
  <si>
    <t>16</t>
  </si>
  <si>
    <t>-1412373408</t>
  </si>
  <si>
    <t>Montáž tepelné izolace stropů rohožemi, pásy, dílci, deskami, bloky (izolační materiál ve specifikaci) rovných spodem s uchycením (drátem, páskou apod.)</t>
  </si>
  <si>
    <t>https://podminky.urs.cz/item/CS_URS_2024_01/713111121</t>
  </si>
  <si>
    <t>"2x 80 mm</t>
  </si>
  <si>
    <t>"1. vrstva</t>
  </si>
  <si>
    <t>"velký vikýř; sklon 15°</t>
  </si>
  <si>
    <t>(5,5*4,09)*2 "velký vikýř krytina</t>
  </si>
  <si>
    <t>((1,97*(5,5+4,89)/2)/2)*4 "velký vikýř boční strany</t>
  </si>
  <si>
    <t>"střední vikýř; sklon 15°</t>
  </si>
  <si>
    <t>(4,21*4,09)*2 "střední vikýř krytina</t>
  </si>
  <si>
    <t>((1,97*(5,5+4,89)/2)/2)*4 "střední vikýř boční strany</t>
  </si>
  <si>
    <t>"malý vikýř; sklon 15°</t>
  </si>
  <si>
    <t>(2,76*4,09)*2 "střední vikýř krytina</t>
  </si>
  <si>
    <t>"boční štítové vikýře; sklon 15°</t>
  </si>
  <si>
    <t>(4,09*(5,05+6,58)/2)*2 "střecha</t>
  </si>
  <si>
    <t>((1,815*(4,09+4,88)/2)/2)*4 "štítový vikýř boční strany</t>
  </si>
  <si>
    <t>Mezisoučet</t>
  </si>
  <si>
    <t>"2. vrstva</t>
  </si>
  <si>
    <t>227,257</t>
  </si>
  <si>
    <t>Součet</t>
  </si>
  <si>
    <t>10</t>
  </si>
  <si>
    <t>M</t>
  </si>
  <si>
    <t>63152098</t>
  </si>
  <si>
    <t>pás tepelně izolační univerzální λ=0,032-0,033 tl 80mm</t>
  </si>
  <si>
    <t>32</t>
  </si>
  <si>
    <t>-1722083062</t>
  </si>
  <si>
    <t>454,514*1,05 'Přepočtené koeficientem množství</t>
  </si>
  <si>
    <t>11</t>
  </si>
  <si>
    <t>713151131</t>
  </si>
  <si>
    <t>Montáž izolace tepelné střech šikmých kladené volně nad krokve rohoží, pásů, desek sklonu do 30°</t>
  </si>
  <si>
    <t>2095800363</t>
  </si>
  <si>
    <t>Montáž tepelné izolace střech šikmých rohožemi, pásy, deskami (izolační materiál ve specifikaci) kladenými volně nad krokve, sklonu střechy do 30°</t>
  </si>
  <si>
    <t>https://podminky.urs.cz/item/CS_URS_2024_01/713151131</t>
  </si>
  <si>
    <t>28376536</t>
  </si>
  <si>
    <t>deska izolační PIR s oboustrannou kompozitní fólií s hliníkovou vložkou pro šikmé střechy λ=0,022 tl 180mm</t>
  </si>
  <si>
    <t>-799220509</t>
  </si>
  <si>
    <t>227,257*1,05 'Přepočtené koeficientem množství</t>
  </si>
  <si>
    <t>13</t>
  </si>
  <si>
    <t>713151132</t>
  </si>
  <si>
    <t>Montáž izolace tepelné střech šikmých kladené volně nad krokve rohoží, pásů, desek sklonu přes 30° do 45°</t>
  </si>
  <si>
    <t>564856778</t>
  </si>
  <si>
    <t>Montáž tepelné izolace střech šikmých rohožemi, pásy, deskami (izolační materiál ve specifikaci) kladenými volně nad krokve, sklonu střechy přes 30° do 45°</t>
  </si>
  <si>
    <t>https://podminky.urs.cz/item/CS_URS_2024_01/713151132</t>
  </si>
  <si>
    <t>"plocha podélných stran střechy; sklon 36°</t>
  </si>
  <si>
    <t>(((19,33+32,3)/2)*8)*2</t>
  </si>
  <si>
    <t>"odpočet velkých vikýřů</t>
  </si>
  <si>
    <t xml:space="preserve"> -(4,88*(5,5+7,07)/2)*2</t>
  </si>
  <si>
    <t>"odpočet středních vikýřů</t>
  </si>
  <si>
    <t xml:space="preserve"> -(4,88*(4,21+5,76)/2)*2</t>
  </si>
  <si>
    <t>"odpočet malých vikýřů</t>
  </si>
  <si>
    <t xml:space="preserve"> -(4,88*(2,76+4,31)/2)*2</t>
  </si>
  <si>
    <t>"odpočet výlezů</t>
  </si>
  <si>
    <t xml:space="preserve"> -(0,49*0,64)*2</t>
  </si>
  <si>
    <t>"odpočet střešních oken</t>
  </si>
  <si>
    <t xml:space="preserve"> -(0,78*1,18)*4</t>
  </si>
  <si>
    <t>"odpočet komínů</t>
  </si>
  <si>
    <t xml:space="preserve"> -(0,556*1,05)</t>
  </si>
  <si>
    <t xml:space="preserve"> -((0,21+0,346)*1,35)*2</t>
  </si>
  <si>
    <t>"plocha štítových valb; sklon 36°</t>
  </si>
  <si>
    <t>((12,94/2)*8)*2</t>
  </si>
  <si>
    <t>"odpočet bočních vikýřů</t>
  </si>
  <si>
    <t xml:space="preserve"> -((4,88*(5,05+6,58)/2))*2</t>
  </si>
  <si>
    <t>14</t>
  </si>
  <si>
    <t>1411920082</t>
  </si>
  <si>
    <t>308,914*1,05 'Přepočtené koeficientem množství</t>
  </si>
  <si>
    <t>15</t>
  </si>
  <si>
    <t>713151141</t>
  </si>
  <si>
    <t>Montáž izolace tepelné střech šikmých parotěsné reflexní tl do 5 mm</t>
  </si>
  <si>
    <t>-1084932604</t>
  </si>
  <si>
    <t>Montáž tepelné izolace střech šikmých rohožemi, pásy, deskami (izolační materiál ve specifikaci) připevněné sponkami reflexní pod krokve parotěsné , tloušťka izolace do 5 mm</t>
  </si>
  <si>
    <t>https://podminky.urs.cz/item/CS_URS_2024_01/713151141</t>
  </si>
  <si>
    <t>28329028</t>
  </si>
  <si>
    <t>fólie PE vyztužená Al vrstvou pro parotěsnou vrstvu 150g/m2 s integrovanou lepící páskou</t>
  </si>
  <si>
    <t>1907715422</t>
  </si>
  <si>
    <t>536,171*1,05 'Přepočtené koeficientem množství</t>
  </si>
  <si>
    <t>17</t>
  </si>
  <si>
    <t>713151813</t>
  </si>
  <si>
    <t>Odstranění tepelné izolace střech šikmých volně kladené mezi krokve z vláknitých materiálů suchých tl přes 100 mm</t>
  </si>
  <si>
    <t>1272743159</t>
  </si>
  <si>
    <t>Odstranění tepelné izolace střech šikmých nebo nadstřešních částí z rohoží, pásů, dílců, desek, bloků mezi krokve nebo pod krokve volně položených z vláknitých materiálů suchých, tloušťka izolace přes 100 mm</t>
  </si>
  <si>
    <t>https://podminky.urs.cz/item/CS_URS_2024_01/713151813</t>
  </si>
  <si>
    <t>18</t>
  </si>
  <si>
    <t>998713103</t>
  </si>
  <si>
    <t>Přesun hmot tonážní pro izolace tepelné v objektech v přes 12 do 24 m</t>
  </si>
  <si>
    <t>-659730527</t>
  </si>
  <si>
    <t>Přesun hmot pro izolace tepelné stanovený z hmotnosti přesunovaného materiálu vodorovná dopravní vzdálenost do 50 m s užitím mechanizace v objektech výšky přes 12 m do 24 m</t>
  </si>
  <si>
    <t>https://podminky.urs.cz/item/CS_URS_2024_01/998713103</t>
  </si>
  <si>
    <t>721</t>
  </si>
  <si>
    <t>Zdravotechnika - vnitřní kanalizace</t>
  </si>
  <si>
    <t>19</t>
  </si>
  <si>
    <t>72121082R</t>
  </si>
  <si>
    <t>Demontáž kanalizačního příslušenství větracích hlavic DN 110</t>
  </si>
  <si>
    <t>kus</t>
  </si>
  <si>
    <t>55889159</t>
  </si>
  <si>
    <t>20</t>
  </si>
  <si>
    <t>721273153</t>
  </si>
  <si>
    <t>Hlavice ventilační polypropylen PP DN 110</t>
  </si>
  <si>
    <t>-406335396</t>
  </si>
  <si>
    <t>Ventilační hlavice z polypropylenu (PP) DN 110</t>
  </si>
  <si>
    <t>https://podminky.urs.cz/item/CS_URS_2024_01/721273153</t>
  </si>
  <si>
    <t>998721123</t>
  </si>
  <si>
    <t>Přesun hmot tonážní pro vnitřní kanalizaci ruční v objektech v přes 12 do 24 m</t>
  </si>
  <si>
    <t>-2048642826</t>
  </si>
  <si>
    <t>Přesun hmot pro vnitřní kanalizaci stanovený z hmotnosti přesunovaného materiálu vodorovná dopravní vzdálenost do 50 m ruční (bez užití mechanizace) v objektech výšky přes 12 do 24 m</t>
  </si>
  <si>
    <t>https://podminky.urs.cz/item/CS_URS_2024_01/998721123</t>
  </si>
  <si>
    <t>741</t>
  </si>
  <si>
    <t>Elektroinstalace - silnoproud</t>
  </si>
  <si>
    <t>22</t>
  </si>
  <si>
    <t>741810001</t>
  </si>
  <si>
    <t>Celková prohlídka elektrického rozvodu a zařízení do 100 000,- Kč</t>
  </si>
  <si>
    <t>657241573</t>
  </si>
  <si>
    <t>Zkoušky a prohlídky elektrických rozvodů a zařízení celková prohlídka a vyhotovení revizní zprávy pro objem montážních prací do 100 tis. Kč</t>
  </si>
  <si>
    <t>https://podminky.urs.cz/item/CS_URS_2024_01/741810001</t>
  </si>
  <si>
    <t>1 "revize hromosvodu</t>
  </si>
  <si>
    <t>23</t>
  </si>
  <si>
    <t>R</t>
  </si>
  <si>
    <t>741A3002</t>
  </si>
  <si>
    <t>Bleskosvod a uzemnění pro bytovou nebo administrativní budovu</t>
  </si>
  <si>
    <t>ÚRS RYRO 2024 01</t>
  </si>
  <si>
    <t>-1071863194</t>
  </si>
  <si>
    <t>Bleskosvod a uzemnění pro bytový dům nebo administrativní budovu</t>
  </si>
  <si>
    <t>https://podminky.urs.cz/item/CS_URS_2024_01/741A3002</t>
  </si>
  <si>
    <t>1 "demontáž a zpětná montáž hromosvodného vedení</t>
  </si>
  <si>
    <t>762</t>
  </si>
  <si>
    <t>Konstrukce tesařské</t>
  </si>
  <si>
    <t>24</t>
  </si>
  <si>
    <t>762083121</t>
  </si>
  <si>
    <t>Impregnace řeziva proti dřevokaznému hmyzu, houbám a plísním máčením třída ohrožení 1 a 2</t>
  </si>
  <si>
    <t>m3</t>
  </si>
  <si>
    <t>-446153738</t>
  </si>
  <si>
    <t>Impregnace řeziva máčením proti dřevokaznému hmyzu, houbám a plísním, třída ohrožení 1 a 2 (dřevo v interiéru)</t>
  </si>
  <si>
    <t>https://podminky.urs.cz/item/CS_URS_2024_01/762083121</t>
  </si>
  <si>
    <t>(0,532+0,196+12,976+4,718+0,866)</t>
  </si>
  <si>
    <t>25</t>
  </si>
  <si>
    <t>762085112</t>
  </si>
  <si>
    <t>Montáž svorníků nebo šroubů dl přes 150 do 300 mm</t>
  </si>
  <si>
    <t>-951956389</t>
  </si>
  <si>
    <t>Montáž ocelových spojovacích prostředků (materiál ve specifikaci) svorníků nebo šroubů délky přes 150 do 300 mm</t>
  </si>
  <si>
    <t>https://podminky.urs.cz/item/CS_URS_2024_01/762085112</t>
  </si>
  <si>
    <t>"dodatečné kotvení krovu</t>
  </si>
  <si>
    <t>(11*2+28*2+35*2+10*2)</t>
  </si>
  <si>
    <t>26</t>
  </si>
  <si>
    <t>31197001</t>
  </si>
  <si>
    <t>tyč závitová Pz 4.6 M6</t>
  </si>
  <si>
    <t>-1659545323</t>
  </si>
  <si>
    <t>(168*0,3)</t>
  </si>
  <si>
    <t>50,4*1,1 'Přepočtené koeficientem množství</t>
  </si>
  <si>
    <t>27</t>
  </si>
  <si>
    <t>31121002</t>
  </si>
  <si>
    <t>podložka pod dřevěnou konstrukci DIN 440 D 6mm</t>
  </si>
  <si>
    <t>100 kus</t>
  </si>
  <si>
    <t>-68074732</t>
  </si>
  <si>
    <t>1,68*1,1 'Přepočtené koeficientem množství</t>
  </si>
  <si>
    <t>28</t>
  </si>
  <si>
    <t>31111003</t>
  </si>
  <si>
    <t>matice přesná šestihranná Pz DIN 934-8 M6</t>
  </si>
  <si>
    <t>724574304</t>
  </si>
  <si>
    <t>29</t>
  </si>
  <si>
    <t>762332931</t>
  </si>
  <si>
    <t>Montáž doplnění části střešní vazby hranoly nehoblovanými průřezové pl do 120 cm2</t>
  </si>
  <si>
    <t>1834041488</t>
  </si>
  <si>
    <t>Doplnění střešní vazby řezivem - montáž (materiál ve specifikaci) nehoblovaným, průřezové plochy do 120 cm2</t>
  </si>
  <si>
    <t>https://podminky.urs.cz/item/CS_URS_2024_01/762332931</t>
  </si>
  <si>
    <t>"zesílení krokví 60/150 mm</t>
  </si>
  <si>
    <t>(5,5+7,95)*4</t>
  </si>
  <si>
    <t>30</t>
  </si>
  <si>
    <t>60512127</t>
  </si>
  <si>
    <t>hranol stavební řezivo průřezu do 120cm2 přes dl 8m</t>
  </si>
  <si>
    <t>-569067001</t>
  </si>
  <si>
    <t>0,484*1,1 'Přepočtené koeficientem množství</t>
  </si>
  <si>
    <t>31</t>
  </si>
  <si>
    <t>762332932</t>
  </si>
  <si>
    <t>Montáž doplnění části střešní vazby hranoly nehoblovanými průřezové pl přes 120 do 224 cm2</t>
  </si>
  <si>
    <t>-2127367050</t>
  </si>
  <si>
    <t>Doplnění střešní vazby řezivem - montáž (materiál ve specifikaci) nehoblovaným, průřezové plochy přes 120 do 224 cm2</t>
  </si>
  <si>
    <t>https://podminky.urs.cz/item/CS_URS_2024_01/762332932</t>
  </si>
  <si>
    <t>"zesílení vaznic 80/180 mm</t>
  </si>
  <si>
    <t>(3,75+8,64)</t>
  </si>
  <si>
    <t>60512131</t>
  </si>
  <si>
    <t>hranol stavební řezivo průřezu do 224cm2 dl 6-8m</t>
  </si>
  <si>
    <t>-650972359</t>
  </si>
  <si>
    <t>0,178*1,1 'Přepočtené koeficientem množství</t>
  </si>
  <si>
    <t>33</t>
  </si>
  <si>
    <t>762341210</t>
  </si>
  <si>
    <t>Montáž bednění střech rovných a šikmých sklonu do 60° z hrubých prken na sraz tl do 32 mm</t>
  </si>
  <si>
    <t>70315643</t>
  </si>
  <si>
    <t>Montáž bednění střech rovných a šikmých sklonu do 60° s vyřezáním otvorů z prken hrubých na sraz tl. do 32 mm</t>
  </si>
  <si>
    <t>https://podminky.urs.cz/item/CS_URS_2024_01/762341210</t>
  </si>
  <si>
    <t>34</t>
  </si>
  <si>
    <t>60511064</t>
  </si>
  <si>
    <t>řezivo jehličnaté středové omítané</t>
  </si>
  <si>
    <t>-541218008</t>
  </si>
  <si>
    <t>(536,171*0,022)</t>
  </si>
  <si>
    <t>11,796*1,1 'Přepočtené koeficientem množství</t>
  </si>
  <si>
    <t>35</t>
  </si>
  <si>
    <t>762342214</t>
  </si>
  <si>
    <t>Montáž laťování na střechách jednoduchých sklonu do 60° osové vzdálenosti přes 150 do 360 mm</t>
  </si>
  <si>
    <t>1034427468</t>
  </si>
  <si>
    <t>Montáž laťování střech jednoduchých sklonu do 60° při osové vzdálenosti latí přes 150 do 360 mm</t>
  </si>
  <si>
    <t>https://podminky.urs.cz/item/CS_URS_2024_01/762342214</t>
  </si>
  <si>
    <t>36</t>
  </si>
  <si>
    <t>60514106</t>
  </si>
  <si>
    <t>řezivo jehličnaté lať pevnostní třída S10-13 průřez 40x60mm</t>
  </si>
  <si>
    <t>-41272535</t>
  </si>
  <si>
    <t>"předpoklad laťování á 300 mm</t>
  </si>
  <si>
    <t>(536,171*(1/0,3))*0,04*0,06</t>
  </si>
  <si>
    <t>4,289*1,1 'Přepočtené koeficientem množství</t>
  </si>
  <si>
    <t>37</t>
  </si>
  <si>
    <t>762342523</t>
  </si>
  <si>
    <t>Montáž kontralatí přes tepelnou izolaci tl přes 140 mm do 200 mm</t>
  </si>
  <si>
    <t>378567031</t>
  </si>
  <si>
    <t>Montáž laťování montáž kontralatí přes tepelnou izolaci tloušťky přes 140 mm do 200 mm</t>
  </si>
  <si>
    <t>https://podminky.urs.cz/item/CS_URS_2024_01/762342523</t>
  </si>
  <si>
    <t>"dle krokví</t>
  </si>
  <si>
    <t>(41*8)</t>
  </si>
  <si>
    <t>38</t>
  </si>
  <si>
    <t>-2083889793</t>
  </si>
  <si>
    <t>(328*0,04*0,06)</t>
  </si>
  <si>
    <t>0,787*1,1 'Přepočtené koeficientem množství</t>
  </si>
  <si>
    <t>39</t>
  </si>
  <si>
    <t>762395000</t>
  </si>
  <si>
    <t>Spojovací prostředky krovů, bednění, laťování, nadstřešních konstrukcí</t>
  </si>
  <si>
    <t>57550269</t>
  </si>
  <si>
    <t>Spojovací prostředky krovů, bednění a laťování, nadstřešních konstrukcí svorníky, prkna, hřebíky, pásová ocel, vruty</t>
  </si>
  <si>
    <t>https://podminky.urs.cz/item/CS_URS_2024_01/762395000</t>
  </si>
  <si>
    <t>40</t>
  </si>
  <si>
    <t>998762103</t>
  </si>
  <si>
    <t>Přesun hmot tonážní pro kce tesařské v objektech v přes 12 do 24 m</t>
  </si>
  <si>
    <t>2031841323</t>
  </si>
  <si>
    <t>Přesun hmot pro konstrukce tesařské stanovený z hmotnosti přesunovaného materiálu vodorovná dopravní vzdálenost do 50 m základní v objektech výšky přes 12 do 24 m</t>
  </si>
  <si>
    <t>https://podminky.urs.cz/item/CS_URS_2024_01/998762103</t>
  </si>
  <si>
    <t>763</t>
  </si>
  <si>
    <t>Konstrukce suché výstavby</t>
  </si>
  <si>
    <t>41</t>
  </si>
  <si>
    <t>763182411</t>
  </si>
  <si>
    <t>SDK opláštění obvodu střešního okna hl do 0,5 m</t>
  </si>
  <si>
    <t>-2093206313</t>
  </si>
  <si>
    <t>Výplně otvorů konstrukcí ze sádrokartonových desek opláštění obvodu (špalety) střešního okna z desek včetně Al rohu hloubky do 0,5 m</t>
  </si>
  <si>
    <t>https://podminky.urs.cz/item/CS_URS_2024_01/763182411</t>
  </si>
  <si>
    <t>"střešní okno</t>
  </si>
  <si>
    <t>((0,78*2+1,18*2)*0,5)*4</t>
  </si>
  <si>
    <t>42</t>
  </si>
  <si>
    <t>998763333</t>
  </si>
  <si>
    <t>Přesun hmot tonážní pro konstrukce montované z desek ruční v objektech v přes 12 do 24 m</t>
  </si>
  <si>
    <t>1664970825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</si>
  <si>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přes 12 do 24 m</t>
  </si>
  <si>
    <t>https://podminky.urs.cz/item/CS_URS_2024_01/998763333</t>
  </si>
  <si>
    <t>764</t>
  </si>
  <si>
    <t>Konstrukce klempířské</t>
  </si>
  <si>
    <t>43</t>
  </si>
  <si>
    <t>764004801</t>
  </si>
  <si>
    <t>Demontáž podokapního žlabu do suti</t>
  </si>
  <si>
    <t>-466129773</t>
  </si>
  <si>
    <t>Demontáž klempířských konstrukcí žlabu podokapního do suti</t>
  </si>
  <si>
    <t>https://podminky.urs.cz/item/CS_URS_2024_01/764004801</t>
  </si>
  <si>
    <t>"okapy v úrovni +12,84 m</t>
  </si>
  <si>
    <t>(32,3*2+12,94*2)</t>
  </si>
  <si>
    <t>"okapy v úrovni +14,75 m</t>
  </si>
  <si>
    <t>(2,75*2+4,2*2+5,5*2+5,04*2)</t>
  </si>
  <si>
    <t>44</t>
  </si>
  <si>
    <t>764111401</t>
  </si>
  <si>
    <t>Krytina střechy rovné drážkováním ze svitků z Pz plechu rš 500 mm sklonu do 30°</t>
  </si>
  <si>
    <t>-380508828</t>
  </si>
  <si>
    <t>Krytina ze svitků nebo tabulí z pozinkovaného plechu s úpravou u okapů, prostupů a výčnělků střechy rovné drážkováním ze svitků rš 500 mm, sklon střechy do 30°</t>
  </si>
  <si>
    <t>https://podminky.urs.cz/item/CS_URS_2024_01/764111401</t>
  </si>
  <si>
    <t>45</t>
  </si>
  <si>
    <t>764111403</t>
  </si>
  <si>
    <t>Krytina střechy rovné drážkováním ze svitků z Pz plechu rš 500 mm sklonu přes 30 do 60°</t>
  </si>
  <si>
    <t>-923809211</t>
  </si>
  <si>
    <t>Krytina ze svitků nebo tabulí z pozinkovaného plechu s úpravou u okapů, prostupů a výčnělků střechy rovné drážkováním ze svitků rš 500 mm, sklon střechy přes 30 do 60°</t>
  </si>
  <si>
    <t>https://podminky.urs.cz/item/CS_URS_2024_01/764111403</t>
  </si>
  <si>
    <t>46</t>
  </si>
  <si>
    <t>764203156</t>
  </si>
  <si>
    <t>Montáž sněhového zachytávače pro krytiny průběžného dvoutrubkového</t>
  </si>
  <si>
    <t>-1668394872</t>
  </si>
  <si>
    <t>Montáž oplechování střešních prvků sněhového zachytávače průbežného dvoutrubkového</t>
  </si>
  <si>
    <t>https://podminky.urs.cz/item/CS_URS_2024_01/764203156</t>
  </si>
  <si>
    <t>47</t>
  </si>
  <si>
    <t>55345025</t>
  </si>
  <si>
    <t>zachytávač sněhový Pz plech s povrchovou úpravou rš 250mm</t>
  </si>
  <si>
    <t>-1955235921</t>
  </si>
  <si>
    <t>90,48*1,1 'Přepočtené koeficientem množství</t>
  </si>
  <si>
    <t>48</t>
  </si>
  <si>
    <t>764314412</t>
  </si>
  <si>
    <t>Lemování prostupů střech s krytinou skládanou nebo plechovou bez lišty z Pz plechu</t>
  </si>
  <si>
    <t>850165693</t>
  </si>
  <si>
    <t>Lemování prostupů z pozinkovaného plechu bez lišty, střech s krytinou skládanou nebo z plechu</t>
  </si>
  <si>
    <t>https://podminky.urs.cz/item/CS_URS_2024_01/764314412</t>
  </si>
  <si>
    <t>"lemování komínů</t>
  </si>
  <si>
    <t>((1,35*2+(0,21+0,25)*2)*0,4)*2</t>
  </si>
  <si>
    <t>(1,05*2+0,56*2)*0,4</t>
  </si>
  <si>
    <t>49</t>
  </si>
  <si>
    <t>764315631</t>
  </si>
  <si>
    <t>Lemování trub prostupovou manžetou z Pz s povrch úpravou střech s krytinou skládanou D do 75 mm</t>
  </si>
  <si>
    <t>-713811226</t>
  </si>
  <si>
    <t>Lemování trub, konzol, držáků a ostatních kusových prvků z pozinkovaného plechu s povrchovou úpravou střech s krytinou prostupovou manžetou do 75 mm</t>
  </si>
  <si>
    <t>https://podminky.urs.cz/item/CS_URS_2024_01/764315631</t>
  </si>
  <si>
    <t xml:space="preserve">"anténa </t>
  </si>
  <si>
    <t>50</t>
  </si>
  <si>
    <t>764315633</t>
  </si>
  <si>
    <t>Lemování trub prostupovou manžetou z Pz s povrch úpravou střech s krytinou skládanou D přes 100 do 150 mm</t>
  </si>
  <si>
    <t>626261136</t>
  </si>
  <si>
    <t>Lemování trub, konzol, držáků a ostatních kusových prvků z pozinkovaného plechu s povrchovou úpravou střech s krytinou prostupovou manžetou přes 100 do 150 mm</t>
  </si>
  <si>
    <t>https://podminky.urs.cz/item/CS_URS_2024_01/764315633</t>
  </si>
  <si>
    <t>"větrací hlavice</t>
  </si>
  <si>
    <t>51</t>
  </si>
  <si>
    <t>764511404</t>
  </si>
  <si>
    <t>Žlab podokapní půlkruhový z Pz plechu rš 330 mm</t>
  </si>
  <si>
    <t>-1218614723</t>
  </si>
  <si>
    <t>Žlab podokapní z pozinkovaného plechu včetně háků a čel půlkruhový rš 330 mm</t>
  </si>
  <si>
    <t>https://podminky.urs.cz/item/CS_URS_2024_01/764511404</t>
  </si>
  <si>
    <t>52</t>
  </si>
  <si>
    <t>764511424</t>
  </si>
  <si>
    <t>Roh nebo kout půlkruhového podokapního žlabu z Pz plechu rš 330 mm</t>
  </si>
  <si>
    <t>-649529633</t>
  </si>
  <si>
    <t>Žlab podokapní z pozinkovaného plechu včetně háků a čel roh nebo kout, žlabu půlkruhového rš 330 mm</t>
  </si>
  <si>
    <t>https://podminky.urs.cz/item/CS_URS_2024_01/764511424</t>
  </si>
  <si>
    <t>"v úrovni 12,84 m</t>
  </si>
  <si>
    <t>"v úrovni 14,75</t>
  </si>
  <si>
    <t>(8*2)</t>
  </si>
  <si>
    <t>53</t>
  </si>
  <si>
    <t>764511444</t>
  </si>
  <si>
    <t>Kotlík oválný (trychtýřový) pro podokapní žlaby z Pz plechu 330/100 mm</t>
  </si>
  <si>
    <t>-373857345</t>
  </si>
  <si>
    <t>Žlab podokapní z pozinkovaného plechu včetně háků a čel kotlík oválný (trychtýřový), rš žlabu/průměr svodu 330/100 mm</t>
  </si>
  <si>
    <t>https://podminky.urs.cz/item/CS_URS_2024_01/764511444</t>
  </si>
  <si>
    <t>54</t>
  </si>
  <si>
    <t>998764103</t>
  </si>
  <si>
    <t>Přesun hmot tonážní pro konstrukce klempířské v objektech v přes 12 do 24 m</t>
  </si>
  <si>
    <t>-562609700</t>
  </si>
  <si>
    <t>Přesun hmot pro konstrukce klempířské stanovený z hmotnosti přesunovaného materiálu vodorovná dopravní vzdálenost do 50 m základní v objektech výšky přes 12 do 24 m</t>
  </si>
  <si>
    <t>https://podminky.urs.cz/item/CS_URS_2024_01/998764103</t>
  </si>
  <si>
    <t>765</t>
  </si>
  <si>
    <t>Krytina skládaná</t>
  </si>
  <si>
    <t>55</t>
  </si>
  <si>
    <t>765151801</t>
  </si>
  <si>
    <t>Demontáž krytiny bitumenové ze šindelů do suti</t>
  </si>
  <si>
    <t>1973642390</t>
  </si>
  <si>
    <t>Demontáž krytiny bitumenové ze šindelů sklonu do 30° do suti</t>
  </si>
  <si>
    <t>https://podminky.urs.cz/item/CS_URS_2024_01/765151801</t>
  </si>
  <si>
    <t>56</t>
  </si>
  <si>
    <t>765151805</t>
  </si>
  <si>
    <t>Demontáž hřebene nebo nároží krytiny bitumenové ze šindelů do suti</t>
  </si>
  <si>
    <t>1885385351</t>
  </si>
  <si>
    <t>Demontáž krytiny bitumenové ze šindelů sklonu do 30° hřebene nebo nároží do suti</t>
  </si>
  <si>
    <t>https://podminky.urs.cz/item/CS_URS_2024_01/765151805</t>
  </si>
  <si>
    <t>"hřeben</t>
  </si>
  <si>
    <t>19,33-(1,35*2)</t>
  </si>
  <si>
    <t>"nároží</t>
  </si>
  <si>
    <t>(10,29*4)</t>
  </si>
  <si>
    <t>57</t>
  </si>
  <si>
    <t>765151811</t>
  </si>
  <si>
    <t>Příplatek k cenám demontáže bitumenové krytiny ze šindelů za sklon přes 30°</t>
  </si>
  <si>
    <t>-192613580</t>
  </si>
  <si>
    <t>Demontáž krytiny bitumenové ze šindelů Příplatek k cenám za sklon přes 30° demontáže krytiny</t>
  </si>
  <si>
    <t>https://podminky.urs.cz/item/CS_URS_2024_01/765151811</t>
  </si>
  <si>
    <t>58</t>
  </si>
  <si>
    <t>765151815</t>
  </si>
  <si>
    <t>Příplatek k cenám demontáže hřebene bitumenové krytiny ze šindelů za sklon přes 30°</t>
  </si>
  <si>
    <t>724525323</t>
  </si>
  <si>
    <t>Demontáž krytiny bitumenové ze šindelů Příplatek k cenám za sklon přes 30° demontáže hřebene nebo nároží</t>
  </si>
  <si>
    <t>https://podminky.urs.cz/item/CS_URS_2024_01/765151815</t>
  </si>
  <si>
    <t>59</t>
  </si>
  <si>
    <t>765191023</t>
  </si>
  <si>
    <t>Montáž pojistné hydroizolační nebo parotěsné kladené ve sklonu přes 20° s lepenými spoji na bednění</t>
  </si>
  <si>
    <t>889575212</t>
  </si>
  <si>
    <t>Montáž pojistné hydroizolační nebo parotěsné fólie kladené ve sklonu přes 20° s lepenými přesahy na bednění nebo tepelnou izolaci</t>
  </si>
  <si>
    <t>https://podminky.urs.cz/item/CS_URS_2024_01/765191023</t>
  </si>
  <si>
    <t>60</t>
  </si>
  <si>
    <t>28329036</t>
  </si>
  <si>
    <t>fólie kontaktní difuzně propustná pro doplňkovou hydroizolační vrstvu, třívrstvá mikroporézní PP 150g/m2 s integrovanou samolepící páskou</t>
  </si>
  <si>
    <t>928840389</t>
  </si>
  <si>
    <t>536,171*1,1 'Přepočtené koeficientem množství</t>
  </si>
  <si>
    <t>61</t>
  </si>
  <si>
    <t>998765113</t>
  </si>
  <si>
    <t>Přesun hmot tonážní pro krytiny skládané s omezením mechanizace v objektech v přes 12 do 24 m</t>
  </si>
  <si>
    <t>-191298236</t>
  </si>
  <si>
    <t>Přesun hmot pro krytiny skládané stanovený z hmotnosti přesunovaného materiálu vodorovná dopravní vzdálenost do 50 m s omezením mechanizace na objektech výšky přes 12 do 24 m</t>
  </si>
  <si>
    <t>https://podminky.urs.cz/item/CS_URS_2024_01/998765113</t>
  </si>
  <si>
    <t>766</t>
  </si>
  <si>
    <t>Konstrukce truhlářské</t>
  </si>
  <si>
    <t>62</t>
  </si>
  <si>
    <t>766671001</t>
  </si>
  <si>
    <t>Montáž střešního okna do krytiny ploché 55 x 78 cm</t>
  </si>
  <si>
    <t>61424097</t>
  </si>
  <si>
    <t>Montáž střešních oken dřevěných nebo plastových kyvných, výklopných/kyvných s okenním rámem a lemováním, s plisovaným límcem, s napojením na krytinu do krytiny ploché, rozměru 55 x 78 cm</t>
  </si>
  <si>
    <t>https://podminky.urs.cz/item/CS_URS_2024_01/766671001</t>
  </si>
  <si>
    <t>"střešní výlez</t>
  </si>
  <si>
    <t>63</t>
  </si>
  <si>
    <t>61140606</t>
  </si>
  <si>
    <t>výlez střešní pro sklon střechy 20-65° 46x61cm</t>
  </si>
  <si>
    <t>-1323535130</t>
  </si>
  <si>
    <t>64</t>
  </si>
  <si>
    <t>766671004</t>
  </si>
  <si>
    <t>Montáž střešního okna do krytiny ploché 78 x 118 cm</t>
  </si>
  <si>
    <t>-682590203</t>
  </si>
  <si>
    <t>Montáž střešních oken dřevěných nebo plastových kyvných, výklopných/kyvných s okenním rámem a lemováním, s plisovaným límcem, s napojením na krytinu do krytiny ploché, rozměru 78 x 118 cm</t>
  </si>
  <si>
    <t>https://podminky.urs.cz/item/CS_URS_2024_01/766671004</t>
  </si>
  <si>
    <t>65</t>
  </si>
  <si>
    <t>61124498</t>
  </si>
  <si>
    <t>okno střešní dřevěné kyvné, izolační trojsklo 78x118cm, Uw=1,1W/m2K Al oplechování</t>
  </si>
  <si>
    <t>-2099075509</t>
  </si>
  <si>
    <t>66</t>
  </si>
  <si>
    <t>61124163</t>
  </si>
  <si>
    <t>lemování střešních oken 78x118cm</t>
  </si>
  <si>
    <t>2087877089</t>
  </si>
  <si>
    <t>67</t>
  </si>
  <si>
    <t>766674811</t>
  </si>
  <si>
    <t>Demontáž střešního okna hladká krytina přes 30 do 45°</t>
  </si>
  <si>
    <t>190263774</t>
  </si>
  <si>
    <t>Demontáž střešních oken na krytině hladké a drážkové, sklonu přes 30 do 45°</t>
  </si>
  <si>
    <t>https://podminky.urs.cz/item/CS_URS_2024_01/766674811</t>
  </si>
  <si>
    <t>2 "výlez</t>
  </si>
  <si>
    <t>4 "střešní okno</t>
  </si>
  <si>
    <t>68</t>
  </si>
  <si>
    <t>998766113</t>
  </si>
  <si>
    <t>Přesun hmot tonážní pro kce truhlářské s omezením mechanizace v objektech v přes 12 do 24 m</t>
  </si>
  <si>
    <t>2042239309</t>
  </si>
  <si>
    <t>Přesun hmot pro konstrukce truhlářské stanovený z hmotnosti přesunovaného materiálu vodorovná dopravní vzdálenost do 50 m s omezením mechanizace v objektech výšky přes 12 do 24 m</t>
  </si>
  <si>
    <t>https://podminky.urs.cz/item/CS_URS_2024_01/998766113</t>
  </si>
  <si>
    <t>HZS</t>
  </si>
  <si>
    <t>Hodinové zúčtovací sazby</t>
  </si>
  <si>
    <t>69</t>
  </si>
  <si>
    <t>HZS2491</t>
  </si>
  <si>
    <t>Hodinová zúčtovací sazba dělník zednických výpomocí</t>
  </si>
  <si>
    <t>hod</t>
  </si>
  <si>
    <t>512</t>
  </si>
  <si>
    <t>1841985878</t>
  </si>
  <si>
    <t>Hodinové zúčtovací sazby profesí PSV zednické výpomoci a pomocné práce PSV dělník zednických výpomocí</t>
  </si>
  <si>
    <t>https://podminky.urs.cz/item/CS_URS_2024_01/HZS2491</t>
  </si>
  <si>
    <t>"stavební přípomoce, průrazy, záhozy, těžko měřitelné práce apod.</t>
  </si>
  <si>
    <t>(8,5*2)*14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</si>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</sst>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family val="2"/>
      <charset val="238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4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38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4" fillId="0" borderId="1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wrapText="1"/>
    </xf>
    <xf numFmtId="0" fontId="42" fillId="0" borderId="1" xfId="0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29" xfId="0" applyFont="1" applyBorder="1" applyAlignment="1">
      <alignment horizontal="left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podminky.urs.cz/item/CS_URS_2024_01/030001000" TargetMode="External"/><Relationship Id="rId1" Type="http://schemas.openxmlformats.org/officeDocument/2006/relationships/hyperlink" Target="https://podminky.urs.cz/item/CS_URS_2024_01/010001000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713151813" TargetMode="External"/><Relationship Id="rId18" Type="http://schemas.openxmlformats.org/officeDocument/2006/relationships/hyperlink" Target="https://podminky.urs.cz/item/CS_URS_2024_01/741A3002" TargetMode="External"/><Relationship Id="rId26" Type="http://schemas.openxmlformats.org/officeDocument/2006/relationships/hyperlink" Target="https://podminky.urs.cz/item/CS_URS_2024_01/762395000" TargetMode="External"/><Relationship Id="rId39" Type="http://schemas.openxmlformats.org/officeDocument/2006/relationships/hyperlink" Target="https://podminky.urs.cz/item/CS_URS_2024_01/764511444" TargetMode="External"/><Relationship Id="rId3" Type="http://schemas.openxmlformats.org/officeDocument/2006/relationships/hyperlink" Target="https://podminky.urs.cz/item/CS_URS_2024_01/941111822" TargetMode="External"/><Relationship Id="rId21" Type="http://schemas.openxmlformats.org/officeDocument/2006/relationships/hyperlink" Target="https://podminky.urs.cz/item/CS_URS_2024_01/762332931" TargetMode="External"/><Relationship Id="rId34" Type="http://schemas.openxmlformats.org/officeDocument/2006/relationships/hyperlink" Target="https://podminky.urs.cz/item/CS_URS_2024_01/764314412" TargetMode="External"/><Relationship Id="rId42" Type="http://schemas.openxmlformats.org/officeDocument/2006/relationships/hyperlink" Target="https://podminky.urs.cz/item/CS_URS_2024_01/765151805" TargetMode="External"/><Relationship Id="rId47" Type="http://schemas.openxmlformats.org/officeDocument/2006/relationships/hyperlink" Target="https://podminky.urs.cz/item/CS_URS_2024_01/766671001" TargetMode="External"/><Relationship Id="rId50" Type="http://schemas.openxmlformats.org/officeDocument/2006/relationships/hyperlink" Target="https://podminky.urs.cz/item/CS_URS_2024_01/998766113" TargetMode="External"/><Relationship Id="rId7" Type="http://schemas.openxmlformats.org/officeDocument/2006/relationships/hyperlink" Target="https://podminky.urs.cz/item/CS_URS_2024_01/997013509" TargetMode="External"/><Relationship Id="rId12" Type="http://schemas.openxmlformats.org/officeDocument/2006/relationships/hyperlink" Target="https://podminky.urs.cz/item/CS_URS_2024_01/713151141" TargetMode="External"/><Relationship Id="rId17" Type="http://schemas.openxmlformats.org/officeDocument/2006/relationships/hyperlink" Target="https://podminky.urs.cz/item/CS_URS_2024_01/741810001" TargetMode="External"/><Relationship Id="rId25" Type="http://schemas.openxmlformats.org/officeDocument/2006/relationships/hyperlink" Target="https://podminky.urs.cz/item/CS_URS_2024_01/762342523" TargetMode="External"/><Relationship Id="rId33" Type="http://schemas.openxmlformats.org/officeDocument/2006/relationships/hyperlink" Target="https://podminky.urs.cz/item/CS_URS_2024_01/764203156" TargetMode="External"/><Relationship Id="rId38" Type="http://schemas.openxmlformats.org/officeDocument/2006/relationships/hyperlink" Target="https://podminky.urs.cz/item/CS_URS_2024_01/764511424" TargetMode="External"/><Relationship Id="rId46" Type="http://schemas.openxmlformats.org/officeDocument/2006/relationships/hyperlink" Target="https://podminky.urs.cz/item/CS_URS_2024_01/998765113" TargetMode="External"/><Relationship Id="rId2" Type="http://schemas.openxmlformats.org/officeDocument/2006/relationships/hyperlink" Target="https://podminky.urs.cz/item/CS_URS_2024_01/941111222" TargetMode="External"/><Relationship Id="rId16" Type="http://schemas.openxmlformats.org/officeDocument/2006/relationships/hyperlink" Target="https://podminky.urs.cz/item/CS_URS_2024_01/998721123" TargetMode="External"/><Relationship Id="rId20" Type="http://schemas.openxmlformats.org/officeDocument/2006/relationships/hyperlink" Target="https://podminky.urs.cz/item/CS_URS_2024_01/762085112" TargetMode="External"/><Relationship Id="rId29" Type="http://schemas.openxmlformats.org/officeDocument/2006/relationships/hyperlink" Target="https://podminky.urs.cz/item/CS_URS_2024_01/998763333" TargetMode="External"/><Relationship Id="rId41" Type="http://schemas.openxmlformats.org/officeDocument/2006/relationships/hyperlink" Target="https://podminky.urs.cz/item/CS_URS_2024_01/765151801" TargetMode="External"/><Relationship Id="rId1" Type="http://schemas.openxmlformats.org/officeDocument/2006/relationships/hyperlink" Target="https://podminky.urs.cz/item/CS_URS_2024_01/941111122" TargetMode="External"/><Relationship Id="rId6" Type="http://schemas.openxmlformats.org/officeDocument/2006/relationships/hyperlink" Target="https://podminky.urs.cz/item/CS_URS_2024_01/997013501" TargetMode="External"/><Relationship Id="rId11" Type="http://schemas.openxmlformats.org/officeDocument/2006/relationships/hyperlink" Target="https://podminky.urs.cz/item/CS_URS_2024_01/713151132" TargetMode="External"/><Relationship Id="rId24" Type="http://schemas.openxmlformats.org/officeDocument/2006/relationships/hyperlink" Target="https://podminky.urs.cz/item/CS_URS_2024_01/762342214" TargetMode="External"/><Relationship Id="rId32" Type="http://schemas.openxmlformats.org/officeDocument/2006/relationships/hyperlink" Target="https://podminky.urs.cz/item/CS_URS_2024_01/764111403" TargetMode="External"/><Relationship Id="rId37" Type="http://schemas.openxmlformats.org/officeDocument/2006/relationships/hyperlink" Target="https://podminky.urs.cz/item/CS_URS_2024_01/764511404" TargetMode="External"/><Relationship Id="rId40" Type="http://schemas.openxmlformats.org/officeDocument/2006/relationships/hyperlink" Target="https://podminky.urs.cz/item/CS_URS_2024_01/998764103" TargetMode="External"/><Relationship Id="rId45" Type="http://schemas.openxmlformats.org/officeDocument/2006/relationships/hyperlink" Target="https://podminky.urs.cz/item/CS_URS_2024_01/765191023" TargetMode="External"/><Relationship Id="rId5" Type="http://schemas.openxmlformats.org/officeDocument/2006/relationships/hyperlink" Target="https://podminky.urs.cz/item/CS_URS_2024_01/997013312" TargetMode="External"/><Relationship Id="rId15" Type="http://schemas.openxmlformats.org/officeDocument/2006/relationships/hyperlink" Target="https://podminky.urs.cz/item/CS_URS_2024_01/721273153" TargetMode="External"/><Relationship Id="rId23" Type="http://schemas.openxmlformats.org/officeDocument/2006/relationships/hyperlink" Target="https://podminky.urs.cz/item/CS_URS_2024_01/762341210" TargetMode="External"/><Relationship Id="rId28" Type="http://schemas.openxmlformats.org/officeDocument/2006/relationships/hyperlink" Target="https://podminky.urs.cz/item/CS_URS_2024_01/763182411" TargetMode="External"/><Relationship Id="rId36" Type="http://schemas.openxmlformats.org/officeDocument/2006/relationships/hyperlink" Target="https://podminky.urs.cz/item/CS_URS_2024_01/764315633" TargetMode="External"/><Relationship Id="rId49" Type="http://schemas.openxmlformats.org/officeDocument/2006/relationships/hyperlink" Target="https://podminky.urs.cz/item/CS_URS_2024_01/766674811" TargetMode="External"/><Relationship Id="rId10" Type="http://schemas.openxmlformats.org/officeDocument/2006/relationships/hyperlink" Target="https://podminky.urs.cz/item/CS_URS_2024_01/713151131" TargetMode="External"/><Relationship Id="rId19" Type="http://schemas.openxmlformats.org/officeDocument/2006/relationships/hyperlink" Target="https://podminky.urs.cz/item/CS_URS_2024_01/762083121" TargetMode="External"/><Relationship Id="rId31" Type="http://schemas.openxmlformats.org/officeDocument/2006/relationships/hyperlink" Target="https://podminky.urs.cz/item/CS_URS_2024_01/764111401" TargetMode="External"/><Relationship Id="rId44" Type="http://schemas.openxmlformats.org/officeDocument/2006/relationships/hyperlink" Target="https://podminky.urs.cz/item/CS_URS_2024_01/765151815" TargetMode="External"/><Relationship Id="rId52" Type="http://schemas.openxmlformats.org/officeDocument/2006/relationships/drawing" Target="../drawings/drawing3.xml"/><Relationship Id="rId4" Type="http://schemas.openxmlformats.org/officeDocument/2006/relationships/hyperlink" Target="https://podminky.urs.cz/item/CS_URS_2024_01/993111111" TargetMode="External"/><Relationship Id="rId9" Type="http://schemas.openxmlformats.org/officeDocument/2006/relationships/hyperlink" Target="https://podminky.urs.cz/item/CS_URS_2024_01/713111121" TargetMode="External"/><Relationship Id="rId14" Type="http://schemas.openxmlformats.org/officeDocument/2006/relationships/hyperlink" Target="https://podminky.urs.cz/item/CS_URS_2024_01/998713103" TargetMode="External"/><Relationship Id="rId22" Type="http://schemas.openxmlformats.org/officeDocument/2006/relationships/hyperlink" Target="https://podminky.urs.cz/item/CS_URS_2024_01/762332932" TargetMode="External"/><Relationship Id="rId27" Type="http://schemas.openxmlformats.org/officeDocument/2006/relationships/hyperlink" Target="https://podminky.urs.cz/item/CS_URS_2024_01/998762103" TargetMode="External"/><Relationship Id="rId30" Type="http://schemas.openxmlformats.org/officeDocument/2006/relationships/hyperlink" Target="https://podminky.urs.cz/item/CS_URS_2024_01/764004801" TargetMode="External"/><Relationship Id="rId35" Type="http://schemas.openxmlformats.org/officeDocument/2006/relationships/hyperlink" Target="https://podminky.urs.cz/item/CS_URS_2024_01/764315631" TargetMode="External"/><Relationship Id="rId43" Type="http://schemas.openxmlformats.org/officeDocument/2006/relationships/hyperlink" Target="https://podminky.urs.cz/item/CS_URS_2024_01/765151811" TargetMode="External"/><Relationship Id="rId48" Type="http://schemas.openxmlformats.org/officeDocument/2006/relationships/hyperlink" Target="https://podminky.urs.cz/item/CS_URS_2024_01/766671004" TargetMode="External"/><Relationship Id="rId8" Type="http://schemas.openxmlformats.org/officeDocument/2006/relationships/hyperlink" Target="https://podminky.urs.cz/item/CS_URS_2024_01/997013871" TargetMode="External"/><Relationship Id="rId51" Type="http://schemas.openxmlformats.org/officeDocument/2006/relationships/hyperlink" Target="https://podminky.urs.cz/item/CS_URS_2024_01/HZS249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8"/>
  <sheetViews>
    <sheetView showGridLines="0" tabSelected="1" workbookViewId="0">
      <selection activeCell="BG23" sqref="BG23"/>
    </sheetView>
  </sheetViews>
  <sheetFormatPr defaultRowHeight="1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 x14ac:dyDescent="0.2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 x14ac:dyDescent="0.2">
      <c r="AR2" s="383"/>
      <c r="AS2" s="383"/>
      <c r="AT2" s="383"/>
      <c r="AU2" s="383"/>
      <c r="AV2" s="383"/>
      <c r="AW2" s="383"/>
      <c r="AX2" s="383"/>
      <c r="AY2" s="383"/>
      <c r="AZ2" s="383"/>
      <c r="BA2" s="383"/>
      <c r="BB2" s="383"/>
      <c r="BC2" s="383"/>
      <c r="BD2" s="383"/>
      <c r="BE2" s="383"/>
      <c r="BS2" s="20" t="s">
        <v>6</v>
      </c>
      <c r="BT2" s="20" t="s">
        <v>7</v>
      </c>
    </row>
    <row r="3" spans="1:74" s="1" customFormat="1" ht="6.95" customHeight="1" x14ac:dyDescent="0.2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 x14ac:dyDescent="0.2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 x14ac:dyDescent="0.2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47" t="s">
        <v>14</v>
      </c>
      <c r="L5" s="348"/>
      <c r="M5" s="348"/>
      <c r="N5" s="348"/>
      <c r="O5" s="348"/>
      <c r="P5" s="348"/>
      <c r="Q5" s="348"/>
      <c r="R5" s="348"/>
      <c r="S5" s="348"/>
      <c r="T5" s="348"/>
      <c r="U5" s="348"/>
      <c r="V5" s="348"/>
      <c r="W5" s="348"/>
      <c r="X5" s="348"/>
      <c r="Y5" s="348"/>
      <c r="Z5" s="348"/>
      <c r="AA5" s="348"/>
      <c r="AB5" s="348"/>
      <c r="AC5" s="348"/>
      <c r="AD5" s="348"/>
      <c r="AE5" s="348"/>
      <c r="AF5" s="348"/>
      <c r="AG5" s="348"/>
      <c r="AH5" s="348"/>
      <c r="AI5" s="348"/>
      <c r="AJ5" s="348"/>
      <c r="AK5" s="348"/>
      <c r="AL5" s="348"/>
      <c r="AM5" s="348"/>
      <c r="AN5" s="348"/>
      <c r="AO5" s="348"/>
      <c r="AP5" s="25"/>
      <c r="AQ5" s="25"/>
      <c r="AR5" s="23"/>
      <c r="BE5" s="344" t="s">
        <v>15</v>
      </c>
      <c r="BS5" s="20" t="s">
        <v>6</v>
      </c>
    </row>
    <row r="6" spans="1:74" s="1" customFormat="1" ht="36.950000000000003" customHeight="1" x14ac:dyDescent="0.2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49" t="s">
        <v>17</v>
      </c>
      <c r="L6" s="348"/>
      <c r="M6" s="348"/>
      <c r="N6" s="348"/>
      <c r="O6" s="348"/>
      <c r="P6" s="348"/>
      <c r="Q6" s="348"/>
      <c r="R6" s="348"/>
      <c r="S6" s="348"/>
      <c r="T6" s="348"/>
      <c r="U6" s="348"/>
      <c r="V6" s="348"/>
      <c r="W6" s="348"/>
      <c r="X6" s="348"/>
      <c r="Y6" s="348"/>
      <c r="Z6" s="348"/>
      <c r="AA6" s="348"/>
      <c r="AB6" s="348"/>
      <c r="AC6" s="348"/>
      <c r="AD6" s="348"/>
      <c r="AE6" s="348"/>
      <c r="AF6" s="348"/>
      <c r="AG6" s="348"/>
      <c r="AH6" s="348"/>
      <c r="AI6" s="348"/>
      <c r="AJ6" s="348"/>
      <c r="AK6" s="348"/>
      <c r="AL6" s="348"/>
      <c r="AM6" s="348"/>
      <c r="AN6" s="348"/>
      <c r="AO6" s="348"/>
      <c r="AP6" s="25"/>
      <c r="AQ6" s="25"/>
      <c r="AR6" s="23"/>
      <c r="BE6" s="345"/>
      <c r="BS6" s="20" t="s">
        <v>6</v>
      </c>
    </row>
    <row r="7" spans="1:74" s="1" customFormat="1" ht="12" customHeight="1" x14ac:dyDescent="0.2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345"/>
      <c r="BS7" s="20" t="s">
        <v>6</v>
      </c>
    </row>
    <row r="8" spans="1:74" s="1" customFormat="1" ht="12" customHeight="1" x14ac:dyDescent="0.2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3" t="s">
        <v>24</v>
      </c>
      <c r="AO8" s="25"/>
      <c r="AP8" s="25"/>
      <c r="AQ8" s="25"/>
      <c r="AR8" s="23"/>
      <c r="BE8" s="345"/>
      <c r="BS8" s="20" t="s">
        <v>6</v>
      </c>
    </row>
    <row r="9" spans="1:74" s="1" customFormat="1" ht="14.45" customHeight="1" x14ac:dyDescent="0.2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5"/>
      <c r="BS9" s="20" t="s">
        <v>6</v>
      </c>
    </row>
    <row r="10" spans="1:74" s="1" customFormat="1" ht="12" customHeight="1" x14ac:dyDescent="0.2">
      <c r="B10" s="24"/>
      <c r="C10" s="25"/>
      <c r="D10" s="32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5"/>
      <c r="BS10" s="20" t="s">
        <v>6</v>
      </c>
    </row>
    <row r="11" spans="1:74" s="1" customFormat="1" ht="18.399999999999999" customHeight="1" x14ac:dyDescent="0.2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29</v>
      </c>
      <c r="AL11" s="25"/>
      <c r="AM11" s="25"/>
      <c r="AN11" s="30" t="s">
        <v>19</v>
      </c>
      <c r="AO11" s="25"/>
      <c r="AP11" s="25"/>
      <c r="AQ11" s="25"/>
      <c r="AR11" s="23"/>
      <c r="BE11" s="345"/>
      <c r="BS11" s="20" t="s">
        <v>6</v>
      </c>
    </row>
    <row r="12" spans="1:74" s="1" customFormat="1" ht="6.95" customHeight="1" x14ac:dyDescent="0.2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5"/>
      <c r="BS12" s="20" t="s">
        <v>6</v>
      </c>
    </row>
    <row r="13" spans="1:74" s="1" customFormat="1" ht="12" customHeight="1" x14ac:dyDescent="0.2">
      <c r="B13" s="24"/>
      <c r="C13" s="25"/>
      <c r="D13" s="32" t="s">
        <v>30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26</v>
      </c>
      <c r="AL13" s="25"/>
      <c r="AM13" s="25"/>
      <c r="AN13" s="34" t="s">
        <v>31</v>
      </c>
      <c r="AO13" s="25"/>
      <c r="AP13" s="25"/>
      <c r="AQ13" s="25"/>
      <c r="AR13" s="23"/>
      <c r="BE13" s="345"/>
      <c r="BS13" s="20" t="s">
        <v>6</v>
      </c>
    </row>
    <row r="14" spans="1:74" ht="12.75" x14ac:dyDescent="0.2">
      <c r="B14" s="24"/>
      <c r="C14" s="25"/>
      <c r="D14" s="25"/>
      <c r="E14" s="350" t="s">
        <v>31</v>
      </c>
      <c r="F14" s="351"/>
      <c r="G14" s="351"/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51"/>
      <c r="S14" s="351"/>
      <c r="T14" s="351"/>
      <c r="U14" s="351"/>
      <c r="V14" s="351"/>
      <c r="W14" s="351"/>
      <c r="X14" s="351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2" t="s">
        <v>29</v>
      </c>
      <c r="AL14" s="25"/>
      <c r="AM14" s="25"/>
      <c r="AN14" s="34" t="s">
        <v>31</v>
      </c>
      <c r="AO14" s="25"/>
      <c r="AP14" s="25"/>
      <c r="AQ14" s="25"/>
      <c r="AR14" s="23"/>
      <c r="BE14" s="345"/>
      <c r="BS14" s="20" t="s">
        <v>6</v>
      </c>
    </row>
    <row r="15" spans="1:74" s="1" customFormat="1" ht="6.95" customHeight="1" x14ac:dyDescent="0.2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5"/>
      <c r="BS15" s="20" t="s">
        <v>4</v>
      </c>
    </row>
    <row r="16" spans="1:74" s="1" customFormat="1" ht="12" customHeight="1" x14ac:dyDescent="0.2">
      <c r="B16" s="24"/>
      <c r="C16" s="25"/>
      <c r="D16" s="32" t="s">
        <v>32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26</v>
      </c>
      <c r="AL16" s="25"/>
      <c r="AM16" s="25"/>
      <c r="AN16" s="30" t="s">
        <v>33</v>
      </c>
      <c r="AO16" s="25"/>
      <c r="AP16" s="25"/>
      <c r="AQ16" s="25"/>
      <c r="AR16" s="23"/>
      <c r="BE16" s="345"/>
      <c r="BS16" s="20" t="s">
        <v>4</v>
      </c>
    </row>
    <row r="17" spans="1:71" s="1" customFormat="1" ht="18.399999999999999" customHeight="1" x14ac:dyDescent="0.2">
      <c r="B17" s="24"/>
      <c r="C17" s="25"/>
      <c r="D17" s="25"/>
      <c r="E17" s="30" t="s">
        <v>34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345"/>
      <c r="BS17" s="20" t="s">
        <v>35</v>
      </c>
    </row>
    <row r="18" spans="1:71" s="1" customFormat="1" ht="6.95" customHeight="1" x14ac:dyDescent="0.2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5"/>
      <c r="BS18" s="20" t="s">
        <v>6</v>
      </c>
    </row>
    <row r="19" spans="1:71" s="1" customFormat="1" ht="12" customHeight="1" x14ac:dyDescent="0.2">
      <c r="B19" s="24"/>
      <c r="C19" s="25"/>
      <c r="D19" s="32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26</v>
      </c>
      <c r="AL19" s="25"/>
      <c r="AM19" s="25"/>
      <c r="AN19" s="30" t="s">
        <v>37</v>
      </c>
      <c r="AO19" s="25"/>
      <c r="AP19" s="25"/>
      <c r="AQ19" s="25"/>
      <c r="AR19" s="23"/>
      <c r="BE19" s="345"/>
      <c r="BS19" s="20" t="s">
        <v>6</v>
      </c>
    </row>
    <row r="20" spans="1:71" s="1" customFormat="1" ht="18.399999999999999" customHeight="1" x14ac:dyDescent="0.2">
      <c r="B20" s="24"/>
      <c r="C20" s="25"/>
      <c r="D20" s="25"/>
      <c r="E20" s="30" t="s">
        <v>38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29</v>
      </c>
      <c r="AL20" s="25"/>
      <c r="AM20" s="25"/>
      <c r="AN20" s="30" t="s">
        <v>19</v>
      </c>
      <c r="AO20" s="25"/>
      <c r="AP20" s="25"/>
      <c r="AQ20" s="25"/>
      <c r="AR20" s="23"/>
      <c r="BE20" s="345"/>
      <c r="BS20" s="20" t="s">
        <v>35</v>
      </c>
    </row>
    <row r="21" spans="1:71" s="1" customFormat="1" ht="6.95" customHeight="1" x14ac:dyDescent="0.2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5"/>
    </row>
    <row r="22" spans="1:71" s="1" customFormat="1" ht="12" customHeight="1" x14ac:dyDescent="0.2">
      <c r="B22" s="24"/>
      <c r="C22" s="25"/>
      <c r="D22" s="32" t="s">
        <v>39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5"/>
    </row>
    <row r="23" spans="1:71" s="1" customFormat="1" ht="47.25" customHeight="1" x14ac:dyDescent="0.2">
      <c r="B23" s="24"/>
      <c r="C23" s="25"/>
      <c r="D23" s="25"/>
      <c r="E23" s="352" t="s">
        <v>40</v>
      </c>
      <c r="F23" s="352"/>
      <c r="G23" s="352"/>
      <c r="H23" s="352"/>
      <c r="I23" s="352"/>
      <c r="J23" s="352"/>
      <c r="K23" s="352"/>
      <c r="L23" s="352"/>
      <c r="M23" s="352"/>
      <c r="N23" s="352"/>
      <c r="O23" s="352"/>
      <c r="P23" s="352"/>
      <c r="Q23" s="352"/>
      <c r="R23" s="352"/>
      <c r="S23" s="352"/>
      <c r="T23" s="352"/>
      <c r="U23" s="352"/>
      <c r="V23" s="352"/>
      <c r="W23" s="352"/>
      <c r="X23" s="352"/>
      <c r="Y23" s="352"/>
      <c r="Z23" s="352"/>
      <c r="AA23" s="352"/>
      <c r="AB23" s="352"/>
      <c r="AC23" s="352"/>
      <c r="AD23" s="352"/>
      <c r="AE23" s="352"/>
      <c r="AF23" s="352"/>
      <c r="AG23" s="352"/>
      <c r="AH23" s="352"/>
      <c r="AI23" s="352"/>
      <c r="AJ23" s="352"/>
      <c r="AK23" s="352"/>
      <c r="AL23" s="352"/>
      <c r="AM23" s="352"/>
      <c r="AN23" s="352"/>
      <c r="AO23" s="25"/>
      <c r="AP23" s="25"/>
      <c r="AQ23" s="25"/>
      <c r="AR23" s="23"/>
      <c r="BE23" s="345"/>
    </row>
    <row r="24" spans="1:71" s="1" customFormat="1" ht="6.95" customHeight="1" x14ac:dyDescent="0.2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5"/>
    </row>
    <row r="25" spans="1:71" s="1" customFormat="1" ht="6.95" customHeight="1" x14ac:dyDescent="0.2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45"/>
    </row>
    <row r="26" spans="1:71" s="2" customFormat="1" ht="25.9" customHeight="1" x14ac:dyDescent="0.2">
      <c r="A26" s="37"/>
      <c r="B26" s="38"/>
      <c r="C26" s="39"/>
      <c r="D26" s="40" t="s">
        <v>41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53">
        <f>ROUND(AG54,2)</f>
        <v>0</v>
      </c>
      <c r="AL26" s="354"/>
      <c r="AM26" s="354"/>
      <c r="AN26" s="354"/>
      <c r="AO26" s="354"/>
      <c r="AP26" s="39"/>
      <c r="AQ26" s="39"/>
      <c r="AR26" s="42"/>
      <c r="BE26" s="345"/>
    </row>
    <row r="27" spans="1:71" s="2" customFormat="1" ht="6.95" customHeight="1" x14ac:dyDescent="0.2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45"/>
    </row>
    <row r="28" spans="1:71" s="2" customFormat="1" ht="12.75" x14ac:dyDescent="0.2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55" t="s">
        <v>42</v>
      </c>
      <c r="M28" s="355"/>
      <c r="N28" s="355"/>
      <c r="O28" s="355"/>
      <c r="P28" s="355"/>
      <c r="Q28" s="39"/>
      <c r="R28" s="39"/>
      <c r="S28" s="39"/>
      <c r="T28" s="39"/>
      <c r="U28" s="39"/>
      <c r="V28" s="39"/>
      <c r="W28" s="355" t="s">
        <v>43</v>
      </c>
      <c r="X28" s="355"/>
      <c r="Y28" s="355"/>
      <c r="Z28" s="355"/>
      <c r="AA28" s="355"/>
      <c r="AB28" s="355"/>
      <c r="AC28" s="355"/>
      <c r="AD28" s="355"/>
      <c r="AE28" s="355"/>
      <c r="AF28" s="39"/>
      <c r="AG28" s="39"/>
      <c r="AH28" s="39"/>
      <c r="AI28" s="39"/>
      <c r="AJ28" s="39"/>
      <c r="AK28" s="355" t="s">
        <v>44</v>
      </c>
      <c r="AL28" s="355"/>
      <c r="AM28" s="355"/>
      <c r="AN28" s="355"/>
      <c r="AO28" s="355"/>
      <c r="AP28" s="39"/>
      <c r="AQ28" s="39"/>
      <c r="AR28" s="42"/>
      <c r="BE28" s="345"/>
    </row>
    <row r="29" spans="1:71" s="3" customFormat="1" ht="14.45" customHeight="1" x14ac:dyDescent="0.2">
      <c r="B29" s="43"/>
      <c r="C29" s="44"/>
      <c r="D29" s="32" t="s">
        <v>45</v>
      </c>
      <c r="E29" s="44"/>
      <c r="F29" s="32" t="s">
        <v>47</v>
      </c>
      <c r="G29" s="44"/>
      <c r="H29" s="44"/>
      <c r="I29" s="44"/>
      <c r="J29" s="44"/>
      <c r="K29" s="44"/>
      <c r="L29" s="358">
        <v>0.12</v>
      </c>
      <c r="M29" s="357"/>
      <c r="N29" s="357"/>
      <c r="O29" s="357"/>
      <c r="P29" s="357"/>
      <c r="Q29" s="44"/>
      <c r="R29" s="44"/>
      <c r="S29" s="44"/>
      <c r="T29" s="44"/>
      <c r="U29" s="44"/>
      <c r="V29" s="44"/>
      <c r="W29" s="356">
        <f>ROUND(AZ54, 2)</f>
        <v>0</v>
      </c>
      <c r="X29" s="357"/>
      <c r="Y29" s="357"/>
      <c r="Z29" s="357"/>
      <c r="AA29" s="357"/>
      <c r="AB29" s="357"/>
      <c r="AC29" s="357"/>
      <c r="AD29" s="357"/>
      <c r="AE29" s="357"/>
      <c r="AF29" s="44"/>
      <c r="AG29" s="44"/>
      <c r="AH29" s="44"/>
      <c r="AI29" s="44"/>
      <c r="AJ29" s="44"/>
      <c r="AK29" s="356">
        <f>ROUND(AV54, 2)</f>
        <v>0</v>
      </c>
      <c r="AL29" s="357"/>
      <c r="AM29" s="357"/>
      <c r="AN29" s="357"/>
      <c r="AO29" s="357"/>
      <c r="AP29" s="44"/>
      <c r="AQ29" s="44"/>
      <c r="AR29" s="45"/>
      <c r="BE29" s="346"/>
    </row>
    <row r="30" spans="1:71" s="3" customFormat="1" ht="14.45" customHeight="1" x14ac:dyDescent="0.2">
      <c r="B30" s="43"/>
      <c r="C30" s="44"/>
      <c r="D30" s="44"/>
      <c r="E30" s="44"/>
      <c r="F30" s="32" t="s">
        <v>46</v>
      </c>
      <c r="G30" s="44"/>
      <c r="H30" s="44"/>
      <c r="I30" s="44"/>
      <c r="J30" s="44"/>
      <c r="K30" s="44"/>
      <c r="L30" s="358">
        <v>0.21</v>
      </c>
      <c r="M30" s="357"/>
      <c r="N30" s="357"/>
      <c r="O30" s="357"/>
      <c r="P30" s="357"/>
      <c r="Q30" s="44"/>
      <c r="R30" s="44"/>
      <c r="S30" s="44"/>
      <c r="T30" s="44"/>
      <c r="U30" s="44"/>
      <c r="V30" s="44"/>
      <c r="W30" s="356">
        <f>ROUND(BA54, 2)</f>
        <v>0</v>
      </c>
      <c r="X30" s="357"/>
      <c r="Y30" s="357"/>
      <c r="Z30" s="357"/>
      <c r="AA30" s="357"/>
      <c r="AB30" s="357"/>
      <c r="AC30" s="357"/>
      <c r="AD30" s="357"/>
      <c r="AE30" s="357"/>
      <c r="AF30" s="44"/>
      <c r="AG30" s="44"/>
      <c r="AH30" s="44"/>
      <c r="AI30" s="44"/>
      <c r="AJ30" s="44"/>
      <c r="AK30" s="356">
        <f>ROUND(AW54, 2)</f>
        <v>0</v>
      </c>
      <c r="AL30" s="357"/>
      <c r="AM30" s="357"/>
      <c r="AN30" s="357"/>
      <c r="AO30" s="357"/>
      <c r="AP30" s="44"/>
      <c r="AQ30" s="44"/>
      <c r="AR30" s="45"/>
      <c r="BE30" s="346"/>
    </row>
    <row r="31" spans="1:71" s="3" customFormat="1" ht="14.45" hidden="1" customHeight="1" x14ac:dyDescent="0.2">
      <c r="B31" s="43"/>
      <c r="C31" s="44"/>
      <c r="D31" s="44"/>
      <c r="E31" s="44"/>
      <c r="F31" s="32" t="s">
        <v>48</v>
      </c>
      <c r="G31" s="44"/>
      <c r="H31" s="44"/>
      <c r="I31" s="44"/>
      <c r="J31" s="44"/>
      <c r="K31" s="44"/>
      <c r="L31" s="358">
        <v>0.21</v>
      </c>
      <c r="M31" s="357"/>
      <c r="N31" s="357"/>
      <c r="O31" s="357"/>
      <c r="P31" s="357"/>
      <c r="Q31" s="44"/>
      <c r="R31" s="44"/>
      <c r="S31" s="44"/>
      <c r="T31" s="44"/>
      <c r="U31" s="44"/>
      <c r="V31" s="44"/>
      <c r="W31" s="356">
        <f>ROUND(BB54, 2)</f>
        <v>0</v>
      </c>
      <c r="X31" s="357"/>
      <c r="Y31" s="357"/>
      <c r="Z31" s="357"/>
      <c r="AA31" s="357"/>
      <c r="AB31" s="357"/>
      <c r="AC31" s="357"/>
      <c r="AD31" s="357"/>
      <c r="AE31" s="357"/>
      <c r="AF31" s="44"/>
      <c r="AG31" s="44"/>
      <c r="AH31" s="44"/>
      <c r="AI31" s="44"/>
      <c r="AJ31" s="44"/>
      <c r="AK31" s="356">
        <v>0</v>
      </c>
      <c r="AL31" s="357"/>
      <c r="AM31" s="357"/>
      <c r="AN31" s="357"/>
      <c r="AO31" s="357"/>
      <c r="AP31" s="44"/>
      <c r="AQ31" s="44"/>
      <c r="AR31" s="45"/>
      <c r="BE31" s="346"/>
    </row>
    <row r="32" spans="1:71" s="3" customFormat="1" ht="14.45" hidden="1" customHeight="1" x14ac:dyDescent="0.2">
      <c r="B32" s="43"/>
      <c r="C32" s="44"/>
      <c r="D32" s="44"/>
      <c r="E32" s="44"/>
      <c r="F32" s="32" t="s">
        <v>49</v>
      </c>
      <c r="G32" s="44"/>
      <c r="H32" s="44"/>
      <c r="I32" s="44"/>
      <c r="J32" s="44"/>
      <c r="K32" s="44"/>
      <c r="L32" s="358">
        <v>0.12</v>
      </c>
      <c r="M32" s="357"/>
      <c r="N32" s="357"/>
      <c r="O32" s="357"/>
      <c r="P32" s="357"/>
      <c r="Q32" s="44"/>
      <c r="R32" s="44"/>
      <c r="S32" s="44"/>
      <c r="T32" s="44"/>
      <c r="U32" s="44"/>
      <c r="V32" s="44"/>
      <c r="W32" s="356">
        <f>ROUND(BC54, 2)</f>
        <v>0</v>
      </c>
      <c r="X32" s="357"/>
      <c r="Y32" s="357"/>
      <c r="Z32" s="357"/>
      <c r="AA32" s="357"/>
      <c r="AB32" s="357"/>
      <c r="AC32" s="357"/>
      <c r="AD32" s="357"/>
      <c r="AE32" s="357"/>
      <c r="AF32" s="44"/>
      <c r="AG32" s="44"/>
      <c r="AH32" s="44"/>
      <c r="AI32" s="44"/>
      <c r="AJ32" s="44"/>
      <c r="AK32" s="356">
        <v>0</v>
      </c>
      <c r="AL32" s="357"/>
      <c r="AM32" s="357"/>
      <c r="AN32" s="357"/>
      <c r="AO32" s="357"/>
      <c r="AP32" s="44"/>
      <c r="AQ32" s="44"/>
      <c r="AR32" s="45"/>
      <c r="BE32" s="346"/>
    </row>
    <row r="33" spans="1:57" s="3" customFormat="1" ht="14.45" hidden="1" customHeight="1" x14ac:dyDescent="0.2">
      <c r="B33" s="43"/>
      <c r="C33" s="44"/>
      <c r="D33" s="44"/>
      <c r="E33" s="44"/>
      <c r="F33" s="32" t="s">
        <v>50</v>
      </c>
      <c r="G33" s="44"/>
      <c r="H33" s="44"/>
      <c r="I33" s="44"/>
      <c r="J33" s="44"/>
      <c r="K33" s="44"/>
      <c r="L33" s="358">
        <v>0</v>
      </c>
      <c r="M33" s="357"/>
      <c r="N33" s="357"/>
      <c r="O33" s="357"/>
      <c r="P33" s="357"/>
      <c r="Q33" s="44"/>
      <c r="R33" s="44"/>
      <c r="S33" s="44"/>
      <c r="T33" s="44"/>
      <c r="U33" s="44"/>
      <c r="V33" s="44"/>
      <c r="W33" s="356">
        <f>ROUND(BD54, 2)</f>
        <v>0</v>
      </c>
      <c r="X33" s="357"/>
      <c r="Y33" s="357"/>
      <c r="Z33" s="357"/>
      <c r="AA33" s="357"/>
      <c r="AB33" s="357"/>
      <c r="AC33" s="357"/>
      <c r="AD33" s="357"/>
      <c r="AE33" s="357"/>
      <c r="AF33" s="44"/>
      <c r="AG33" s="44"/>
      <c r="AH33" s="44"/>
      <c r="AI33" s="44"/>
      <c r="AJ33" s="44"/>
      <c r="AK33" s="356">
        <v>0</v>
      </c>
      <c r="AL33" s="357"/>
      <c r="AM33" s="357"/>
      <c r="AN33" s="357"/>
      <c r="AO33" s="357"/>
      <c r="AP33" s="44"/>
      <c r="AQ33" s="44"/>
      <c r="AR33" s="45"/>
    </row>
    <row r="34" spans="1:57" s="2" customFormat="1" ht="6.95" customHeight="1" x14ac:dyDescent="0.2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 x14ac:dyDescent="0.2">
      <c r="A35" s="37"/>
      <c r="B35" s="38"/>
      <c r="C35" s="46"/>
      <c r="D35" s="47" t="s">
        <v>51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52</v>
      </c>
      <c r="U35" s="48"/>
      <c r="V35" s="48"/>
      <c r="W35" s="48"/>
      <c r="X35" s="359" t="s">
        <v>53</v>
      </c>
      <c r="Y35" s="360"/>
      <c r="Z35" s="360"/>
      <c r="AA35" s="360"/>
      <c r="AB35" s="360"/>
      <c r="AC35" s="48"/>
      <c r="AD35" s="48"/>
      <c r="AE35" s="48"/>
      <c r="AF35" s="48"/>
      <c r="AG35" s="48"/>
      <c r="AH35" s="48"/>
      <c r="AI35" s="48"/>
      <c r="AJ35" s="48"/>
      <c r="AK35" s="361">
        <f>SUM(AK26:AK33)</f>
        <v>0</v>
      </c>
      <c r="AL35" s="360"/>
      <c r="AM35" s="360"/>
      <c r="AN35" s="360"/>
      <c r="AO35" s="362"/>
      <c r="AP35" s="46"/>
      <c r="AQ35" s="46"/>
      <c r="AR35" s="42"/>
      <c r="BE35" s="37"/>
    </row>
    <row r="36" spans="1:57" s="2" customFormat="1" ht="6.95" customHeight="1" x14ac:dyDescent="0.2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 x14ac:dyDescent="0.2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 x14ac:dyDescent="0.2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 x14ac:dyDescent="0.2">
      <c r="A42" s="37"/>
      <c r="B42" s="38"/>
      <c r="C42" s="26" t="s">
        <v>54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 x14ac:dyDescent="0.2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 x14ac:dyDescent="0.2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2024003_R01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 x14ac:dyDescent="0.2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63" t="str">
        <f>K6</f>
        <v>Oprava střechy BD  č.p. 204</v>
      </c>
      <c r="M45" s="364"/>
      <c r="N45" s="364"/>
      <c r="O45" s="364"/>
      <c r="P45" s="364"/>
      <c r="Q45" s="364"/>
      <c r="R45" s="364"/>
      <c r="S45" s="364"/>
      <c r="T45" s="364"/>
      <c r="U45" s="364"/>
      <c r="V45" s="364"/>
      <c r="W45" s="364"/>
      <c r="X45" s="364"/>
      <c r="Y45" s="364"/>
      <c r="Z45" s="364"/>
      <c r="AA45" s="364"/>
      <c r="AB45" s="364"/>
      <c r="AC45" s="364"/>
      <c r="AD45" s="364"/>
      <c r="AE45" s="364"/>
      <c r="AF45" s="364"/>
      <c r="AG45" s="364"/>
      <c r="AH45" s="364"/>
      <c r="AI45" s="364"/>
      <c r="AJ45" s="364"/>
      <c r="AK45" s="364"/>
      <c r="AL45" s="364"/>
      <c r="AM45" s="364"/>
      <c r="AN45" s="364"/>
      <c r="AO45" s="364"/>
      <c r="AP45" s="59"/>
      <c r="AQ45" s="59"/>
      <c r="AR45" s="60"/>
    </row>
    <row r="46" spans="1:57" s="2" customFormat="1" ht="6.95" customHeight="1" x14ac:dyDescent="0.2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 x14ac:dyDescent="0.2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>Domažlice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365" t="str">
        <f>IF(AN8= "","",AN8)</f>
        <v>2. 1. 2025</v>
      </c>
      <c r="AN47" s="365"/>
      <c r="AO47" s="39"/>
      <c r="AP47" s="39"/>
      <c r="AQ47" s="39"/>
      <c r="AR47" s="42"/>
      <c r="BE47" s="37"/>
    </row>
    <row r="48" spans="1:57" s="2" customFormat="1" ht="6.95" customHeight="1" x14ac:dyDescent="0.2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1" s="2" customFormat="1" ht="15.2" customHeight="1" x14ac:dyDescent="0.2">
      <c r="A49" s="37"/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Město Domažlice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32</v>
      </c>
      <c r="AJ49" s="39"/>
      <c r="AK49" s="39"/>
      <c r="AL49" s="39"/>
      <c r="AM49" s="366" t="str">
        <f>IF(E17="","",E17)</f>
        <v xml:space="preserve">PK Jakub Baštář </v>
      </c>
      <c r="AN49" s="367"/>
      <c r="AO49" s="367"/>
      <c r="AP49" s="367"/>
      <c r="AQ49" s="39"/>
      <c r="AR49" s="42"/>
      <c r="AS49" s="368" t="s">
        <v>55</v>
      </c>
      <c r="AT49" s="369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1" s="2" customFormat="1" ht="15.2" customHeight="1" x14ac:dyDescent="0.2">
      <c r="A50" s="37"/>
      <c r="B50" s="38"/>
      <c r="C50" s="32" t="s">
        <v>30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36</v>
      </c>
      <c r="AJ50" s="39"/>
      <c r="AK50" s="39"/>
      <c r="AL50" s="39"/>
      <c r="AM50" s="366" t="str">
        <f>IF(E20="","",E20)</f>
        <v>Jakub Vilingr</v>
      </c>
      <c r="AN50" s="367"/>
      <c r="AO50" s="367"/>
      <c r="AP50" s="367"/>
      <c r="AQ50" s="39"/>
      <c r="AR50" s="42"/>
      <c r="AS50" s="370"/>
      <c r="AT50" s="371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1" s="2" customFormat="1" ht="10.9" customHeight="1" x14ac:dyDescent="0.2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72"/>
      <c r="AT51" s="373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1" s="2" customFormat="1" ht="29.25" customHeight="1" x14ac:dyDescent="0.2">
      <c r="A52" s="37"/>
      <c r="B52" s="38"/>
      <c r="C52" s="374" t="s">
        <v>56</v>
      </c>
      <c r="D52" s="375"/>
      <c r="E52" s="375"/>
      <c r="F52" s="375"/>
      <c r="G52" s="375"/>
      <c r="H52" s="69"/>
      <c r="I52" s="376" t="s">
        <v>57</v>
      </c>
      <c r="J52" s="375"/>
      <c r="K52" s="375"/>
      <c r="L52" s="375"/>
      <c r="M52" s="375"/>
      <c r="N52" s="375"/>
      <c r="O52" s="375"/>
      <c r="P52" s="375"/>
      <c r="Q52" s="375"/>
      <c r="R52" s="375"/>
      <c r="S52" s="375"/>
      <c r="T52" s="375"/>
      <c r="U52" s="375"/>
      <c r="V52" s="375"/>
      <c r="W52" s="375"/>
      <c r="X52" s="375"/>
      <c r="Y52" s="375"/>
      <c r="Z52" s="375"/>
      <c r="AA52" s="375"/>
      <c r="AB52" s="375"/>
      <c r="AC52" s="375"/>
      <c r="AD52" s="375"/>
      <c r="AE52" s="375"/>
      <c r="AF52" s="375"/>
      <c r="AG52" s="377" t="s">
        <v>58</v>
      </c>
      <c r="AH52" s="375"/>
      <c r="AI52" s="375"/>
      <c r="AJ52" s="375"/>
      <c r="AK52" s="375"/>
      <c r="AL52" s="375"/>
      <c r="AM52" s="375"/>
      <c r="AN52" s="376" t="s">
        <v>59</v>
      </c>
      <c r="AO52" s="375"/>
      <c r="AP52" s="375"/>
      <c r="AQ52" s="70" t="s">
        <v>60</v>
      </c>
      <c r="AR52" s="42"/>
      <c r="AS52" s="71" t="s">
        <v>61</v>
      </c>
      <c r="AT52" s="72" t="s">
        <v>62</v>
      </c>
      <c r="AU52" s="72" t="s">
        <v>63</v>
      </c>
      <c r="AV52" s="72" t="s">
        <v>64</v>
      </c>
      <c r="AW52" s="72" t="s">
        <v>65</v>
      </c>
      <c r="AX52" s="72" t="s">
        <v>66</v>
      </c>
      <c r="AY52" s="72" t="s">
        <v>67</v>
      </c>
      <c r="AZ52" s="72" t="s">
        <v>68</v>
      </c>
      <c r="BA52" s="72" t="s">
        <v>69</v>
      </c>
      <c r="BB52" s="72" t="s">
        <v>70</v>
      </c>
      <c r="BC52" s="72" t="s">
        <v>71</v>
      </c>
      <c r="BD52" s="73" t="s">
        <v>72</v>
      </c>
      <c r="BE52" s="37"/>
    </row>
    <row r="53" spans="1:91" s="2" customFormat="1" ht="10.9" customHeight="1" x14ac:dyDescent="0.2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1" s="6" customFormat="1" ht="32.450000000000003" customHeight="1" x14ac:dyDescent="0.2">
      <c r="B54" s="77"/>
      <c r="C54" s="78" t="s">
        <v>73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81">
        <f>ROUND(SUM(AG55:AG56),2)</f>
        <v>0</v>
      </c>
      <c r="AH54" s="381"/>
      <c r="AI54" s="381"/>
      <c r="AJ54" s="381"/>
      <c r="AK54" s="381"/>
      <c r="AL54" s="381"/>
      <c r="AM54" s="381"/>
      <c r="AN54" s="382">
        <f>SUM(AG54,AT54)</f>
        <v>0</v>
      </c>
      <c r="AO54" s="382"/>
      <c r="AP54" s="382"/>
      <c r="AQ54" s="81" t="s">
        <v>19</v>
      </c>
      <c r="AR54" s="82"/>
      <c r="AS54" s="83">
        <f>ROUND(SUM(AS55:AS56),2)</f>
        <v>0</v>
      </c>
      <c r="AT54" s="84">
        <f>ROUND(SUM(AV54:AW54),2)</f>
        <v>0</v>
      </c>
      <c r="AU54" s="85">
        <f>ROUND(SUM(AU55:AU56),5)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ROUND(SUM(AZ55:AZ56),2)</f>
        <v>0</v>
      </c>
      <c r="BA54" s="84">
        <f>ROUND(SUM(BA55:BA56),2)</f>
        <v>0</v>
      </c>
      <c r="BB54" s="84">
        <f>ROUND(SUM(BB55:BB56),2)</f>
        <v>0</v>
      </c>
      <c r="BC54" s="84">
        <f>ROUND(SUM(BC55:BC56),2)</f>
        <v>0</v>
      </c>
      <c r="BD54" s="86">
        <f>ROUND(SUM(BD55:BD56),2)</f>
        <v>0</v>
      </c>
      <c r="BS54" s="87" t="s">
        <v>74</v>
      </c>
      <c r="BT54" s="87" t="s">
        <v>75</v>
      </c>
      <c r="BU54" s="88" t="s">
        <v>76</v>
      </c>
      <c r="BV54" s="87" t="s">
        <v>77</v>
      </c>
      <c r="BW54" s="87" t="s">
        <v>5</v>
      </c>
      <c r="BX54" s="87" t="s">
        <v>78</v>
      </c>
      <c r="CL54" s="87" t="s">
        <v>19</v>
      </c>
    </row>
    <row r="55" spans="1:91" s="7" customFormat="1" ht="16.5" customHeight="1" x14ac:dyDescent="0.2">
      <c r="A55" s="89" t="s">
        <v>79</v>
      </c>
      <c r="B55" s="90"/>
      <c r="C55" s="91"/>
      <c r="D55" s="380" t="s">
        <v>80</v>
      </c>
      <c r="E55" s="380"/>
      <c r="F55" s="380"/>
      <c r="G55" s="380"/>
      <c r="H55" s="380"/>
      <c r="I55" s="92"/>
      <c r="J55" s="380" t="s">
        <v>81</v>
      </c>
      <c r="K55" s="380"/>
      <c r="L55" s="380"/>
      <c r="M55" s="380"/>
      <c r="N55" s="380"/>
      <c r="O55" s="380"/>
      <c r="P55" s="380"/>
      <c r="Q55" s="380"/>
      <c r="R55" s="380"/>
      <c r="S55" s="380"/>
      <c r="T55" s="380"/>
      <c r="U55" s="380"/>
      <c r="V55" s="380"/>
      <c r="W55" s="380"/>
      <c r="X55" s="380"/>
      <c r="Y55" s="380"/>
      <c r="Z55" s="380"/>
      <c r="AA55" s="380"/>
      <c r="AB55" s="380"/>
      <c r="AC55" s="380"/>
      <c r="AD55" s="380"/>
      <c r="AE55" s="380"/>
      <c r="AF55" s="380"/>
      <c r="AG55" s="378">
        <f>'VRN - Vedlejší rozpočtové...'!J30</f>
        <v>0</v>
      </c>
      <c r="AH55" s="379"/>
      <c r="AI55" s="379"/>
      <c r="AJ55" s="379"/>
      <c r="AK55" s="379"/>
      <c r="AL55" s="379"/>
      <c r="AM55" s="379"/>
      <c r="AN55" s="378">
        <f>SUM(AG55,AT55)</f>
        <v>0</v>
      </c>
      <c r="AO55" s="379"/>
      <c r="AP55" s="379"/>
      <c r="AQ55" s="93" t="s">
        <v>82</v>
      </c>
      <c r="AR55" s="94"/>
      <c r="AS55" s="95">
        <v>0</v>
      </c>
      <c r="AT55" s="96">
        <f>ROUND(SUM(AV55:AW55),2)</f>
        <v>0</v>
      </c>
      <c r="AU55" s="97">
        <f>'VRN - Vedlejší rozpočtové...'!P82</f>
        <v>0</v>
      </c>
      <c r="AV55" s="96">
        <f>'VRN - Vedlejší rozpočtové...'!J33</f>
        <v>0</v>
      </c>
      <c r="AW55" s="96">
        <f>'VRN - Vedlejší rozpočtové...'!J34</f>
        <v>0</v>
      </c>
      <c r="AX55" s="96">
        <f>'VRN - Vedlejší rozpočtové...'!J35</f>
        <v>0</v>
      </c>
      <c r="AY55" s="96">
        <f>'VRN - Vedlejší rozpočtové...'!J36</f>
        <v>0</v>
      </c>
      <c r="AZ55" s="96">
        <f>'VRN - Vedlejší rozpočtové...'!F33</f>
        <v>0</v>
      </c>
      <c r="BA55" s="96">
        <f>'VRN - Vedlejší rozpočtové...'!F34</f>
        <v>0</v>
      </c>
      <c r="BB55" s="96">
        <f>'VRN - Vedlejší rozpočtové...'!F35</f>
        <v>0</v>
      </c>
      <c r="BC55" s="96">
        <f>'VRN - Vedlejší rozpočtové...'!F36</f>
        <v>0</v>
      </c>
      <c r="BD55" s="98">
        <f>'VRN - Vedlejší rozpočtové...'!F37</f>
        <v>0</v>
      </c>
      <c r="BT55" s="99" t="s">
        <v>83</v>
      </c>
      <c r="BV55" s="99" t="s">
        <v>77</v>
      </c>
      <c r="BW55" s="99" t="s">
        <v>84</v>
      </c>
      <c r="BX55" s="99" t="s">
        <v>5</v>
      </c>
      <c r="CL55" s="99" t="s">
        <v>19</v>
      </c>
      <c r="CM55" s="99" t="s">
        <v>85</v>
      </c>
    </row>
    <row r="56" spans="1:91" s="7" customFormat="1" ht="16.5" customHeight="1" x14ac:dyDescent="0.2">
      <c r="A56" s="89" t="s">
        <v>79</v>
      </c>
      <c r="B56" s="90"/>
      <c r="C56" s="91"/>
      <c r="D56" s="380" t="s">
        <v>86</v>
      </c>
      <c r="E56" s="380"/>
      <c r="F56" s="380"/>
      <c r="G56" s="380"/>
      <c r="H56" s="380"/>
      <c r="I56" s="92"/>
      <c r="J56" s="380" t="s">
        <v>87</v>
      </c>
      <c r="K56" s="380"/>
      <c r="L56" s="380"/>
      <c r="M56" s="380"/>
      <c r="N56" s="380"/>
      <c r="O56" s="380"/>
      <c r="P56" s="380"/>
      <c r="Q56" s="380"/>
      <c r="R56" s="380"/>
      <c r="S56" s="380"/>
      <c r="T56" s="380"/>
      <c r="U56" s="380"/>
      <c r="V56" s="380"/>
      <c r="W56" s="380"/>
      <c r="X56" s="380"/>
      <c r="Y56" s="380"/>
      <c r="Z56" s="380"/>
      <c r="AA56" s="380"/>
      <c r="AB56" s="380"/>
      <c r="AC56" s="380"/>
      <c r="AD56" s="380"/>
      <c r="AE56" s="380"/>
      <c r="AF56" s="380"/>
      <c r="AG56" s="378">
        <f>'ARS - Stavebně konstrukčn...'!J30</f>
        <v>0</v>
      </c>
      <c r="AH56" s="379"/>
      <c r="AI56" s="379"/>
      <c r="AJ56" s="379"/>
      <c r="AK56" s="379"/>
      <c r="AL56" s="379"/>
      <c r="AM56" s="379"/>
      <c r="AN56" s="378">
        <f>SUM(AG56,AT56)</f>
        <v>0</v>
      </c>
      <c r="AO56" s="379"/>
      <c r="AP56" s="379"/>
      <c r="AQ56" s="93" t="s">
        <v>82</v>
      </c>
      <c r="AR56" s="94"/>
      <c r="AS56" s="100">
        <v>0</v>
      </c>
      <c r="AT56" s="101">
        <f>ROUND(SUM(AV56:AW56),2)</f>
        <v>0</v>
      </c>
      <c r="AU56" s="102">
        <f>'ARS - Stavebně konstrukčn...'!P92</f>
        <v>0</v>
      </c>
      <c r="AV56" s="101">
        <f>'ARS - Stavebně konstrukčn...'!J33</f>
        <v>0</v>
      </c>
      <c r="AW56" s="101">
        <f>'ARS - Stavebně konstrukčn...'!J34</f>
        <v>0</v>
      </c>
      <c r="AX56" s="101">
        <f>'ARS - Stavebně konstrukčn...'!J35</f>
        <v>0</v>
      </c>
      <c r="AY56" s="101">
        <f>'ARS - Stavebně konstrukčn...'!J36</f>
        <v>0</v>
      </c>
      <c r="AZ56" s="101">
        <f>'ARS - Stavebně konstrukčn...'!F33</f>
        <v>0</v>
      </c>
      <c r="BA56" s="101">
        <f>'ARS - Stavebně konstrukčn...'!F34</f>
        <v>0</v>
      </c>
      <c r="BB56" s="101">
        <f>'ARS - Stavebně konstrukčn...'!F35</f>
        <v>0</v>
      </c>
      <c r="BC56" s="101">
        <f>'ARS - Stavebně konstrukčn...'!F36</f>
        <v>0</v>
      </c>
      <c r="BD56" s="103">
        <f>'ARS - Stavebně konstrukčn...'!F37</f>
        <v>0</v>
      </c>
      <c r="BT56" s="99" t="s">
        <v>83</v>
      </c>
      <c r="BV56" s="99" t="s">
        <v>77</v>
      </c>
      <c r="BW56" s="99" t="s">
        <v>88</v>
      </c>
      <c r="BX56" s="99" t="s">
        <v>5</v>
      </c>
      <c r="CL56" s="99" t="s">
        <v>19</v>
      </c>
      <c r="CM56" s="99" t="s">
        <v>85</v>
      </c>
    </row>
    <row r="57" spans="1:91" s="2" customFormat="1" ht="30" customHeight="1" x14ac:dyDescent="0.2">
      <c r="A57" s="37"/>
      <c r="B57" s="38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42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91" s="2" customFormat="1" ht="6.95" customHeight="1" x14ac:dyDescent="0.2">
      <c r="A58" s="37"/>
      <c r="B58" s="50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42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</sheetData>
  <sheetProtection formatColumns="0" formatRows="0"/>
  <mergeCells count="46"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VRN - Vedlejší rozpočtové...'!C2" display="/"/>
    <hyperlink ref="A56" location="'ARS - Stavebně konstrukčn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94"/>
  <sheetViews>
    <sheetView showGridLines="0" topLeftCell="A65" workbookViewId="0">
      <selection activeCell="I90" sqref="I90"/>
    </sheetView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AT2" s="20" t="s">
        <v>84</v>
      </c>
    </row>
    <row r="3" spans="1:46" s="1" customFormat="1" ht="6.95" customHeight="1" x14ac:dyDescent="0.2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85</v>
      </c>
    </row>
    <row r="4" spans="1:46" s="1" customFormat="1" ht="24.95" customHeight="1" x14ac:dyDescent="0.2">
      <c r="B4" s="23"/>
      <c r="D4" s="106" t="s">
        <v>89</v>
      </c>
      <c r="L4" s="23"/>
      <c r="M4" s="107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08" t="s">
        <v>16</v>
      </c>
      <c r="L6" s="23"/>
    </row>
    <row r="7" spans="1:46" s="1" customFormat="1" ht="16.5" customHeight="1" x14ac:dyDescent="0.2">
      <c r="B7" s="23"/>
      <c r="E7" s="384" t="str">
        <f>'Rekapitulace stavby'!K6</f>
        <v>Oprava střechy BD  č.p. 204</v>
      </c>
      <c r="F7" s="385"/>
      <c r="G7" s="385"/>
      <c r="H7" s="385"/>
      <c r="L7" s="23"/>
    </row>
    <row r="8" spans="1:46" s="2" customFormat="1" ht="12" customHeight="1" x14ac:dyDescent="0.2">
      <c r="A8" s="37"/>
      <c r="B8" s="42"/>
      <c r="C8" s="37"/>
      <c r="D8" s="108" t="s">
        <v>90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 x14ac:dyDescent="0.2">
      <c r="A9" s="37"/>
      <c r="B9" s="42"/>
      <c r="C9" s="37"/>
      <c r="D9" s="37"/>
      <c r="E9" s="386" t="s">
        <v>91</v>
      </c>
      <c r="F9" s="387"/>
      <c r="G9" s="387"/>
      <c r="H9" s="387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 x14ac:dyDescent="0.2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 x14ac:dyDescent="0.2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 x14ac:dyDescent="0.2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2. 1. 2025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 x14ac:dyDescent="0.2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 x14ac:dyDescent="0.2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19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 x14ac:dyDescent="0.2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 x14ac:dyDescent="0.2">
      <c r="A17" s="37"/>
      <c r="B17" s="42"/>
      <c r="C17" s="37"/>
      <c r="D17" s="108" t="s">
        <v>30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 x14ac:dyDescent="0.2">
      <c r="A18" s="37"/>
      <c r="B18" s="42"/>
      <c r="C18" s="37"/>
      <c r="D18" s="37"/>
      <c r="E18" s="388" t="str">
        <f>'Rekapitulace stavby'!E14</f>
        <v>Vyplň údaj</v>
      </c>
      <c r="F18" s="389"/>
      <c r="G18" s="389"/>
      <c r="H18" s="389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 x14ac:dyDescent="0.2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 x14ac:dyDescent="0.2">
      <c r="A20" s="37"/>
      <c r="B20" s="42"/>
      <c r="C20" s="37"/>
      <c r="D20" s="108" t="s">
        <v>32</v>
      </c>
      <c r="E20" s="37"/>
      <c r="F20" s="37"/>
      <c r="G20" s="37"/>
      <c r="H20" s="37"/>
      <c r="I20" s="108" t="s">
        <v>26</v>
      </c>
      <c r="J20" s="110" t="s">
        <v>33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 x14ac:dyDescent="0.2">
      <c r="A21" s="37"/>
      <c r="B21" s="42"/>
      <c r="C21" s="37"/>
      <c r="D21" s="37"/>
      <c r="E21" s="110" t="s">
        <v>34</v>
      </c>
      <c r="F21" s="37"/>
      <c r="G21" s="37"/>
      <c r="H21" s="37"/>
      <c r="I21" s="108" t="s">
        <v>29</v>
      </c>
      <c r="J21" s="110" t="s">
        <v>19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 x14ac:dyDescent="0.2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 x14ac:dyDescent="0.2">
      <c r="A23" s="37"/>
      <c r="B23" s="42"/>
      <c r="C23" s="37"/>
      <c r="D23" s="108" t="s">
        <v>36</v>
      </c>
      <c r="E23" s="37"/>
      <c r="F23" s="37"/>
      <c r="G23" s="37"/>
      <c r="H23" s="37"/>
      <c r="I23" s="108" t="s">
        <v>26</v>
      </c>
      <c r="J23" s="110" t="s">
        <v>37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 x14ac:dyDescent="0.2">
      <c r="A24" s="37"/>
      <c r="B24" s="42"/>
      <c r="C24" s="37"/>
      <c r="D24" s="37"/>
      <c r="E24" s="110" t="s">
        <v>38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 x14ac:dyDescent="0.2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 x14ac:dyDescent="0.2">
      <c r="A26" s="37"/>
      <c r="B26" s="42"/>
      <c r="C26" s="37"/>
      <c r="D26" s="108" t="s">
        <v>39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 x14ac:dyDescent="0.2">
      <c r="A27" s="112"/>
      <c r="B27" s="113"/>
      <c r="C27" s="112"/>
      <c r="D27" s="112"/>
      <c r="E27" s="390" t="s">
        <v>19</v>
      </c>
      <c r="F27" s="390"/>
      <c r="G27" s="390"/>
      <c r="H27" s="390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 x14ac:dyDescent="0.2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 x14ac:dyDescent="0.2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 x14ac:dyDescent="0.2">
      <c r="A30" s="37"/>
      <c r="B30" s="42"/>
      <c r="C30" s="37"/>
      <c r="D30" s="116" t="s">
        <v>41</v>
      </c>
      <c r="E30" s="37"/>
      <c r="F30" s="37"/>
      <c r="G30" s="37"/>
      <c r="H30" s="37"/>
      <c r="I30" s="37"/>
      <c r="J30" s="117">
        <f>ROUND(J82,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 x14ac:dyDescent="0.2">
      <c r="A32" s="37"/>
      <c r="B32" s="42"/>
      <c r="C32" s="37"/>
      <c r="D32" s="37"/>
      <c r="E32" s="37"/>
      <c r="F32" s="118" t="s">
        <v>43</v>
      </c>
      <c r="G32" s="37"/>
      <c r="H32" s="37"/>
      <c r="I32" s="118" t="s">
        <v>42</v>
      </c>
      <c r="J32" s="118" t="s">
        <v>44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 x14ac:dyDescent="0.2">
      <c r="A33" s="37"/>
      <c r="B33" s="42"/>
      <c r="C33" s="37"/>
      <c r="D33" s="119" t="s">
        <v>45</v>
      </c>
      <c r="E33" s="108" t="s">
        <v>47</v>
      </c>
      <c r="F33" s="120">
        <f>ROUND((SUM(BE82:BE93)),  2)</f>
        <v>0</v>
      </c>
      <c r="G33" s="37"/>
      <c r="H33" s="37"/>
      <c r="I33" s="121">
        <v>0.12</v>
      </c>
      <c r="J33" s="120">
        <f>ROUND(((SUM(BE82:BE93))*I33),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108" t="s">
        <v>46</v>
      </c>
      <c r="F34" s="120">
        <f>ROUND((SUM(BF82:BF93)),  2)</f>
        <v>0</v>
      </c>
      <c r="G34" s="37"/>
      <c r="H34" s="37"/>
      <c r="I34" s="121">
        <v>0.21</v>
      </c>
      <c r="J34" s="120">
        <f>ROUND(((SUM(BF82:BF93))*I34),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 x14ac:dyDescent="0.2">
      <c r="A35" s="37"/>
      <c r="B35" s="42"/>
      <c r="C35" s="37"/>
      <c r="D35" s="37"/>
      <c r="E35" s="108" t="s">
        <v>48</v>
      </c>
      <c r="F35" s="120">
        <f>ROUND((SUM(BG82:BG93)),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 x14ac:dyDescent="0.2">
      <c r="A36" s="37"/>
      <c r="B36" s="42"/>
      <c r="C36" s="37"/>
      <c r="D36" s="37"/>
      <c r="E36" s="108" t="s">
        <v>49</v>
      </c>
      <c r="F36" s="120">
        <f>ROUND((SUM(BH82:BH93)),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08" t="s">
        <v>50</v>
      </c>
      <c r="F37" s="120">
        <f>ROUND((SUM(BI82:BI93)),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 x14ac:dyDescent="0.2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 x14ac:dyDescent="0.2">
      <c r="A39" s="37"/>
      <c r="B39" s="42"/>
      <c r="C39" s="122"/>
      <c r="D39" s="123" t="s">
        <v>51</v>
      </c>
      <c r="E39" s="124"/>
      <c r="F39" s="124"/>
      <c r="G39" s="125" t="s">
        <v>52</v>
      </c>
      <c r="H39" s="126" t="s">
        <v>53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 x14ac:dyDescent="0.2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 x14ac:dyDescent="0.2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 x14ac:dyDescent="0.2">
      <c r="A45" s="37"/>
      <c r="B45" s="38"/>
      <c r="C45" s="26" t="s">
        <v>92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 x14ac:dyDescent="0.2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 x14ac:dyDescent="0.2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 x14ac:dyDescent="0.2">
      <c r="A48" s="37"/>
      <c r="B48" s="38"/>
      <c r="C48" s="39"/>
      <c r="D48" s="39"/>
      <c r="E48" s="391" t="str">
        <f>E7</f>
        <v>Oprava střechy BD  č.p. 204</v>
      </c>
      <c r="F48" s="392"/>
      <c r="G48" s="392"/>
      <c r="H48" s="392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90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363" t="str">
        <f>E9</f>
        <v>VRN - Vedlejší rozpočtové náklady</v>
      </c>
      <c r="F50" s="393"/>
      <c r="G50" s="393"/>
      <c r="H50" s="393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 x14ac:dyDescent="0.2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 x14ac:dyDescent="0.2">
      <c r="A52" s="37"/>
      <c r="B52" s="38"/>
      <c r="C52" s="32" t="s">
        <v>21</v>
      </c>
      <c r="D52" s="39"/>
      <c r="E52" s="39"/>
      <c r="F52" s="30" t="str">
        <f>F12</f>
        <v>Domažlice</v>
      </c>
      <c r="G52" s="39"/>
      <c r="H52" s="39"/>
      <c r="I52" s="32" t="s">
        <v>23</v>
      </c>
      <c r="J52" s="62" t="str">
        <f>IF(J12="","",J12)</f>
        <v>2. 1. 2025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 x14ac:dyDescent="0.2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 x14ac:dyDescent="0.2">
      <c r="A54" s="37"/>
      <c r="B54" s="38"/>
      <c r="C54" s="32" t="s">
        <v>25</v>
      </c>
      <c r="D54" s="39"/>
      <c r="E54" s="39"/>
      <c r="F54" s="30" t="str">
        <f>E15</f>
        <v>Město Domažlice</v>
      </c>
      <c r="G54" s="39"/>
      <c r="H54" s="39"/>
      <c r="I54" s="32" t="s">
        <v>32</v>
      </c>
      <c r="J54" s="35" t="str">
        <f>E21</f>
        <v xml:space="preserve">PK Jakub Baštář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 x14ac:dyDescent="0.2">
      <c r="A55" s="37"/>
      <c r="B55" s="38"/>
      <c r="C55" s="32" t="s">
        <v>30</v>
      </c>
      <c r="D55" s="39"/>
      <c r="E55" s="39"/>
      <c r="F55" s="30" t="str">
        <f>IF(E18="","",E18)</f>
        <v>Vyplň údaj</v>
      </c>
      <c r="G55" s="39"/>
      <c r="H55" s="39"/>
      <c r="I55" s="32" t="s">
        <v>36</v>
      </c>
      <c r="J55" s="35" t="str">
        <f>E24</f>
        <v>Jakub Vilingr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 x14ac:dyDescent="0.2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 x14ac:dyDescent="0.2">
      <c r="A57" s="37"/>
      <c r="B57" s="38"/>
      <c r="C57" s="133" t="s">
        <v>93</v>
      </c>
      <c r="D57" s="134"/>
      <c r="E57" s="134"/>
      <c r="F57" s="134"/>
      <c r="G57" s="134"/>
      <c r="H57" s="134"/>
      <c r="I57" s="134"/>
      <c r="J57" s="135" t="s">
        <v>94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 x14ac:dyDescent="0.2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 x14ac:dyDescent="0.2">
      <c r="A59" s="37"/>
      <c r="B59" s="38"/>
      <c r="C59" s="136" t="s">
        <v>73</v>
      </c>
      <c r="D59" s="39"/>
      <c r="E59" s="39"/>
      <c r="F59" s="39"/>
      <c r="G59" s="39"/>
      <c r="H59" s="39"/>
      <c r="I59" s="39"/>
      <c r="J59" s="80">
        <f>J82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95</v>
      </c>
    </row>
    <row r="60" spans="1:47" s="9" customFormat="1" ht="24.95" customHeight="1" x14ac:dyDescent="0.2">
      <c r="B60" s="137"/>
      <c r="C60" s="138"/>
      <c r="D60" s="139" t="s">
        <v>91</v>
      </c>
      <c r="E60" s="140"/>
      <c r="F60" s="140"/>
      <c r="G60" s="140"/>
      <c r="H60" s="140"/>
      <c r="I60" s="140"/>
      <c r="J60" s="141">
        <f>J83</f>
        <v>0</v>
      </c>
      <c r="K60" s="138"/>
      <c r="L60" s="142"/>
    </row>
    <row r="61" spans="1:47" s="10" customFormat="1" ht="19.899999999999999" customHeight="1" x14ac:dyDescent="0.2">
      <c r="B61" s="143"/>
      <c r="C61" s="144"/>
      <c r="D61" s="145" t="s">
        <v>96</v>
      </c>
      <c r="E61" s="146"/>
      <c r="F61" s="146"/>
      <c r="G61" s="146"/>
      <c r="H61" s="146"/>
      <c r="I61" s="146"/>
      <c r="J61" s="147">
        <f>J84</f>
        <v>0</v>
      </c>
      <c r="K61" s="144"/>
      <c r="L61" s="148"/>
    </row>
    <row r="62" spans="1:47" s="10" customFormat="1" ht="19.899999999999999" customHeight="1" x14ac:dyDescent="0.2">
      <c r="B62" s="143"/>
      <c r="C62" s="144"/>
      <c r="D62" s="145" t="s">
        <v>97</v>
      </c>
      <c r="E62" s="146"/>
      <c r="F62" s="146"/>
      <c r="G62" s="146"/>
      <c r="H62" s="146"/>
      <c r="I62" s="146"/>
      <c r="J62" s="147">
        <f>J89</f>
        <v>0</v>
      </c>
      <c r="K62" s="144"/>
      <c r="L62" s="148"/>
    </row>
    <row r="63" spans="1:47" s="2" customFormat="1" ht="21.75" customHeight="1" x14ac:dyDescent="0.2">
      <c r="A63" s="37"/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109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</row>
    <row r="64" spans="1:47" s="2" customFormat="1" ht="6.95" customHeight="1" x14ac:dyDescent="0.2">
      <c r="A64" s="37"/>
      <c r="B64" s="50"/>
      <c r="C64" s="51"/>
      <c r="D64" s="51"/>
      <c r="E64" s="51"/>
      <c r="F64" s="51"/>
      <c r="G64" s="51"/>
      <c r="H64" s="51"/>
      <c r="I64" s="51"/>
      <c r="J64" s="51"/>
      <c r="K64" s="51"/>
      <c r="L64" s="109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8" spans="1:31" s="2" customFormat="1" ht="6.95" customHeight="1" x14ac:dyDescent="0.2">
      <c r="A68" s="37"/>
      <c r="B68" s="52"/>
      <c r="C68" s="53"/>
      <c r="D68" s="53"/>
      <c r="E68" s="53"/>
      <c r="F68" s="53"/>
      <c r="G68" s="53"/>
      <c r="H68" s="53"/>
      <c r="I68" s="53"/>
      <c r="J68" s="53"/>
      <c r="K68" s="53"/>
      <c r="L68" s="109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</row>
    <row r="69" spans="1:31" s="2" customFormat="1" ht="24.95" customHeight="1" x14ac:dyDescent="0.2">
      <c r="A69" s="37"/>
      <c r="B69" s="38"/>
      <c r="C69" s="26" t="s">
        <v>98</v>
      </c>
      <c r="D69" s="39"/>
      <c r="E69" s="39"/>
      <c r="F69" s="39"/>
      <c r="G69" s="39"/>
      <c r="H69" s="39"/>
      <c r="I69" s="39"/>
      <c r="J69" s="39"/>
      <c r="K69" s="39"/>
      <c r="L69" s="109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</row>
    <row r="70" spans="1:31" s="2" customFormat="1" ht="6.95" customHeight="1" x14ac:dyDescent="0.2">
      <c r="A70" s="37"/>
      <c r="B70" s="38"/>
      <c r="C70" s="39"/>
      <c r="D70" s="39"/>
      <c r="E70" s="39"/>
      <c r="F70" s="39"/>
      <c r="G70" s="39"/>
      <c r="H70" s="39"/>
      <c r="I70" s="39"/>
      <c r="J70" s="39"/>
      <c r="K70" s="39"/>
      <c r="L70" s="109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</row>
    <row r="71" spans="1:31" s="2" customFormat="1" ht="12" customHeight="1" x14ac:dyDescent="0.2">
      <c r="A71" s="37"/>
      <c r="B71" s="38"/>
      <c r="C71" s="32" t="s">
        <v>16</v>
      </c>
      <c r="D71" s="39"/>
      <c r="E71" s="39"/>
      <c r="F71" s="39"/>
      <c r="G71" s="39"/>
      <c r="H71" s="39"/>
      <c r="I71" s="39"/>
      <c r="J71" s="39"/>
      <c r="K71" s="39"/>
      <c r="L71" s="109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16.5" customHeight="1" x14ac:dyDescent="0.2">
      <c r="A72" s="37"/>
      <c r="B72" s="38"/>
      <c r="C72" s="39"/>
      <c r="D72" s="39"/>
      <c r="E72" s="391" t="str">
        <f>E7</f>
        <v>Oprava střechy BD  č.p. 204</v>
      </c>
      <c r="F72" s="392"/>
      <c r="G72" s="392"/>
      <c r="H72" s="392"/>
      <c r="I72" s="39"/>
      <c r="J72" s="39"/>
      <c r="K72" s="39"/>
      <c r="L72" s="109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12" customHeight="1" x14ac:dyDescent="0.2">
      <c r="A73" s="37"/>
      <c r="B73" s="38"/>
      <c r="C73" s="32" t="s">
        <v>90</v>
      </c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6.5" customHeight="1" x14ac:dyDescent="0.2">
      <c r="A74" s="37"/>
      <c r="B74" s="38"/>
      <c r="C74" s="39"/>
      <c r="D74" s="39"/>
      <c r="E74" s="363" t="str">
        <f>E9</f>
        <v>VRN - Vedlejší rozpočtové náklady</v>
      </c>
      <c r="F74" s="393"/>
      <c r="G74" s="393"/>
      <c r="H74" s="393"/>
      <c r="I74" s="39"/>
      <c r="J74" s="39"/>
      <c r="K74" s="39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6.95" customHeight="1" x14ac:dyDescent="0.2">
      <c r="A75" s="37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109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12" customHeight="1" x14ac:dyDescent="0.2">
      <c r="A76" s="37"/>
      <c r="B76" s="38"/>
      <c r="C76" s="32" t="s">
        <v>21</v>
      </c>
      <c r="D76" s="39"/>
      <c r="E76" s="39"/>
      <c r="F76" s="30" t="str">
        <f>F12</f>
        <v>Domažlice</v>
      </c>
      <c r="G76" s="39"/>
      <c r="H76" s="39"/>
      <c r="I76" s="32" t="s">
        <v>23</v>
      </c>
      <c r="J76" s="62" t="str">
        <f>IF(J12="","",J12)</f>
        <v>2. 1. 2025</v>
      </c>
      <c r="K76" s="39"/>
      <c r="L76" s="109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6.95" customHeight="1" x14ac:dyDescent="0.2">
      <c r="A77" s="37"/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109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15.2" customHeight="1" x14ac:dyDescent="0.2">
      <c r="A78" s="37"/>
      <c r="B78" s="38"/>
      <c r="C78" s="32" t="s">
        <v>25</v>
      </c>
      <c r="D78" s="39"/>
      <c r="E78" s="39"/>
      <c r="F78" s="30" t="str">
        <f>E15</f>
        <v>Město Domažlice</v>
      </c>
      <c r="G78" s="39"/>
      <c r="H78" s="39"/>
      <c r="I78" s="32" t="s">
        <v>32</v>
      </c>
      <c r="J78" s="35" t="str">
        <f>E21</f>
        <v xml:space="preserve">PK Jakub Baštář </v>
      </c>
      <c r="K78" s="39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15.2" customHeight="1" x14ac:dyDescent="0.2">
      <c r="A79" s="37"/>
      <c r="B79" s="38"/>
      <c r="C79" s="32" t="s">
        <v>30</v>
      </c>
      <c r="D79" s="39"/>
      <c r="E79" s="39"/>
      <c r="F79" s="30" t="str">
        <f>IF(E18="","",E18)</f>
        <v>Vyplň údaj</v>
      </c>
      <c r="G79" s="39"/>
      <c r="H79" s="39"/>
      <c r="I79" s="32" t="s">
        <v>36</v>
      </c>
      <c r="J79" s="35" t="str">
        <f>E24</f>
        <v>Jakub Vilingr</v>
      </c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0.35" customHeight="1" x14ac:dyDescent="0.2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11" customFormat="1" ht="29.25" customHeight="1" x14ac:dyDescent="0.2">
      <c r="A81" s="149"/>
      <c r="B81" s="150"/>
      <c r="C81" s="151" t="s">
        <v>99</v>
      </c>
      <c r="D81" s="152" t="s">
        <v>60</v>
      </c>
      <c r="E81" s="152" t="s">
        <v>56</v>
      </c>
      <c r="F81" s="152" t="s">
        <v>57</v>
      </c>
      <c r="G81" s="152" t="s">
        <v>100</v>
      </c>
      <c r="H81" s="152" t="s">
        <v>101</v>
      </c>
      <c r="I81" s="152" t="s">
        <v>102</v>
      </c>
      <c r="J81" s="152" t="s">
        <v>94</v>
      </c>
      <c r="K81" s="153" t="s">
        <v>103</v>
      </c>
      <c r="L81" s="154"/>
      <c r="M81" s="71" t="s">
        <v>19</v>
      </c>
      <c r="N81" s="72" t="s">
        <v>45</v>
      </c>
      <c r="O81" s="72" t="s">
        <v>104</v>
      </c>
      <c r="P81" s="72" t="s">
        <v>105</v>
      </c>
      <c r="Q81" s="72" t="s">
        <v>106</v>
      </c>
      <c r="R81" s="72" t="s">
        <v>107</v>
      </c>
      <c r="S81" s="72" t="s">
        <v>108</v>
      </c>
      <c r="T81" s="73" t="s">
        <v>109</v>
      </c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</row>
    <row r="82" spans="1:65" s="2" customFormat="1" ht="22.9" customHeight="1" x14ac:dyDescent="0.25">
      <c r="A82" s="37"/>
      <c r="B82" s="38"/>
      <c r="C82" s="78" t="s">
        <v>110</v>
      </c>
      <c r="D82" s="39"/>
      <c r="E82" s="39"/>
      <c r="F82" s="39"/>
      <c r="G82" s="39"/>
      <c r="H82" s="39"/>
      <c r="I82" s="39"/>
      <c r="J82" s="155">
        <f>BK82</f>
        <v>0</v>
      </c>
      <c r="K82" s="39"/>
      <c r="L82" s="42"/>
      <c r="M82" s="74"/>
      <c r="N82" s="156"/>
      <c r="O82" s="75"/>
      <c r="P82" s="157">
        <f>P83</f>
        <v>0</v>
      </c>
      <c r="Q82" s="75"/>
      <c r="R82" s="157">
        <f>R83</f>
        <v>0</v>
      </c>
      <c r="S82" s="75"/>
      <c r="T82" s="158">
        <f>T83</f>
        <v>0</v>
      </c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T82" s="20" t="s">
        <v>74</v>
      </c>
      <c r="AU82" s="20" t="s">
        <v>95</v>
      </c>
      <c r="BK82" s="159">
        <f>BK83</f>
        <v>0</v>
      </c>
    </row>
    <row r="83" spans="1:65" s="12" customFormat="1" ht="25.9" customHeight="1" x14ac:dyDescent="0.2">
      <c r="B83" s="160"/>
      <c r="C83" s="161"/>
      <c r="D83" s="162" t="s">
        <v>74</v>
      </c>
      <c r="E83" s="163" t="s">
        <v>80</v>
      </c>
      <c r="F83" s="163" t="s">
        <v>81</v>
      </c>
      <c r="G83" s="161"/>
      <c r="H83" s="161"/>
      <c r="I83" s="164"/>
      <c r="J83" s="165">
        <f>BK83</f>
        <v>0</v>
      </c>
      <c r="K83" s="161"/>
      <c r="L83" s="166"/>
      <c r="M83" s="167"/>
      <c r="N83" s="168"/>
      <c r="O83" s="168"/>
      <c r="P83" s="169">
        <f>P84+P89</f>
        <v>0</v>
      </c>
      <c r="Q83" s="168"/>
      <c r="R83" s="169">
        <f>R84+R89</f>
        <v>0</v>
      </c>
      <c r="S83" s="168"/>
      <c r="T83" s="170">
        <f>T84+T89</f>
        <v>0</v>
      </c>
      <c r="AR83" s="171" t="s">
        <v>111</v>
      </c>
      <c r="AT83" s="172" t="s">
        <v>74</v>
      </c>
      <c r="AU83" s="172" t="s">
        <v>75</v>
      </c>
      <c r="AY83" s="171" t="s">
        <v>112</v>
      </c>
      <c r="BK83" s="173">
        <f>BK84+BK89</f>
        <v>0</v>
      </c>
    </row>
    <row r="84" spans="1:65" s="12" customFormat="1" ht="22.9" customHeight="1" x14ac:dyDescent="0.2">
      <c r="B84" s="160"/>
      <c r="C84" s="161"/>
      <c r="D84" s="162" t="s">
        <v>74</v>
      </c>
      <c r="E84" s="174" t="s">
        <v>113</v>
      </c>
      <c r="F84" s="174" t="s">
        <v>114</v>
      </c>
      <c r="G84" s="161"/>
      <c r="H84" s="161"/>
      <c r="I84" s="164"/>
      <c r="J84" s="175">
        <f>BK84</f>
        <v>0</v>
      </c>
      <c r="K84" s="161"/>
      <c r="L84" s="166"/>
      <c r="M84" s="167"/>
      <c r="N84" s="168"/>
      <c r="O84" s="168"/>
      <c r="P84" s="169">
        <f>SUM(P85:P88)</f>
        <v>0</v>
      </c>
      <c r="Q84" s="168"/>
      <c r="R84" s="169">
        <f>SUM(R85:R88)</f>
        <v>0</v>
      </c>
      <c r="S84" s="168"/>
      <c r="T84" s="170">
        <f>SUM(T85:T88)</f>
        <v>0</v>
      </c>
      <c r="AR84" s="171" t="s">
        <v>111</v>
      </c>
      <c r="AT84" s="172" t="s">
        <v>74</v>
      </c>
      <c r="AU84" s="172" t="s">
        <v>83</v>
      </c>
      <c r="AY84" s="171" t="s">
        <v>112</v>
      </c>
      <c r="BK84" s="173">
        <f>SUM(BK85:BK88)</f>
        <v>0</v>
      </c>
    </row>
    <row r="85" spans="1:65" s="2" customFormat="1" ht="16.5" customHeight="1" x14ac:dyDescent="0.2">
      <c r="A85" s="37"/>
      <c r="B85" s="38"/>
      <c r="C85" s="176" t="s">
        <v>83</v>
      </c>
      <c r="D85" s="176" t="s">
        <v>115</v>
      </c>
      <c r="E85" s="177" t="s">
        <v>116</v>
      </c>
      <c r="F85" s="178" t="s">
        <v>114</v>
      </c>
      <c r="G85" s="179" t="s">
        <v>117</v>
      </c>
      <c r="H85" s="180">
        <v>1</v>
      </c>
      <c r="I85" s="181"/>
      <c r="J85" s="182">
        <f>ROUND(I85*H85,2)</f>
        <v>0</v>
      </c>
      <c r="K85" s="178" t="s">
        <v>118</v>
      </c>
      <c r="L85" s="42"/>
      <c r="M85" s="183" t="s">
        <v>19</v>
      </c>
      <c r="N85" s="184" t="s">
        <v>46</v>
      </c>
      <c r="O85" s="67"/>
      <c r="P85" s="185">
        <f>O85*H85</f>
        <v>0</v>
      </c>
      <c r="Q85" s="185">
        <v>0</v>
      </c>
      <c r="R85" s="185">
        <f>Q85*H85</f>
        <v>0</v>
      </c>
      <c r="S85" s="185">
        <v>0</v>
      </c>
      <c r="T85" s="186">
        <f>S85*H85</f>
        <v>0</v>
      </c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R85" s="187" t="s">
        <v>119</v>
      </c>
      <c r="AT85" s="187" t="s">
        <v>115</v>
      </c>
      <c r="AU85" s="187" t="s">
        <v>85</v>
      </c>
      <c r="AY85" s="20" t="s">
        <v>112</v>
      </c>
      <c r="BE85" s="188">
        <f>IF(N85="základní",J85,0)</f>
        <v>0</v>
      </c>
      <c r="BF85" s="188">
        <f>IF(N85="snížená",J85,0)</f>
        <v>0</v>
      </c>
      <c r="BG85" s="188">
        <f>IF(N85="zákl. přenesená",J85,0)</f>
        <v>0</v>
      </c>
      <c r="BH85" s="188">
        <f>IF(N85="sníž. přenesená",J85,0)</f>
        <v>0</v>
      </c>
      <c r="BI85" s="188">
        <f>IF(N85="nulová",J85,0)</f>
        <v>0</v>
      </c>
      <c r="BJ85" s="20" t="s">
        <v>83</v>
      </c>
      <c r="BK85" s="188">
        <f>ROUND(I85*H85,2)</f>
        <v>0</v>
      </c>
      <c r="BL85" s="20" t="s">
        <v>119</v>
      </c>
      <c r="BM85" s="187" t="s">
        <v>120</v>
      </c>
    </row>
    <row r="86" spans="1:65" s="2" customFormat="1" ht="11.25" x14ac:dyDescent="0.2">
      <c r="A86" s="37"/>
      <c r="B86" s="38"/>
      <c r="C86" s="39"/>
      <c r="D86" s="189" t="s">
        <v>121</v>
      </c>
      <c r="E86" s="39"/>
      <c r="F86" s="190" t="s">
        <v>114</v>
      </c>
      <c r="G86" s="39"/>
      <c r="H86" s="39"/>
      <c r="I86" s="191"/>
      <c r="J86" s="39"/>
      <c r="K86" s="39"/>
      <c r="L86" s="42"/>
      <c r="M86" s="192"/>
      <c r="N86" s="193"/>
      <c r="O86" s="67"/>
      <c r="P86" s="67"/>
      <c r="Q86" s="67"/>
      <c r="R86" s="67"/>
      <c r="S86" s="67"/>
      <c r="T86" s="68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T86" s="20" t="s">
        <v>121</v>
      </c>
      <c r="AU86" s="20" t="s">
        <v>85</v>
      </c>
    </row>
    <row r="87" spans="1:65" s="2" customFormat="1" ht="11.25" x14ac:dyDescent="0.2">
      <c r="A87" s="37"/>
      <c r="B87" s="38"/>
      <c r="C87" s="39"/>
      <c r="D87" s="194" t="s">
        <v>122</v>
      </c>
      <c r="E87" s="39"/>
      <c r="F87" s="195" t="s">
        <v>123</v>
      </c>
      <c r="G87" s="39"/>
      <c r="H87" s="39"/>
      <c r="I87" s="191"/>
      <c r="J87" s="39"/>
      <c r="K87" s="39"/>
      <c r="L87" s="42"/>
      <c r="M87" s="192"/>
      <c r="N87" s="193"/>
      <c r="O87" s="67"/>
      <c r="P87" s="67"/>
      <c r="Q87" s="67"/>
      <c r="R87" s="67"/>
      <c r="S87" s="67"/>
      <c r="T87" s="68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122</v>
      </c>
      <c r="AU87" s="20" t="s">
        <v>85</v>
      </c>
    </row>
    <row r="88" spans="1:65" s="2" customFormat="1" ht="87.75" x14ac:dyDescent="0.2">
      <c r="A88" s="37"/>
      <c r="B88" s="38"/>
      <c r="C88" s="39"/>
      <c r="D88" s="189" t="s">
        <v>124</v>
      </c>
      <c r="E88" s="39"/>
      <c r="F88" s="196" t="s">
        <v>125</v>
      </c>
      <c r="G88" s="39"/>
      <c r="H88" s="39"/>
      <c r="I88" s="191"/>
      <c r="J88" s="39"/>
      <c r="K88" s="39"/>
      <c r="L88" s="42"/>
      <c r="M88" s="192"/>
      <c r="N88" s="193"/>
      <c r="O88" s="67"/>
      <c r="P88" s="67"/>
      <c r="Q88" s="67"/>
      <c r="R88" s="67"/>
      <c r="S88" s="67"/>
      <c r="T88" s="68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20" t="s">
        <v>124</v>
      </c>
      <c r="AU88" s="20" t="s">
        <v>85</v>
      </c>
    </row>
    <row r="89" spans="1:65" s="12" customFormat="1" ht="22.9" customHeight="1" x14ac:dyDescent="0.2">
      <c r="B89" s="160"/>
      <c r="C89" s="161"/>
      <c r="D89" s="162" t="s">
        <v>74</v>
      </c>
      <c r="E89" s="174" t="s">
        <v>126</v>
      </c>
      <c r="F89" s="174" t="s">
        <v>127</v>
      </c>
      <c r="G89" s="161"/>
      <c r="H89" s="161"/>
      <c r="I89" s="164"/>
      <c r="J89" s="175">
        <f>BK89</f>
        <v>0</v>
      </c>
      <c r="K89" s="161"/>
      <c r="L89" s="166"/>
      <c r="M89" s="167"/>
      <c r="N89" s="168"/>
      <c r="O89" s="168"/>
      <c r="P89" s="169">
        <f>SUM(P90:P93)</f>
        <v>0</v>
      </c>
      <c r="Q89" s="168"/>
      <c r="R89" s="169">
        <f>SUM(R90:R93)</f>
        <v>0</v>
      </c>
      <c r="S89" s="168"/>
      <c r="T89" s="170">
        <f>SUM(T90:T93)</f>
        <v>0</v>
      </c>
      <c r="AR89" s="171" t="s">
        <v>111</v>
      </c>
      <c r="AT89" s="172" t="s">
        <v>74</v>
      </c>
      <c r="AU89" s="172" t="s">
        <v>83</v>
      </c>
      <c r="AY89" s="171" t="s">
        <v>112</v>
      </c>
      <c r="BK89" s="173">
        <f>SUM(BK90:BK93)</f>
        <v>0</v>
      </c>
    </row>
    <row r="90" spans="1:65" s="2" customFormat="1" ht="16.5" customHeight="1" x14ac:dyDescent="0.2">
      <c r="A90" s="37"/>
      <c r="B90" s="38"/>
      <c r="C90" s="176" t="s">
        <v>85</v>
      </c>
      <c r="D90" s="176" t="s">
        <v>115</v>
      </c>
      <c r="E90" s="177" t="s">
        <v>128</v>
      </c>
      <c r="F90" s="178" t="s">
        <v>127</v>
      </c>
      <c r="G90" s="179" t="s">
        <v>117</v>
      </c>
      <c r="H90" s="180">
        <v>1</v>
      </c>
      <c r="I90" s="181"/>
      <c r="J90" s="182">
        <f>ROUND(I90*H90,2)</f>
        <v>0</v>
      </c>
      <c r="K90" s="178" t="s">
        <v>118</v>
      </c>
      <c r="L90" s="42"/>
      <c r="M90" s="183" t="s">
        <v>19</v>
      </c>
      <c r="N90" s="184" t="s">
        <v>46</v>
      </c>
      <c r="O90" s="67"/>
      <c r="P90" s="185">
        <f>O90*H90</f>
        <v>0</v>
      </c>
      <c r="Q90" s="185">
        <v>0</v>
      </c>
      <c r="R90" s="185">
        <f>Q90*H90</f>
        <v>0</v>
      </c>
      <c r="S90" s="185">
        <v>0</v>
      </c>
      <c r="T90" s="186">
        <f>S90*H90</f>
        <v>0</v>
      </c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R90" s="187" t="s">
        <v>119</v>
      </c>
      <c r="AT90" s="187" t="s">
        <v>115</v>
      </c>
      <c r="AU90" s="187" t="s">
        <v>85</v>
      </c>
      <c r="AY90" s="20" t="s">
        <v>112</v>
      </c>
      <c r="BE90" s="188">
        <f>IF(N90="základní",J90,0)</f>
        <v>0</v>
      </c>
      <c r="BF90" s="188">
        <f>IF(N90="snížená",J90,0)</f>
        <v>0</v>
      </c>
      <c r="BG90" s="188">
        <f>IF(N90="zákl. přenesená",J90,0)</f>
        <v>0</v>
      </c>
      <c r="BH90" s="188">
        <f>IF(N90="sníž. přenesená",J90,0)</f>
        <v>0</v>
      </c>
      <c r="BI90" s="188">
        <f>IF(N90="nulová",J90,0)</f>
        <v>0</v>
      </c>
      <c r="BJ90" s="20" t="s">
        <v>83</v>
      </c>
      <c r="BK90" s="188">
        <f>ROUND(I90*H90,2)</f>
        <v>0</v>
      </c>
      <c r="BL90" s="20" t="s">
        <v>119</v>
      </c>
      <c r="BM90" s="187" t="s">
        <v>129</v>
      </c>
    </row>
    <row r="91" spans="1:65" s="2" customFormat="1" ht="11.25" x14ac:dyDescent="0.2">
      <c r="A91" s="37"/>
      <c r="B91" s="38"/>
      <c r="C91" s="39"/>
      <c r="D91" s="189" t="s">
        <v>121</v>
      </c>
      <c r="E91" s="39"/>
      <c r="F91" s="190" t="s">
        <v>127</v>
      </c>
      <c r="G91" s="39"/>
      <c r="H91" s="39"/>
      <c r="I91" s="191"/>
      <c r="J91" s="39"/>
      <c r="K91" s="39"/>
      <c r="L91" s="42"/>
      <c r="M91" s="192"/>
      <c r="N91" s="193"/>
      <c r="O91" s="67"/>
      <c r="P91" s="67"/>
      <c r="Q91" s="67"/>
      <c r="R91" s="67"/>
      <c r="S91" s="67"/>
      <c r="T91" s="68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T91" s="20" t="s">
        <v>121</v>
      </c>
      <c r="AU91" s="20" t="s">
        <v>85</v>
      </c>
    </row>
    <row r="92" spans="1:65" s="2" customFormat="1" ht="11.25" x14ac:dyDescent="0.2">
      <c r="A92" s="37"/>
      <c r="B92" s="38"/>
      <c r="C92" s="39"/>
      <c r="D92" s="194" t="s">
        <v>122</v>
      </c>
      <c r="E92" s="39"/>
      <c r="F92" s="195" t="s">
        <v>130</v>
      </c>
      <c r="G92" s="39"/>
      <c r="H92" s="39"/>
      <c r="I92" s="191"/>
      <c r="J92" s="39"/>
      <c r="K92" s="39"/>
      <c r="L92" s="42"/>
      <c r="M92" s="192"/>
      <c r="N92" s="193"/>
      <c r="O92" s="67"/>
      <c r="P92" s="67"/>
      <c r="Q92" s="67"/>
      <c r="R92" s="67"/>
      <c r="S92" s="67"/>
      <c r="T92" s="68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122</v>
      </c>
      <c r="AU92" s="20" t="s">
        <v>85</v>
      </c>
    </row>
    <row r="93" spans="1:65" s="2" customFormat="1" ht="146.25" x14ac:dyDescent="0.2">
      <c r="A93" s="37"/>
      <c r="B93" s="38"/>
      <c r="C93" s="39"/>
      <c r="D93" s="189" t="s">
        <v>124</v>
      </c>
      <c r="E93" s="39"/>
      <c r="F93" s="196" t="s">
        <v>131</v>
      </c>
      <c r="G93" s="39"/>
      <c r="H93" s="39"/>
      <c r="I93" s="191"/>
      <c r="J93" s="39"/>
      <c r="K93" s="39"/>
      <c r="L93" s="42"/>
      <c r="M93" s="197"/>
      <c r="N93" s="198"/>
      <c r="O93" s="199"/>
      <c r="P93" s="199"/>
      <c r="Q93" s="199"/>
      <c r="R93" s="199"/>
      <c r="S93" s="199"/>
      <c r="T93" s="200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20" t="s">
        <v>124</v>
      </c>
      <c r="AU93" s="20" t="s">
        <v>85</v>
      </c>
    </row>
    <row r="94" spans="1:65" s="2" customFormat="1" ht="6.95" customHeight="1" x14ac:dyDescent="0.2">
      <c r="A94" s="37"/>
      <c r="B94" s="50"/>
      <c r="C94" s="51"/>
      <c r="D94" s="51"/>
      <c r="E94" s="51"/>
      <c r="F94" s="51"/>
      <c r="G94" s="51"/>
      <c r="H94" s="51"/>
      <c r="I94" s="51"/>
      <c r="J94" s="51"/>
      <c r="K94" s="51"/>
      <c r="L94" s="42"/>
      <c r="M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</sheetData>
  <sheetProtection formatColumns="0" formatRows="0" autoFilter="0"/>
  <autoFilter ref="C81:K93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87" r:id="rId1"/>
    <hyperlink ref="F92" r:id="rId2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661"/>
  <sheetViews>
    <sheetView showGridLines="0" topLeftCell="A8" workbookViewId="0">
      <selection activeCell="I125" sqref="I125"/>
    </sheetView>
  </sheetViews>
  <sheetFormatPr defaultRowHeight="1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383"/>
      <c r="M2" s="383"/>
      <c r="N2" s="383"/>
      <c r="O2" s="383"/>
      <c r="P2" s="383"/>
      <c r="Q2" s="383"/>
      <c r="R2" s="383"/>
      <c r="S2" s="383"/>
      <c r="T2" s="383"/>
      <c r="U2" s="383"/>
      <c r="V2" s="383"/>
      <c r="AT2" s="20" t="s">
        <v>88</v>
      </c>
    </row>
    <row r="3" spans="1:46" s="1" customFormat="1" ht="6.95" customHeight="1" x14ac:dyDescent="0.2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23"/>
      <c r="AT3" s="20" t="s">
        <v>85</v>
      </c>
    </row>
    <row r="4" spans="1:46" s="1" customFormat="1" ht="24.95" customHeight="1" x14ac:dyDescent="0.2">
      <c r="B4" s="23"/>
      <c r="D4" s="106" t="s">
        <v>89</v>
      </c>
      <c r="L4" s="23"/>
      <c r="M4" s="107" t="s">
        <v>10</v>
      </c>
      <c r="AT4" s="20" t="s">
        <v>4</v>
      </c>
    </row>
    <row r="5" spans="1:46" s="1" customFormat="1" ht="6.95" customHeight="1" x14ac:dyDescent="0.2">
      <c r="B5" s="23"/>
      <c r="L5" s="23"/>
    </row>
    <row r="6" spans="1:46" s="1" customFormat="1" ht="12" customHeight="1" x14ac:dyDescent="0.2">
      <c r="B6" s="23"/>
      <c r="D6" s="108" t="s">
        <v>16</v>
      </c>
      <c r="L6" s="23"/>
    </row>
    <row r="7" spans="1:46" s="1" customFormat="1" ht="16.5" customHeight="1" x14ac:dyDescent="0.2">
      <c r="B7" s="23"/>
      <c r="E7" s="384" t="str">
        <f>'Rekapitulace stavby'!K6</f>
        <v>Oprava střechy BD  č.p. 204</v>
      </c>
      <c r="F7" s="385"/>
      <c r="G7" s="385"/>
      <c r="H7" s="385"/>
      <c r="L7" s="23"/>
    </row>
    <row r="8" spans="1:46" s="2" customFormat="1" ht="12" customHeight="1" x14ac:dyDescent="0.2">
      <c r="A8" s="37"/>
      <c r="B8" s="42"/>
      <c r="C8" s="37"/>
      <c r="D8" s="108" t="s">
        <v>90</v>
      </c>
      <c r="E8" s="37"/>
      <c r="F8" s="37"/>
      <c r="G8" s="37"/>
      <c r="H8" s="37"/>
      <c r="I8" s="37"/>
      <c r="J8" s="37"/>
      <c r="K8" s="37"/>
      <c r="L8" s="109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6.5" customHeight="1" x14ac:dyDescent="0.2">
      <c r="A9" s="37"/>
      <c r="B9" s="42"/>
      <c r="C9" s="37"/>
      <c r="D9" s="37"/>
      <c r="E9" s="386" t="s">
        <v>132</v>
      </c>
      <c r="F9" s="387"/>
      <c r="G9" s="387"/>
      <c r="H9" s="387"/>
      <c r="I9" s="37"/>
      <c r="J9" s="37"/>
      <c r="K9" s="37"/>
      <c r="L9" s="109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1.25" x14ac:dyDescent="0.2">
      <c r="A10" s="37"/>
      <c r="B10" s="42"/>
      <c r="C10" s="37"/>
      <c r="D10" s="37"/>
      <c r="E10" s="37"/>
      <c r="F10" s="37"/>
      <c r="G10" s="37"/>
      <c r="H10" s="37"/>
      <c r="I10" s="37"/>
      <c r="J10" s="37"/>
      <c r="K10" s="37"/>
      <c r="L10" s="109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2" customHeight="1" x14ac:dyDescent="0.2">
      <c r="A11" s="37"/>
      <c r="B11" s="42"/>
      <c r="C11" s="37"/>
      <c r="D11" s="108" t="s">
        <v>18</v>
      </c>
      <c r="E11" s="37"/>
      <c r="F11" s="110" t="s">
        <v>19</v>
      </c>
      <c r="G11" s="37"/>
      <c r="H11" s="37"/>
      <c r="I11" s="108" t="s">
        <v>20</v>
      </c>
      <c r="J11" s="110" t="s">
        <v>19</v>
      </c>
      <c r="K11" s="37"/>
      <c r="L11" s="109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 x14ac:dyDescent="0.2">
      <c r="A12" s="37"/>
      <c r="B12" s="42"/>
      <c r="C12" s="37"/>
      <c r="D12" s="108" t="s">
        <v>21</v>
      </c>
      <c r="E12" s="37"/>
      <c r="F12" s="110" t="s">
        <v>22</v>
      </c>
      <c r="G12" s="37"/>
      <c r="H12" s="37"/>
      <c r="I12" s="108" t="s">
        <v>23</v>
      </c>
      <c r="J12" s="111" t="str">
        <f>'Rekapitulace stavby'!AN8</f>
        <v>2. 1. 2025</v>
      </c>
      <c r="K12" s="37"/>
      <c r="L12" s="109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0.9" customHeight="1" x14ac:dyDescent="0.2">
      <c r="A13" s="37"/>
      <c r="B13" s="42"/>
      <c r="C13" s="37"/>
      <c r="D13" s="37"/>
      <c r="E13" s="37"/>
      <c r="F13" s="37"/>
      <c r="G13" s="37"/>
      <c r="H13" s="37"/>
      <c r="I13" s="37"/>
      <c r="J13" s="37"/>
      <c r="K13" s="37"/>
      <c r="L13" s="109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12" customHeight="1" x14ac:dyDescent="0.2">
      <c r="A14" s="37"/>
      <c r="B14" s="42"/>
      <c r="C14" s="37"/>
      <c r="D14" s="108" t="s">
        <v>25</v>
      </c>
      <c r="E14" s="37"/>
      <c r="F14" s="37"/>
      <c r="G14" s="37"/>
      <c r="H14" s="37"/>
      <c r="I14" s="108" t="s">
        <v>26</v>
      </c>
      <c r="J14" s="110" t="s">
        <v>27</v>
      </c>
      <c r="K14" s="37"/>
      <c r="L14" s="109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8" customHeight="1" x14ac:dyDescent="0.2">
      <c r="A15" s="37"/>
      <c r="B15" s="42"/>
      <c r="C15" s="37"/>
      <c r="D15" s="37"/>
      <c r="E15" s="110" t="s">
        <v>28</v>
      </c>
      <c r="F15" s="37"/>
      <c r="G15" s="37"/>
      <c r="H15" s="37"/>
      <c r="I15" s="108" t="s">
        <v>29</v>
      </c>
      <c r="J15" s="110" t="s">
        <v>19</v>
      </c>
      <c r="K15" s="37"/>
      <c r="L15" s="109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6.95" customHeight="1" x14ac:dyDescent="0.2">
      <c r="A16" s="37"/>
      <c r="B16" s="42"/>
      <c r="C16" s="37"/>
      <c r="D16" s="37"/>
      <c r="E16" s="37"/>
      <c r="F16" s="37"/>
      <c r="G16" s="37"/>
      <c r="H16" s="37"/>
      <c r="I16" s="37"/>
      <c r="J16" s="37"/>
      <c r="K16" s="37"/>
      <c r="L16" s="109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12" customHeight="1" x14ac:dyDescent="0.2">
      <c r="A17" s="37"/>
      <c r="B17" s="42"/>
      <c r="C17" s="37"/>
      <c r="D17" s="108" t="s">
        <v>30</v>
      </c>
      <c r="E17" s="37"/>
      <c r="F17" s="37"/>
      <c r="G17" s="37"/>
      <c r="H17" s="37"/>
      <c r="I17" s="108" t="s">
        <v>26</v>
      </c>
      <c r="J17" s="33" t="str">
        <f>'Rekapitulace stavby'!AN13</f>
        <v>Vyplň údaj</v>
      </c>
      <c r="K17" s="37"/>
      <c r="L17" s="109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8" customHeight="1" x14ac:dyDescent="0.2">
      <c r="A18" s="37"/>
      <c r="B18" s="42"/>
      <c r="C18" s="37"/>
      <c r="D18" s="37"/>
      <c r="E18" s="388" t="str">
        <f>'Rekapitulace stavby'!E14</f>
        <v>Vyplň údaj</v>
      </c>
      <c r="F18" s="389"/>
      <c r="G18" s="389"/>
      <c r="H18" s="389"/>
      <c r="I18" s="108" t="s">
        <v>29</v>
      </c>
      <c r="J18" s="33" t="str">
        <f>'Rekapitulace stavby'!AN14</f>
        <v>Vyplň údaj</v>
      </c>
      <c r="K18" s="37"/>
      <c r="L18" s="109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6.95" customHeight="1" x14ac:dyDescent="0.2">
      <c r="A19" s="37"/>
      <c r="B19" s="42"/>
      <c r="C19" s="37"/>
      <c r="D19" s="37"/>
      <c r="E19" s="37"/>
      <c r="F19" s="37"/>
      <c r="G19" s="37"/>
      <c r="H19" s="37"/>
      <c r="I19" s="37"/>
      <c r="J19" s="37"/>
      <c r="K19" s="37"/>
      <c r="L19" s="109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12" customHeight="1" x14ac:dyDescent="0.2">
      <c r="A20" s="37"/>
      <c r="B20" s="42"/>
      <c r="C20" s="37"/>
      <c r="D20" s="108" t="s">
        <v>32</v>
      </c>
      <c r="E20" s="37"/>
      <c r="F20" s="37"/>
      <c r="G20" s="37"/>
      <c r="H20" s="37"/>
      <c r="I20" s="108" t="s">
        <v>26</v>
      </c>
      <c r="J20" s="110" t="s">
        <v>33</v>
      </c>
      <c r="K20" s="37"/>
      <c r="L20" s="109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8" customHeight="1" x14ac:dyDescent="0.2">
      <c r="A21" s="37"/>
      <c r="B21" s="42"/>
      <c r="C21" s="37"/>
      <c r="D21" s="37"/>
      <c r="E21" s="110" t="s">
        <v>34</v>
      </c>
      <c r="F21" s="37"/>
      <c r="G21" s="37"/>
      <c r="H21" s="37"/>
      <c r="I21" s="108" t="s">
        <v>29</v>
      </c>
      <c r="J21" s="110" t="s">
        <v>19</v>
      </c>
      <c r="K21" s="37"/>
      <c r="L21" s="109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6.95" customHeight="1" x14ac:dyDescent="0.2">
      <c r="A22" s="37"/>
      <c r="B22" s="42"/>
      <c r="C22" s="37"/>
      <c r="D22" s="37"/>
      <c r="E22" s="37"/>
      <c r="F22" s="37"/>
      <c r="G22" s="37"/>
      <c r="H22" s="37"/>
      <c r="I22" s="37"/>
      <c r="J22" s="37"/>
      <c r="K22" s="37"/>
      <c r="L22" s="109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12" customHeight="1" x14ac:dyDescent="0.2">
      <c r="A23" s="37"/>
      <c r="B23" s="42"/>
      <c r="C23" s="37"/>
      <c r="D23" s="108" t="s">
        <v>36</v>
      </c>
      <c r="E23" s="37"/>
      <c r="F23" s="37"/>
      <c r="G23" s="37"/>
      <c r="H23" s="37"/>
      <c r="I23" s="108" t="s">
        <v>26</v>
      </c>
      <c r="J23" s="110" t="s">
        <v>37</v>
      </c>
      <c r="K23" s="37"/>
      <c r="L23" s="109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8" customHeight="1" x14ac:dyDescent="0.2">
      <c r="A24" s="37"/>
      <c r="B24" s="42"/>
      <c r="C24" s="37"/>
      <c r="D24" s="37"/>
      <c r="E24" s="110" t="s">
        <v>38</v>
      </c>
      <c r="F24" s="37"/>
      <c r="G24" s="37"/>
      <c r="H24" s="37"/>
      <c r="I24" s="108" t="s">
        <v>29</v>
      </c>
      <c r="J24" s="110" t="s">
        <v>19</v>
      </c>
      <c r="K24" s="37"/>
      <c r="L24" s="109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2" customFormat="1" ht="6.95" customHeight="1" x14ac:dyDescent="0.2">
      <c r="A25" s="37"/>
      <c r="B25" s="42"/>
      <c r="C25" s="37"/>
      <c r="D25" s="37"/>
      <c r="E25" s="37"/>
      <c r="F25" s="37"/>
      <c r="G25" s="37"/>
      <c r="H25" s="37"/>
      <c r="I25" s="37"/>
      <c r="J25" s="37"/>
      <c r="K25" s="37"/>
      <c r="L25" s="109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1" s="2" customFormat="1" ht="12" customHeight="1" x14ac:dyDescent="0.2">
      <c r="A26" s="37"/>
      <c r="B26" s="42"/>
      <c r="C26" s="37"/>
      <c r="D26" s="108" t="s">
        <v>39</v>
      </c>
      <c r="E26" s="37"/>
      <c r="F26" s="37"/>
      <c r="G26" s="37"/>
      <c r="H26" s="37"/>
      <c r="I26" s="37"/>
      <c r="J26" s="37"/>
      <c r="K26" s="37"/>
      <c r="L26" s="109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8" customFormat="1" ht="16.5" customHeight="1" x14ac:dyDescent="0.2">
      <c r="A27" s="112"/>
      <c r="B27" s="113"/>
      <c r="C27" s="112"/>
      <c r="D27" s="112"/>
      <c r="E27" s="390" t="s">
        <v>19</v>
      </c>
      <c r="F27" s="390"/>
      <c r="G27" s="390"/>
      <c r="H27" s="390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5" customHeight="1" x14ac:dyDescent="0.2">
      <c r="A28" s="37"/>
      <c r="B28" s="42"/>
      <c r="C28" s="37"/>
      <c r="D28" s="37"/>
      <c r="E28" s="37"/>
      <c r="F28" s="37"/>
      <c r="G28" s="37"/>
      <c r="H28" s="37"/>
      <c r="I28" s="37"/>
      <c r="J28" s="37"/>
      <c r="K28" s="37"/>
      <c r="L28" s="109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 x14ac:dyDescent="0.2">
      <c r="A29" s="37"/>
      <c r="B29" s="42"/>
      <c r="C29" s="37"/>
      <c r="D29" s="115"/>
      <c r="E29" s="115"/>
      <c r="F29" s="115"/>
      <c r="G29" s="115"/>
      <c r="H29" s="115"/>
      <c r="I29" s="115"/>
      <c r="J29" s="115"/>
      <c r="K29" s="115"/>
      <c r="L29" s="109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25.35" customHeight="1" x14ac:dyDescent="0.2">
      <c r="A30" s="37"/>
      <c r="B30" s="42"/>
      <c r="C30" s="37"/>
      <c r="D30" s="116" t="s">
        <v>41</v>
      </c>
      <c r="E30" s="37"/>
      <c r="F30" s="37"/>
      <c r="G30" s="37"/>
      <c r="H30" s="37"/>
      <c r="I30" s="37"/>
      <c r="J30" s="117">
        <f>ROUND(J92, 2)</f>
        <v>0</v>
      </c>
      <c r="K30" s="37"/>
      <c r="L30" s="109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6.95" customHeight="1" x14ac:dyDescent="0.2">
      <c r="A31" s="37"/>
      <c r="B31" s="42"/>
      <c r="C31" s="37"/>
      <c r="D31" s="115"/>
      <c r="E31" s="115"/>
      <c r="F31" s="115"/>
      <c r="G31" s="115"/>
      <c r="H31" s="115"/>
      <c r="I31" s="115"/>
      <c r="J31" s="115"/>
      <c r="K31" s="115"/>
      <c r="L31" s="109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 x14ac:dyDescent="0.2">
      <c r="A32" s="37"/>
      <c r="B32" s="42"/>
      <c r="C32" s="37"/>
      <c r="D32" s="37"/>
      <c r="E32" s="37"/>
      <c r="F32" s="118" t="s">
        <v>43</v>
      </c>
      <c r="G32" s="37"/>
      <c r="H32" s="37"/>
      <c r="I32" s="118" t="s">
        <v>42</v>
      </c>
      <c r="J32" s="118" t="s">
        <v>44</v>
      </c>
      <c r="K32" s="37"/>
      <c r="L32" s="109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customHeight="1" x14ac:dyDescent="0.2">
      <c r="A33" s="37"/>
      <c r="B33" s="42"/>
      <c r="C33" s="37"/>
      <c r="D33" s="119" t="s">
        <v>45</v>
      </c>
      <c r="E33" s="108" t="s">
        <v>47</v>
      </c>
      <c r="F33" s="120">
        <f>ROUND((SUM(BE92:BE660)),  2)</f>
        <v>0</v>
      </c>
      <c r="G33" s="37"/>
      <c r="H33" s="37"/>
      <c r="I33" s="121">
        <v>0.12</v>
      </c>
      <c r="J33" s="120">
        <f>ROUND(((SUM(BE92:BE660))*I33),  2)</f>
        <v>0</v>
      </c>
      <c r="K33" s="37"/>
      <c r="L33" s="109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customHeight="1" x14ac:dyDescent="0.2">
      <c r="A34" s="37"/>
      <c r="B34" s="42"/>
      <c r="C34" s="37"/>
      <c r="D34" s="37"/>
      <c r="E34" s="108" t="s">
        <v>46</v>
      </c>
      <c r="F34" s="120">
        <f>ROUND((SUM(BF92:BF660)),  2)</f>
        <v>0</v>
      </c>
      <c r="G34" s="37"/>
      <c r="H34" s="37"/>
      <c r="I34" s="121">
        <v>0.21</v>
      </c>
      <c r="J34" s="120">
        <f>ROUND(((SUM(BF92:BF660))*I34),  2)</f>
        <v>0</v>
      </c>
      <c r="K34" s="37"/>
      <c r="L34" s="109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 x14ac:dyDescent="0.2">
      <c r="A35" s="37"/>
      <c r="B35" s="42"/>
      <c r="C35" s="37"/>
      <c r="D35" s="37"/>
      <c r="E35" s="108" t="s">
        <v>48</v>
      </c>
      <c r="F35" s="120">
        <f>ROUND((SUM(BG92:BG660)),  2)</f>
        <v>0</v>
      </c>
      <c r="G35" s="37"/>
      <c r="H35" s="37"/>
      <c r="I35" s="121">
        <v>0.21</v>
      </c>
      <c r="J35" s="120">
        <f>0</f>
        <v>0</v>
      </c>
      <c r="K35" s="37"/>
      <c r="L35" s="109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14.45" hidden="1" customHeight="1" x14ac:dyDescent="0.2">
      <c r="A36" s="37"/>
      <c r="B36" s="42"/>
      <c r="C36" s="37"/>
      <c r="D36" s="37"/>
      <c r="E36" s="108" t="s">
        <v>49</v>
      </c>
      <c r="F36" s="120">
        <f>ROUND((SUM(BH92:BH660)),  2)</f>
        <v>0</v>
      </c>
      <c r="G36" s="37"/>
      <c r="H36" s="37"/>
      <c r="I36" s="121">
        <v>0.12</v>
      </c>
      <c r="J36" s="120">
        <f>0</f>
        <v>0</v>
      </c>
      <c r="K36" s="37"/>
      <c r="L36" s="109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14.45" hidden="1" customHeight="1" x14ac:dyDescent="0.2">
      <c r="A37" s="37"/>
      <c r="B37" s="42"/>
      <c r="C37" s="37"/>
      <c r="D37" s="37"/>
      <c r="E37" s="108" t="s">
        <v>50</v>
      </c>
      <c r="F37" s="120">
        <f>ROUND((SUM(BI92:BI660)),  2)</f>
        <v>0</v>
      </c>
      <c r="G37" s="37"/>
      <c r="H37" s="37"/>
      <c r="I37" s="121">
        <v>0</v>
      </c>
      <c r="J37" s="120">
        <f>0</f>
        <v>0</v>
      </c>
      <c r="K37" s="37"/>
      <c r="L37" s="109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6.95" customHeight="1" x14ac:dyDescent="0.2">
      <c r="A38" s="37"/>
      <c r="B38" s="42"/>
      <c r="C38" s="37"/>
      <c r="D38" s="37"/>
      <c r="E38" s="37"/>
      <c r="F38" s="37"/>
      <c r="G38" s="37"/>
      <c r="H38" s="37"/>
      <c r="I38" s="37"/>
      <c r="J38" s="37"/>
      <c r="K38" s="37"/>
      <c r="L38" s="109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pans="1:31" s="2" customFormat="1" ht="25.35" customHeight="1" x14ac:dyDescent="0.2">
      <c r="A39" s="37"/>
      <c r="B39" s="42"/>
      <c r="C39" s="122"/>
      <c r="D39" s="123" t="s">
        <v>51</v>
      </c>
      <c r="E39" s="124"/>
      <c r="F39" s="124"/>
      <c r="G39" s="125" t="s">
        <v>52</v>
      </c>
      <c r="H39" s="126" t="s">
        <v>53</v>
      </c>
      <c r="I39" s="124"/>
      <c r="J39" s="127">
        <f>SUM(J30:J37)</f>
        <v>0</v>
      </c>
      <c r="K39" s="128"/>
      <c r="L39" s="109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pans="1:31" s="2" customFormat="1" ht="14.45" customHeight="1" x14ac:dyDescent="0.2">
      <c r="A40" s="37"/>
      <c r="B40" s="129"/>
      <c r="C40" s="130"/>
      <c r="D40" s="130"/>
      <c r="E40" s="130"/>
      <c r="F40" s="130"/>
      <c r="G40" s="130"/>
      <c r="H40" s="130"/>
      <c r="I40" s="130"/>
      <c r="J40" s="130"/>
      <c r="K40" s="130"/>
      <c r="L40" s="109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4" spans="1:31" s="2" customFormat="1" ht="6.95" customHeight="1" x14ac:dyDescent="0.2">
      <c r="A44" s="37"/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09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24.95" customHeight="1" x14ac:dyDescent="0.2">
      <c r="A45" s="37"/>
      <c r="B45" s="38"/>
      <c r="C45" s="26" t="s">
        <v>92</v>
      </c>
      <c r="D45" s="39"/>
      <c r="E45" s="39"/>
      <c r="F45" s="39"/>
      <c r="G45" s="39"/>
      <c r="H45" s="39"/>
      <c r="I45" s="39"/>
      <c r="J45" s="39"/>
      <c r="K45" s="39"/>
      <c r="L45" s="109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6.95" customHeight="1" x14ac:dyDescent="0.2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109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12" customHeight="1" x14ac:dyDescent="0.2">
      <c r="A47" s="37"/>
      <c r="B47" s="38"/>
      <c r="C47" s="32" t="s">
        <v>16</v>
      </c>
      <c r="D47" s="39"/>
      <c r="E47" s="39"/>
      <c r="F47" s="39"/>
      <c r="G47" s="39"/>
      <c r="H47" s="39"/>
      <c r="I47" s="39"/>
      <c r="J47" s="39"/>
      <c r="K47" s="39"/>
      <c r="L47" s="109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6.5" customHeight="1" x14ac:dyDescent="0.2">
      <c r="A48" s="37"/>
      <c r="B48" s="38"/>
      <c r="C48" s="39"/>
      <c r="D48" s="39"/>
      <c r="E48" s="391" t="str">
        <f>E7</f>
        <v>Oprava střechy BD  č.p. 204</v>
      </c>
      <c r="F48" s="392"/>
      <c r="G48" s="392"/>
      <c r="H48" s="392"/>
      <c r="I48" s="39"/>
      <c r="J48" s="39"/>
      <c r="K48" s="39"/>
      <c r="L48" s="109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12" customHeight="1" x14ac:dyDescent="0.2">
      <c r="A49" s="37"/>
      <c r="B49" s="38"/>
      <c r="C49" s="32" t="s">
        <v>90</v>
      </c>
      <c r="D49" s="39"/>
      <c r="E49" s="39"/>
      <c r="F49" s="39"/>
      <c r="G49" s="39"/>
      <c r="H49" s="39"/>
      <c r="I49" s="39"/>
      <c r="J49" s="39"/>
      <c r="K49" s="39"/>
      <c r="L49" s="109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16.5" customHeight="1" x14ac:dyDescent="0.2">
      <c r="A50" s="37"/>
      <c r="B50" s="38"/>
      <c r="C50" s="39"/>
      <c r="D50" s="39"/>
      <c r="E50" s="363" t="str">
        <f>E9</f>
        <v>ARS - Stavebně konstrukční část</v>
      </c>
      <c r="F50" s="393"/>
      <c r="G50" s="393"/>
      <c r="H50" s="393"/>
      <c r="I50" s="39"/>
      <c r="J50" s="39"/>
      <c r="K50" s="39"/>
      <c r="L50" s="109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6.95" customHeight="1" x14ac:dyDescent="0.2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109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2" customHeight="1" x14ac:dyDescent="0.2">
      <c r="A52" s="37"/>
      <c r="B52" s="38"/>
      <c r="C52" s="32" t="s">
        <v>21</v>
      </c>
      <c r="D52" s="39"/>
      <c r="E52" s="39"/>
      <c r="F52" s="30" t="str">
        <f>F12</f>
        <v>Domažlice</v>
      </c>
      <c r="G52" s="39"/>
      <c r="H52" s="39"/>
      <c r="I52" s="32" t="s">
        <v>23</v>
      </c>
      <c r="J52" s="62" t="str">
        <f>IF(J12="","",J12)</f>
        <v>2. 1. 2025</v>
      </c>
      <c r="K52" s="39"/>
      <c r="L52" s="109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6.95" customHeight="1" x14ac:dyDescent="0.2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109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5.2" customHeight="1" x14ac:dyDescent="0.2">
      <c r="A54" s="37"/>
      <c r="B54" s="38"/>
      <c r="C54" s="32" t="s">
        <v>25</v>
      </c>
      <c r="D54" s="39"/>
      <c r="E54" s="39"/>
      <c r="F54" s="30" t="str">
        <f>E15</f>
        <v>Město Domažlice</v>
      </c>
      <c r="G54" s="39"/>
      <c r="H54" s="39"/>
      <c r="I54" s="32" t="s">
        <v>32</v>
      </c>
      <c r="J54" s="35" t="str">
        <f>E21</f>
        <v xml:space="preserve">PK Jakub Baštář </v>
      </c>
      <c r="K54" s="39"/>
      <c r="L54" s="109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15.2" customHeight="1" x14ac:dyDescent="0.2">
      <c r="A55" s="37"/>
      <c r="B55" s="38"/>
      <c r="C55" s="32" t="s">
        <v>30</v>
      </c>
      <c r="D55" s="39"/>
      <c r="E55" s="39"/>
      <c r="F55" s="30" t="str">
        <f>IF(E18="","",E18)</f>
        <v>Vyplň údaj</v>
      </c>
      <c r="G55" s="39"/>
      <c r="H55" s="39"/>
      <c r="I55" s="32" t="s">
        <v>36</v>
      </c>
      <c r="J55" s="35" t="str">
        <f>E24</f>
        <v>Jakub Vilingr</v>
      </c>
      <c r="K55" s="39"/>
      <c r="L55" s="109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</row>
    <row r="56" spans="1:47" s="2" customFormat="1" ht="10.35" customHeight="1" x14ac:dyDescent="0.2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109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</row>
    <row r="57" spans="1:47" s="2" customFormat="1" ht="29.25" customHeight="1" x14ac:dyDescent="0.2">
      <c r="A57" s="37"/>
      <c r="B57" s="38"/>
      <c r="C57" s="133" t="s">
        <v>93</v>
      </c>
      <c r="D57" s="134"/>
      <c r="E57" s="134"/>
      <c r="F57" s="134"/>
      <c r="G57" s="134"/>
      <c r="H57" s="134"/>
      <c r="I57" s="134"/>
      <c r="J57" s="135" t="s">
        <v>94</v>
      </c>
      <c r="K57" s="134"/>
      <c r="L57" s="109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</row>
    <row r="58" spans="1:47" s="2" customFormat="1" ht="10.35" customHeight="1" x14ac:dyDescent="0.2">
      <c r="A58" s="37"/>
      <c r="B58" s="38"/>
      <c r="C58" s="39"/>
      <c r="D58" s="39"/>
      <c r="E58" s="39"/>
      <c r="F58" s="39"/>
      <c r="G58" s="39"/>
      <c r="H58" s="39"/>
      <c r="I58" s="39"/>
      <c r="J58" s="39"/>
      <c r="K58" s="39"/>
      <c r="L58" s="109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</row>
    <row r="59" spans="1:47" s="2" customFormat="1" ht="22.9" customHeight="1" x14ac:dyDescent="0.2">
      <c r="A59" s="37"/>
      <c r="B59" s="38"/>
      <c r="C59" s="136" t="s">
        <v>73</v>
      </c>
      <c r="D59" s="39"/>
      <c r="E59" s="39"/>
      <c r="F59" s="39"/>
      <c r="G59" s="39"/>
      <c r="H59" s="39"/>
      <c r="I59" s="39"/>
      <c r="J59" s="80">
        <f>J92</f>
        <v>0</v>
      </c>
      <c r="K59" s="39"/>
      <c r="L59" s="109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U59" s="20" t="s">
        <v>95</v>
      </c>
    </row>
    <row r="60" spans="1:47" s="9" customFormat="1" ht="24.95" customHeight="1" x14ac:dyDescent="0.2">
      <c r="B60" s="137"/>
      <c r="C60" s="138"/>
      <c r="D60" s="139" t="s">
        <v>133</v>
      </c>
      <c r="E60" s="140"/>
      <c r="F60" s="140"/>
      <c r="G60" s="140"/>
      <c r="H60" s="140"/>
      <c r="I60" s="140"/>
      <c r="J60" s="141">
        <f>J93</f>
        <v>0</v>
      </c>
      <c r="K60" s="138"/>
      <c r="L60" s="142"/>
    </row>
    <row r="61" spans="1:47" s="10" customFormat="1" ht="19.899999999999999" customHeight="1" x14ac:dyDescent="0.2">
      <c r="B61" s="143"/>
      <c r="C61" s="144"/>
      <c r="D61" s="145" t="s">
        <v>134</v>
      </c>
      <c r="E61" s="146"/>
      <c r="F61" s="146"/>
      <c r="G61" s="146"/>
      <c r="H61" s="146"/>
      <c r="I61" s="146"/>
      <c r="J61" s="147">
        <f>J94</f>
        <v>0</v>
      </c>
      <c r="K61" s="144"/>
      <c r="L61" s="148"/>
    </row>
    <row r="62" spans="1:47" s="10" customFormat="1" ht="19.899999999999999" customHeight="1" x14ac:dyDescent="0.2">
      <c r="B62" s="143"/>
      <c r="C62" s="144"/>
      <c r="D62" s="145" t="s">
        <v>135</v>
      </c>
      <c r="E62" s="146"/>
      <c r="F62" s="146"/>
      <c r="G62" s="146"/>
      <c r="H62" s="146"/>
      <c r="I62" s="146"/>
      <c r="J62" s="147">
        <f>J112</f>
        <v>0</v>
      </c>
      <c r="K62" s="144"/>
      <c r="L62" s="148"/>
    </row>
    <row r="63" spans="1:47" s="9" customFormat="1" ht="24.95" customHeight="1" x14ac:dyDescent="0.2">
      <c r="B63" s="137"/>
      <c r="C63" s="138"/>
      <c r="D63" s="139" t="s">
        <v>136</v>
      </c>
      <c r="E63" s="140"/>
      <c r="F63" s="140"/>
      <c r="G63" s="140"/>
      <c r="H63" s="140"/>
      <c r="I63" s="140"/>
      <c r="J63" s="141">
        <f>J128</f>
        <v>0</v>
      </c>
      <c r="K63" s="138"/>
      <c r="L63" s="142"/>
    </row>
    <row r="64" spans="1:47" s="10" customFormat="1" ht="19.899999999999999" customHeight="1" x14ac:dyDescent="0.2">
      <c r="B64" s="143"/>
      <c r="C64" s="144"/>
      <c r="D64" s="145" t="s">
        <v>137</v>
      </c>
      <c r="E64" s="146"/>
      <c r="F64" s="146"/>
      <c r="G64" s="146"/>
      <c r="H64" s="146"/>
      <c r="I64" s="146"/>
      <c r="J64" s="147">
        <f>J129</f>
        <v>0</v>
      </c>
      <c r="K64" s="144"/>
      <c r="L64" s="148"/>
    </row>
    <row r="65" spans="1:31" s="10" customFormat="1" ht="19.899999999999999" customHeight="1" x14ac:dyDescent="0.2">
      <c r="B65" s="143"/>
      <c r="C65" s="144"/>
      <c r="D65" s="145" t="s">
        <v>138</v>
      </c>
      <c r="E65" s="146"/>
      <c r="F65" s="146"/>
      <c r="G65" s="146"/>
      <c r="H65" s="146"/>
      <c r="I65" s="146"/>
      <c r="J65" s="147">
        <f>J263</f>
        <v>0</v>
      </c>
      <c r="K65" s="144"/>
      <c r="L65" s="148"/>
    </row>
    <row r="66" spans="1:31" s="10" customFormat="1" ht="19.899999999999999" customHeight="1" x14ac:dyDescent="0.2">
      <c r="B66" s="143"/>
      <c r="C66" s="144"/>
      <c r="D66" s="145" t="s">
        <v>139</v>
      </c>
      <c r="E66" s="146"/>
      <c r="F66" s="146"/>
      <c r="G66" s="146"/>
      <c r="H66" s="146"/>
      <c r="I66" s="146"/>
      <c r="J66" s="147">
        <f>J272</f>
        <v>0</v>
      </c>
      <c r="K66" s="144"/>
      <c r="L66" s="148"/>
    </row>
    <row r="67" spans="1:31" s="10" customFormat="1" ht="19.899999999999999" customHeight="1" x14ac:dyDescent="0.2">
      <c r="B67" s="143"/>
      <c r="C67" s="144"/>
      <c r="D67" s="145" t="s">
        <v>140</v>
      </c>
      <c r="E67" s="146"/>
      <c r="F67" s="146"/>
      <c r="G67" s="146"/>
      <c r="H67" s="146"/>
      <c r="I67" s="146"/>
      <c r="J67" s="147">
        <f>J281</f>
        <v>0</v>
      </c>
      <c r="K67" s="144"/>
      <c r="L67" s="148"/>
    </row>
    <row r="68" spans="1:31" s="10" customFormat="1" ht="19.899999999999999" customHeight="1" x14ac:dyDescent="0.2">
      <c r="B68" s="143"/>
      <c r="C68" s="144"/>
      <c r="D68" s="145" t="s">
        <v>141</v>
      </c>
      <c r="E68" s="146"/>
      <c r="F68" s="146"/>
      <c r="G68" s="146"/>
      <c r="H68" s="146"/>
      <c r="I68" s="146"/>
      <c r="J68" s="147">
        <f>J412</f>
        <v>0</v>
      </c>
      <c r="K68" s="144"/>
      <c r="L68" s="148"/>
    </row>
    <row r="69" spans="1:31" s="10" customFormat="1" ht="19.899999999999999" customHeight="1" x14ac:dyDescent="0.2">
      <c r="B69" s="143"/>
      <c r="C69" s="144"/>
      <c r="D69" s="145" t="s">
        <v>142</v>
      </c>
      <c r="E69" s="146"/>
      <c r="F69" s="146"/>
      <c r="G69" s="146"/>
      <c r="H69" s="146"/>
      <c r="I69" s="146"/>
      <c r="J69" s="147">
        <f>J421</f>
        <v>0</v>
      </c>
      <c r="K69" s="144"/>
      <c r="L69" s="148"/>
    </row>
    <row r="70" spans="1:31" s="10" customFormat="1" ht="19.899999999999999" customHeight="1" x14ac:dyDescent="0.2">
      <c r="B70" s="143"/>
      <c r="C70" s="144"/>
      <c r="D70" s="145" t="s">
        <v>143</v>
      </c>
      <c r="E70" s="146"/>
      <c r="F70" s="146"/>
      <c r="G70" s="146"/>
      <c r="H70" s="146"/>
      <c r="I70" s="146"/>
      <c r="J70" s="147">
        <f>J515</f>
        <v>0</v>
      </c>
      <c r="K70" s="144"/>
      <c r="L70" s="148"/>
    </row>
    <row r="71" spans="1:31" s="10" customFormat="1" ht="19.899999999999999" customHeight="1" x14ac:dyDescent="0.2">
      <c r="B71" s="143"/>
      <c r="C71" s="144"/>
      <c r="D71" s="145" t="s">
        <v>144</v>
      </c>
      <c r="E71" s="146"/>
      <c r="F71" s="146"/>
      <c r="G71" s="146"/>
      <c r="H71" s="146"/>
      <c r="I71" s="146"/>
      <c r="J71" s="147">
        <f>J631</f>
        <v>0</v>
      </c>
      <c r="K71" s="144"/>
      <c r="L71" s="148"/>
    </row>
    <row r="72" spans="1:31" s="9" customFormat="1" ht="24.95" customHeight="1" x14ac:dyDescent="0.2">
      <c r="B72" s="137"/>
      <c r="C72" s="138"/>
      <c r="D72" s="139" t="s">
        <v>145</v>
      </c>
      <c r="E72" s="140"/>
      <c r="F72" s="140"/>
      <c r="G72" s="140"/>
      <c r="H72" s="140"/>
      <c r="I72" s="140"/>
      <c r="J72" s="141">
        <f>J655</f>
        <v>0</v>
      </c>
      <c r="K72" s="138"/>
      <c r="L72" s="142"/>
    </row>
    <row r="73" spans="1:31" s="2" customFormat="1" ht="21.75" customHeight="1" x14ac:dyDescent="0.2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09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6.95" customHeight="1" x14ac:dyDescent="0.2">
      <c r="A74" s="37"/>
      <c r="B74" s="50"/>
      <c r="C74" s="51"/>
      <c r="D74" s="51"/>
      <c r="E74" s="51"/>
      <c r="F74" s="51"/>
      <c r="G74" s="51"/>
      <c r="H74" s="51"/>
      <c r="I74" s="51"/>
      <c r="J74" s="51"/>
      <c r="K74" s="51"/>
      <c r="L74" s="109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8" spans="1:31" s="2" customFormat="1" ht="6.95" customHeight="1" x14ac:dyDescent="0.2">
      <c r="A78" s="37"/>
      <c r="B78" s="52"/>
      <c r="C78" s="53"/>
      <c r="D78" s="53"/>
      <c r="E78" s="53"/>
      <c r="F78" s="53"/>
      <c r="G78" s="53"/>
      <c r="H78" s="53"/>
      <c r="I78" s="53"/>
      <c r="J78" s="53"/>
      <c r="K78" s="53"/>
      <c r="L78" s="109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24.95" customHeight="1" x14ac:dyDescent="0.2">
      <c r="A79" s="37"/>
      <c r="B79" s="38"/>
      <c r="C79" s="26" t="s">
        <v>98</v>
      </c>
      <c r="D79" s="39"/>
      <c r="E79" s="39"/>
      <c r="F79" s="39"/>
      <c r="G79" s="39"/>
      <c r="H79" s="39"/>
      <c r="I79" s="39"/>
      <c r="J79" s="39"/>
      <c r="K79" s="39"/>
      <c r="L79" s="109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6.95" customHeight="1" x14ac:dyDescent="0.2">
      <c r="A80" s="37"/>
      <c r="B80" s="38"/>
      <c r="C80" s="39"/>
      <c r="D80" s="39"/>
      <c r="E80" s="39"/>
      <c r="F80" s="39"/>
      <c r="G80" s="39"/>
      <c r="H80" s="39"/>
      <c r="I80" s="39"/>
      <c r="J80" s="39"/>
      <c r="K80" s="39"/>
      <c r="L80" s="109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2" customHeight="1" x14ac:dyDescent="0.2">
      <c r="A81" s="37"/>
      <c r="B81" s="38"/>
      <c r="C81" s="32" t="s">
        <v>16</v>
      </c>
      <c r="D81" s="39"/>
      <c r="E81" s="39"/>
      <c r="F81" s="39"/>
      <c r="G81" s="39"/>
      <c r="H81" s="39"/>
      <c r="I81" s="39"/>
      <c r="J81" s="39"/>
      <c r="K81" s="39"/>
      <c r="L81" s="109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2" customFormat="1" ht="16.5" customHeight="1" x14ac:dyDescent="0.2">
      <c r="A82" s="37"/>
      <c r="B82" s="38"/>
      <c r="C82" s="39"/>
      <c r="D82" s="39"/>
      <c r="E82" s="391" t="str">
        <f>E7</f>
        <v>Oprava střechy BD  č.p. 204</v>
      </c>
      <c r="F82" s="392"/>
      <c r="G82" s="392"/>
      <c r="H82" s="392"/>
      <c r="I82" s="39"/>
      <c r="J82" s="39"/>
      <c r="K82" s="39"/>
      <c r="L82" s="109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pans="1:65" s="2" customFormat="1" ht="12" customHeight="1" x14ac:dyDescent="0.2">
      <c r="A83" s="37"/>
      <c r="B83" s="38"/>
      <c r="C83" s="32" t="s">
        <v>90</v>
      </c>
      <c r="D83" s="39"/>
      <c r="E83" s="39"/>
      <c r="F83" s="39"/>
      <c r="G83" s="39"/>
      <c r="H83" s="39"/>
      <c r="I83" s="39"/>
      <c r="J83" s="39"/>
      <c r="K83" s="39"/>
      <c r="L83" s="109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pans="1:65" s="2" customFormat="1" ht="16.5" customHeight="1" x14ac:dyDescent="0.2">
      <c r="A84" s="37"/>
      <c r="B84" s="38"/>
      <c r="C84" s="39"/>
      <c r="D84" s="39"/>
      <c r="E84" s="363" t="str">
        <f>E9</f>
        <v>ARS - Stavebně konstrukční část</v>
      </c>
      <c r="F84" s="393"/>
      <c r="G84" s="393"/>
      <c r="H84" s="393"/>
      <c r="I84" s="39"/>
      <c r="J84" s="39"/>
      <c r="K84" s="39"/>
      <c r="L84" s="109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pans="1:65" s="2" customFormat="1" ht="6.95" customHeight="1" x14ac:dyDescent="0.2">
      <c r="A85" s="37"/>
      <c r="B85" s="38"/>
      <c r="C85" s="39"/>
      <c r="D85" s="39"/>
      <c r="E85" s="39"/>
      <c r="F85" s="39"/>
      <c r="G85" s="39"/>
      <c r="H85" s="39"/>
      <c r="I85" s="39"/>
      <c r="J85" s="39"/>
      <c r="K85" s="39"/>
      <c r="L85" s="109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pans="1:65" s="2" customFormat="1" ht="12" customHeight="1" x14ac:dyDescent="0.2">
      <c r="A86" s="37"/>
      <c r="B86" s="38"/>
      <c r="C86" s="32" t="s">
        <v>21</v>
      </c>
      <c r="D86" s="39"/>
      <c r="E86" s="39"/>
      <c r="F86" s="30" t="str">
        <f>F12</f>
        <v>Domažlice</v>
      </c>
      <c r="G86" s="39"/>
      <c r="H86" s="39"/>
      <c r="I86" s="32" t="s">
        <v>23</v>
      </c>
      <c r="J86" s="62" t="str">
        <f>IF(J12="","",J12)</f>
        <v>2. 1. 2025</v>
      </c>
      <c r="K86" s="39"/>
      <c r="L86" s="109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pans="1:65" s="2" customFormat="1" ht="6.95" customHeight="1" x14ac:dyDescent="0.2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109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pans="1:65" s="2" customFormat="1" ht="15.2" customHeight="1" x14ac:dyDescent="0.2">
      <c r="A88" s="37"/>
      <c r="B88" s="38"/>
      <c r="C88" s="32" t="s">
        <v>25</v>
      </c>
      <c r="D88" s="39"/>
      <c r="E88" s="39"/>
      <c r="F88" s="30" t="str">
        <f>E15</f>
        <v>Město Domažlice</v>
      </c>
      <c r="G88" s="39"/>
      <c r="H88" s="39"/>
      <c r="I88" s="32" t="s">
        <v>32</v>
      </c>
      <c r="J88" s="35" t="str">
        <f>E21</f>
        <v xml:space="preserve">PK Jakub Baštář </v>
      </c>
      <c r="K88" s="39"/>
      <c r="L88" s="109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pans="1:65" s="2" customFormat="1" ht="15.2" customHeight="1" x14ac:dyDescent="0.2">
      <c r="A89" s="37"/>
      <c r="B89" s="38"/>
      <c r="C89" s="32" t="s">
        <v>30</v>
      </c>
      <c r="D89" s="39"/>
      <c r="E89" s="39"/>
      <c r="F89" s="30" t="str">
        <f>IF(E18="","",E18)</f>
        <v>Vyplň údaj</v>
      </c>
      <c r="G89" s="39"/>
      <c r="H89" s="39"/>
      <c r="I89" s="32" t="s">
        <v>36</v>
      </c>
      <c r="J89" s="35" t="str">
        <f>E24</f>
        <v>Jakub Vilingr</v>
      </c>
      <c r="K89" s="39"/>
      <c r="L89" s="109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pans="1:65" s="2" customFormat="1" ht="10.35" customHeight="1" x14ac:dyDescent="0.2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109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pans="1:65" s="11" customFormat="1" ht="29.25" customHeight="1" x14ac:dyDescent="0.2">
      <c r="A91" s="149"/>
      <c r="B91" s="150"/>
      <c r="C91" s="151" t="s">
        <v>99</v>
      </c>
      <c r="D91" s="152" t="s">
        <v>60</v>
      </c>
      <c r="E91" s="152" t="s">
        <v>56</v>
      </c>
      <c r="F91" s="152" t="s">
        <v>57</v>
      </c>
      <c r="G91" s="152" t="s">
        <v>100</v>
      </c>
      <c r="H91" s="152" t="s">
        <v>101</v>
      </c>
      <c r="I91" s="152" t="s">
        <v>102</v>
      </c>
      <c r="J91" s="152" t="s">
        <v>94</v>
      </c>
      <c r="K91" s="153" t="s">
        <v>103</v>
      </c>
      <c r="L91" s="154"/>
      <c r="M91" s="71" t="s">
        <v>19</v>
      </c>
      <c r="N91" s="72" t="s">
        <v>45</v>
      </c>
      <c r="O91" s="72" t="s">
        <v>104</v>
      </c>
      <c r="P91" s="72" t="s">
        <v>105</v>
      </c>
      <c r="Q91" s="72" t="s">
        <v>106</v>
      </c>
      <c r="R91" s="72" t="s">
        <v>107</v>
      </c>
      <c r="S91" s="72" t="s">
        <v>108</v>
      </c>
      <c r="T91" s="73" t="s">
        <v>109</v>
      </c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</row>
    <row r="92" spans="1:65" s="2" customFormat="1" ht="22.9" customHeight="1" x14ac:dyDescent="0.25">
      <c r="A92" s="37"/>
      <c r="B92" s="38"/>
      <c r="C92" s="78" t="s">
        <v>110</v>
      </c>
      <c r="D92" s="39"/>
      <c r="E92" s="39"/>
      <c r="F92" s="39"/>
      <c r="G92" s="39"/>
      <c r="H92" s="39"/>
      <c r="I92" s="39"/>
      <c r="J92" s="155">
        <f>BK92</f>
        <v>0</v>
      </c>
      <c r="K92" s="39"/>
      <c r="L92" s="42"/>
      <c r="M92" s="74"/>
      <c r="N92" s="156"/>
      <c r="O92" s="75"/>
      <c r="P92" s="157">
        <f>P93+P128+P655</f>
        <v>0</v>
      </c>
      <c r="Q92" s="75"/>
      <c r="R92" s="157">
        <f>R93+R128+R655</f>
        <v>19.673200189999996</v>
      </c>
      <c r="S92" s="75"/>
      <c r="T92" s="158">
        <f>T93+T128+T655</f>
        <v>13.3056065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20" t="s">
        <v>74</v>
      </c>
      <c r="AU92" s="20" t="s">
        <v>95</v>
      </c>
      <c r="BK92" s="159">
        <f>BK93+BK128+BK655</f>
        <v>0</v>
      </c>
    </row>
    <row r="93" spans="1:65" s="12" customFormat="1" ht="25.9" customHeight="1" x14ac:dyDescent="0.2">
      <c r="B93" s="160"/>
      <c r="C93" s="161"/>
      <c r="D93" s="162" t="s">
        <v>74</v>
      </c>
      <c r="E93" s="163" t="s">
        <v>146</v>
      </c>
      <c r="F93" s="163" t="s">
        <v>147</v>
      </c>
      <c r="G93" s="161"/>
      <c r="H93" s="161"/>
      <c r="I93" s="164"/>
      <c r="J93" s="165">
        <f>BK93</f>
        <v>0</v>
      </c>
      <c r="K93" s="161"/>
      <c r="L93" s="166"/>
      <c r="M93" s="167"/>
      <c r="N93" s="168"/>
      <c r="O93" s="168"/>
      <c r="P93" s="169">
        <f>P94+P112</f>
        <v>0</v>
      </c>
      <c r="Q93" s="168"/>
      <c r="R93" s="169">
        <f>R94+R112</f>
        <v>0</v>
      </c>
      <c r="S93" s="168"/>
      <c r="T93" s="170">
        <f>T94+T112</f>
        <v>0</v>
      </c>
      <c r="AR93" s="171" t="s">
        <v>83</v>
      </c>
      <c r="AT93" s="172" t="s">
        <v>74</v>
      </c>
      <c r="AU93" s="172" t="s">
        <v>75</v>
      </c>
      <c r="AY93" s="171" t="s">
        <v>112</v>
      </c>
      <c r="BK93" s="173">
        <f>BK94+BK112</f>
        <v>0</v>
      </c>
    </row>
    <row r="94" spans="1:65" s="12" customFormat="1" ht="22.9" customHeight="1" x14ac:dyDescent="0.2">
      <c r="B94" s="160"/>
      <c r="C94" s="161"/>
      <c r="D94" s="162" t="s">
        <v>74</v>
      </c>
      <c r="E94" s="174" t="s">
        <v>148</v>
      </c>
      <c r="F94" s="174" t="s">
        <v>149</v>
      </c>
      <c r="G94" s="161"/>
      <c r="H94" s="161"/>
      <c r="I94" s="164"/>
      <c r="J94" s="175">
        <f>BK94</f>
        <v>0</v>
      </c>
      <c r="K94" s="161"/>
      <c r="L94" s="166"/>
      <c r="M94" s="167"/>
      <c r="N94" s="168"/>
      <c r="O94" s="168"/>
      <c r="P94" s="169">
        <f>SUM(P95:P111)</f>
        <v>0</v>
      </c>
      <c r="Q94" s="168"/>
      <c r="R94" s="169">
        <f>SUM(R95:R111)</f>
        <v>0</v>
      </c>
      <c r="S94" s="168"/>
      <c r="T94" s="170">
        <f>SUM(T95:T111)</f>
        <v>0</v>
      </c>
      <c r="AR94" s="171" t="s">
        <v>83</v>
      </c>
      <c r="AT94" s="172" t="s">
        <v>74</v>
      </c>
      <c r="AU94" s="172" t="s">
        <v>83</v>
      </c>
      <c r="AY94" s="171" t="s">
        <v>112</v>
      </c>
      <c r="BK94" s="173">
        <f>SUM(BK95:BK111)</f>
        <v>0</v>
      </c>
    </row>
    <row r="95" spans="1:65" s="2" customFormat="1" ht="37.9" customHeight="1" x14ac:dyDescent="0.2">
      <c r="A95" s="37"/>
      <c r="B95" s="38"/>
      <c r="C95" s="176" t="s">
        <v>83</v>
      </c>
      <c r="D95" s="176" t="s">
        <v>115</v>
      </c>
      <c r="E95" s="177" t="s">
        <v>150</v>
      </c>
      <c r="F95" s="178" t="s">
        <v>151</v>
      </c>
      <c r="G95" s="179" t="s">
        <v>152</v>
      </c>
      <c r="H95" s="180">
        <v>1248</v>
      </c>
      <c r="I95" s="181"/>
      <c r="J95" s="182">
        <f>ROUND(I95*H95,2)</f>
        <v>0</v>
      </c>
      <c r="K95" s="178" t="s">
        <v>118</v>
      </c>
      <c r="L95" s="42"/>
      <c r="M95" s="183" t="s">
        <v>19</v>
      </c>
      <c r="N95" s="184" t="s">
        <v>46</v>
      </c>
      <c r="O95" s="67"/>
      <c r="P95" s="185">
        <f>O95*H95</f>
        <v>0</v>
      </c>
      <c r="Q95" s="185">
        <v>0</v>
      </c>
      <c r="R95" s="185">
        <f>Q95*H95</f>
        <v>0</v>
      </c>
      <c r="S95" s="185">
        <v>0</v>
      </c>
      <c r="T95" s="186">
        <f>S95*H95</f>
        <v>0</v>
      </c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R95" s="187" t="s">
        <v>153</v>
      </c>
      <c r="AT95" s="187" t="s">
        <v>115</v>
      </c>
      <c r="AU95" s="187" t="s">
        <v>85</v>
      </c>
      <c r="AY95" s="20" t="s">
        <v>112</v>
      </c>
      <c r="BE95" s="188">
        <f>IF(N95="základní",J95,0)</f>
        <v>0</v>
      </c>
      <c r="BF95" s="188">
        <f>IF(N95="snížená",J95,0)</f>
        <v>0</v>
      </c>
      <c r="BG95" s="188">
        <f>IF(N95="zákl. přenesená",J95,0)</f>
        <v>0</v>
      </c>
      <c r="BH95" s="188">
        <f>IF(N95="sníž. přenesená",J95,0)</f>
        <v>0</v>
      </c>
      <c r="BI95" s="188">
        <f>IF(N95="nulová",J95,0)</f>
        <v>0</v>
      </c>
      <c r="BJ95" s="20" t="s">
        <v>83</v>
      </c>
      <c r="BK95" s="188">
        <f>ROUND(I95*H95,2)</f>
        <v>0</v>
      </c>
      <c r="BL95" s="20" t="s">
        <v>153</v>
      </c>
      <c r="BM95" s="187" t="s">
        <v>154</v>
      </c>
    </row>
    <row r="96" spans="1:65" s="2" customFormat="1" ht="29.25" x14ac:dyDescent="0.2">
      <c r="A96" s="37"/>
      <c r="B96" s="38"/>
      <c r="C96" s="39"/>
      <c r="D96" s="189" t="s">
        <v>121</v>
      </c>
      <c r="E96" s="39"/>
      <c r="F96" s="190" t="s">
        <v>155</v>
      </c>
      <c r="G96" s="39"/>
      <c r="H96" s="39"/>
      <c r="I96" s="191"/>
      <c r="J96" s="39"/>
      <c r="K96" s="39"/>
      <c r="L96" s="42"/>
      <c r="M96" s="192"/>
      <c r="N96" s="193"/>
      <c r="O96" s="67"/>
      <c r="P96" s="67"/>
      <c r="Q96" s="67"/>
      <c r="R96" s="67"/>
      <c r="S96" s="67"/>
      <c r="T96" s="68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T96" s="20" t="s">
        <v>121</v>
      </c>
      <c r="AU96" s="20" t="s">
        <v>85</v>
      </c>
    </row>
    <row r="97" spans="1:65" s="2" customFormat="1" ht="11.25" x14ac:dyDescent="0.2">
      <c r="A97" s="37"/>
      <c r="B97" s="38"/>
      <c r="C97" s="39"/>
      <c r="D97" s="194" t="s">
        <v>122</v>
      </c>
      <c r="E97" s="39"/>
      <c r="F97" s="195" t="s">
        <v>156</v>
      </c>
      <c r="G97" s="39"/>
      <c r="H97" s="39"/>
      <c r="I97" s="191"/>
      <c r="J97" s="39"/>
      <c r="K97" s="39"/>
      <c r="L97" s="42"/>
      <c r="M97" s="192"/>
      <c r="N97" s="193"/>
      <c r="O97" s="67"/>
      <c r="P97" s="67"/>
      <c r="Q97" s="67"/>
      <c r="R97" s="67"/>
      <c r="S97" s="67"/>
      <c r="T97" s="68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T97" s="20" t="s">
        <v>122</v>
      </c>
      <c r="AU97" s="20" t="s">
        <v>85</v>
      </c>
    </row>
    <row r="98" spans="1:65" s="13" customFormat="1" ht="11.25" x14ac:dyDescent="0.2">
      <c r="B98" s="201"/>
      <c r="C98" s="202"/>
      <c r="D98" s="189" t="s">
        <v>157</v>
      </c>
      <c r="E98" s="203" t="s">
        <v>19</v>
      </c>
      <c r="F98" s="204" t="s">
        <v>158</v>
      </c>
      <c r="G98" s="202"/>
      <c r="H98" s="205">
        <v>1248</v>
      </c>
      <c r="I98" s="206"/>
      <c r="J98" s="202"/>
      <c r="K98" s="202"/>
      <c r="L98" s="207"/>
      <c r="M98" s="208"/>
      <c r="N98" s="209"/>
      <c r="O98" s="209"/>
      <c r="P98" s="209"/>
      <c r="Q98" s="209"/>
      <c r="R98" s="209"/>
      <c r="S98" s="209"/>
      <c r="T98" s="210"/>
      <c r="AT98" s="211" t="s">
        <v>157</v>
      </c>
      <c r="AU98" s="211" t="s">
        <v>85</v>
      </c>
      <c r="AV98" s="13" t="s">
        <v>85</v>
      </c>
      <c r="AW98" s="13" t="s">
        <v>35</v>
      </c>
      <c r="AX98" s="13" t="s">
        <v>83</v>
      </c>
      <c r="AY98" s="211" t="s">
        <v>112</v>
      </c>
    </row>
    <row r="99" spans="1:65" s="2" customFormat="1" ht="37.9" customHeight="1" x14ac:dyDescent="0.2">
      <c r="A99" s="37"/>
      <c r="B99" s="38"/>
      <c r="C99" s="176" t="s">
        <v>85</v>
      </c>
      <c r="D99" s="176" t="s">
        <v>115</v>
      </c>
      <c r="E99" s="177" t="s">
        <v>159</v>
      </c>
      <c r="F99" s="178" t="s">
        <v>160</v>
      </c>
      <c r="G99" s="179" t="s">
        <v>152</v>
      </c>
      <c r="H99" s="180">
        <v>149760</v>
      </c>
      <c r="I99" s="181"/>
      <c r="J99" s="182">
        <f>ROUND(I99*H99,2)</f>
        <v>0</v>
      </c>
      <c r="K99" s="178" t="s">
        <v>118</v>
      </c>
      <c r="L99" s="42"/>
      <c r="M99" s="183" t="s">
        <v>19</v>
      </c>
      <c r="N99" s="184" t="s">
        <v>46</v>
      </c>
      <c r="O99" s="67"/>
      <c r="P99" s="185">
        <f>O99*H99</f>
        <v>0</v>
      </c>
      <c r="Q99" s="185">
        <v>0</v>
      </c>
      <c r="R99" s="185">
        <f>Q99*H99</f>
        <v>0</v>
      </c>
      <c r="S99" s="185">
        <v>0</v>
      </c>
      <c r="T99" s="186">
        <f>S99*H99</f>
        <v>0</v>
      </c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R99" s="187" t="s">
        <v>153</v>
      </c>
      <c r="AT99" s="187" t="s">
        <v>115</v>
      </c>
      <c r="AU99" s="187" t="s">
        <v>85</v>
      </c>
      <c r="AY99" s="20" t="s">
        <v>112</v>
      </c>
      <c r="BE99" s="188">
        <f>IF(N99="základní",J99,0)</f>
        <v>0</v>
      </c>
      <c r="BF99" s="188">
        <f>IF(N99="snížená",J99,0)</f>
        <v>0</v>
      </c>
      <c r="BG99" s="188">
        <f>IF(N99="zákl. přenesená",J99,0)</f>
        <v>0</v>
      </c>
      <c r="BH99" s="188">
        <f>IF(N99="sníž. přenesená",J99,0)</f>
        <v>0</v>
      </c>
      <c r="BI99" s="188">
        <f>IF(N99="nulová",J99,0)</f>
        <v>0</v>
      </c>
      <c r="BJ99" s="20" t="s">
        <v>83</v>
      </c>
      <c r="BK99" s="188">
        <f>ROUND(I99*H99,2)</f>
        <v>0</v>
      </c>
      <c r="BL99" s="20" t="s">
        <v>153</v>
      </c>
      <c r="BM99" s="187" t="s">
        <v>161</v>
      </c>
    </row>
    <row r="100" spans="1:65" s="2" customFormat="1" ht="29.25" x14ac:dyDescent="0.2">
      <c r="A100" s="37"/>
      <c r="B100" s="38"/>
      <c r="C100" s="39"/>
      <c r="D100" s="189" t="s">
        <v>121</v>
      </c>
      <c r="E100" s="39"/>
      <c r="F100" s="190" t="s">
        <v>162</v>
      </c>
      <c r="G100" s="39"/>
      <c r="H100" s="39"/>
      <c r="I100" s="191"/>
      <c r="J100" s="39"/>
      <c r="K100" s="39"/>
      <c r="L100" s="42"/>
      <c r="M100" s="192"/>
      <c r="N100" s="193"/>
      <c r="O100" s="67"/>
      <c r="P100" s="67"/>
      <c r="Q100" s="67"/>
      <c r="R100" s="67"/>
      <c r="S100" s="67"/>
      <c r="T100" s="68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T100" s="20" t="s">
        <v>121</v>
      </c>
      <c r="AU100" s="20" t="s">
        <v>85</v>
      </c>
    </row>
    <row r="101" spans="1:65" s="2" customFormat="1" ht="11.25" x14ac:dyDescent="0.2">
      <c r="A101" s="37"/>
      <c r="B101" s="38"/>
      <c r="C101" s="39"/>
      <c r="D101" s="194" t="s">
        <v>122</v>
      </c>
      <c r="E101" s="39"/>
      <c r="F101" s="195" t="s">
        <v>163</v>
      </c>
      <c r="G101" s="39"/>
      <c r="H101" s="39"/>
      <c r="I101" s="191"/>
      <c r="J101" s="39"/>
      <c r="K101" s="39"/>
      <c r="L101" s="42"/>
      <c r="M101" s="192"/>
      <c r="N101" s="193"/>
      <c r="O101" s="67"/>
      <c r="P101" s="67"/>
      <c r="Q101" s="67"/>
      <c r="R101" s="67"/>
      <c r="S101" s="67"/>
      <c r="T101" s="68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T101" s="20" t="s">
        <v>122</v>
      </c>
      <c r="AU101" s="20" t="s">
        <v>85</v>
      </c>
    </row>
    <row r="102" spans="1:65" s="13" customFormat="1" ht="11.25" x14ac:dyDescent="0.2">
      <c r="B102" s="201"/>
      <c r="C102" s="202"/>
      <c r="D102" s="189" t="s">
        <v>157</v>
      </c>
      <c r="E102" s="203" t="s">
        <v>19</v>
      </c>
      <c r="F102" s="204" t="s">
        <v>158</v>
      </c>
      <c r="G102" s="202"/>
      <c r="H102" s="205">
        <v>1248</v>
      </c>
      <c r="I102" s="206"/>
      <c r="J102" s="202"/>
      <c r="K102" s="202"/>
      <c r="L102" s="207"/>
      <c r="M102" s="208"/>
      <c r="N102" s="209"/>
      <c r="O102" s="209"/>
      <c r="P102" s="209"/>
      <c r="Q102" s="209"/>
      <c r="R102" s="209"/>
      <c r="S102" s="209"/>
      <c r="T102" s="210"/>
      <c r="AT102" s="211" t="s">
        <v>157</v>
      </c>
      <c r="AU102" s="211" t="s">
        <v>85</v>
      </c>
      <c r="AV102" s="13" t="s">
        <v>85</v>
      </c>
      <c r="AW102" s="13" t="s">
        <v>35</v>
      </c>
      <c r="AX102" s="13" t="s">
        <v>83</v>
      </c>
      <c r="AY102" s="211" t="s">
        <v>112</v>
      </c>
    </row>
    <row r="103" spans="1:65" s="13" customFormat="1" ht="11.25" x14ac:dyDescent="0.2">
      <c r="B103" s="201"/>
      <c r="C103" s="202"/>
      <c r="D103" s="189" t="s">
        <v>157</v>
      </c>
      <c r="E103" s="202"/>
      <c r="F103" s="204" t="s">
        <v>164</v>
      </c>
      <c r="G103" s="202"/>
      <c r="H103" s="205">
        <v>149760</v>
      </c>
      <c r="I103" s="206"/>
      <c r="J103" s="202"/>
      <c r="K103" s="202"/>
      <c r="L103" s="207"/>
      <c r="M103" s="208"/>
      <c r="N103" s="209"/>
      <c r="O103" s="209"/>
      <c r="P103" s="209"/>
      <c r="Q103" s="209"/>
      <c r="R103" s="209"/>
      <c r="S103" s="209"/>
      <c r="T103" s="210"/>
      <c r="AT103" s="211" t="s">
        <v>157</v>
      </c>
      <c r="AU103" s="211" t="s">
        <v>85</v>
      </c>
      <c r="AV103" s="13" t="s">
        <v>85</v>
      </c>
      <c r="AW103" s="13" t="s">
        <v>4</v>
      </c>
      <c r="AX103" s="13" t="s">
        <v>83</v>
      </c>
      <c r="AY103" s="211" t="s">
        <v>112</v>
      </c>
    </row>
    <row r="104" spans="1:65" s="2" customFormat="1" ht="37.9" customHeight="1" x14ac:dyDescent="0.2">
      <c r="A104" s="37"/>
      <c r="B104" s="38"/>
      <c r="C104" s="176" t="s">
        <v>165</v>
      </c>
      <c r="D104" s="176" t="s">
        <v>115</v>
      </c>
      <c r="E104" s="177" t="s">
        <v>166</v>
      </c>
      <c r="F104" s="178" t="s">
        <v>167</v>
      </c>
      <c r="G104" s="179" t="s">
        <v>152</v>
      </c>
      <c r="H104" s="180">
        <v>1248</v>
      </c>
      <c r="I104" s="181"/>
      <c r="J104" s="182">
        <f>ROUND(I104*H104,2)</f>
        <v>0</v>
      </c>
      <c r="K104" s="178" t="s">
        <v>118</v>
      </c>
      <c r="L104" s="42"/>
      <c r="M104" s="183" t="s">
        <v>19</v>
      </c>
      <c r="N104" s="184" t="s">
        <v>46</v>
      </c>
      <c r="O104" s="67"/>
      <c r="P104" s="185">
        <f>O104*H104</f>
        <v>0</v>
      </c>
      <c r="Q104" s="185">
        <v>0</v>
      </c>
      <c r="R104" s="185">
        <f>Q104*H104</f>
        <v>0</v>
      </c>
      <c r="S104" s="185">
        <v>0</v>
      </c>
      <c r="T104" s="186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187" t="s">
        <v>153</v>
      </c>
      <c r="AT104" s="187" t="s">
        <v>115</v>
      </c>
      <c r="AU104" s="187" t="s">
        <v>85</v>
      </c>
      <c r="AY104" s="20" t="s">
        <v>112</v>
      </c>
      <c r="BE104" s="188">
        <f>IF(N104="základní",J104,0)</f>
        <v>0</v>
      </c>
      <c r="BF104" s="188">
        <f>IF(N104="snížená",J104,0)</f>
        <v>0</v>
      </c>
      <c r="BG104" s="188">
        <f>IF(N104="zákl. přenesená",J104,0)</f>
        <v>0</v>
      </c>
      <c r="BH104" s="188">
        <f>IF(N104="sníž. přenesená",J104,0)</f>
        <v>0</v>
      </c>
      <c r="BI104" s="188">
        <f>IF(N104="nulová",J104,0)</f>
        <v>0</v>
      </c>
      <c r="BJ104" s="20" t="s">
        <v>83</v>
      </c>
      <c r="BK104" s="188">
        <f>ROUND(I104*H104,2)</f>
        <v>0</v>
      </c>
      <c r="BL104" s="20" t="s">
        <v>153</v>
      </c>
      <c r="BM104" s="187" t="s">
        <v>168</v>
      </c>
    </row>
    <row r="105" spans="1:65" s="2" customFormat="1" ht="29.25" x14ac:dyDescent="0.2">
      <c r="A105" s="37"/>
      <c r="B105" s="38"/>
      <c r="C105" s="39"/>
      <c r="D105" s="189" t="s">
        <v>121</v>
      </c>
      <c r="E105" s="39"/>
      <c r="F105" s="190" t="s">
        <v>169</v>
      </c>
      <c r="G105" s="39"/>
      <c r="H105" s="39"/>
      <c r="I105" s="191"/>
      <c r="J105" s="39"/>
      <c r="K105" s="39"/>
      <c r="L105" s="42"/>
      <c r="M105" s="192"/>
      <c r="N105" s="193"/>
      <c r="O105" s="67"/>
      <c r="P105" s="67"/>
      <c r="Q105" s="67"/>
      <c r="R105" s="67"/>
      <c r="S105" s="67"/>
      <c r="T105" s="68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20" t="s">
        <v>121</v>
      </c>
      <c r="AU105" s="20" t="s">
        <v>85</v>
      </c>
    </row>
    <row r="106" spans="1:65" s="2" customFormat="1" ht="11.25" x14ac:dyDescent="0.2">
      <c r="A106" s="37"/>
      <c r="B106" s="38"/>
      <c r="C106" s="39"/>
      <c r="D106" s="194" t="s">
        <v>122</v>
      </c>
      <c r="E106" s="39"/>
      <c r="F106" s="195" t="s">
        <v>170</v>
      </c>
      <c r="G106" s="39"/>
      <c r="H106" s="39"/>
      <c r="I106" s="191"/>
      <c r="J106" s="39"/>
      <c r="K106" s="39"/>
      <c r="L106" s="42"/>
      <c r="M106" s="192"/>
      <c r="N106" s="193"/>
      <c r="O106" s="67"/>
      <c r="P106" s="67"/>
      <c r="Q106" s="67"/>
      <c r="R106" s="67"/>
      <c r="S106" s="67"/>
      <c r="T106" s="68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20" t="s">
        <v>122</v>
      </c>
      <c r="AU106" s="20" t="s">
        <v>85</v>
      </c>
    </row>
    <row r="107" spans="1:65" s="13" customFormat="1" ht="11.25" x14ac:dyDescent="0.2">
      <c r="B107" s="201"/>
      <c r="C107" s="202"/>
      <c r="D107" s="189" t="s">
        <v>157</v>
      </c>
      <c r="E107" s="203" t="s">
        <v>19</v>
      </c>
      <c r="F107" s="204" t="s">
        <v>158</v>
      </c>
      <c r="G107" s="202"/>
      <c r="H107" s="205">
        <v>1248</v>
      </c>
      <c r="I107" s="206"/>
      <c r="J107" s="202"/>
      <c r="K107" s="202"/>
      <c r="L107" s="207"/>
      <c r="M107" s="208"/>
      <c r="N107" s="209"/>
      <c r="O107" s="209"/>
      <c r="P107" s="209"/>
      <c r="Q107" s="209"/>
      <c r="R107" s="209"/>
      <c r="S107" s="209"/>
      <c r="T107" s="210"/>
      <c r="AT107" s="211" t="s">
        <v>157</v>
      </c>
      <c r="AU107" s="211" t="s">
        <v>85</v>
      </c>
      <c r="AV107" s="13" t="s">
        <v>85</v>
      </c>
      <c r="AW107" s="13" t="s">
        <v>35</v>
      </c>
      <c r="AX107" s="13" t="s">
        <v>83</v>
      </c>
      <c r="AY107" s="211" t="s">
        <v>112</v>
      </c>
    </row>
    <row r="108" spans="1:65" s="2" customFormat="1" ht="24.2" customHeight="1" x14ac:dyDescent="0.2">
      <c r="A108" s="37"/>
      <c r="B108" s="38"/>
      <c r="C108" s="176" t="s">
        <v>153</v>
      </c>
      <c r="D108" s="176" t="s">
        <v>115</v>
      </c>
      <c r="E108" s="177" t="s">
        <v>171</v>
      </c>
      <c r="F108" s="178" t="s">
        <v>172</v>
      </c>
      <c r="G108" s="179" t="s">
        <v>152</v>
      </c>
      <c r="H108" s="180">
        <v>1248</v>
      </c>
      <c r="I108" s="181"/>
      <c r="J108" s="182">
        <f>ROUND(I108*H108,2)</f>
        <v>0</v>
      </c>
      <c r="K108" s="178" t="s">
        <v>118</v>
      </c>
      <c r="L108" s="42"/>
      <c r="M108" s="183" t="s">
        <v>19</v>
      </c>
      <c r="N108" s="184" t="s">
        <v>46</v>
      </c>
      <c r="O108" s="67"/>
      <c r="P108" s="185">
        <f>O108*H108</f>
        <v>0</v>
      </c>
      <c r="Q108" s="185">
        <v>0</v>
      </c>
      <c r="R108" s="185">
        <f>Q108*H108</f>
        <v>0</v>
      </c>
      <c r="S108" s="185">
        <v>0</v>
      </c>
      <c r="T108" s="186">
        <f>S108*H108</f>
        <v>0</v>
      </c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R108" s="187" t="s">
        <v>153</v>
      </c>
      <c r="AT108" s="187" t="s">
        <v>115</v>
      </c>
      <c r="AU108" s="187" t="s">
        <v>85</v>
      </c>
      <c r="AY108" s="20" t="s">
        <v>112</v>
      </c>
      <c r="BE108" s="188">
        <f>IF(N108="základní",J108,0)</f>
        <v>0</v>
      </c>
      <c r="BF108" s="188">
        <f>IF(N108="snížená",J108,0)</f>
        <v>0</v>
      </c>
      <c r="BG108" s="188">
        <f>IF(N108="zákl. přenesená",J108,0)</f>
        <v>0</v>
      </c>
      <c r="BH108" s="188">
        <f>IF(N108="sníž. přenesená",J108,0)</f>
        <v>0</v>
      </c>
      <c r="BI108" s="188">
        <f>IF(N108="nulová",J108,0)</f>
        <v>0</v>
      </c>
      <c r="BJ108" s="20" t="s">
        <v>83</v>
      </c>
      <c r="BK108" s="188">
        <f>ROUND(I108*H108,2)</f>
        <v>0</v>
      </c>
      <c r="BL108" s="20" t="s">
        <v>153</v>
      </c>
      <c r="BM108" s="187" t="s">
        <v>173</v>
      </c>
    </row>
    <row r="109" spans="1:65" s="2" customFormat="1" ht="19.5" x14ac:dyDescent="0.2">
      <c r="A109" s="37"/>
      <c r="B109" s="38"/>
      <c r="C109" s="39"/>
      <c r="D109" s="189" t="s">
        <v>121</v>
      </c>
      <c r="E109" s="39"/>
      <c r="F109" s="190" t="s">
        <v>174</v>
      </c>
      <c r="G109" s="39"/>
      <c r="H109" s="39"/>
      <c r="I109" s="191"/>
      <c r="J109" s="39"/>
      <c r="K109" s="39"/>
      <c r="L109" s="42"/>
      <c r="M109" s="192"/>
      <c r="N109" s="193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121</v>
      </c>
      <c r="AU109" s="20" t="s">
        <v>85</v>
      </c>
    </row>
    <row r="110" spans="1:65" s="2" customFormat="1" ht="11.25" x14ac:dyDescent="0.2">
      <c r="A110" s="37"/>
      <c r="B110" s="38"/>
      <c r="C110" s="39"/>
      <c r="D110" s="194" t="s">
        <v>122</v>
      </c>
      <c r="E110" s="39"/>
      <c r="F110" s="195" t="s">
        <v>175</v>
      </c>
      <c r="G110" s="39"/>
      <c r="H110" s="39"/>
      <c r="I110" s="191"/>
      <c r="J110" s="39"/>
      <c r="K110" s="39"/>
      <c r="L110" s="42"/>
      <c r="M110" s="192"/>
      <c r="N110" s="193"/>
      <c r="O110" s="67"/>
      <c r="P110" s="67"/>
      <c r="Q110" s="67"/>
      <c r="R110" s="67"/>
      <c r="S110" s="67"/>
      <c r="T110" s="68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T110" s="20" t="s">
        <v>122</v>
      </c>
      <c r="AU110" s="20" t="s">
        <v>85</v>
      </c>
    </row>
    <row r="111" spans="1:65" s="13" customFormat="1" ht="11.25" x14ac:dyDescent="0.2">
      <c r="B111" s="201"/>
      <c r="C111" s="202"/>
      <c r="D111" s="189" t="s">
        <v>157</v>
      </c>
      <c r="E111" s="203" t="s">
        <v>19</v>
      </c>
      <c r="F111" s="204" t="s">
        <v>158</v>
      </c>
      <c r="G111" s="202"/>
      <c r="H111" s="205">
        <v>1248</v>
      </c>
      <c r="I111" s="206"/>
      <c r="J111" s="202"/>
      <c r="K111" s="202"/>
      <c r="L111" s="207"/>
      <c r="M111" s="208"/>
      <c r="N111" s="209"/>
      <c r="O111" s="209"/>
      <c r="P111" s="209"/>
      <c r="Q111" s="209"/>
      <c r="R111" s="209"/>
      <c r="S111" s="209"/>
      <c r="T111" s="210"/>
      <c r="AT111" s="211" t="s">
        <v>157</v>
      </c>
      <c r="AU111" s="211" t="s">
        <v>85</v>
      </c>
      <c r="AV111" s="13" t="s">
        <v>85</v>
      </c>
      <c r="AW111" s="13" t="s">
        <v>35</v>
      </c>
      <c r="AX111" s="13" t="s">
        <v>83</v>
      </c>
      <c r="AY111" s="211" t="s">
        <v>112</v>
      </c>
    </row>
    <row r="112" spans="1:65" s="12" customFormat="1" ht="22.9" customHeight="1" x14ac:dyDescent="0.2">
      <c r="B112" s="160"/>
      <c r="C112" s="161"/>
      <c r="D112" s="162" t="s">
        <v>74</v>
      </c>
      <c r="E112" s="174" t="s">
        <v>176</v>
      </c>
      <c r="F112" s="174" t="s">
        <v>177</v>
      </c>
      <c r="G112" s="161"/>
      <c r="H112" s="161"/>
      <c r="I112" s="164"/>
      <c r="J112" s="175">
        <f>BK112</f>
        <v>0</v>
      </c>
      <c r="K112" s="161"/>
      <c r="L112" s="166"/>
      <c r="M112" s="167"/>
      <c r="N112" s="168"/>
      <c r="O112" s="168"/>
      <c r="P112" s="169">
        <f>SUM(P113:P127)</f>
        <v>0</v>
      </c>
      <c r="Q112" s="168"/>
      <c r="R112" s="169">
        <f>SUM(R113:R127)</f>
        <v>0</v>
      </c>
      <c r="S112" s="168"/>
      <c r="T112" s="170">
        <f>SUM(T113:T127)</f>
        <v>0</v>
      </c>
      <c r="AR112" s="171" t="s">
        <v>83</v>
      </c>
      <c r="AT112" s="172" t="s">
        <v>74</v>
      </c>
      <c r="AU112" s="172" t="s">
        <v>83</v>
      </c>
      <c r="AY112" s="171" t="s">
        <v>112</v>
      </c>
      <c r="BK112" s="173">
        <f>SUM(BK113:BK127)</f>
        <v>0</v>
      </c>
    </row>
    <row r="113" spans="1:65" s="2" customFormat="1" ht="21.75" customHeight="1" x14ac:dyDescent="0.2">
      <c r="A113" s="37"/>
      <c r="B113" s="38"/>
      <c r="C113" s="176" t="s">
        <v>111</v>
      </c>
      <c r="D113" s="176" t="s">
        <v>115</v>
      </c>
      <c r="E113" s="177" t="s">
        <v>178</v>
      </c>
      <c r="F113" s="178" t="s">
        <v>179</v>
      </c>
      <c r="G113" s="179" t="s">
        <v>180</v>
      </c>
      <c r="H113" s="180">
        <v>54</v>
      </c>
      <c r="I113" s="181"/>
      <c r="J113" s="182">
        <f>ROUND(I113*H113,2)</f>
        <v>0</v>
      </c>
      <c r="K113" s="178" t="s">
        <v>118</v>
      </c>
      <c r="L113" s="42"/>
      <c r="M113" s="183" t="s">
        <v>19</v>
      </c>
      <c r="N113" s="184" t="s">
        <v>46</v>
      </c>
      <c r="O113" s="67"/>
      <c r="P113" s="185">
        <f>O113*H113</f>
        <v>0</v>
      </c>
      <c r="Q113" s="185">
        <v>0</v>
      </c>
      <c r="R113" s="185">
        <f>Q113*H113</f>
        <v>0</v>
      </c>
      <c r="S113" s="185">
        <v>0</v>
      </c>
      <c r="T113" s="186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187" t="s">
        <v>153</v>
      </c>
      <c r="AT113" s="187" t="s">
        <v>115</v>
      </c>
      <c r="AU113" s="187" t="s">
        <v>85</v>
      </c>
      <c r="AY113" s="20" t="s">
        <v>112</v>
      </c>
      <c r="BE113" s="188">
        <f>IF(N113="základní",J113,0)</f>
        <v>0</v>
      </c>
      <c r="BF113" s="188">
        <f>IF(N113="snížená",J113,0)</f>
        <v>0</v>
      </c>
      <c r="BG113" s="188">
        <f>IF(N113="zákl. přenesená",J113,0)</f>
        <v>0</v>
      </c>
      <c r="BH113" s="188">
        <f>IF(N113="sníž. přenesená",J113,0)</f>
        <v>0</v>
      </c>
      <c r="BI113" s="188">
        <f>IF(N113="nulová",J113,0)</f>
        <v>0</v>
      </c>
      <c r="BJ113" s="20" t="s">
        <v>83</v>
      </c>
      <c r="BK113" s="188">
        <f>ROUND(I113*H113,2)</f>
        <v>0</v>
      </c>
      <c r="BL113" s="20" t="s">
        <v>153</v>
      </c>
      <c r="BM113" s="187" t="s">
        <v>181</v>
      </c>
    </row>
    <row r="114" spans="1:65" s="2" customFormat="1" ht="19.5" x14ac:dyDescent="0.2">
      <c r="A114" s="37"/>
      <c r="B114" s="38"/>
      <c r="C114" s="39"/>
      <c r="D114" s="189" t="s">
        <v>121</v>
      </c>
      <c r="E114" s="39"/>
      <c r="F114" s="190" t="s">
        <v>182</v>
      </c>
      <c r="G114" s="39"/>
      <c r="H114" s="39"/>
      <c r="I114" s="191"/>
      <c r="J114" s="39"/>
      <c r="K114" s="39"/>
      <c r="L114" s="42"/>
      <c r="M114" s="192"/>
      <c r="N114" s="193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121</v>
      </c>
      <c r="AU114" s="20" t="s">
        <v>85</v>
      </c>
    </row>
    <row r="115" spans="1:65" s="2" customFormat="1" ht="11.25" x14ac:dyDescent="0.2">
      <c r="A115" s="37"/>
      <c r="B115" s="38"/>
      <c r="C115" s="39"/>
      <c r="D115" s="194" t="s">
        <v>122</v>
      </c>
      <c r="E115" s="39"/>
      <c r="F115" s="195" t="s">
        <v>183</v>
      </c>
      <c r="G115" s="39"/>
      <c r="H115" s="39"/>
      <c r="I115" s="191"/>
      <c r="J115" s="39"/>
      <c r="K115" s="39"/>
      <c r="L115" s="42"/>
      <c r="M115" s="192"/>
      <c r="N115" s="193"/>
      <c r="O115" s="67"/>
      <c r="P115" s="67"/>
      <c r="Q115" s="67"/>
      <c r="R115" s="67"/>
      <c r="S115" s="67"/>
      <c r="T115" s="68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20" t="s">
        <v>122</v>
      </c>
      <c r="AU115" s="20" t="s">
        <v>85</v>
      </c>
    </row>
    <row r="116" spans="1:65" s="14" customFormat="1" ht="11.25" x14ac:dyDescent="0.2">
      <c r="B116" s="212"/>
      <c r="C116" s="213"/>
      <c r="D116" s="189" t="s">
        <v>157</v>
      </c>
      <c r="E116" s="214" t="s">
        <v>19</v>
      </c>
      <c r="F116" s="215" t="s">
        <v>184</v>
      </c>
      <c r="G116" s="213"/>
      <c r="H116" s="214" t="s">
        <v>19</v>
      </c>
      <c r="I116" s="216"/>
      <c r="J116" s="213"/>
      <c r="K116" s="213"/>
      <c r="L116" s="217"/>
      <c r="M116" s="218"/>
      <c r="N116" s="219"/>
      <c r="O116" s="219"/>
      <c r="P116" s="219"/>
      <c r="Q116" s="219"/>
      <c r="R116" s="219"/>
      <c r="S116" s="219"/>
      <c r="T116" s="220"/>
      <c r="AT116" s="221" t="s">
        <v>157</v>
      </c>
      <c r="AU116" s="221" t="s">
        <v>85</v>
      </c>
      <c r="AV116" s="14" t="s">
        <v>83</v>
      </c>
      <c r="AW116" s="14" t="s">
        <v>35</v>
      </c>
      <c r="AX116" s="14" t="s">
        <v>75</v>
      </c>
      <c r="AY116" s="221" t="s">
        <v>112</v>
      </c>
    </row>
    <row r="117" spans="1:65" s="13" customFormat="1" ht="11.25" x14ac:dyDescent="0.2">
      <c r="B117" s="201"/>
      <c r="C117" s="202"/>
      <c r="D117" s="189" t="s">
        <v>157</v>
      </c>
      <c r="E117" s="203" t="s">
        <v>19</v>
      </c>
      <c r="F117" s="204" t="s">
        <v>185</v>
      </c>
      <c r="G117" s="202"/>
      <c r="H117" s="205">
        <v>54</v>
      </c>
      <c r="I117" s="206"/>
      <c r="J117" s="202"/>
      <c r="K117" s="202"/>
      <c r="L117" s="207"/>
      <c r="M117" s="208"/>
      <c r="N117" s="209"/>
      <c r="O117" s="209"/>
      <c r="P117" s="209"/>
      <c r="Q117" s="209"/>
      <c r="R117" s="209"/>
      <c r="S117" s="209"/>
      <c r="T117" s="210"/>
      <c r="AT117" s="211" t="s">
        <v>157</v>
      </c>
      <c r="AU117" s="211" t="s">
        <v>85</v>
      </c>
      <c r="AV117" s="13" t="s">
        <v>85</v>
      </c>
      <c r="AW117" s="13" t="s">
        <v>35</v>
      </c>
      <c r="AX117" s="13" t="s">
        <v>83</v>
      </c>
      <c r="AY117" s="211" t="s">
        <v>112</v>
      </c>
    </row>
    <row r="118" spans="1:65" s="2" customFormat="1" ht="24.2" customHeight="1" x14ac:dyDescent="0.2">
      <c r="A118" s="37"/>
      <c r="B118" s="38"/>
      <c r="C118" s="176" t="s">
        <v>186</v>
      </c>
      <c r="D118" s="176" t="s">
        <v>115</v>
      </c>
      <c r="E118" s="177" t="s">
        <v>187</v>
      </c>
      <c r="F118" s="178" t="s">
        <v>188</v>
      </c>
      <c r="G118" s="179" t="s">
        <v>189</v>
      </c>
      <c r="H118" s="180">
        <v>13.305999999999999</v>
      </c>
      <c r="I118" s="181"/>
      <c r="J118" s="182">
        <f>ROUND(I118*H118,2)</f>
        <v>0</v>
      </c>
      <c r="K118" s="178" t="s">
        <v>118</v>
      </c>
      <c r="L118" s="42"/>
      <c r="M118" s="183" t="s">
        <v>19</v>
      </c>
      <c r="N118" s="184" t="s">
        <v>46</v>
      </c>
      <c r="O118" s="67"/>
      <c r="P118" s="185">
        <f>O118*H118</f>
        <v>0</v>
      </c>
      <c r="Q118" s="185">
        <v>0</v>
      </c>
      <c r="R118" s="185">
        <f>Q118*H118</f>
        <v>0</v>
      </c>
      <c r="S118" s="185">
        <v>0</v>
      </c>
      <c r="T118" s="186">
        <f>S118*H118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R118" s="187" t="s">
        <v>153</v>
      </c>
      <c r="AT118" s="187" t="s">
        <v>115</v>
      </c>
      <c r="AU118" s="187" t="s">
        <v>85</v>
      </c>
      <c r="AY118" s="20" t="s">
        <v>112</v>
      </c>
      <c r="BE118" s="188">
        <f>IF(N118="základní",J118,0)</f>
        <v>0</v>
      </c>
      <c r="BF118" s="188">
        <f>IF(N118="snížená",J118,0)</f>
        <v>0</v>
      </c>
      <c r="BG118" s="188">
        <f>IF(N118="zákl. přenesená",J118,0)</f>
        <v>0</v>
      </c>
      <c r="BH118" s="188">
        <f>IF(N118="sníž. přenesená",J118,0)</f>
        <v>0</v>
      </c>
      <c r="BI118" s="188">
        <f>IF(N118="nulová",J118,0)</f>
        <v>0</v>
      </c>
      <c r="BJ118" s="20" t="s">
        <v>83</v>
      </c>
      <c r="BK118" s="188">
        <f>ROUND(I118*H118,2)</f>
        <v>0</v>
      </c>
      <c r="BL118" s="20" t="s">
        <v>153</v>
      </c>
      <c r="BM118" s="187" t="s">
        <v>190</v>
      </c>
    </row>
    <row r="119" spans="1:65" s="2" customFormat="1" ht="19.5" x14ac:dyDescent="0.2">
      <c r="A119" s="37"/>
      <c r="B119" s="38"/>
      <c r="C119" s="39"/>
      <c r="D119" s="189" t="s">
        <v>121</v>
      </c>
      <c r="E119" s="39"/>
      <c r="F119" s="190" t="s">
        <v>191</v>
      </c>
      <c r="G119" s="39"/>
      <c r="H119" s="39"/>
      <c r="I119" s="191"/>
      <c r="J119" s="39"/>
      <c r="K119" s="39"/>
      <c r="L119" s="42"/>
      <c r="M119" s="192"/>
      <c r="N119" s="193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121</v>
      </c>
      <c r="AU119" s="20" t="s">
        <v>85</v>
      </c>
    </row>
    <row r="120" spans="1:65" s="2" customFormat="1" ht="11.25" x14ac:dyDescent="0.2">
      <c r="A120" s="37"/>
      <c r="B120" s="38"/>
      <c r="C120" s="39"/>
      <c r="D120" s="194" t="s">
        <v>122</v>
      </c>
      <c r="E120" s="39"/>
      <c r="F120" s="195" t="s">
        <v>192</v>
      </c>
      <c r="G120" s="39"/>
      <c r="H120" s="39"/>
      <c r="I120" s="191"/>
      <c r="J120" s="39"/>
      <c r="K120" s="39"/>
      <c r="L120" s="42"/>
      <c r="M120" s="192"/>
      <c r="N120" s="193"/>
      <c r="O120" s="67"/>
      <c r="P120" s="67"/>
      <c r="Q120" s="67"/>
      <c r="R120" s="67"/>
      <c r="S120" s="67"/>
      <c r="T120" s="68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20" t="s">
        <v>122</v>
      </c>
      <c r="AU120" s="20" t="s">
        <v>85</v>
      </c>
    </row>
    <row r="121" spans="1:65" s="2" customFormat="1" ht="24.2" customHeight="1" x14ac:dyDescent="0.2">
      <c r="A121" s="37"/>
      <c r="B121" s="38"/>
      <c r="C121" s="176" t="s">
        <v>193</v>
      </c>
      <c r="D121" s="176" t="s">
        <v>115</v>
      </c>
      <c r="E121" s="177" t="s">
        <v>194</v>
      </c>
      <c r="F121" s="178" t="s">
        <v>195</v>
      </c>
      <c r="G121" s="179" t="s">
        <v>189</v>
      </c>
      <c r="H121" s="180">
        <v>66.53</v>
      </c>
      <c r="I121" s="181"/>
      <c r="J121" s="182">
        <f>ROUND(I121*H121,2)</f>
        <v>0</v>
      </c>
      <c r="K121" s="178" t="s">
        <v>118</v>
      </c>
      <c r="L121" s="42"/>
      <c r="M121" s="183" t="s">
        <v>19</v>
      </c>
      <c r="N121" s="184" t="s">
        <v>46</v>
      </c>
      <c r="O121" s="67"/>
      <c r="P121" s="185">
        <f>O121*H121</f>
        <v>0</v>
      </c>
      <c r="Q121" s="185">
        <v>0</v>
      </c>
      <c r="R121" s="185">
        <f>Q121*H121</f>
        <v>0</v>
      </c>
      <c r="S121" s="185">
        <v>0</v>
      </c>
      <c r="T121" s="186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7" t="s">
        <v>153</v>
      </c>
      <c r="AT121" s="187" t="s">
        <v>115</v>
      </c>
      <c r="AU121" s="187" t="s">
        <v>85</v>
      </c>
      <c r="AY121" s="20" t="s">
        <v>112</v>
      </c>
      <c r="BE121" s="188">
        <f>IF(N121="základní",J121,0)</f>
        <v>0</v>
      </c>
      <c r="BF121" s="188">
        <f>IF(N121="snížená",J121,0)</f>
        <v>0</v>
      </c>
      <c r="BG121" s="188">
        <f>IF(N121="zákl. přenesená",J121,0)</f>
        <v>0</v>
      </c>
      <c r="BH121" s="188">
        <f>IF(N121="sníž. přenesená",J121,0)</f>
        <v>0</v>
      </c>
      <c r="BI121" s="188">
        <f>IF(N121="nulová",J121,0)</f>
        <v>0</v>
      </c>
      <c r="BJ121" s="20" t="s">
        <v>83</v>
      </c>
      <c r="BK121" s="188">
        <f>ROUND(I121*H121,2)</f>
        <v>0</v>
      </c>
      <c r="BL121" s="20" t="s">
        <v>153</v>
      </c>
      <c r="BM121" s="187" t="s">
        <v>196</v>
      </c>
    </row>
    <row r="122" spans="1:65" s="2" customFormat="1" ht="29.25" x14ac:dyDescent="0.2">
      <c r="A122" s="37"/>
      <c r="B122" s="38"/>
      <c r="C122" s="39"/>
      <c r="D122" s="189" t="s">
        <v>121</v>
      </c>
      <c r="E122" s="39"/>
      <c r="F122" s="190" t="s">
        <v>197</v>
      </c>
      <c r="G122" s="39"/>
      <c r="H122" s="39"/>
      <c r="I122" s="191"/>
      <c r="J122" s="39"/>
      <c r="K122" s="39"/>
      <c r="L122" s="42"/>
      <c r="M122" s="192"/>
      <c r="N122" s="193"/>
      <c r="O122" s="67"/>
      <c r="P122" s="67"/>
      <c r="Q122" s="67"/>
      <c r="R122" s="67"/>
      <c r="S122" s="67"/>
      <c r="T122" s="68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20" t="s">
        <v>121</v>
      </c>
      <c r="AU122" s="20" t="s">
        <v>85</v>
      </c>
    </row>
    <row r="123" spans="1:65" s="2" customFormat="1" ht="11.25" x14ac:dyDescent="0.2">
      <c r="A123" s="37"/>
      <c r="B123" s="38"/>
      <c r="C123" s="39"/>
      <c r="D123" s="194" t="s">
        <v>122</v>
      </c>
      <c r="E123" s="39"/>
      <c r="F123" s="195" t="s">
        <v>198</v>
      </c>
      <c r="G123" s="39"/>
      <c r="H123" s="39"/>
      <c r="I123" s="191"/>
      <c r="J123" s="39"/>
      <c r="K123" s="39"/>
      <c r="L123" s="42"/>
      <c r="M123" s="192"/>
      <c r="N123" s="193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122</v>
      </c>
      <c r="AU123" s="20" t="s">
        <v>85</v>
      </c>
    </row>
    <row r="124" spans="1:65" s="13" customFormat="1" ht="11.25" x14ac:dyDescent="0.2">
      <c r="B124" s="201"/>
      <c r="C124" s="202"/>
      <c r="D124" s="189" t="s">
        <v>157</v>
      </c>
      <c r="E124" s="202"/>
      <c r="F124" s="204" t="s">
        <v>199</v>
      </c>
      <c r="G124" s="202"/>
      <c r="H124" s="205">
        <v>66.53</v>
      </c>
      <c r="I124" s="206"/>
      <c r="J124" s="202"/>
      <c r="K124" s="202"/>
      <c r="L124" s="207"/>
      <c r="M124" s="208"/>
      <c r="N124" s="209"/>
      <c r="O124" s="209"/>
      <c r="P124" s="209"/>
      <c r="Q124" s="209"/>
      <c r="R124" s="209"/>
      <c r="S124" s="209"/>
      <c r="T124" s="210"/>
      <c r="AT124" s="211" t="s">
        <v>157</v>
      </c>
      <c r="AU124" s="211" t="s">
        <v>85</v>
      </c>
      <c r="AV124" s="13" t="s">
        <v>85</v>
      </c>
      <c r="AW124" s="13" t="s">
        <v>4</v>
      </c>
      <c r="AX124" s="13" t="s">
        <v>83</v>
      </c>
      <c r="AY124" s="211" t="s">
        <v>112</v>
      </c>
    </row>
    <row r="125" spans="1:65" s="2" customFormat="1" ht="44.25" customHeight="1" x14ac:dyDescent="0.2">
      <c r="A125" s="37"/>
      <c r="B125" s="38"/>
      <c r="C125" s="176" t="s">
        <v>200</v>
      </c>
      <c r="D125" s="176" t="s">
        <v>115</v>
      </c>
      <c r="E125" s="177" t="s">
        <v>201</v>
      </c>
      <c r="F125" s="178" t="s">
        <v>202</v>
      </c>
      <c r="G125" s="179" t="s">
        <v>189</v>
      </c>
      <c r="H125" s="180">
        <v>13.305999999999999</v>
      </c>
      <c r="I125" s="181"/>
      <c r="J125" s="182">
        <f>ROUND(I125*H125,2)</f>
        <v>0</v>
      </c>
      <c r="K125" s="178" t="s">
        <v>118</v>
      </c>
      <c r="L125" s="42"/>
      <c r="M125" s="183" t="s">
        <v>19</v>
      </c>
      <c r="N125" s="184" t="s">
        <v>46</v>
      </c>
      <c r="O125" s="67"/>
      <c r="P125" s="185">
        <f>O125*H125</f>
        <v>0</v>
      </c>
      <c r="Q125" s="185">
        <v>0</v>
      </c>
      <c r="R125" s="185">
        <f>Q125*H125</f>
        <v>0</v>
      </c>
      <c r="S125" s="185">
        <v>0</v>
      </c>
      <c r="T125" s="186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87" t="s">
        <v>153</v>
      </c>
      <c r="AT125" s="187" t="s">
        <v>115</v>
      </c>
      <c r="AU125" s="187" t="s">
        <v>85</v>
      </c>
      <c r="AY125" s="20" t="s">
        <v>112</v>
      </c>
      <c r="BE125" s="188">
        <f>IF(N125="základní",J125,0)</f>
        <v>0</v>
      </c>
      <c r="BF125" s="188">
        <f>IF(N125="snížená",J125,0)</f>
        <v>0</v>
      </c>
      <c r="BG125" s="188">
        <f>IF(N125="zákl. přenesená",J125,0)</f>
        <v>0</v>
      </c>
      <c r="BH125" s="188">
        <f>IF(N125="sníž. přenesená",J125,0)</f>
        <v>0</v>
      </c>
      <c r="BI125" s="188">
        <f>IF(N125="nulová",J125,0)</f>
        <v>0</v>
      </c>
      <c r="BJ125" s="20" t="s">
        <v>83</v>
      </c>
      <c r="BK125" s="188">
        <f>ROUND(I125*H125,2)</f>
        <v>0</v>
      </c>
      <c r="BL125" s="20" t="s">
        <v>153</v>
      </c>
      <c r="BM125" s="187" t="s">
        <v>203</v>
      </c>
    </row>
    <row r="126" spans="1:65" s="2" customFormat="1" ht="29.25" x14ac:dyDescent="0.2">
      <c r="A126" s="37"/>
      <c r="B126" s="38"/>
      <c r="C126" s="39"/>
      <c r="D126" s="189" t="s">
        <v>121</v>
      </c>
      <c r="E126" s="39"/>
      <c r="F126" s="190" t="s">
        <v>204</v>
      </c>
      <c r="G126" s="39"/>
      <c r="H126" s="39"/>
      <c r="I126" s="191"/>
      <c r="J126" s="39"/>
      <c r="K126" s="39"/>
      <c r="L126" s="42"/>
      <c r="M126" s="192"/>
      <c r="N126" s="193"/>
      <c r="O126" s="67"/>
      <c r="P126" s="67"/>
      <c r="Q126" s="67"/>
      <c r="R126" s="67"/>
      <c r="S126" s="67"/>
      <c r="T126" s="68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20" t="s">
        <v>121</v>
      </c>
      <c r="AU126" s="20" t="s">
        <v>85</v>
      </c>
    </row>
    <row r="127" spans="1:65" s="2" customFormat="1" ht="11.25" x14ac:dyDescent="0.2">
      <c r="A127" s="37"/>
      <c r="B127" s="38"/>
      <c r="C127" s="39"/>
      <c r="D127" s="194" t="s">
        <v>122</v>
      </c>
      <c r="E127" s="39"/>
      <c r="F127" s="195" t="s">
        <v>205</v>
      </c>
      <c r="G127" s="39"/>
      <c r="H127" s="39"/>
      <c r="I127" s="191"/>
      <c r="J127" s="39"/>
      <c r="K127" s="39"/>
      <c r="L127" s="42"/>
      <c r="M127" s="192"/>
      <c r="N127" s="193"/>
      <c r="O127" s="67"/>
      <c r="P127" s="67"/>
      <c r="Q127" s="67"/>
      <c r="R127" s="67"/>
      <c r="S127" s="67"/>
      <c r="T127" s="68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20" t="s">
        <v>122</v>
      </c>
      <c r="AU127" s="20" t="s">
        <v>85</v>
      </c>
    </row>
    <row r="128" spans="1:65" s="12" customFormat="1" ht="25.9" customHeight="1" x14ac:dyDescent="0.2">
      <c r="B128" s="160"/>
      <c r="C128" s="161"/>
      <c r="D128" s="162" t="s">
        <v>74</v>
      </c>
      <c r="E128" s="163" t="s">
        <v>206</v>
      </c>
      <c r="F128" s="163" t="s">
        <v>207</v>
      </c>
      <c r="G128" s="161"/>
      <c r="H128" s="161"/>
      <c r="I128" s="164"/>
      <c r="J128" s="165">
        <f>BK128</f>
        <v>0</v>
      </c>
      <c r="K128" s="161"/>
      <c r="L128" s="166"/>
      <c r="M128" s="167"/>
      <c r="N128" s="168"/>
      <c r="O128" s="168"/>
      <c r="P128" s="169">
        <f>P129+P263+P272+P281+P412+P421+P515+P631</f>
        <v>0</v>
      </c>
      <c r="Q128" s="168"/>
      <c r="R128" s="169">
        <f>R129+R263+R272+R281+R412+R421+R515+R631</f>
        <v>19.673200189999996</v>
      </c>
      <c r="S128" s="168"/>
      <c r="T128" s="170">
        <f>T129+T263+T272+T281+T412+T421+T515+T631</f>
        <v>13.3056065</v>
      </c>
      <c r="AR128" s="171" t="s">
        <v>85</v>
      </c>
      <c r="AT128" s="172" t="s">
        <v>74</v>
      </c>
      <c r="AU128" s="172" t="s">
        <v>75</v>
      </c>
      <c r="AY128" s="171" t="s">
        <v>112</v>
      </c>
      <c r="BK128" s="173">
        <f>BK129+BK263+BK272+BK281+BK412+BK421+BK515+BK631</f>
        <v>0</v>
      </c>
    </row>
    <row r="129" spans="1:65" s="12" customFormat="1" ht="22.9" customHeight="1" x14ac:dyDescent="0.2">
      <c r="B129" s="160"/>
      <c r="C129" s="161"/>
      <c r="D129" s="162" t="s">
        <v>74</v>
      </c>
      <c r="E129" s="174" t="s">
        <v>208</v>
      </c>
      <c r="F129" s="174" t="s">
        <v>209</v>
      </c>
      <c r="G129" s="161"/>
      <c r="H129" s="161"/>
      <c r="I129" s="164"/>
      <c r="J129" s="175">
        <f>BK129</f>
        <v>0</v>
      </c>
      <c r="K129" s="161"/>
      <c r="L129" s="166"/>
      <c r="M129" s="167"/>
      <c r="N129" s="168"/>
      <c r="O129" s="168"/>
      <c r="P129" s="169">
        <f>SUM(P130:P262)</f>
        <v>0</v>
      </c>
      <c r="Q129" s="168"/>
      <c r="R129" s="169">
        <f>SUM(R130:R262)</f>
        <v>4.3409023100000006</v>
      </c>
      <c r="S129" s="168"/>
      <c r="T129" s="170">
        <f>SUM(T130:T262)</f>
        <v>7.4139359999999996</v>
      </c>
      <c r="AR129" s="171" t="s">
        <v>85</v>
      </c>
      <c r="AT129" s="172" t="s">
        <v>74</v>
      </c>
      <c r="AU129" s="172" t="s">
        <v>83</v>
      </c>
      <c r="AY129" s="171" t="s">
        <v>112</v>
      </c>
      <c r="BK129" s="173">
        <f>SUM(BK130:BK262)</f>
        <v>0</v>
      </c>
    </row>
    <row r="130" spans="1:65" s="2" customFormat="1" ht="24.2" customHeight="1" x14ac:dyDescent="0.2">
      <c r="A130" s="37"/>
      <c r="B130" s="38"/>
      <c r="C130" s="176" t="s">
        <v>148</v>
      </c>
      <c r="D130" s="176" t="s">
        <v>115</v>
      </c>
      <c r="E130" s="177" t="s">
        <v>210</v>
      </c>
      <c r="F130" s="178" t="s">
        <v>211</v>
      </c>
      <c r="G130" s="179" t="s">
        <v>152</v>
      </c>
      <c r="H130" s="180">
        <v>454.51400000000001</v>
      </c>
      <c r="I130" s="181"/>
      <c r="J130" s="182">
        <f>ROUND(I130*H130,2)</f>
        <v>0</v>
      </c>
      <c r="K130" s="178" t="s">
        <v>118</v>
      </c>
      <c r="L130" s="42"/>
      <c r="M130" s="183" t="s">
        <v>19</v>
      </c>
      <c r="N130" s="184" t="s">
        <v>46</v>
      </c>
      <c r="O130" s="67"/>
      <c r="P130" s="185">
        <f>O130*H130</f>
        <v>0</v>
      </c>
      <c r="Q130" s="185">
        <v>2.9999999999999997E-4</v>
      </c>
      <c r="R130" s="185">
        <f>Q130*H130</f>
        <v>0.13635419999999998</v>
      </c>
      <c r="S130" s="185">
        <v>0</v>
      </c>
      <c r="T130" s="186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7" t="s">
        <v>212</v>
      </c>
      <c r="AT130" s="187" t="s">
        <v>115</v>
      </c>
      <c r="AU130" s="187" t="s">
        <v>85</v>
      </c>
      <c r="AY130" s="20" t="s">
        <v>112</v>
      </c>
      <c r="BE130" s="188">
        <f>IF(N130="základní",J130,0)</f>
        <v>0</v>
      </c>
      <c r="BF130" s="188">
        <f>IF(N130="snížená",J130,0)</f>
        <v>0</v>
      </c>
      <c r="BG130" s="188">
        <f>IF(N130="zákl. přenesená",J130,0)</f>
        <v>0</v>
      </c>
      <c r="BH130" s="188">
        <f>IF(N130="sníž. přenesená",J130,0)</f>
        <v>0</v>
      </c>
      <c r="BI130" s="188">
        <f>IF(N130="nulová",J130,0)</f>
        <v>0</v>
      </c>
      <c r="BJ130" s="20" t="s">
        <v>83</v>
      </c>
      <c r="BK130" s="188">
        <f>ROUND(I130*H130,2)</f>
        <v>0</v>
      </c>
      <c r="BL130" s="20" t="s">
        <v>212</v>
      </c>
      <c r="BM130" s="187" t="s">
        <v>213</v>
      </c>
    </row>
    <row r="131" spans="1:65" s="2" customFormat="1" ht="29.25" x14ac:dyDescent="0.2">
      <c r="A131" s="37"/>
      <c r="B131" s="38"/>
      <c r="C131" s="39"/>
      <c r="D131" s="189" t="s">
        <v>121</v>
      </c>
      <c r="E131" s="39"/>
      <c r="F131" s="190" t="s">
        <v>214</v>
      </c>
      <c r="G131" s="39"/>
      <c r="H131" s="39"/>
      <c r="I131" s="191"/>
      <c r="J131" s="39"/>
      <c r="K131" s="39"/>
      <c r="L131" s="42"/>
      <c r="M131" s="192"/>
      <c r="N131" s="193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121</v>
      </c>
      <c r="AU131" s="20" t="s">
        <v>85</v>
      </c>
    </row>
    <row r="132" spans="1:65" s="2" customFormat="1" ht="11.25" x14ac:dyDescent="0.2">
      <c r="A132" s="37"/>
      <c r="B132" s="38"/>
      <c r="C132" s="39"/>
      <c r="D132" s="194" t="s">
        <v>122</v>
      </c>
      <c r="E132" s="39"/>
      <c r="F132" s="195" t="s">
        <v>215</v>
      </c>
      <c r="G132" s="39"/>
      <c r="H132" s="39"/>
      <c r="I132" s="191"/>
      <c r="J132" s="39"/>
      <c r="K132" s="39"/>
      <c r="L132" s="42"/>
      <c r="M132" s="192"/>
      <c r="N132" s="193"/>
      <c r="O132" s="67"/>
      <c r="P132" s="67"/>
      <c r="Q132" s="67"/>
      <c r="R132" s="67"/>
      <c r="S132" s="67"/>
      <c r="T132" s="68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20" t="s">
        <v>122</v>
      </c>
      <c r="AU132" s="20" t="s">
        <v>85</v>
      </c>
    </row>
    <row r="133" spans="1:65" s="14" customFormat="1" ht="11.25" x14ac:dyDescent="0.2">
      <c r="B133" s="212"/>
      <c r="C133" s="213"/>
      <c r="D133" s="189" t="s">
        <v>157</v>
      </c>
      <c r="E133" s="214" t="s">
        <v>19</v>
      </c>
      <c r="F133" s="215" t="s">
        <v>216</v>
      </c>
      <c r="G133" s="213"/>
      <c r="H133" s="214" t="s">
        <v>19</v>
      </c>
      <c r="I133" s="216"/>
      <c r="J133" s="213"/>
      <c r="K133" s="213"/>
      <c r="L133" s="217"/>
      <c r="M133" s="218"/>
      <c r="N133" s="219"/>
      <c r="O133" s="219"/>
      <c r="P133" s="219"/>
      <c r="Q133" s="219"/>
      <c r="R133" s="219"/>
      <c r="S133" s="219"/>
      <c r="T133" s="220"/>
      <c r="AT133" s="221" t="s">
        <v>157</v>
      </c>
      <c r="AU133" s="221" t="s">
        <v>85</v>
      </c>
      <c r="AV133" s="14" t="s">
        <v>83</v>
      </c>
      <c r="AW133" s="14" t="s">
        <v>35</v>
      </c>
      <c r="AX133" s="14" t="s">
        <v>75</v>
      </c>
      <c r="AY133" s="221" t="s">
        <v>112</v>
      </c>
    </row>
    <row r="134" spans="1:65" s="14" customFormat="1" ht="11.25" x14ac:dyDescent="0.2">
      <c r="B134" s="212"/>
      <c r="C134" s="213"/>
      <c r="D134" s="189" t="s">
        <v>157</v>
      </c>
      <c r="E134" s="214" t="s">
        <v>19</v>
      </c>
      <c r="F134" s="215" t="s">
        <v>217</v>
      </c>
      <c r="G134" s="213"/>
      <c r="H134" s="214" t="s">
        <v>19</v>
      </c>
      <c r="I134" s="216"/>
      <c r="J134" s="213"/>
      <c r="K134" s="213"/>
      <c r="L134" s="217"/>
      <c r="M134" s="218"/>
      <c r="N134" s="219"/>
      <c r="O134" s="219"/>
      <c r="P134" s="219"/>
      <c r="Q134" s="219"/>
      <c r="R134" s="219"/>
      <c r="S134" s="219"/>
      <c r="T134" s="220"/>
      <c r="AT134" s="221" t="s">
        <v>157</v>
      </c>
      <c r="AU134" s="221" t="s">
        <v>85</v>
      </c>
      <c r="AV134" s="14" t="s">
        <v>83</v>
      </c>
      <c r="AW134" s="14" t="s">
        <v>35</v>
      </c>
      <c r="AX134" s="14" t="s">
        <v>75</v>
      </c>
      <c r="AY134" s="221" t="s">
        <v>112</v>
      </c>
    </row>
    <row r="135" spans="1:65" s="14" customFormat="1" ht="11.25" x14ac:dyDescent="0.2">
      <c r="B135" s="212"/>
      <c r="C135" s="213"/>
      <c r="D135" s="189" t="s">
        <v>157</v>
      </c>
      <c r="E135" s="214" t="s">
        <v>19</v>
      </c>
      <c r="F135" s="215" t="s">
        <v>218</v>
      </c>
      <c r="G135" s="213"/>
      <c r="H135" s="214" t="s">
        <v>19</v>
      </c>
      <c r="I135" s="216"/>
      <c r="J135" s="213"/>
      <c r="K135" s="213"/>
      <c r="L135" s="217"/>
      <c r="M135" s="218"/>
      <c r="N135" s="219"/>
      <c r="O135" s="219"/>
      <c r="P135" s="219"/>
      <c r="Q135" s="219"/>
      <c r="R135" s="219"/>
      <c r="S135" s="219"/>
      <c r="T135" s="220"/>
      <c r="AT135" s="221" t="s">
        <v>157</v>
      </c>
      <c r="AU135" s="221" t="s">
        <v>85</v>
      </c>
      <c r="AV135" s="14" t="s">
        <v>83</v>
      </c>
      <c r="AW135" s="14" t="s">
        <v>35</v>
      </c>
      <c r="AX135" s="14" t="s">
        <v>75</v>
      </c>
      <c r="AY135" s="221" t="s">
        <v>112</v>
      </c>
    </row>
    <row r="136" spans="1:65" s="13" customFormat="1" ht="11.25" x14ac:dyDescent="0.2">
      <c r="B136" s="201"/>
      <c r="C136" s="202"/>
      <c r="D136" s="189" t="s">
        <v>157</v>
      </c>
      <c r="E136" s="203" t="s">
        <v>19</v>
      </c>
      <c r="F136" s="204" t="s">
        <v>219</v>
      </c>
      <c r="G136" s="202"/>
      <c r="H136" s="205">
        <v>44.99</v>
      </c>
      <c r="I136" s="206"/>
      <c r="J136" s="202"/>
      <c r="K136" s="202"/>
      <c r="L136" s="207"/>
      <c r="M136" s="208"/>
      <c r="N136" s="209"/>
      <c r="O136" s="209"/>
      <c r="P136" s="209"/>
      <c r="Q136" s="209"/>
      <c r="R136" s="209"/>
      <c r="S136" s="209"/>
      <c r="T136" s="210"/>
      <c r="AT136" s="211" t="s">
        <v>157</v>
      </c>
      <c r="AU136" s="211" t="s">
        <v>85</v>
      </c>
      <c r="AV136" s="13" t="s">
        <v>85</v>
      </c>
      <c r="AW136" s="13" t="s">
        <v>35</v>
      </c>
      <c r="AX136" s="13" t="s">
        <v>75</v>
      </c>
      <c r="AY136" s="211" t="s">
        <v>112</v>
      </c>
    </row>
    <row r="137" spans="1:65" s="13" customFormat="1" ht="11.25" x14ac:dyDescent="0.2">
      <c r="B137" s="201"/>
      <c r="C137" s="202"/>
      <c r="D137" s="189" t="s">
        <v>157</v>
      </c>
      <c r="E137" s="203" t="s">
        <v>19</v>
      </c>
      <c r="F137" s="204" t="s">
        <v>220</v>
      </c>
      <c r="G137" s="202"/>
      <c r="H137" s="205">
        <v>20.468</v>
      </c>
      <c r="I137" s="206"/>
      <c r="J137" s="202"/>
      <c r="K137" s="202"/>
      <c r="L137" s="207"/>
      <c r="M137" s="208"/>
      <c r="N137" s="209"/>
      <c r="O137" s="209"/>
      <c r="P137" s="209"/>
      <c r="Q137" s="209"/>
      <c r="R137" s="209"/>
      <c r="S137" s="209"/>
      <c r="T137" s="210"/>
      <c r="AT137" s="211" t="s">
        <v>157</v>
      </c>
      <c r="AU137" s="211" t="s">
        <v>85</v>
      </c>
      <c r="AV137" s="13" t="s">
        <v>85</v>
      </c>
      <c r="AW137" s="13" t="s">
        <v>35</v>
      </c>
      <c r="AX137" s="13" t="s">
        <v>75</v>
      </c>
      <c r="AY137" s="211" t="s">
        <v>112</v>
      </c>
    </row>
    <row r="138" spans="1:65" s="14" customFormat="1" ht="11.25" x14ac:dyDescent="0.2">
      <c r="B138" s="212"/>
      <c r="C138" s="213"/>
      <c r="D138" s="189" t="s">
        <v>157</v>
      </c>
      <c r="E138" s="214" t="s">
        <v>19</v>
      </c>
      <c r="F138" s="215" t="s">
        <v>221</v>
      </c>
      <c r="G138" s="213"/>
      <c r="H138" s="214" t="s">
        <v>19</v>
      </c>
      <c r="I138" s="216"/>
      <c r="J138" s="213"/>
      <c r="K138" s="213"/>
      <c r="L138" s="217"/>
      <c r="M138" s="218"/>
      <c r="N138" s="219"/>
      <c r="O138" s="219"/>
      <c r="P138" s="219"/>
      <c r="Q138" s="219"/>
      <c r="R138" s="219"/>
      <c r="S138" s="219"/>
      <c r="T138" s="220"/>
      <c r="AT138" s="221" t="s">
        <v>157</v>
      </c>
      <c r="AU138" s="221" t="s">
        <v>85</v>
      </c>
      <c r="AV138" s="14" t="s">
        <v>83</v>
      </c>
      <c r="AW138" s="14" t="s">
        <v>35</v>
      </c>
      <c r="AX138" s="14" t="s">
        <v>75</v>
      </c>
      <c r="AY138" s="221" t="s">
        <v>112</v>
      </c>
    </row>
    <row r="139" spans="1:65" s="13" customFormat="1" ht="11.25" x14ac:dyDescent="0.2">
      <c r="B139" s="201"/>
      <c r="C139" s="202"/>
      <c r="D139" s="189" t="s">
        <v>157</v>
      </c>
      <c r="E139" s="203" t="s">
        <v>19</v>
      </c>
      <c r="F139" s="204" t="s">
        <v>222</v>
      </c>
      <c r="G139" s="202"/>
      <c r="H139" s="205">
        <v>34.438000000000002</v>
      </c>
      <c r="I139" s="206"/>
      <c r="J139" s="202"/>
      <c r="K139" s="202"/>
      <c r="L139" s="207"/>
      <c r="M139" s="208"/>
      <c r="N139" s="209"/>
      <c r="O139" s="209"/>
      <c r="P139" s="209"/>
      <c r="Q139" s="209"/>
      <c r="R139" s="209"/>
      <c r="S139" s="209"/>
      <c r="T139" s="210"/>
      <c r="AT139" s="211" t="s">
        <v>157</v>
      </c>
      <c r="AU139" s="211" t="s">
        <v>85</v>
      </c>
      <c r="AV139" s="13" t="s">
        <v>85</v>
      </c>
      <c r="AW139" s="13" t="s">
        <v>35</v>
      </c>
      <c r="AX139" s="13" t="s">
        <v>75</v>
      </c>
      <c r="AY139" s="211" t="s">
        <v>112</v>
      </c>
    </row>
    <row r="140" spans="1:65" s="13" customFormat="1" ht="11.25" x14ac:dyDescent="0.2">
      <c r="B140" s="201"/>
      <c r="C140" s="202"/>
      <c r="D140" s="189" t="s">
        <v>157</v>
      </c>
      <c r="E140" s="203" t="s">
        <v>19</v>
      </c>
      <c r="F140" s="204" t="s">
        <v>223</v>
      </c>
      <c r="G140" s="202"/>
      <c r="H140" s="205">
        <v>20.468</v>
      </c>
      <c r="I140" s="206"/>
      <c r="J140" s="202"/>
      <c r="K140" s="202"/>
      <c r="L140" s="207"/>
      <c r="M140" s="208"/>
      <c r="N140" s="209"/>
      <c r="O140" s="209"/>
      <c r="P140" s="209"/>
      <c r="Q140" s="209"/>
      <c r="R140" s="209"/>
      <c r="S140" s="209"/>
      <c r="T140" s="210"/>
      <c r="AT140" s="211" t="s">
        <v>157</v>
      </c>
      <c r="AU140" s="211" t="s">
        <v>85</v>
      </c>
      <c r="AV140" s="13" t="s">
        <v>85</v>
      </c>
      <c r="AW140" s="13" t="s">
        <v>35</v>
      </c>
      <c r="AX140" s="13" t="s">
        <v>75</v>
      </c>
      <c r="AY140" s="211" t="s">
        <v>112</v>
      </c>
    </row>
    <row r="141" spans="1:65" s="14" customFormat="1" ht="11.25" x14ac:dyDescent="0.2">
      <c r="B141" s="212"/>
      <c r="C141" s="213"/>
      <c r="D141" s="189" t="s">
        <v>157</v>
      </c>
      <c r="E141" s="214" t="s">
        <v>19</v>
      </c>
      <c r="F141" s="215" t="s">
        <v>224</v>
      </c>
      <c r="G141" s="213"/>
      <c r="H141" s="214" t="s">
        <v>19</v>
      </c>
      <c r="I141" s="216"/>
      <c r="J141" s="213"/>
      <c r="K141" s="213"/>
      <c r="L141" s="217"/>
      <c r="M141" s="218"/>
      <c r="N141" s="219"/>
      <c r="O141" s="219"/>
      <c r="P141" s="219"/>
      <c r="Q141" s="219"/>
      <c r="R141" s="219"/>
      <c r="S141" s="219"/>
      <c r="T141" s="220"/>
      <c r="AT141" s="221" t="s">
        <v>157</v>
      </c>
      <c r="AU141" s="221" t="s">
        <v>85</v>
      </c>
      <c r="AV141" s="14" t="s">
        <v>83</v>
      </c>
      <c r="AW141" s="14" t="s">
        <v>35</v>
      </c>
      <c r="AX141" s="14" t="s">
        <v>75</v>
      </c>
      <c r="AY141" s="221" t="s">
        <v>112</v>
      </c>
    </row>
    <row r="142" spans="1:65" s="13" customFormat="1" ht="11.25" x14ac:dyDescent="0.2">
      <c r="B142" s="201"/>
      <c r="C142" s="202"/>
      <c r="D142" s="189" t="s">
        <v>157</v>
      </c>
      <c r="E142" s="203" t="s">
        <v>19</v>
      </c>
      <c r="F142" s="204" t="s">
        <v>225</v>
      </c>
      <c r="G142" s="202"/>
      <c r="H142" s="205">
        <v>22.577000000000002</v>
      </c>
      <c r="I142" s="206"/>
      <c r="J142" s="202"/>
      <c r="K142" s="202"/>
      <c r="L142" s="207"/>
      <c r="M142" s="208"/>
      <c r="N142" s="209"/>
      <c r="O142" s="209"/>
      <c r="P142" s="209"/>
      <c r="Q142" s="209"/>
      <c r="R142" s="209"/>
      <c r="S142" s="209"/>
      <c r="T142" s="210"/>
      <c r="AT142" s="211" t="s">
        <v>157</v>
      </c>
      <c r="AU142" s="211" t="s">
        <v>85</v>
      </c>
      <c r="AV142" s="13" t="s">
        <v>85</v>
      </c>
      <c r="AW142" s="13" t="s">
        <v>35</v>
      </c>
      <c r="AX142" s="13" t="s">
        <v>75</v>
      </c>
      <c r="AY142" s="211" t="s">
        <v>112</v>
      </c>
    </row>
    <row r="143" spans="1:65" s="13" customFormat="1" ht="11.25" x14ac:dyDescent="0.2">
      <c r="B143" s="201"/>
      <c r="C143" s="202"/>
      <c r="D143" s="189" t="s">
        <v>157</v>
      </c>
      <c r="E143" s="203" t="s">
        <v>19</v>
      </c>
      <c r="F143" s="204" t="s">
        <v>223</v>
      </c>
      <c r="G143" s="202"/>
      <c r="H143" s="205">
        <v>20.468</v>
      </c>
      <c r="I143" s="206"/>
      <c r="J143" s="202"/>
      <c r="K143" s="202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157</v>
      </c>
      <c r="AU143" s="211" t="s">
        <v>85</v>
      </c>
      <c r="AV143" s="13" t="s">
        <v>85</v>
      </c>
      <c r="AW143" s="13" t="s">
        <v>35</v>
      </c>
      <c r="AX143" s="13" t="s">
        <v>75</v>
      </c>
      <c r="AY143" s="211" t="s">
        <v>112</v>
      </c>
    </row>
    <row r="144" spans="1:65" s="14" customFormat="1" ht="11.25" x14ac:dyDescent="0.2">
      <c r="B144" s="212"/>
      <c r="C144" s="213"/>
      <c r="D144" s="189" t="s">
        <v>157</v>
      </c>
      <c r="E144" s="214" t="s">
        <v>19</v>
      </c>
      <c r="F144" s="215" t="s">
        <v>226</v>
      </c>
      <c r="G144" s="213"/>
      <c r="H144" s="214" t="s">
        <v>19</v>
      </c>
      <c r="I144" s="216"/>
      <c r="J144" s="213"/>
      <c r="K144" s="213"/>
      <c r="L144" s="217"/>
      <c r="M144" s="218"/>
      <c r="N144" s="219"/>
      <c r="O144" s="219"/>
      <c r="P144" s="219"/>
      <c r="Q144" s="219"/>
      <c r="R144" s="219"/>
      <c r="S144" s="219"/>
      <c r="T144" s="220"/>
      <c r="AT144" s="221" t="s">
        <v>157</v>
      </c>
      <c r="AU144" s="221" t="s">
        <v>85</v>
      </c>
      <c r="AV144" s="14" t="s">
        <v>83</v>
      </c>
      <c r="AW144" s="14" t="s">
        <v>35</v>
      </c>
      <c r="AX144" s="14" t="s">
        <v>75</v>
      </c>
      <c r="AY144" s="221" t="s">
        <v>112</v>
      </c>
    </row>
    <row r="145" spans="1:65" s="13" customFormat="1" ht="11.25" x14ac:dyDescent="0.2">
      <c r="B145" s="201"/>
      <c r="C145" s="202"/>
      <c r="D145" s="189" t="s">
        <v>157</v>
      </c>
      <c r="E145" s="203" t="s">
        <v>19</v>
      </c>
      <c r="F145" s="204" t="s">
        <v>227</v>
      </c>
      <c r="G145" s="202"/>
      <c r="H145" s="205">
        <v>47.567</v>
      </c>
      <c r="I145" s="206"/>
      <c r="J145" s="202"/>
      <c r="K145" s="202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157</v>
      </c>
      <c r="AU145" s="211" t="s">
        <v>85</v>
      </c>
      <c r="AV145" s="13" t="s">
        <v>85</v>
      </c>
      <c r="AW145" s="13" t="s">
        <v>35</v>
      </c>
      <c r="AX145" s="13" t="s">
        <v>75</v>
      </c>
      <c r="AY145" s="211" t="s">
        <v>112</v>
      </c>
    </row>
    <row r="146" spans="1:65" s="13" customFormat="1" ht="11.25" x14ac:dyDescent="0.2">
      <c r="B146" s="201"/>
      <c r="C146" s="202"/>
      <c r="D146" s="189" t="s">
        <v>157</v>
      </c>
      <c r="E146" s="203" t="s">
        <v>19</v>
      </c>
      <c r="F146" s="204" t="s">
        <v>228</v>
      </c>
      <c r="G146" s="202"/>
      <c r="H146" s="205">
        <v>16.280999999999999</v>
      </c>
      <c r="I146" s="206"/>
      <c r="J146" s="202"/>
      <c r="K146" s="202"/>
      <c r="L146" s="207"/>
      <c r="M146" s="208"/>
      <c r="N146" s="209"/>
      <c r="O146" s="209"/>
      <c r="P146" s="209"/>
      <c r="Q146" s="209"/>
      <c r="R146" s="209"/>
      <c r="S146" s="209"/>
      <c r="T146" s="210"/>
      <c r="AT146" s="211" t="s">
        <v>157</v>
      </c>
      <c r="AU146" s="211" t="s">
        <v>85</v>
      </c>
      <c r="AV146" s="13" t="s">
        <v>85</v>
      </c>
      <c r="AW146" s="13" t="s">
        <v>35</v>
      </c>
      <c r="AX146" s="13" t="s">
        <v>75</v>
      </c>
      <c r="AY146" s="211" t="s">
        <v>112</v>
      </c>
    </row>
    <row r="147" spans="1:65" s="15" customFormat="1" ht="11.25" x14ac:dyDescent="0.2">
      <c r="B147" s="222"/>
      <c r="C147" s="223"/>
      <c r="D147" s="189" t="s">
        <v>157</v>
      </c>
      <c r="E147" s="224" t="s">
        <v>19</v>
      </c>
      <c r="F147" s="225" t="s">
        <v>229</v>
      </c>
      <c r="G147" s="223"/>
      <c r="H147" s="226">
        <v>227.25700000000001</v>
      </c>
      <c r="I147" s="227"/>
      <c r="J147" s="223"/>
      <c r="K147" s="223"/>
      <c r="L147" s="228"/>
      <c r="M147" s="229"/>
      <c r="N147" s="230"/>
      <c r="O147" s="230"/>
      <c r="P147" s="230"/>
      <c r="Q147" s="230"/>
      <c r="R147" s="230"/>
      <c r="S147" s="230"/>
      <c r="T147" s="231"/>
      <c r="AT147" s="232" t="s">
        <v>157</v>
      </c>
      <c r="AU147" s="232" t="s">
        <v>85</v>
      </c>
      <c r="AV147" s="15" t="s">
        <v>165</v>
      </c>
      <c r="AW147" s="15" t="s">
        <v>35</v>
      </c>
      <c r="AX147" s="15" t="s">
        <v>75</v>
      </c>
      <c r="AY147" s="232" t="s">
        <v>112</v>
      </c>
    </row>
    <row r="148" spans="1:65" s="14" customFormat="1" ht="11.25" x14ac:dyDescent="0.2">
      <c r="B148" s="212"/>
      <c r="C148" s="213"/>
      <c r="D148" s="189" t="s">
        <v>157</v>
      </c>
      <c r="E148" s="214" t="s">
        <v>19</v>
      </c>
      <c r="F148" s="215" t="s">
        <v>230</v>
      </c>
      <c r="G148" s="213"/>
      <c r="H148" s="214" t="s">
        <v>19</v>
      </c>
      <c r="I148" s="216"/>
      <c r="J148" s="213"/>
      <c r="K148" s="213"/>
      <c r="L148" s="217"/>
      <c r="M148" s="218"/>
      <c r="N148" s="219"/>
      <c r="O148" s="219"/>
      <c r="P148" s="219"/>
      <c r="Q148" s="219"/>
      <c r="R148" s="219"/>
      <c r="S148" s="219"/>
      <c r="T148" s="220"/>
      <c r="AT148" s="221" t="s">
        <v>157</v>
      </c>
      <c r="AU148" s="221" t="s">
        <v>85</v>
      </c>
      <c r="AV148" s="14" t="s">
        <v>83</v>
      </c>
      <c r="AW148" s="14" t="s">
        <v>35</v>
      </c>
      <c r="AX148" s="14" t="s">
        <v>75</v>
      </c>
      <c r="AY148" s="221" t="s">
        <v>112</v>
      </c>
    </row>
    <row r="149" spans="1:65" s="13" customFormat="1" ht="11.25" x14ac:dyDescent="0.2">
      <c r="B149" s="201"/>
      <c r="C149" s="202"/>
      <c r="D149" s="189" t="s">
        <v>157</v>
      </c>
      <c r="E149" s="203" t="s">
        <v>19</v>
      </c>
      <c r="F149" s="204" t="s">
        <v>231</v>
      </c>
      <c r="G149" s="202"/>
      <c r="H149" s="205">
        <v>227.25700000000001</v>
      </c>
      <c r="I149" s="206"/>
      <c r="J149" s="202"/>
      <c r="K149" s="202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157</v>
      </c>
      <c r="AU149" s="211" t="s">
        <v>85</v>
      </c>
      <c r="AV149" s="13" t="s">
        <v>85</v>
      </c>
      <c r="AW149" s="13" t="s">
        <v>35</v>
      </c>
      <c r="AX149" s="13" t="s">
        <v>75</v>
      </c>
      <c r="AY149" s="211" t="s">
        <v>112</v>
      </c>
    </row>
    <row r="150" spans="1:65" s="16" customFormat="1" ht="11.25" x14ac:dyDescent="0.2">
      <c r="B150" s="233"/>
      <c r="C150" s="234"/>
      <c r="D150" s="189" t="s">
        <v>157</v>
      </c>
      <c r="E150" s="235" t="s">
        <v>19</v>
      </c>
      <c r="F150" s="236" t="s">
        <v>232</v>
      </c>
      <c r="G150" s="234"/>
      <c r="H150" s="237">
        <v>454.51400000000001</v>
      </c>
      <c r="I150" s="238"/>
      <c r="J150" s="234"/>
      <c r="K150" s="234"/>
      <c r="L150" s="239"/>
      <c r="M150" s="240"/>
      <c r="N150" s="241"/>
      <c r="O150" s="241"/>
      <c r="P150" s="241"/>
      <c r="Q150" s="241"/>
      <c r="R150" s="241"/>
      <c r="S150" s="241"/>
      <c r="T150" s="242"/>
      <c r="AT150" s="243" t="s">
        <v>157</v>
      </c>
      <c r="AU150" s="243" t="s">
        <v>85</v>
      </c>
      <c r="AV150" s="16" t="s">
        <v>153</v>
      </c>
      <c r="AW150" s="16" t="s">
        <v>35</v>
      </c>
      <c r="AX150" s="16" t="s">
        <v>83</v>
      </c>
      <c r="AY150" s="243" t="s">
        <v>112</v>
      </c>
    </row>
    <row r="151" spans="1:65" s="2" customFormat="1" ht="24.2" customHeight="1" x14ac:dyDescent="0.2">
      <c r="A151" s="37"/>
      <c r="B151" s="38"/>
      <c r="C151" s="244" t="s">
        <v>233</v>
      </c>
      <c r="D151" s="244" t="s">
        <v>234</v>
      </c>
      <c r="E151" s="245" t="s">
        <v>235</v>
      </c>
      <c r="F151" s="246" t="s">
        <v>236</v>
      </c>
      <c r="G151" s="247" t="s">
        <v>152</v>
      </c>
      <c r="H151" s="248">
        <v>477.24</v>
      </c>
      <c r="I151" s="249"/>
      <c r="J151" s="250">
        <f>ROUND(I151*H151,2)</f>
        <v>0</v>
      </c>
      <c r="K151" s="246" t="s">
        <v>118</v>
      </c>
      <c r="L151" s="251"/>
      <c r="M151" s="252" t="s">
        <v>19</v>
      </c>
      <c r="N151" s="253" t="s">
        <v>46</v>
      </c>
      <c r="O151" s="67"/>
      <c r="P151" s="185">
        <f>O151*H151</f>
        <v>0</v>
      </c>
      <c r="Q151" s="185">
        <v>2.2399999999999998E-3</v>
      </c>
      <c r="R151" s="185">
        <f>Q151*H151</f>
        <v>1.0690176</v>
      </c>
      <c r="S151" s="185">
        <v>0</v>
      </c>
      <c r="T151" s="186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7" t="s">
        <v>237</v>
      </c>
      <c r="AT151" s="187" t="s">
        <v>234</v>
      </c>
      <c r="AU151" s="187" t="s">
        <v>85</v>
      </c>
      <c r="AY151" s="20" t="s">
        <v>112</v>
      </c>
      <c r="BE151" s="188">
        <f>IF(N151="základní",J151,0)</f>
        <v>0</v>
      </c>
      <c r="BF151" s="188">
        <f>IF(N151="snížená",J151,0)</f>
        <v>0</v>
      </c>
      <c r="BG151" s="188">
        <f>IF(N151="zákl. přenesená",J151,0)</f>
        <v>0</v>
      </c>
      <c r="BH151" s="188">
        <f>IF(N151="sníž. přenesená",J151,0)</f>
        <v>0</v>
      </c>
      <c r="BI151" s="188">
        <f>IF(N151="nulová",J151,0)</f>
        <v>0</v>
      </c>
      <c r="BJ151" s="20" t="s">
        <v>83</v>
      </c>
      <c r="BK151" s="188">
        <f>ROUND(I151*H151,2)</f>
        <v>0</v>
      </c>
      <c r="BL151" s="20" t="s">
        <v>212</v>
      </c>
      <c r="BM151" s="187" t="s">
        <v>238</v>
      </c>
    </row>
    <row r="152" spans="1:65" s="2" customFormat="1" ht="11.25" x14ac:dyDescent="0.2">
      <c r="A152" s="37"/>
      <c r="B152" s="38"/>
      <c r="C152" s="39"/>
      <c r="D152" s="189" t="s">
        <v>121</v>
      </c>
      <c r="E152" s="39"/>
      <c r="F152" s="190" t="s">
        <v>236</v>
      </c>
      <c r="G152" s="39"/>
      <c r="H152" s="39"/>
      <c r="I152" s="191"/>
      <c r="J152" s="39"/>
      <c r="K152" s="39"/>
      <c r="L152" s="42"/>
      <c r="M152" s="192"/>
      <c r="N152" s="193"/>
      <c r="O152" s="67"/>
      <c r="P152" s="67"/>
      <c r="Q152" s="67"/>
      <c r="R152" s="67"/>
      <c r="S152" s="67"/>
      <c r="T152" s="68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20" t="s">
        <v>121</v>
      </c>
      <c r="AU152" s="20" t="s">
        <v>85</v>
      </c>
    </row>
    <row r="153" spans="1:65" s="13" customFormat="1" ht="11.25" x14ac:dyDescent="0.2">
      <c r="B153" s="201"/>
      <c r="C153" s="202"/>
      <c r="D153" s="189" t="s">
        <v>157</v>
      </c>
      <c r="E153" s="202"/>
      <c r="F153" s="204" t="s">
        <v>239</v>
      </c>
      <c r="G153" s="202"/>
      <c r="H153" s="205">
        <v>477.24</v>
      </c>
      <c r="I153" s="206"/>
      <c r="J153" s="202"/>
      <c r="K153" s="202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157</v>
      </c>
      <c r="AU153" s="211" t="s">
        <v>85</v>
      </c>
      <c r="AV153" s="13" t="s">
        <v>85</v>
      </c>
      <c r="AW153" s="13" t="s">
        <v>4</v>
      </c>
      <c r="AX153" s="13" t="s">
        <v>83</v>
      </c>
      <c r="AY153" s="211" t="s">
        <v>112</v>
      </c>
    </row>
    <row r="154" spans="1:65" s="2" customFormat="1" ht="33" customHeight="1" x14ac:dyDescent="0.2">
      <c r="A154" s="37"/>
      <c r="B154" s="38"/>
      <c r="C154" s="176" t="s">
        <v>240</v>
      </c>
      <c r="D154" s="176" t="s">
        <v>115</v>
      </c>
      <c r="E154" s="177" t="s">
        <v>241</v>
      </c>
      <c r="F154" s="178" t="s">
        <v>242</v>
      </c>
      <c r="G154" s="179" t="s">
        <v>152</v>
      </c>
      <c r="H154" s="180">
        <v>227.25700000000001</v>
      </c>
      <c r="I154" s="181"/>
      <c r="J154" s="182">
        <f>ROUND(I154*H154,2)</f>
        <v>0</v>
      </c>
      <c r="K154" s="178" t="s">
        <v>118</v>
      </c>
      <c r="L154" s="42"/>
      <c r="M154" s="183" t="s">
        <v>19</v>
      </c>
      <c r="N154" s="184" t="s">
        <v>46</v>
      </c>
      <c r="O154" s="67"/>
      <c r="P154" s="185">
        <f>O154*H154</f>
        <v>0</v>
      </c>
      <c r="Q154" s="185">
        <v>0</v>
      </c>
      <c r="R154" s="185">
        <f>Q154*H154</f>
        <v>0</v>
      </c>
      <c r="S154" s="185">
        <v>0</v>
      </c>
      <c r="T154" s="186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7" t="s">
        <v>212</v>
      </c>
      <c r="AT154" s="187" t="s">
        <v>115</v>
      </c>
      <c r="AU154" s="187" t="s">
        <v>85</v>
      </c>
      <c r="AY154" s="20" t="s">
        <v>112</v>
      </c>
      <c r="BE154" s="188">
        <f>IF(N154="základní",J154,0)</f>
        <v>0</v>
      </c>
      <c r="BF154" s="188">
        <f>IF(N154="snížená",J154,0)</f>
        <v>0</v>
      </c>
      <c r="BG154" s="188">
        <f>IF(N154="zákl. přenesená",J154,0)</f>
        <v>0</v>
      </c>
      <c r="BH154" s="188">
        <f>IF(N154="sníž. přenesená",J154,0)</f>
        <v>0</v>
      </c>
      <c r="BI154" s="188">
        <f>IF(N154="nulová",J154,0)</f>
        <v>0</v>
      </c>
      <c r="BJ154" s="20" t="s">
        <v>83</v>
      </c>
      <c r="BK154" s="188">
        <f>ROUND(I154*H154,2)</f>
        <v>0</v>
      </c>
      <c r="BL154" s="20" t="s">
        <v>212</v>
      </c>
      <c r="BM154" s="187" t="s">
        <v>243</v>
      </c>
    </row>
    <row r="155" spans="1:65" s="2" customFormat="1" ht="29.25" x14ac:dyDescent="0.2">
      <c r="A155" s="37"/>
      <c r="B155" s="38"/>
      <c r="C155" s="39"/>
      <c r="D155" s="189" t="s">
        <v>121</v>
      </c>
      <c r="E155" s="39"/>
      <c r="F155" s="190" t="s">
        <v>244</v>
      </c>
      <c r="G155" s="39"/>
      <c r="H155" s="39"/>
      <c r="I155" s="191"/>
      <c r="J155" s="39"/>
      <c r="K155" s="39"/>
      <c r="L155" s="42"/>
      <c r="M155" s="192"/>
      <c r="N155" s="193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121</v>
      </c>
      <c r="AU155" s="20" t="s">
        <v>85</v>
      </c>
    </row>
    <row r="156" spans="1:65" s="2" customFormat="1" ht="11.25" x14ac:dyDescent="0.2">
      <c r="A156" s="37"/>
      <c r="B156" s="38"/>
      <c r="C156" s="39"/>
      <c r="D156" s="194" t="s">
        <v>122</v>
      </c>
      <c r="E156" s="39"/>
      <c r="F156" s="195" t="s">
        <v>245</v>
      </c>
      <c r="G156" s="39"/>
      <c r="H156" s="39"/>
      <c r="I156" s="191"/>
      <c r="J156" s="39"/>
      <c r="K156" s="39"/>
      <c r="L156" s="42"/>
      <c r="M156" s="192"/>
      <c r="N156" s="193"/>
      <c r="O156" s="67"/>
      <c r="P156" s="67"/>
      <c r="Q156" s="67"/>
      <c r="R156" s="67"/>
      <c r="S156" s="67"/>
      <c r="T156" s="68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20" t="s">
        <v>122</v>
      </c>
      <c r="AU156" s="20" t="s">
        <v>85</v>
      </c>
    </row>
    <row r="157" spans="1:65" s="14" customFormat="1" ht="11.25" x14ac:dyDescent="0.2">
      <c r="B157" s="212"/>
      <c r="C157" s="213"/>
      <c r="D157" s="189" t="s">
        <v>157</v>
      </c>
      <c r="E157" s="214" t="s">
        <v>19</v>
      </c>
      <c r="F157" s="215" t="s">
        <v>218</v>
      </c>
      <c r="G157" s="213"/>
      <c r="H157" s="214" t="s">
        <v>19</v>
      </c>
      <c r="I157" s="216"/>
      <c r="J157" s="213"/>
      <c r="K157" s="213"/>
      <c r="L157" s="217"/>
      <c r="M157" s="218"/>
      <c r="N157" s="219"/>
      <c r="O157" s="219"/>
      <c r="P157" s="219"/>
      <c r="Q157" s="219"/>
      <c r="R157" s="219"/>
      <c r="S157" s="219"/>
      <c r="T157" s="220"/>
      <c r="AT157" s="221" t="s">
        <v>157</v>
      </c>
      <c r="AU157" s="221" t="s">
        <v>85</v>
      </c>
      <c r="AV157" s="14" t="s">
        <v>83</v>
      </c>
      <c r="AW157" s="14" t="s">
        <v>35</v>
      </c>
      <c r="AX157" s="14" t="s">
        <v>75</v>
      </c>
      <c r="AY157" s="221" t="s">
        <v>112</v>
      </c>
    </row>
    <row r="158" spans="1:65" s="13" customFormat="1" ht="11.25" x14ac:dyDescent="0.2">
      <c r="B158" s="201"/>
      <c r="C158" s="202"/>
      <c r="D158" s="189" t="s">
        <v>157</v>
      </c>
      <c r="E158" s="203" t="s">
        <v>19</v>
      </c>
      <c r="F158" s="204" t="s">
        <v>219</v>
      </c>
      <c r="G158" s="202"/>
      <c r="H158" s="205">
        <v>44.99</v>
      </c>
      <c r="I158" s="206"/>
      <c r="J158" s="202"/>
      <c r="K158" s="202"/>
      <c r="L158" s="207"/>
      <c r="M158" s="208"/>
      <c r="N158" s="209"/>
      <c r="O158" s="209"/>
      <c r="P158" s="209"/>
      <c r="Q158" s="209"/>
      <c r="R158" s="209"/>
      <c r="S158" s="209"/>
      <c r="T158" s="210"/>
      <c r="AT158" s="211" t="s">
        <v>157</v>
      </c>
      <c r="AU158" s="211" t="s">
        <v>85</v>
      </c>
      <c r="AV158" s="13" t="s">
        <v>85</v>
      </c>
      <c r="AW158" s="13" t="s">
        <v>35</v>
      </c>
      <c r="AX158" s="13" t="s">
        <v>75</v>
      </c>
      <c r="AY158" s="211" t="s">
        <v>112</v>
      </c>
    </row>
    <row r="159" spans="1:65" s="13" customFormat="1" ht="11.25" x14ac:dyDescent="0.2">
      <c r="B159" s="201"/>
      <c r="C159" s="202"/>
      <c r="D159" s="189" t="s">
        <v>157</v>
      </c>
      <c r="E159" s="203" t="s">
        <v>19</v>
      </c>
      <c r="F159" s="204" t="s">
        <v>220</v>
      </c>
      <c r="G159" s="202"/>
      <c r="H159" s="205">
        <v>20.468</v>
      </c>
      <c r="I159" s="206"/>
      <c r="J159" s="202"/>
      <c r="K159" s="202"/>
      <c r="L159" s="207"/>
      <c r="M159" s="208"/>
      <c r="N159" s="209"/>
      <c r="O159" s="209"/>
      <c r="P159" s="209"/>
      <c r="Q159" s="209"/>
      <c r="R159" s="209"/>
      <c r="S159" s="209"/>
      <c r="T159" s="210"/>
      <c r="AT159" s="211" t="s">
        <v>157</v>
      </c>
      <c r="AU159" s="211" t="s">
        <v>85</v>
      </c>
      <c r="AV159" s="13" t="s">
        <v>85</v>
      </c>
      <c r="AW159" s="13" t="s">
        <v>35</v>
      </c>
      <c r="AX159" s="13" t="s">
        <v>75</v>
      </c>
      <c r="AY159" s="211" t="s">
        <v>112</v>
      </c>
    </row>
    <row r="160" spans="1:65" s="14" customFormat="1" ht="11.25" x14ac:dyDescent="0.2">
      <c r="B160" s="212"/>
      <c r="C160" s="213"/>
      <c r="D160" s="189" t="s">
        <v>157</v>
      </c>
      <c r="E160" s="214" t="s">
        <v>19</v>
      </c>
      <c r="F160" s="215" t="s">
        <v>221</v>
      </c>
      <c r="G160" s="213"/>
      <c r="H160" s="214" t="s">
        <v>19</v>
      </c>
      <c r="I160" s="216"/>
      <c r="J160" s="213"/>
      <c r="K160" s="213"/>
      <c r="L160" s="217"/>
      <c r="M160" s="218"/>
      <c r="N160" s="219"/>
      <c r="O160" s="219"/>
      <c r="P160" s="219"/>
      <c r="Q160" s="219"/>
      <c r="R160" s="219"/>
      <c r="S160" s="219"/>
      <c r="T160" s="220"/>
      <c r="AT160" s="221" t="s">
        <v>157</v>
      </c>
      <c r="AU160" s="221" t="s">
        <v>85</v>
      </c>
      <c r="AV160" s="14" t="s">
        <v>83</v>
      </c>
      <c r="AW160" s="14" t="s">
        <v>35</v>
      </c>
      <c r="AX160" s="14" t="s">
        <v>75</v>
      </c>
      <c r="AY160" s="221" t="s">
        <v>112</v>
      </c>
    </row>
    <row r="161" spans="1:65" s="13" customFormat="1" ht="11.25" x14ac:dyDescent="0.2">
      <c r="B161" s="201"/>
      <c r="C161" s="202"/>
      <c r="D161" s="189" t="s">
        <v>157</v>
      </c>
      <c r="E161" s="203" t="s">
        <v>19</v>
      </c>
      <c r="F161" s="204" t="s">
        <v>222</v>
      </c>
      <c r="G161" s="202"/>
      <c r="H161" s="205">
        <v>34.438000000000002</v>
      </c>
      <c r="I161" s="206"/>
      <c r="J161" s="202"/>
      <c r="K161" s="202"/>
      <c r="L161" s="207"/>
      <c r="M161" s="208"/>
      <c r="N161" s="209"/>
      <c r="O161" s="209"/>
      <c r="P161" s="209"/>
      <c r="Q161" s="209"/>
      <c r="R161" s="209"/>
      <c r="S161" s="209"/>
      <c r="T161" s="210"/>
      <c r="AT161" s="211" t="s">
        <v>157</v>
      </c>
      <c r="AU161" s="211" t="s">
        <v>85</v>
      </c>
      <c r="AV161" s="13" t="s">
        <v>85</v>
      </c>
      <c r="AW161" s="13" t="s">
        <v>35</v>
      </c>
      <c r="AX161" s="13" t="s">
        <v>75</v>
      </c>
      <c r="AY161" s="211" t="s">
        <v>112</v>
      </c>
    </row>
    <row r="162" spans="1:65" s="13" customFormat="1" ht="11.25" x14ac:dyDescent="0.2">
      <c r="B162" s="201"/>
      <c r="C162" s="202"/>
      <c r="D162" s="189" t="s">
        <v>157</v>
      </c>
      <c r="E162" s="203" t="s">
        <v>19</v>
      </c>
      <c r="F162" s="204" t="s">
        <v>223</v>
      </c>
      <c r="G162" s="202"/>
      <c r="H162" s="205">
        <v>20.468</v>
      </c>
      <c r="I162" s="206"/>
      <c r="J162" s="202"/>
      <c r="K162" s="202"/>
      <c r="L162" s="207"/>
      <c r="M162" s="208"/>
      <c r="N162" s="209"/>
      <c r="O162" s="209"/>
      <c r="P162" s="209"/>
      <c r="Q162" s="209"/>
      <c r="R162" s="209"/>
      <c r="S162" s="209"/>
      <c r="T162" s="210"/>
      <c r="AT162" s="211" t="s">
        <v>157</v>
      </c>
      <c r="AU162" s="211" t="s">
        <v>85</v>
      </c>
      <c r="AV162" s="13" t="s">
        <v>85</v>
      </c>
      <c r="AW162" s="13" t="s">
        <v>35</v>
      </c>
      <c r="AX162" s="13" t="s">
        <v>75</v>
      </c>
      <c r="AY162" s="211" t="s">
        <v>112</v>
      </c>
    </row>
    <row r="163" spans="1:65" s="14" customFormat="1" ht="11.25" x14ac:dyDescent="0.2">
      <c r="B163" s="212"/>
      <c r="C163" s="213"/>
      <c r="D163" s="189" t="s">
        <v>157</v>
      </c>
      <c r="E163" s="214" t="s">
        <v>19</v>
      </c>
      <c r="F163" s="215" t="s">
        <v>224</v>
      </c>
      <c r="G163" s="213"/>
      <c r="H163" s="214" t="s">
        <v>19</v>
      </c>
      <c r="I163" s="216"/>
      <c r="J163" s="213"/>
      <c r="K163" s="213"/>
      <c r="L163" s="217"/>
      <c r="M163" s="218"/>
      <c r="N163" s="219"/>
      <c r="O163" s="219"/>
      <c r="P163" s="219"/>
      <c r="Q163" s="219"/>
      <c r="R163" s="219"/>
      <c r="S163" s="219"/>
      <c r="T163" s="220"/>
      <c r="AT163" s="221" t="s">
        <v>157</v>
      </c>
      <c r="AU163" s="221" t="s">
        <v>85</v>
      </c>
      <c r="AV163" s="14" t="s">
        <v>83</v>
      </c>
      <c r="AW163" s="14" t="s">
        <v>35</v>
      </c>
      <c r="AX163" s="14" t="s">
        <v>75</v>
      </c>
      <c r="AY163" s="221" t="s">
        <v>112</v>
      </c>
    </row>
    <row r="164" spans="1:65" s="13" customFormat="1" ht="11.25" x14ac:dyDescent="0.2">
      <c r="B164" s="201"/>
      <c r="C164" s="202"/>
      <c r="D164" s="189" t="s">
        <v>157</v>
      </c>
      <c r="E164" s="203" t="s">
        <v>19</v>
      </c>
      <c r="F164" s="204" t="s">
        <v>225</v>
      </c>
      <c r="G164" s="202"/>
      <c r="H164" s="205">
        <v>22.577000000000002</v>
      </c>
      <c r="I164" s="206"/>
      <c r="J164" s="202"/>
      <c r="K164" s="202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157</v>
      </c>
      <c r="AU164" s="211" t="s">
        <v>85</v>
      </c>
      <c r="AV164" s="13" t="s">
        <v>85</v>
      </c>
      <c r="AW164" s="13" t="s">
        <v>35</v>
      </c>
      <c r="AX164" s="13" t="s">
        <v>75</v>
      </c>
      <c r="AY164" s="211" t="s">
        <v>112</v>
      </c>
    </row>
    <row r="165" spans="1:65" s="13" customFormat="1" ht="11.25" x14ac:dyDescent="0.2">
      <c r="B165" s="201"/>
      <c r="C165" s="202"/>
      <c r="D165" s="189" t="s">
        <v>157</v>
      </c>
      <c r="E165" s="203" t="s">
        <v>19</v>
      </c>
      <c r="F165" s="204" t="s">
        <v>223</v>
      </c>
      <c r="G165" s="202"/>
      <c r="H165" s="205">
        <v>20.468</v>
      </c>
      <c r="I165" s="206"/>
      <c r="J165" s="202"/>
      <c r="K165" s="202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157</v>
      </c>
      <c r="AU165" s="211" t="s">
        <v>85</v>
      </c>
      <c r="AV165" s="13" t="s">
        <v>85</v>
      </c>
      <c r="AW165" s="13" t="s">
        <v>35</v>
      </c>
      <c r="AX165" s="13" t="s">
        <v>75</v>
      </c>
      <c r="AY165" s="211" t="s">
        <v>112</v>
      </c>
    </row>
    <row r="166" spans="1:65" s="14" customFormat="1" ht="11.25" x14ac:dyDescent="0.2">
      <c r="B166" s="212"/>
      <c r="C166" s="213"/>
      <c r="D166" s="189" t="s">
        <v>157</v>
      </c>
      <c r="E166" s="214" t="s">
        <v>19</v>
      </c>
      <c r="F166" s="215" t="s">
        <v>226</v>
      </c>
      <c r="G166" s="213"/>
      <c r="H166" s="214" t="s">
        <v>19</v>
      </c>
      <c r="I166" s="216"/>
      <c r="J166" s="213"/>
      <c r="K166" s="213"/>
      <c r="L166" s="217"/>
      <c r="M166" s="218"/>
      <c r="N166" s="219"/>
      <c r="O166" s="219"/>
      <c r="P166" s="219"/>
      <c r="Q166" s="219"/>
      <c r="R166" s="219"/>
      <c r="S166" s="219"/>
      <c r="T166" s="220"/>
      <c r="AT166" s="221" t="s">
        <v>157</v>
      </c>
      <c r="AU166" s="221" t="s">
        <v>85</v>
      </c>
      <c r="AV166" s="14" t="s">
        <v>83</v>
      </c>
      <c r="AW166" s="14" t="s">
        <v>35</v>
      </c>
      <c r="AX166" s="14" t="s">
        <v>75</v>
      </c>
      <c r="AY166" s="221" t="s">
        <v>112</v>
      </c>
    </row>
    <row r="167" spans="1:65" s="13" customFormat="1" ht="11.25" x14ac:dyDescent="0.2">
      <c r="B167" s="201"/>
      <c r="C167" s="202"/>
      <c r="D167" s="189" t="s">
        <v>157</v>
      </c>
      <c r="E167" s="203" t="s">
        <v>19</v>
      </c>
      <c r="F167" s="204" t="s">
        <v>227</v>
      </c>
      <c r="G167" s="202"/>
      <c r="H167" s="205">
        <v>47.567</v>
      </c>
      <c r="I167" s="206"/>
      <c r="J167" s="202"/>
      <c r="K167" s="202"/>
      <c r="L167" s="207"/>
      <c r="M167" s="208"/>
      <c r="N167" s="209"/>
      <c r="O167" s="209"/>
      <c r="P167" s="209"/>
      <c r="Q167" s="209"/>
      <c r="R167" s="209"/>
      <c r="S167" s="209"/>
      <c r="T167" s="210"/>
      <c r="AT167" s="211" t="s">
        <v>157</v>
      </c>
      <c r="AU167" s="211" t="s">
        <v>85</v>
      </c>
      <c r="AV167" s="13" t="s">
        <v>85</v>
      </c>
      <c r="AW167" s="13" t="s">
        <v>35</v>
      </c>
      <c r="AX167" s="13" t="s">
        <v>75</v>
      </c>
      <c r="AY167" s="211" t="s">
        <v>112</v>
      </c>
    </row>
    <row r="168" spans="1:65" s="13" customFormat="1" ht="11.25" x14ac:dyDescent="0.2">
      <c r="B168" s="201"/>
      <c r="C168" s="202"/>
      <c r="D168" s="189" t="s">
        <v>157</v>
      </c>
      <c r="E168" s="203" t="s">
        <v>19</v>
      </c>
      <c r="F168" s="204" t="s">
        <v>228</v>
      </c>
      <c r="G168" s="202"/>
      <c r="H168" s="205">
        <v>16.280999999999999</v>
      </c>
      <c r="I168" s="206"/>
      <c r="J168" s="202"/>
      <c r="K168" s="202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157</v>
      </c>
      <c r="AU168" s="211" t="s">
        <v>85</v>
      </c>
      <c r="AV168" s="13" t="s">
        <v>85</v>
      </c>
      <c r="AW168" s="13" t="s">
        <v>35</v>
      </c>
      <c r="AX168" s="13" t="s">
        <v>75</v>
      </c>
      <c r="AY168" s="211" t="s">
        <v>112</v>
      </c>
    </row>
    <row r="169" spans="1:65" s="16" customFormat="1" ht="11.25" x14ac:dyDescent="0.2">
      <c r="B169" s="233"/>
      <c r="C169" s="234"/>
      <c r="D169" s="189" t="s">
        <v>157</v>
      </c>
      <c r="E169" s="235" t="s">
        <v>19</v>
      </c>
      <c r="F169" s="236" t="s">
        <v>232</v>
      </c>
      <c r="G169" s="234"/>
      <c r="H169" s="237">
        <v>227.25700000000001</v>
      </c>
      <c r="I169" s="238"/>
      <c r="J169" s="234"/>
      <c r="K169" s="234"/>
      <c r="L169" s="239"/>
      <c r="M169" s="240"/>
      <c r="N169" s="241"/>
      <c r="O169" s="241"/>
      <c r="P169" s="241"/>
      <c r="Q169" s="241"/>
      <c r="R169" s="241"/>
      <c r="S169" s="241"/>
      <c r="T169" s="242"/>
      <c r="AT169" s="243" t="s">
        <v>157</v>
      </c>
      <c r="AU169" s="243" t="s">
        <v>85</v>
      </c>
      <c r="AV169" s="16" t="s">
        <v>153</v>
      </c>
      <c r="AW169" s="16" t="s">
        <v>35</v>
      </c>
      <c r="AX169" s="16" t="s">
        <v>83</v>
      </c>
      <c r="AY169" s="243" t="s">
        <v>112</v>
      </c>
    </row>
    <row r="170" spans="1:65" s="2" customFormat="1" ht="37.9" customHeight="1" x14ac:dyDescent="0.2">
      <c r="A170" s="37"/>
      <c r="B170" s="38"/>
      <c r="C170" s="244" t="s">
        <v>8</v>
      </c>
      <c r="D170" s="244" t="s">
        <v>234</v>
      </c>
      <c r="E170" s="245" t="s">
        <v>246</v>
      </c>
      <c r="F170" s="246" t="s">
        <v>247</v>
      </c>
      <c r="G170" s="247" t="s">
        <v>152</v>
      </c>
      <c r="H170" s="248">
        <v>238.62</v>
      </c>
      <c r="I170" s="249"/>
      <c r="J170" s="250">
        <f>ROUND(I170*H170,2)</f>
        <v>0</v>
      </c>
      <c r="K170" s="246" t="s">
        <v>118</v>
      </c>
      <c r="L170" s="251"/>
      <c r="M170" s="252" t="s">
        <v>19</v>
      </c>
      <c r="N170" s="253" t="s">
        <v>46</v>
      </c>
      <c r="O170" s="67"/>
      <c r="P170" s="185">
        <f>O170*H170</f>
        <v>0</v>
      </c>
      <c r="Q170" s="185">
        <v>5.4000000000000003E-3</v>
      </c>
      <c r="R170" s="185">
        <f>Q170*H170</f>
        <v>1.288548</v>
      </c>
      <c r="S170" s="185">
        <v>0</v>
      </c>
      <c r="T170" s="186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87" t="s">
        <v>237</v>
      </c>
      <c r="AT170" s="187" t="s">
        <v>234</v>
      </c>
      <c r="AU170" s="187" t="s">
        <v>85</v>
      </c>
      <c r="AY170" s="20" t="s">
        <v>112</v>
      </c>
      <c r="BE170" s="188">
        <f>IF(N170="základní",J170,0)</f>
        <v>0</v>
      </c>
      <c r="BF170" s="188">
        <f>IF(N170="snížená",J170,0)</f>
        <v>0</v>
      </c>
      <c r="BG170" s="188">
        <f>IF(N170="zákl. přenesená",J170,0)</f>
        <v>0</v>
      </c>
      <c r="BH170" s="188">
        <f>IF(N170="sníž. přenesená",J170,0)</f>
        <v>0</v>
      </c>
      <c r="BI170" s="188">
        <f>IF(N170="nulová",J170,0)</f>
        <v>0</v>
      </c>
      <c r="BJ170" s="20" t="s">
        <v>83</v>
      </c>
      <c r="BK170" s="188">
        <f>ROUND(I170*H170,2)</f>
        <v>0</v>
      </c>
      <c r="BL170" s="20" t="s">
        <v>212</v>
      </c>
      <c r="BM170" s="187" t="s">
        <v>248</v>
      </c>
    </row>
    <row r="171" spans="1:65" s="2" customFormat="1" ht="19.5" x14ac:dyDescent="0.2">
      <c r="A171" s="37"/>
      <c r="B171" s="38"/>
      <c r="C171" s="39"/>
      <c r="D171" s="189" t="s">
        <v>121</v>
      </c>
      <c r="E171" s="39"/>
      <c r="F171" s="190" t="s">
        <v>247</v>
      </c>
      <c r="G171" s="39"/>
      <c r="H171" s="39"/>
      <c r="I171" s="191"/>
      <c r="J171" s="39"/>
      <c r="K171" s="39"/>
      <c r="L171" s="42"/>
      <c r="M171" s="192"/>
      <c r="N171" s="193"/>
      <c r="O171" s="67"/>
      <c r="P171" s="67"/>
      <c r="Q171" s="67"/>
      <c r="R171" s="67"/>
      <c r="S171" s="67"/>
      <c r="T171" s="68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20" t="s">
        <v>121</v>
      </c>
      <c r="AU171" s="20" t="s">
        <v>85</v>
      </c>
    </row>
    <row r="172" spans="1:65" s="13" customFormat="1" ht="11.25" x14ac:dyDescent="0.2">
      <c r="B172" s="201"/>
      <c r="C172" s="202"/>
      <c r="D172" s="189" t="s">
        <v>157</v>
      </c>
      <c r="E172" s="202"/>
      <c r="F172" s="204" t="s">
        <v>249</v>
      </c>
      <c r="G172" s="202"/>
      <c r="H172" s="205">
        <v>238.62</v>
      </c>
      <c r="I172" s="206"/>
      <c r="J172" s="202"/>
      <c r="K172" s="202"/>
      <c r="L172" s="207"/>
      <c r="M172" s="208"/>
      <c r="N172" s="209"/>
      <c r="O172" s="209"/>
      <c r="P172" s="209"/>
      <c r="Q172" s="209"/>
      <c r="R172" s="209"/>
      <c r="S172" s="209"/>
      <c r="T172" s="210"/>
      <c r="AT172" s="211" t="s">
        <v>157</v>
      </c>
      <c r="AU172" s="211" t="s">
        <v>85</v>
      </c>
      <c r="AV172" s="13" t="s">
        <v>85</v>
      </c>
      <c r="AW172" s="13" t="s">
        <v>4</v>
      </c>
      <c r="AX172" s="13" t="s">
        <v>83</v>
      </c>
      <c r="AY172" s="211" t="s">
        <v>112</v>
      </c>
    </row>
    <row r="173" spans="1:65" s="2" customFormat="1" ht="33" customHeight="1" x14ac:dyDescent="0.2">
      <c r="A173" s="37"/>
      <c r="B173" s="38"/>
      <c r="C173" s="176" t="s">
        <v>250</v>
      </c>
      <c r="D173" s="176" t="s">
        <v>115</v>
      </c>
      <c r="E173" s="177" t="s">
        <v>251</v>
      </c>
      <c r="F173" s="178" t="s">
        <v>252</v>
      </c>
      <c r="G173" s="179" t="s">
        <v>152</v>
      </c>
      <c r="H173" s="180">
        <v>308.91399999999999</v>
      </c>
      <c r="I173" s="181"/>
      <c r="J173" s="182">
        <f>ROUND(I173*H173,2)</f>
        <v>0</v>
      </c>
      <c r="K173" s="178" t="s">
        <v>118</v>
      </c>
      <c r="L173" s="42"/>
      <c r="M173" s="183" t="s">
        <v>19</v>
      </c>
      <c r="N173" s="184" t="s">
        <v>46</v>
      </c>
      <c r="O173" s="67"/>
      <c r="P173" s="185">
        <f>O173*H173</f>
        <v>0</v>
      </c>
      <c r="Q173" s="185">
        <v>0</v>
      </c>
      <c r="R173" s="185">
        <f>Q173*H173</f>
        <v>0</v>
      </c>
      <c r="S173" s="185">
        <v>0</v>
      </c>
      <c r="T173" s="186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7" t="s">
        <v>212</v>
      </c>
      <c r="AT173" s="187" t="s">
        <v>115</v>
      </c>
      <c r="AU173" s="187" t="s">
        <v>85</v>
      </c>
      <c r="AY173" s="20" t="s">
        <v>112</v>
      </c>
      <c r="BE173" s="188">
        <f>IF(N173="základní",J173,0)</f>
        <v>0</v>
      </c>
      <c r="BF173" s="188">
        <f>IF(N173="snížená",J173,0)</f>
        <v>0</v>
      </c>
      <c r="BG173" s="188">
        <f>IF(N173="zákl. přenesená",J173,0)</f>
        <v>0</v>
      </c>
      <c r="BH173" s="188">
        <f>IF(N173="sníž. přenesená",J173,0)</f>
        <v>0</v>
      </c>
      <c r="BI173" s="188">
        <f>IF(N173="nulová",J173,0)</f>
        <v>0</v>
      </c>
      <c r="BJ173" s="20" t="s">
        <v>83</v>
      </c>
      <c r="BK173" s="188">
        <f>ROUND(I173*H173,2)</f>
        <v>0</v>
      </c>
      <c r="BL173" s="20" t="s">
        <v>212</v>
      </c>
      <c r="BM173" s="187" t="s">
        <v>253</v>
      </c>
    </row>
    <row r="174" spans="1:65" s="2" customFormat="1" ht="29.25" x14ac:dyDescent="0.2">
      <c r="A174" s="37"/>
      <c r="B174" s="38"/>
      <c r="C174" s="39"/>
      <c r="D174" s="189" t="s">
        <v>121</v>
      </c>
      <c r="E174" s="39"/>
      <c r="F174" s="190" t="s">
        <v>254</v>
      </c>
      <c r="G174" s="39"/>
      <c r="H174" s="39"/>
      <c r="I174" s="191"/>
      <c r="J174" s="39"/>
      <c r="K174" s="39"/>
      <c r="L174" s="42"/>
      <c r="M174" s="192"/>
      <c r="N174" s="193"/>
      <c r="O174" s="67"/>
      <c r="P174" s="67"/>
      <c r="Q174" s="67"/>
      <c r="R174" s="67"/>
      <c r="S174" s="67"/>
      <c r="T174" s="68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20" t="s">
        <v>121</v>
      </c>
      <c r="AU174" s="20" t="s">
        <v>85</v>
      </c>
    </row>
    <row r="175" spans="1:65" s="2" customFormat="1" ht="11.25" x14ac:dyDescent="0.2">
      <c r="A175" s="37"/>
      <c r="B175" s="38"/>
      <c r="C175" s="39"/>
      <c r="D175" s="194" t="s">
        <v>122</v>
      </c>
      <c r="E175" s="39"/>
      <c r="F175" s="195" t="s">
        <v>255</v>
      </c>
      <c r="G175" s="39"/>
      <c r="H175" s="39"/>
      <c r="I175" s="191"/>
      <c r="J175" s="39"/>
      <c r="K175" s="39"/>
      <c r="L175" s="42"/>
      <c r="M175" s="192"/>
      <c r="N175" s="193"/>
      <c r="O175" s="67"/>
      <c r="P175" s="67"/>
      <c r="Q175" s="67"/>
      <c r="R175" s="67"/>
      <c r="S175" s="67"/>
      <c r="T175" s="68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20" t="s">
        <v>122</v>
      </c>
      <c r="AU175" s="20" t="s">
        <v>85</v>
      </c>
    </row>
    <row r="176" spans="1:65" s="14" customFormat="1" ht="11.25" x14ac:dyDescent="0.2">
      <c r="B176" s="212"/>
      <c r="C176" s="213"/>
      <c r="D176" s="189" t="s">
        <v>157</v>
      </c>
      <c r="E176" s="214" t="s">
        <v>19</v>
      </c>
      <c r="F176" s="215" t="s">
        <v>256</v>
      </c>
      <c r="G176" s="213"/>
      <c r="H176" s="214" t="s">
        <v>19</v>
      </c>
      <c r="I176" s="216"/>
      <c r="J176" s="213"/>
      <c r="K176" s="213"/>
      <c r="L176" s="217"/>
      <c r="M176" s="218"/>
      <c r="N176" s="219"/>
      <c r="O176" s="219"/>
      <c r="P176" s="219"/>
      <c r="Q176" s="219"/>
      <c r="R176" s="219"/>
      <c r="S176" s="219"/>
      <c r="T176" s="220"/>
      <c r="AT176" s="221" t="s">
        <v>157</v>
      </c>
      <c r="AU176" s="221" t="s">
        <v>85</v>
      </c>
      <c r="AV176" s="14" t="s">
        <v>83</v>
      </c>
      <c r="AW176" s="14" t="s">
        <v>35</v>
      </c>
      <c r="AX176" s="14" t="s">
        <v>75</v>
      </c>
      <c r="AY176" s="221" t="s">
        <v>112</v>
      </c>
    </row>
    <row r="177" spans="2:51" s="13" customFormat="1" ht="11.25" x14ac:dyDescent="0.2">
      <c r="B177" s="201"/>
      <c r="C177" s="202"/>
      <c r="D177" s="189" t="s">
        <v>157</v>
      </c>
      <c r="E177" s="203" t="s">
        <v>19</v>
      </c>
      <c r="F177" s="204" t="s">
        <v>257</v>
      </c>
      <c r="G177" s="202"/>
      <c r="H177" s="205">
        <v>413.04</v>
      </c>
      <c r="I177" s="206"/>
      <c r="J177" s="202"/>
      <c r="K177" s="202"/>
      <c r="L177" s="207"/>
      <c r="M177" s="208"/>
      <c r="N177" s="209"/>
      <c r="O177" s="209"/>
      <c r="P177" s="209"/>
      <c r="Q177" s="209"/>
      <c r="R177" s="209"/>
      <c r="S177" s="209"/>
      <c r="T177" s="210"/>
      <c r="AT177" s="211" t="s">
        <v>157</v>
      </c>
      <c r="AU177" s="211" t="s">
        <v>85</v>
      </c>
      <c r="AV177" s="13" t="s">
        <v>85</v>
      </c>
      <c r="AW177" s="13" t="s">
        <v>35</v>
      </c>
      <c r="AX177" s="13" t="s">
        <v>75</v>
      </c>
      <c r="AY177" s="211" t="s">
        <v>112</v>
      </c>
    </row>
    <row r="178" spans="2:51" s="14" customFormat="1" ht="11.25" x14ac:dyDescent="0.2">
      <c r="B178" s="212"/>
      <c r="C178" s="213"/>
      <c r="D178" s="189" t="s">
        <v>157</v>
      </c>
      <c r="E178" s="214" t="s">
        <v>19</v>
      </c>
      <c r="F178" s="215" t="s">
        <v>258</v>
      </c>
      <c r="G178" s="213"/>
      <c r="H178" s="214" t="s">
        <v>19</v>
      </c>
      <c r="I178" s="216"/>
      <c r="J178" s="213"/>
      <c r="K178" s="213"/>
      <c r="L178" s="217"/>
      <c r="M178" s="218"/>
      <c r="N178" s="219"/>
      <c r="O178" s="219"/>
      <c r="P178" s="219"/>
      <c r="Q178" s="219"/>
      <c r="R178" s="219"/>
      <c r="S178" s="219"/>
      <c r="T178" s="220"/>
      <c r="AT178" s="221" t="s">
        <v>157</v>
      </c>
      <c r="AU178" s="221" t="s">
        <v>85</v>
      </c>
      <c r="AV178" s="14" t="s">
        <v>83</v>
      </c>
      <c r="AW178" s="14" t="s">
        <v>35</v>
      </c>
      <c r="AX178" s="14" t="s">
        <v>75</v>
      </c>
      <c r="AY178" s="221" t="s">
        <v>112</v>
      </c>
    </row>
    <row r="179" spans="2:51" s="13" customFormat="1" ht="11.25" x14ac:dyDescent="0.2">
      <c r="B179" s="201"/>
      <c r="C179" s="202"/>
      <c r="D179" s="189" t="s">
        <v>157</v>
      </c>
      <c r="E179" s="203" t="s">
        <v>19</v>
      </c>
      <c r="F179" s="204" t="s">
        <v>259</v>
      </c>
      <c r="G179" s="202"/>
      <c r="H179" s="205">
        <v>-61.341999999999999</v>
      </c>
      <c r="I179" s="206"/>
      <c r="J179" s="202"/>
      <c r="K179" s="202"/>
      <c r="L179" s="207"/>
      <c r="M179" s="208"/>
      <c r="N179" s="209"/>
      <c r="O179" s="209"/>
      <c r="P179" s="209"/>
      <c r="Q179" s="209"/>
      <c r="R179" s="209"/>
      <c r="S179" s="209"/>
      <c r="T179" s="210"/>
      <c r="AT179" s="211" t="s">
        <v>157</v>
      </c>
      <c r="AU179" s="211" t="s">
        <v>85</v>
      </c>
      <c r="AV179" s="13" t="s">
        <v>85</v>
      </c>
      <c r="AW179" s="13" t="s">
        <v>35</v>
      </c>
      <c r="AX179" s="13" t="s">
        <v>75</v>
      </c>
      <c r="AY179" s="211" t="s">
        <v>112</v>
      </c>
    </row>
    <row r="180" spans="2:51" s="14" customFormat="1" ht="11.25" x14ac:dyDescent="0.2">
      <c r="B180" s="212"/>
      <c r="C180" s="213"/>
      <c r="D180" s="189" t="s">
        <v>157</v>
      </c>
      <c r="E180" s="214" t="s">
        <v>19</v>
      </c>
      <c r="F180" s="215" t="s">
        <v>260</v>
      </c>
      <c r="G180" s="213"/>
      <c r="H180" s="214" t="s">
        <v>19</v>
      </c>
      <c r="I180" s="216"/>
      <c r="J180" s="213"/>
      <c r="K180" s="213"/>
      <c r="L180" s="217"/>
      <c r="M180" s="218"/>
      <c r="N180" s="219"/>
      <c r="O180" s="219"/>
      <c r="P180" s="219"/>
      <c r="Q180" s="219"/>
      <c r="R180" s="219"/>
      <c r="S180" s="219"/>
      <c r="T180" s="220"/>
      <c r="AT180" s="221" t="s">
        <v>157</v>
      </c>
      <c r="AU180" s="221" t="s">
        <v>85</v>
      </c>
      <c r="AV180" s="14" t="s">
        <v>83</v>
      </c>
      <c r="AW180" s="14" t="s">
        <v>35</v>
      </c>
      <c r="AX180" s="14" t="s">
        <v>75</v>
      </c>
      <c r="AY180" s="221" t="s">
        <v>112</v>
      </c>
    </row>
    <row r="181" spans="2:51" s="13" customFormat="1" ht="11.25" x14ac:dyDescent="0.2">
      <c r="B181" s="201"/>
      <c r="C181" s="202"/>
      <c r="D181" s="189" t="s">
        <v>157</v>
      </c>
      <c r="E181" s="203" t="s">
        <v>19</v>
      </c>
      <c r="F181" s="204" t="s">
        <v>261</v>
      </c>
      <c r="G181" s="202"/>
      <c r="H181" s="205">
        <v>-48.654000000000003</v>
      </c>
      <c r="I181" s="206"/>
      <c r="J181" s="202"/>
      <c r="K181" s="202"/>
      <c r="L181" s="207"/>
      <c r="M181" s="208"/>
      <c r="N181" s="209"/>
      <c r="O181" s="209"/>
      <c r="P181" s="209"/>
      <c r="Q181" s="209"/>
      <c r="R181" s="209"/>
      <c r="S181" s="209"/>
      <c r="T181" s="210"/>
      <c r="AT181" s="211" t="s">
        <v>157</v>
      </c>
      <c r="AU181" s="211" t="s">
        <v>85</v>
      </c>
      <c r="AV181" s="13" t="s">
        <v>85</v>
      </c>
      <c r="AW181" s="13" t="s">
        <v>35</v>
      </c>
      <c r="AX181" s="13" t="s">
        <v>75</v>
      </c>
      <c r="AY181" s="211" t="s">
        <v>112</v>
      </c>
    </row>
    <row r="182" spans="2:51" s="14" customFormat="1" ht="11.25" x14ac:dyDescent="0.2">
      <c r="B182" s="212"/>
      <c r="C182" s="213"/>
      <c r="D182" s="189" t="s">
        <v>157</v>
      </c>
      <c r="E182" s="214" t="s">
        <v>19</v>
      </c>
      <c r="F182" s="215" t="s">
        <v>262</v>
      </c>
      <c r="G182" s="213"/>
      <c r="H182" s="214" t="s">
        <v>19</v>
      </c>
      <c r="I182" s="216"/>
      <c r="J182" s="213"/>
      <c r="K182" s="213"/>
      <c r="L182" s="217"/>
      <c r="M182" s="218"/>
      <c r="N182" s="219"/>
      <c r="O182" s="219"/>
      <c r="P182" s="219"/>
      <c r="Q182" s="219"/>
      <c r="R182" s="219"/>
      <c r="S182" s="219"/>
      <c r="T182" s="220"/>
      <c r="AT182" s="221" t="s">
        <v>157</v>
      </c>
      <c r="AU182" s="221" t="s">
        <v>85</v>
      </c>
      <c r="AV182" s="14" t="s">
        <v>83</v>
      </c>
      <c r="AW182" s="14" t="s">
        <v>35</v>
      </c>
      <c r="AX182" s="14" t="s">
        <v>75</v>
      </c>
      <c r="AY182" s="221" t="s">
        <v>112</v>
      </c>
    </row>
    <row r="183" spans="2:51" s="13" customFormat="1" ht="11.25" x14ac:dyDescent="0.2">
      <c r="B183" s="201"/>
      <c r="C183" s="202"/>
      <c r="D183" s="189" t="s">
        <v>157</v>
      </c>
      <c r="E183" s="203" t="s">
        <v>19</v>
      </c>
      <c r="F183" s="204" t="s">
        <v>263</v>
      </c>
      <c r="G183" s="202"/>
      <c r="H183" s="205">
        <v>-34.502000000000002</v>
      </c>
      <c r="I183" s="206"/>
      <c r="J183" s="202"/>
      <c r="K183" s="202"/>
      <c r="L183" s="207"/>
      <c r="M183" s="208"/>
      <c r="N183" s="209"/>
      <c r="O183" s="209"/>
      <c r="P183" s="209"/>
      <c r="Q183" s="209"/>
      <c r="R183" s="209"/>
      <c r="S183" s="209"/>
      <c r="T183" s="210"/>
      <c r="AT183" s="211" t="s">
        <v>157</v>
      </c>
      <c r="AU183" s="211" t="s">
        <v>85</v>
      </c>
      <c r="AV183" s="13" t="s">
        <v>85</v>
      </c>
      <c r="AW183" s="13" t="s">
        <v>35</v>
      </c>
      <c r="AX183" s="13" t="s">
        <v>75</v>
      </c>
      <c r="AY183" s="211" t="s">
        <v>112</v>
      </c>
    </row>
    <row r="184" spans="2:51" s="14" customFormat="1" ht="11.25" x14ac:dyDescent="0.2">
      <c r="B184" s="212"/>
      <c r="C184" s="213"/>
      <c r="D184" s="189" t="s">
        <v>157</v>
      </c>
      <c r="E184" s="214" t="s">
        <v>19</v>
      </c>
      <c r="F184" s="215" t="s">
        <v>264</v>
      </c>
      <c r="G184" s="213"/>
      <c r="H184" s="214" t="s">
        <v>19</v>
      </c>
      <c r="I184" s="216"/>
      <c r="J184" s="213"/>
      <c r="K184" s="213"/>
      <c r="L184" s="217"/>
      <c r="M184" s="218"/>
      <c r="N184" s="219"/>
      <c r="O184" s="219"/>
      <c r="P184" s="219"/>
      <c r="Q184" s="219"/>
      <c r="R184" s="219"/>
      <c r="S184" s="219"/>
      <c r="T184" s="220"/>
      <c r="AT184" s="221" t="s">
        <v>157</v>
      </c>
      <c r="AU184" s="221" t="s">
        <v>85</v>
      </c>
      <c r="AV184" s="14" t="s">
        <v>83</v>
      </c>
      <c r="AW184" s="14" t="s">
        <v>35</v>
      </c>
      <c r="AX184" s="14" t="s">
        <v>75</v>
      </c>
      <c r="AY184" s="221" t="s">
        <v>112</v>
      </c>
    </row>
    <row r="185" spans="2:51" s="13" customFormat="1" ht="11.25" x14ac:dyDescent="0.2">
      <c r="B185" s="201"/>
      <c r="C185" s="202"/>
      <c r="D185" s="189" t="s">
        <v>157</v>
      </c>
      <c r="E185" s="203" t="s">
        <v>19</v>
      </c>
      <c r="F185" s="204" t="s">
        <v>265</v>
      </c>
      <c r="G185" s="202"/>
      <c r="H185" s="205">
        <v>-0.627</v>
      </c>
      <c r="I185" s="206"/>
      <c r="J185" s="202"/>
      <c r="K185" s="202"/>
      <c r="L185" s="207"/>
      <c r="M185" s="208"/>
      <c r="N185" s="209"/>
      <c r="O185" s="209"/>
      <c r="P185" s="209"/>
      <c r="Q185" s="209"/>
      <c r="R185" s="209"/>
      <c r="S185" s="209"/>
      <c r="T185" s="210"/>
      <c r="AT185" s="211" t="s">
        <v>157</v>
      </c>
      <c r="AU185" s="211" t="s">
        <v>85</v>
      </c>
      <c r="AV185" s="13" t="s">
        <v>85</v>
      </c>
      <c r="AW185" s="13" t="s">
        <v>35</v>
      </c>
      <c r="AX185" s="13" t="s">
        <v>75</v>
      </c>
      <c r="AY185" s="211" t="s">
        <v>112</v>
      </c>
    </row>
    <row r="186" spans="2:51" s="14" customFormat="1" ht="11.25" x14ac:dyDescent="0.2">
      <c r="B186" s="212"/>
      <c r="C186" s="213"/>
      <c r="D186" s="189" t="s">
        <v>157</v>
      </c>
      <c r="E186" s="214" t="s">
        <v>19</v>
      </c>
      <c r="F186" s="215" t="s">
        <v>266</v>
      </c>
      <c r="G186" s="213"/>
      <c r="H186" s="214" t="s">
        <v>19</v>
      </c>
      <c r="I186" s="216"/>
      <c r="J186" s="213"/>
      <c r="K186" s="213"/>
      <c r="L186" s="217"/>
      <c r="M186" s="218"/>
      <c r="N186" s="219"/>
      <c r="O186" s="219"/>
      <c r="P186" s="219"/>
      <c r="Q186" s="219"/>
      <c r="R186" s="219"/>
      <c r="S186" s="219"/>
      <c r="T186" s="220"/>
      <c r="AT186" s="221" t="s">
        <v>157</v>
      </c>
      <c r="AU186" s="221" t="s">
        <v>85</v>
      </c>
      <c r="AV186" s="14" t="s">
        <v>83</v>
      </c>
      <c r="AW186" s="14" t="s">
        <v>35</v>
      </c>
      <c r="AX186" s="14" t="s">
        <v>75</v>
      </c>
      <c r="AY186" s="221" t="s">
        <v>112</v>
      </c>
    </row>
    <row r="187" spans="2:51" s="13" customFormat="1" ht="11.25" x14ac:dyDescent="0.2">
      <c r="B187" s="201"/>
      <c r="C187" s="202"/>
      <c r="D187" s="189" t="s">
        <v>157</v>
      </c>
      <c r="E187" s="203" t="s">
        <v>19</v>
      </c>
      <c r="F187" s="204" t="s">
        <v>267</v>
      </c>
      <c r="G187" s="202"/>
      <c r="H187" s="205">
        <v>-3.6819999999999999</v>
      </c>
      <c r="I187" s="206"/>
      <c r="J187" s="202"/>
      <c r="K187" s="202"/>
      <c r="L187" s="207"/>
      <c r="M187" s="208"/>
      <c r="N187" s="209"/>
      <c r="O187" s="209"/>
      <c r="P187" s="209"/>
      <c r="Q187" s="209"/>
      <c r="R187" s="209"/>
      <c r="S187" s="209"/>
      <c r="T187" s="210"/>
      <c r="AT187" s="211" t="s">
        <v>157</v>
      </c>
      <c r="AU187" s="211" t="s">
        <v>85</v>
      </c>
      <c r="AV187" s="13" t="s">
        <v>85</v>
      </c>
      <c r="AW187" s="13" t="s">
        <v>35</v>
      </c>
      <c r="AX187" s="13" t="s">
        <v>75</v>
      </c>
      <c r="AY187" s="211" t="s">
        <v>112</v>
      </c>
    </row>
    <row r="188" spans="2:51" s="14" customFormat="1" ht="11.25" x14ac:dyDescent="0.2">
      <c r="B188" s="212"/>
      <c r="C188" s="213"/>
      <c r="D188" s="189" t="s">
        <v>157</v>
      </c>
      <c r="E188" s="214" t="s">
        <v>19</v>
      </c>
      <c r="F188" s="215" t="s">
        <v>268</v>
      </c>
      <c r="G188" s="213"/>
      <c r="H188" s="214" t="s">
        <v>19</v>
      </c>
      <c r="I188" s="216"/>
      <c r="J188" s="213"/>
      <c r="K188" s="213"/>
      <c r="L188" s="217"/>
      <c r="M188" s="218"/>
      <c r="N188" s="219"/>
      <c r="O188" s="219"/>
      <c r="P188" s="219"/>
      <c r="Q188" s="219"/>
      <c r="R188" s="219"/>
      <c r="S188" s="219"/>
      <c r="T188" s="220"/>
      <c r="AT188" s="221" t="s">
        <v>157</v>
      </c>
      <c r="AU188" s="221" t="s">
        <v>85</v>
      </c>
      <c r="AV188" s="14" t="s">
        <v>83</v>
      </c>
      <c r="AW188" s="14" t="s">
        <v>35</v>
      </c>
      <c r="AX188" s="14" t="s">
        <v>75</v>
      </c>
      <c r="AY188" s="221" t="s">
        <v>112</v>
      </c>
    </row>
    <row r="189" spans="2:51" s="13" customFormat="1" ht="11.25" x14ac:dyDescent="0.2">
      <c r="B189" s="201"/>
      <c r="C189" s="202"/>
      <c r="D189" s="189" t="s">
        <v>157</v>
      </c>
      <c r="E189" s="203" t="s">
        <v>19</v>
      </c>
      <c r="F189" s="204" t="s">
        <v>269</v>
      </c>
      <c r="G189" s="202"/>
      <c r="H189" s="205">
        <v>-0.58399999999999996</v>
      </c>
      <c r="I189" s="206"/>
      <c r="J189" s="202"/>
      <c r="K189" s="202"/>
      <c r="L189" s="207"/>
      <c r="M189" s="208"/>
      <c r="N189" s="209"/>
      <c r="O189" s="209"/>
      <c r="P189" s="209"/>
      <c r="Q189" s="209"/>
      <c r="R189" s="209"/>
      <c r="S189" s="209"/>
      <c r="T189" s="210"/>
      <c r="AT189" s="211" t="s">
        <v>157</v>
      </c>
      <c r="AU189" s="211" t="s">
        <v>85</v>
      </c>
      <c r="AV189" s="13" t="s">
        <v>85</v>
      </c>
      <c r="AW189" s="13" t="s">
        <v>35</v>
      </c>
      <c r="AX189" s="13" t="s">
        <v>75</v>
      </c>
      <c r="AY189" s="211" t="s">
        <v>112</v>
      </c>
    </row>
    <row r="190" spans="2:51" s="13" customFormat="1" ht="11.25" x14ac:dyDescent="0.2">
      <c r="B190" s="201"/>
      <c r="C190" s="202"/>
      <c r="D190" s="189" t="s">
        <v>157</v>
      </c>
      <c r="E190" s="203" t="s">
        <v>19</v>
      </c>
      <c r="F190" s="204" t="s">
        <v>270</v>
      </c>
      <c r="G190" s="202"/>
      <c r="H190" s="205">
        <v>-1.5009999999999999</v>
      </c>
      <c r="I190" s="206"/>
      <c r="J190" s="202"/>
      <c r="K190" s="202"/>
      <c r="L190" s="207"/>
      <c r="M190" s="208"/>
      <c r="N190" s="209"/>
      <c r="O190" s="209"/>
      <c r="P190" s="209"/>
      <c r="Q190" s="209"/>
      <c r="R190" s="209"/>
      <c r="S190" s="209"/>
      <c r="T190" s="210"/>
      <c r="AT190" s="211" t="s">
        <v>157</v>
      </c>
      <c r="AU190" s="211" t="s">
        <v>85</v>
      </c>
      <c r="AV190" s="13" t="s">
        <v>85</v>
      </c>
      <c r="AW190" s="13" t="s">
        <v>35</v>
      </c>
      <c r="AX190" s="13" t="s">
        <v>75</v>
      </c>
      <c r="AY190" s="211" t="s">
        <v>112</v>
      </c>
    </row>
    <row r="191" spans="2:51" s="14" customFormat="1" ht="11.25" x14ac:dyDescent="0.2">
      <c r="B191" s="212"/>
      <c r="C191" s="213"/>
      <c r="D191" s="189" t="s">
        <v>157</v>
      </c>
      <c r="E191" s="214" t="s">
        <v>19</v>
      </c>
      <c r="F191" s="215" t="s">
        <v>271</v>
      </c>
      <c r="G191" s="213"/>
      <c r="H191" s="214" t="s">
        <v>19</v>
      </c>
      <c r="I191" s="216"/>
      <c r="J191" s="213"/>
      <c r="K191" s="213"/>
      <c r="L191" s="217"/>
      <c r="M191" s="218"/>
      <c r="N191" s="219"/>
      <c r="O191" s="219"/>
      <c r="P191" s="219"/>
      <c r="Q191" s="219"/>
      <c r="R191" s="219"/>
      <c r="S191" s="219"/>
      <c r="T191" s="220"/>
      <c r="AT191" s="221" t="s">
        <v>157</v>
      </c>
      <c r="AU191" s="221" t="s">
        <v>85</v>
      </c>
      <c r="AV191" s="14" t="s">
        <v>83</v>
      </c>
      <c r="AW191" s="14" t="s">
        <v>35</v>
      </c>
      <c r="AX191" s="14" t="s">
        <v>75</v>
      </c>
      <c r="AY191" s="221" t="s">
        <v>112</v>
      </c>
    </row>
    <row r="192" spans="2:51" s="13" customFormat="1" ht="11.25" x14ac:dyDescent="0.2">
      <c r="B192" s="201"/>
      <c r="C192" s="202"/>
      <c r="D192" s="189" t="s">
        <v>157</v>
      </c>
      <c r="E192" s="203" t="s">
        <v>19</v>
      </c>
      <c r="F192" s="204" t="s">
        <v>272</v>
      </c>
      <c r="G192" s="202"/>
      <c r="H192" s="205">
        <v>103.52</v>
      </c>
      <c r="I192" s="206"/>
      <c r="J192" s="202"/>
      <c r="K192" s="202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157</v>
      </c>
      <c r="AU192" s="211" t="s">
        <v>85</v>
      </c>
      <c r="AV192" s="13" t="s">
        <v>85</v>
      </c>
      <c r="AW192" s="13" t="s">
        <v>35</v>
      </c>
      <c r="AX192" s="13" t="s">
        <v>75</v>
      </c>
      <c r="AY192" s="211" t="s">
        <v>112</v>
      </c>
    </row>
    <row r="193" spans="1:65" s="14" customFormat="1" ht="11.25" x14ac:dyDescent="0.2">
      <c r="B193" s="212"/>
      <c r="C193" s="213"/>
      <c r="D193" s="189" t="s">
        <v>157</v>
      </c>
      <c r="E193" s="214" t="s">
        <v>19</v>
      </c>
      <c r="F193" s="215" t="s">
        <v>273</v>
      </c>
      <c r="G193" s="213"/>
      <c r="H193" s="214" t="s">
        <v>19</v>
      </c>
      <c r="I193" s="216"/>
      <c r="J193" s="213"/>
      <c r="K193" s="213"/>
      <c r="L193" s="217"/>
      <c r="M193" s="218"/>
      <c r="N193" s="219"/>
      <c r="O193" s="219"/>
      <c r="P193" s="219"/>
      <c r="Q193" s="219"/>
      <c r="R193" s="219"/>
      <c r="S193" s="219"/>
      <c r="T193" s="220"/>
      <c r="AT193" s="221" t="s">
        <v>157</v>
      </c>
      <c r="AU193" s="221" t="s">
        <v>85</v>
      </c>
      <c r="AV193" s="14" t="s">
        <v>83</v>
      </c>
      <c r="AW193" s="14" t="s">
        <v>35</v>
      </c>
      <c r="AX193" s="14" t="s">
        <v>75</v>
      </c>
      <c r="AY193" s="221" t="s">
        <v>112</v>
      </c>
    </row>
    <row r="194" spans="1:65" s="13" customFormat="1" ht="11.25" x14ac:dyDescent="0.2">
      <c r="B194" s="201"/>
      <c r="C194" s="202"/>
      <c r="D194" s="189" t="s">
        <v>157</v>
      </c>
      <c r="E194" s="203" t="s">
        <v>19</v>
      </c>
      <c r="F194" s="204" t="s">
        <v>274</v>
      </c>
      <c r="G194" s="202"/>
      <c r="H194" s="205">
        <v>-56.753999999999998</v>
      </c>
      <c r="I194" s="206"/>
      <c r="J194" s="202"/>
      <c r="K194" s="202"/>
      <c r="L194" s="207"/>
      <c r="M194" s="208"/>
      <c r="N194" s="209"/>
      <c r="O194" s="209"/>
      <c r="P194" s="209"/>
      <c r="Q194" s="209"/>
      <c r="R194" s="209"/>
      <c r="S194" s="209"/>
      <c r="T194" s="210"/>
      <c r="AT194" s="211" t="s">
        <v>157</v>
      </c>
      <c r="AU194" s="211" t="s">
        <v>85</v>
      </c>
      <c r="AV194" s="13" t="s">
        <v>85</v>
      </c>
      <c r="AW194" s="13" t="s">
        <v>35</v>
      </c>
      <c r="AX194" s="13" t="s">
        <v>75</v>
      </c>
      <c r="AY194" s="211" t="s">
        <v>112</v>
      </c>
    </row>
    <row r="195" spans="1:65" s="16" customFormat="1" ht="11.25" x14ac:dyDescent="0.2">
      <c r="B195" s="233"/>
      <c r="C195" s="234"/>
      <c r="D195" s="189" t="s">
        <v>157</v>
      </c>
      <c r="E195" s="235" t="s">
        <v>19</v>
      </c>
      <c r="F195" s="236" t="s">
        <v>232</v>
      </c>
      <c r="G195" s="234"/>
      <c r="H195" s="237">
        <v>308.91399999999999</v>
      </c>
      <c r="I195" s="238"/>
      <c r="J195" s="234"/>
      <c r="K195" s="234"/>
      <c r="L195" s="239"/>
      <c r="M195" s="240"/>
      <c r="N195" s="241"/>
      <c r="O195" s="241"/>
      <c r="P195" s="241"/>
      <c r="Q195" s="241"/>
      <c r="R195" s="241"/>
      <c r="S195" s="241"/>
      <c r="T195" s="242"/>
      <c r="AT195" s="243" t="s">
        <v>157</v>
      </c>
      <c r="AU195" s="243" t="s">
        <v>85</v>
      </c>
      <c r="AV195" s="16" t="s">
        <v>153</v>
      </c>
      <c r="AW195" s="16" t="s">
        <v>35</v>
      </c>
      <c r="AX195" s="16" t="s">
        <v>83</v>
      </c>
      <c r="AY195" s="243" t="s">
        <v>112</v>
      </c>
    </row>
    <row r="196" spans="1:65" s="2" customFormat="1" ht="37.9" customHeight="1" x14ac:dyDescent="0.2">
      <c r="A196" s="37"/>
      <c r="B196" s="38"/>
      <c r="C196" s="244" t="s">
        <v>275</v>
      </c>
      <c r="D196" s="244" t="s">
        <v>234</v>
      </c>
      <c r="E196" s="245" t="s">
        <v>246</v>
      </c>
      <c r="F196" s="246" t="s">
        <v>247</v>
      </c>
      <c r="G196" s="247" t="s">
        <v>152</v>
      </c>
      <c r="H196" s="248">
        <v>324.36</v>
      </c>
      <c r="I196" s="249"/>
      <c r="J196" s="250">
        <f>ROUND(I196*H196,2)</f>
        <v>0</v>
      </c>
      <c r="K196" s="246" t="s">
        <v>118</v>
      </c>
      <c r="L196" s="251"/>
      <c r="M196" s="252" t="s">
        <v>19</v>
      </c>
      <c r="N196" s="253" t="s">
        <v>46</v>
      </c>
      <c r="O196" s="67"/>
      <c r="P196" s="185">
        <f>O196*H196</f>
        <v>0</v>
      </c>
      <c r="Q196" s="185">
        <v>5.4000000000000003E-3</v>
      </c>
      <c r="R196" s="185">
        <f>Q196*H196</f>
        <v>1.7515440000000002</v>
      </c>
      <c r="S196" s="185">
        <v>0</v>
      </c>
      <c r="T196" s="186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187" t="s">
        <v>237</v>
      </c>
      <c r="AT196" s="187" t="s">
        <v>234</v>
      </c>
      <c r="AU196" s="187" t="s">
        <v>85</v>
      </c>
      <c r="AY196" s="20" t="s">
        <v>112</v>
      </c>
      <c r="BE196" s="188">
        <f>IF(N196="základní",J196,0)</f>
        <v>0</v>
      </c>
      <c r="BF196" s="188">
        <f>IF(N196="snížená",J196,0)</f>
        <v>0</v>
      </c>
      <c r="BG196" s="188">
        <f>IF(N196="zákl. přenesená",J196,0)</f>
        <v>0</v>
      </c>
      <c r="BH196" s="188">
        <f>IF(N196="sníž. přenesená",J196,0)</f>
        <v>0</v>
      </c>
      <c r="BI196" s="188">
        <f>IF(N196="nulová",J196,0)</f>
        <v>0</v>
      </c>
      <c r="BJ196" s="20" t="s">
        <v>83</v>
      </c>
      <c r="BK196" s="188">
        <f>ROUND(I196*H196,2)</f>
        <v>0</v>
      </c>
      <c r="BL196" s="20" t="s">
        <v>212</v>
      </c>
      <c r="BM196" s="187" t="s">
        <v>276</v>
      </c>
    </row>
    <row r="197" spans="1:65" s="2" customFormat="1" ht="19.5" x14ac:dyDescent="0.2">
      <c r="A197" s="37"/>
      <c r="B197" s="38"/>
      <c r="C197" s="39"/>
      <c r="D197" s="189" t="s">
        <v>121</v>
      </c>
      <c r="E197" s="39"/>
      <c r="F197" s="190" t="s">
        <v>247</v>
      </c>
      <c r="G197" s="39"/>
      <c r="H197" s="39"/>
      <c r="I197" s="191"/>
      <c r="J197" s="39"/>
      <c r="K197" s="39"/>
      <c r="L197" s="42"/>
      <c r="M197" s="192"/>
      <c r="N197" s="193"/>
      <c r="O197" s="67"/>
      <c r="P197" s="67"/>
      <c r="Q197" s="67"/>
      <c r="R197" s="67"/>
      <c r="S197" s="67"/>
      <c r="T197" s="68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20" t="s">
        <v>121</v>
      </c>
      <c r="AU197" s="20" t="s">
        <v>85</v>
      </c>
    </row>
    <row r="198" spans="1:65" s="13" customFormat="1" ht="11.25" x14ac:dyDescent="0.2">
      <c r="B198" s="201"/>
      <c r="C198" s="202"/>
      <c r="D198" s="189" t="s">
        <v>157</v>
      </c>
      <c r="E198" s="202"/>
      <c r="F198" s="204" t="s">
        <v>277</v>
      </c>
      <c r="G198" s="202"/>
      <c r="H198" s="205">
        <v>324.36</v>
      </c>
      <c r="I198" s="206"/>
      <c r="J198" s="202"/>
      <c r="K198" s="202"/>
      <c r="L198" s="207"/>
      <c r="M198" s="208"/>
      <c r="N198" s="209"/>
      <c r="O198" s="209"/>
      <c r="P198" s="209"/>
      <c r="Q198" s="209"/>
      <c r="R198" s="209"/>
      <c r="S198" s="209"/>
      <c r="T198" s="210"/>
      <c r="AT198" s="211" t="s">
        <v>157</v>
      </c>
      <c r="AU198" s="211" t="s">
        <v>85</v>
      </c>
      <c r="AV198" s="13" t="s">
        <v>85</v>
      </c>
      <c r="AW198" s="13" t="s">
        <v>4</v>
      </c>
      <c r="AX198" s="13" t="s">
        <v>83</v>
      </c>
      <c r="AY198" s="211" t="s">
        <v>112</v>
      </c>
    </row>
    <row r="199" spans="1:65" s="2" customFormat="1" ht="24.2" customHeight="1" x14ac:dyDescent="0.2">
      <c r="A199" s="37"/>
      <c r="B199" s="38"/>
      <c r="C199" s="176" t="s">
        <v>278</v>
      </c>
      <c r="D199" s="176" t="s">
        <v>115</v>
      </c>
      <c r="E199" s="177" t="s">
        <v>279</v>
      </c>
      <c r="F199" s="178" t="s">
        <v>280</v>
      </c>
      <c r="G199" s="179" t="s">
        <v>152</v>
      </c>
      <c r="H199" s="180">
        <v>536.17100000000005</v>
      </c>
      <c r="I199" s="181"/>
      <c r="J199" s="182">
        <f>ROUND(I199*H199,2)</f>
        <v>0</v>
      </c>
      <c r="K199" s="178" t="s">
        <v>118</v>
      </c>
      <c r="L199" s="42"/>
      <c r="M199" s="183" t="s">
        <v>19</v>
      </c>
      <c r="N199" s="184" t="s">
        <v>46</v>
      </c>
      <c r="O199" s="67"/>
      <c r="P199" s="185">
        <f>O199*H199</f>
        <v>0</v>
      </c>
      <c r="Q199" s="185">
        <v>1.0000000000000001E-5</v>
      </c>
      <c r="R199" s="185">
        <f>Q199*H199</f>
        <v>5.3617100000000013E-3</v>
      </c>
      <c r="S199" s="185">
        <v>0</v>
      </c>
      <c r="T199" s="186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7" t="s">
        <v>212</v>
      </c>
      <c r="AT199" s="187" t="s">
        <v>115</v>
      </c>
      <c r="AU199" s="187" t="s">
        <v>85</v>
      </c>
      <c r="AY199" s="20" t="s">
        <v>112</v>
      </c>
      <c r="BE199" s="188">
        <f>IF(N199="základní",J199,0)</f>
        <v>0</v>
      </c>
      <c r="BF199" s="188">
        <f>IF(N199="snížená",J199,0)</f>
        <v>0</v>
      </c>
      <c r="BG199" s="188">
        <f>IF(N199="zákl. přenesená",J199,0)</f>
        <v>0</v>
      </c>
      <c r="BH199" s="188">
        <f>IF(N199="sníž. přenesená",J199,0)</f>
        <v>0</v>
      </c>
      <c r="BI199" s="188">
        <f>IF(N199="nulová",J199,0)</f>
        <v>0</v>
      </c>
      <c r="BJ199" s="20" t="s">
        <v>83</v>
      </c>
      <c r="BK199" s="188">
        <f>ROUND(I199*H199,2)</f>
        <v>0</v>
      </c>
      <c r="BL199" s="20" t="s">
        <v>212</v>
      </c>
      <c r="BM199" s="187" t="s">
        <v>281</v>
      </c>
    </row>
    <row r="200" spans="1:65" s="2" customFormat="1" ht="29.25" x14ac:dyDescent="0.2">
      <c r="A200" s="37"/>
      <c r="B200" s="38"/>
      <c r="C200" s="39"/>
      <c r="D200" s="189" t="s">
        <v>121</v>
      </c>
      <c r="E200" s="39"/>
      <c r="F200" s="190" t="s">
        <v>282</v>
      </c>
      <c r="G200" s="39"/>
      <c r="H200" s="39"/>
      <c r="I200" s="191"/>
      <c r="J200" s="39"/>
      <c r="K200" s="39"/>
      <c r="L200" s="42"/>
      <c r="M200" s="192"/>
      <c r="N200" s="193"/>
      <c r="O200" s="67"/>
      <c r="P200" s="67"/>
      <c r="Q200" s="67"/>
      <c r="R200" s="67"/>
      <c r="S200" s="67"/>
      <c r="T200" s="68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20" t="s">
        <v>121</v>
      </c>
      <c r="AU200" s="20" t="s">
        <v>85</v>
      </c>
    </row>
    <row r="201" spans="1:65" s="2" customFormat="1" ht="11.25" x14ac:dyDescent="0.2">
      <c r="A201" s="37"/>
      <c r="B201" s="38"/>
      <c r="C201" s="39"/>
      <c r="D201" s="194" t="s">
        <v>122</v>
      </c>
      <c r="E201" s="39"/>
      <c r="F201" s="195" t="s">
        <v>283</v>
      </c>
      <c r="G201" s="39"/>
      <c r="H201" s="39"/>
      <c r="I201" s="191"/>
      <c r="J201" s="39"/>
      <c r="K201" s="39"/>
      <c r="L201" s="42"/>
      <c r="M201" s="192"/>
      <c r="N201" s="193"/>
      <c r="O201" s="67"/>
      <c r="P201" s="67"/>
      <c r="Q201" s="67"/>
      <c r="R201" s="67"/>
      <c r="S201" s="67"/>
      <c r="T201" s="68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20" t="s">
        <v>122</v>
      </c>
      <c r="AU201" s="20" t="s">
        <v>85</v>
      </c>
    </row>
    <row r="202" spans="1:65" s="14" customFormat="1" ht="11.25" x14ac:dyDescent="0.2">
      <c r="B202" s="212"/>
      <c r="C202" s="213"/>
      <c r="D202" s="189" t="s">
        <v>157</v>
      </c>
      <c r="E202" s="214" t="s">
        <v>19</v>
      </c>
      <c r="F202" s="215" t="s">
        <v>256</v>
      </c>
      <c r="G202" s="213"/>
      <c r="H202" s="214" t="s">
        <v>19</v>
      </c>
      <c r="I202" s="216"/>
      <c r="J202" s="213"/>
      <c r="K202" s="213"/>
      <c r="L202" s="217"/>
      <c r="M202" s="218"/>
      <c r="N202" s="219"/>
      <c r="O202" s="219"/>
      <c r="P202" s="219"/>
      <c r="Q202" s="219"/>
      <c r="R202" s="219"/>
      <c r="S202" s="219"/>
      <c r="T202" s="220"/>
      <c r="AT202" s="221" t="s">
        <v>157</v>
      </c>
      <c r="AU202" s="221" t="s">
        <v>85</v>
      </c>
      <c r="AV202" s="14" t="s">
        <v>83</v>
      </c>
      <c r="AW202" s="14" t="s">
        <v>35</v>
      </c>
      <c r="AX202" s="14" t="s">
        <v>75</v>
      </c>
      <c r="AY202" s="221" t="s">
        <v>112</v>
      </c>
    </row>
    <row r="203" spans="1:65" s="13" customFormat="1" ht="11.25" x14ac:dyDescent="0.2">
      <c r="B203" s="201"/>
      <c r="C203" s="202"/>
      <c r="D203" s="189" t="s">
        <v>157</v>
      </c>
      <c r="E203" s="203" t="s">
        <v>19</v>
      </c>
      <c r="F203" s="204" t="s">
        <v>257</v>
      </c>
      <c r="G203" s="202"/>
      <c r="H203" s="205">
        <v>413.04</v>
      </c>
      <c r="I203" s="206"/>
      <c r="J203" s="202"/>
      <c r="K203" s="202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157</v>
      </c>
      <c r="AU203" s="211" t="s">
        <v>85</v>
      </c>
      <c r="AV203" s="13" t="s">
        <v>85</v>
      </c>
      <c r="AW203" s="13" t="s">
        <v>35</v>
      </c>
      <c r="AX203" s="13" t="s">
        <v>75</v>
      </c>
      <c r="AY203" s="211" t="s">
        <v>112</v>
      </c>
    </row>
    <row r="204" spans="1:65" s="14" customFormat="1" ht="11.25" x14ac:dyDescent="0.2">
      <c r="B204" s="212"/>
      <c r="C204" s="213"/>
      <c r="D204" s="189" t="s">
        <v>157</v>
      </c>
      <c r="E204" s="214" t="s">
        <v>19</v>
      </c>
      <c r="F204" s="215" t="s">
        <v>258</v>
      </c>
      <c r="G204" s="213"/>
      <c r="H204" s="214" t="s">
        <v>19</v>
      </c>
      <c r="I204" s="216"/>
      <c r="J204" s="213"/>
      <c r="K204" s="213"/>
      <c r="L204" s="217"/>
      <c r="M204" s="218"/>
      <c r="N204" s="219"/>
      <c r="O204" s="219"/>
      <c r="P204" s="219"/>
      <c r="Q204" s="219"/>
      <c r="R204" s="219"/>
      <c r="S204" s="219"/>
      <c r="T204" s="220"/>
      <c r="AT204" s="221" t="s">
        <v>157</v>
      </c>
      <c r="AU204" s="221" t="s">
        <v>85</v>
      </c>
      <c r="AV204" s="14" t="s">
        <v>83</v>
      </c>
      <c r="AW204" s="14" t="s">
        <v>35</v>
      </c>
      <c r="AX204" s="14" t="s">
        <v>75</v>
      </c>
      <c r="AY204" s="221" t="s">
        <v>112</v>
      </c>
    </row>
    <row r="205" spans="1:65" s="13" customFormat="1" ht="11.25" x14ac:dyDescent="0.2">
      <c r="B205" s="201"/>
      <c r="C205" s="202"/>
      <c r="D205" s="189" t="s">
        <v>157</v>
      </c>
      <c r="E205" s="203" t="s">
        <v>19</v>
      </c>
      <c r="F205" s="204" t="s">
        <v>259</v>
      </c>
      <c r="G205" s="202"/>
      <c r="H205" s="205">
        <v>-61.341999999999999</v>
      </c>
      <c r="I205" s="206"/>
      <c r="J205" s="202"/>
      <c r="K205" s="202"/>
      <c r="L205" s="207"/>
      <c r="M205" s="208"/>
      <c r="N205" s="209"/>
      <c r="O205" s="209"/>
      <c r="P205" s="209"/>
      <c r="Q205" s="209"/>
      <c r="R205" s="209"/>
      <c r="S205" s="209"/>
      <c r="T205" s="210"/>
      <c r="AT205" s="211" t="s">
        <v>157</v>
      </c>
      <c r="AU205" s="211" t="s">
        <v>85</v>
      </c>
      <c r="AV205" s="13" t="s">
        <v>85</v>
      </c>
      <c r="AW205" s="13" t="s">
        <v>35</v>
      </c>
      <c r="AX205" s="13" t="s">
        <v>75</v>
      </c>
      <c r="AY205" s="211" t="s">
        <v>112</v>
      </c>
    </row>
    <row r="206" spans="1:65" s="14" customFormat="1" ht="11.25" x14ac:dyDescent="0.2">
      <c r="B206" s="212"/>
      <c r="C206" s="213"/>
      <c r="D206" s="189" t="s">
        <v>157</v>
      </c>
      <c r="E206" s="214" t="s">
        <v>19</v>
      </c>
      <c r="F206" s="215" t="s">
        <v>260</v>
      </c>
      <c r="G206" s="213"/>
      <c r="H206" s="214" t="s">
        <v>19</v>
      </c>
      <c r="I206" s="216"/>
      <c r="J206" s="213"/>
      <c r="K206" s="213"/>
      <c r="L206" s="217"/>
      <c r="M206" s="218"/>
      <c r="N206" s="219"/>
      <c r="O206" s="219"/>
      <c r="P206" s="219"/>
      <c r="Q206" s="219"/>
      <c r="R206" s="219"/>
      <c r="S206" s="219"/>
      <c r="T206" s="220"/>
      <c r="AT206" s="221" t="s">
        <v>157</v>
      </c>
      <c r="AU206" s="221" t="s">
        <v>85</v>
      </c>
      <c r="AV206" s="14" t="s">
        <v>83</v>
      </c>
      <c r="AW206" s="14" t="s">
        <v>35</v>
      </c>
      <c r="AX206" s="14" t="s">
        <v>75</v>
      </c>
      <c r="AY206" s="221" t="s">
        <v>112</v>
      </c>
    </row>
    <row r="207" spans="1:65" s="13" customFormat="1" ht="11.25" x14ac:dyDescent="0.2">
      <c r="B207" s="201"/>
      <c r="C207" s="202"/>
      <c r="D207" s="189" t="s">
        <v>157</v>
      </c>
      <c r="E207" s="203" t="s">
        <v>19</v>
      </c>
      <c r="F207" s="204" t="s">
        <v>261</v>
      </c>
      <c r="G207" s="202"/>
      <c r="H207" s="205">
        <v>-48.654000000000003</v>
      </c>
      <c r="I207" s="206"/>
      <c r="J207" s="202"/>
      <c r="K207" s="202"/>
      <c r="L207" s="207"/>
      <c r="M207" s="208"/>
      <c r="N207" s="209"/>
      <c r="O207" s="209"/>
      <c r="P207" s="209"/>
      <c r="Q207" s="209"/>
      <c r="R207" s="209"/>
      <c r="S207" s="209"/>
      <c r="T207" s="210"/>
      <c r="AT207" s="211" t="s">
        <v>157</v>
      </c>
      <c r="AU207" s="211" t="s">
        <v>85</v>
      </c>
      <c r="AV207" s="13" t="s">
        <v>85</v>
      </c>
      <c r="AW207" s="13" t="s">
        <v>35</v>
      </c>
      <c r="AX207" s="13" t="s">
        <v>75</v>
      </c>
      <c r="AY207" s="211" t="s">
        <v>112</v>
      </c>
    </row>
    <row r="208" spans="1:65" s="14" customFormat="1" ht="11.25" x14ac:dyDescent="0.2">
      <c r="B208" s="212"/>
      <c r="C208" s="213"/>
      <c r="D208" s="189" t="s">
        <v>157</v>
      </c>
      <c r="E208" s="214" t="s">
        <v>19</v>
      </c>
      <c r="F208" s="215" t="s">
        <v>262</v>
      </c>
      <c r="G208" s="213"/>
      <c r="H208" s="214" t="s">
        <v>19</v>
      </c>
      <c r="I208" s="216"/>
      <c r="J208" s="213"/>
      <c r="K208" s="213"/>
      <c r="L208" s="217"/>
      <c r="M208" s="218"/>
      <c r="N208" s="219"/>
      <c r="O208" s="219"/>
      <c r="P208" s="219"/>
      <c r="Q208" s="219"/>
      <c r="R208" s="219"/>
      <c r="S208" s="219"/>
      <c r="T208" s="220"/>
      <c r="AT208" s="221" t="s">
        <v>157</v>
      </c>
      <c r="AU208" s="221" t="s">
        <v>85</v>
      </c>
      <c r="AV208" s="14" t="s">
        <v>83</v>
      </c>
      <c r="AW208" s="14" t="s">
        <v>35</v>
      </c>
      <c r="AX208" s="14" t="s">
        <v>75</v>
      </c>
      <c r="AY208" s="221" t="s">
        <v>112</v>
      </c>
    </row>
    <row r="209" spans="2:51" s="13" customFormat="1" ht="11.25" x14ac:dyDescent="0.2">
      <c r="B209" s="201"/>
      <c r="C209" s="202"/>
      <c r="D209" s="189" t="s">
        <v>157</v>
      </c>
      <c r="E209" s="203" t="s">
        <v>19</v>
      </c>
      <c r="F209" s="204" t="s">
        <v>263</v>
      </c>
      <c r="G209" s="202"/>
      <c r="H209" s="205">
        <v>-34.502000000000002</v>
      </c>
      <c r="I209" s="206"/>
      <c r="J209" s="202"/>
      <c r="K209" s="202"/>
      <c r="L209" s="207"/>
      <c r="M209" s="208"/>
      <c r="N209" s="209"/>
      <c r="O209" s="209"/>
      <c r="P209" s="209"/>
      <c r="Q209" s="209"/>
      <c r="R209" s="209"/>
      <c r="S209" s="209"/>
      <c r="T209" s="210"/>
      <c r="AT209" s="211" t="s">
        <v>157</v>
      </c>
      <c r="AU209" s="211" t="s">
        <v>85</v>
      </c>
      <c r="AV209" s="13" t="s">
        <v>85</v>
      </c>
      <c r="AW209" s="13" t="s">
        <v>35</v>
      </c>
      <c r="AX209" s="13" t="s">
        <v>75</v>
      </c>
      <c r="AY209" s="211" t="s">
        <v>112</v>
      </c>
    </row>
    <row r="210" spans="2:51" s="14" customFormat="1" ht="11.25" x14ac:dyDescent="0.2">
      <c r="B210" s="212"/>
      <c r="C210" s="213"/>
      <c r="D210" s="189" t="s">
        <v>157</v>
      </c>
      <c r="E210" s="214" t="s">
        <v>19</v>
      </c>
      <c r="F210" s="215" t="s">
        <v>264</v>
      </c>
      <c r="G210" s="213"/>
      <c r="H210" s="214" t="s">
        <v>19</v>
      </c>
      <c r="I210" s="216"/>
      <c r="J210" s="213"/>
      <c r="K210" s="213"/>
      <c r="L210" s="217"/>
      <c r="M210" s="218"/>
      <c r="N210" s="219"/>
      <c r="O210" s="219"/>
      <c r="P210" s="219"/>
      <c r="Q210" s="219"/>
      <c r="R210" s="219"/>
      <c r="S210" s="219"/>
      <c r="T210" s="220"/>
      <c r="AT210" s="221" t="s">
        <v>157</v>
      </c>
      <c r="AU210" s="221" t="s">
        <v>85</v>
      </c>
      <c r="AV210" s="14" t="s">
        <v>83</v>
      </c>
      <c r="AW210" s="14" t="s">
        <v>35</v>
      </c>
      <c r="AX210" s="14" t="s">
        <v>75</v>
      </c>
      <c r="AY210" s="221" t="s">
        <v>112</v>
      </c>
    </row>
    <row r="211" spans="2:51" s="13" customFormat="1" ht="11.25" x14ac:dyDescent="0.2">
      <c r="B211" s="201"/>
      <c r="C211" s="202"/>
      <c r="D211" s="189" t="s">
        <v>157</v>
      </c>
      <c r="E211" s="203" t="s">
        <v>19</v>
      </c>
      <c r="F211" s="204" t="s">
        <v>265</v>
      </c>
      <c r="G211" s="202"/>
      <c r="H211" s="205">
        <v>-0.627</v>
      </c>
      <c r="I211" s="206"/>
      <c r="J211" s="202"/>
      <c r="K211" s="202"/>
      <c r="L211" s="207"/>
      <c r="M211" s="208"/>
      <c r="N211" s="209"/>
      <c r="O211" s="209"/>
      <c r="P211" s="209"/>
      <c r="Q211" s="209"/>
      <c r="R211" s="209"/>
      <c r="S211" s="209"/>
      <c r="T211" s="210"/>
      <c r="AT211" s="211" t="s">
        <v>157</v>
      </c>
      <c r="AU211" s="211" t="s">
        <v>85</v>
      </c>
      <c r="AV211" s="13" t="s">
        <v>85</v>
      </c>
      <c r="AW211" s="13" t="s">
        <v>35</v>
      </c>
      <c r="AX211" s="13" t="s">
        <v>75</v>
      </c>
      <c r="AY211" s="211" t="s">
        <v>112</v>
      </c>
    </row>
    <row r="212" spans="2:51" s="14" customFormat="1" ht="11.25" x14ac:dyDescent="0.2">
      <c r="B212" s="212"/>
      <c r="C212" s="213"/>
      <c r="D212" s="189" t="s">
        <v>157</v>
      </c>
      <c r="E212" s="214" t="s">
        <v>19</v>
      </c>
      <c r="F212" s="215" t="s">
        <v>266</v>
      </c>
      <c r="G212" s="213"/>
      <c r="H212" s="214" t="s">
        <v>19</v>
      </c>
      <c r="I212" s="216"/>
      <c r="J212" s="213"/>
      <c r="K212" s="213"/>
      <c r="L212" s="217"/>
      <c r="M212" s="218"/>
      <c r="N212" s="219"/>
      <c r="O212" s="219"/>
      <c r="P212" s="219"/>
      <c r="Q212" s="219"/>
      <c r="R212" s="219"/>
      <c r="S212" s="219"/>
      <c r="T212" s="220"/>
      <c r="AT212" s="221" t="s">
        <v>157</v>
      </c>
      <c r="AU212" s="221" t="s">
        <v>85</v>
      </c>
      <c r="AV212" s="14" t="s">
        <v>83</v>
      </c>
      <c r="AW212" s="14" t="s">
        <v>35</v>
      </c>
      <c r="AX212" s="14" t="s">
        <v>75</v>
      </c>
      <c r="AY212" s="221" t="s">
        <v>112</v>
      </c>
    </row>
    <row r="213" spans="2:51" s="13" customFormat="1" ht="11.25" x14ac:dyDescent="0.2">
      <c r="B213" s="201"/>
      <c r="C213" s="202"/>
      <c r="D213" s="189" t="s">
        <v>157</v>
      </c>
      <c r="E213" s="203" t="s">
        <v>19</v>
      </c>
      <c r="F213" s="204" t="s">
        <v>267</v>
      </c>
      <c r="G213" s="202"/>
      <c r="H213" s="205">
        <v>-3.6819999999999999</v>
      </c>
      <c r="I213" s="206"/>
      <c r="J213" s="202"/>
      <c r="K213" s="202"/>
      <c r="L213" s="207"/>
      <c r="M213" s="208"/>
      <c r="N213" s="209"/>
      <c r="O213" s="209"/>
      <c r="P213" s="209"/>
      <c r="Q213" s="209"/>
      <c r="R213" s="209"/>
      <c r="S213" s="209"/>
      <c r="T213" s="210"/>
      <c r="AT213" s="211" t="s">
        <v>157</v>
      </c>
      <c r="AU213" s="211" t="s">
        <v>85</v>
      </c>
      <c r="AV213" s="13" t="s">
        <v>85</v>
      </c>
      <c r="AW213" s="13" t="s">
        <v>35</v>
      </c>
      <c r="AX213" s="13" t="s">
        <v>75</v>
      </c>
      <c r="AY213" s="211" t="s">
        <v>112</v>
      </c>
    </row>
    <row r="214" spans="2:51" s="14" customFormat="1" ht="11.25" x14ac:dyDescent="0.2">
      <c r="B214" s="212"/>
      <c r="C214" s="213"/>
      <c r="D214" s="189" t="s">
        <v>157</v>
      </c>
      <c r="E214" s="214" t="s">
        <v>19</v>
      </c>
      <c r="F214" s="215" t="s">
        <v>268</v>
      </c>
      <c r="G214" s="213"/>
      <c r="H214" s="214" t="s">
        <v>19</v>
      </c>
      <c r="I214" s="216"/>
      <c r="J214" s="213"/>
      <c r="K214" s="213"/>
      <c r="L214" s="217"/>
      <c r="M214" s="218"/>
      <c r="N214" s="219"/>
      <c r="O214" s="219"/>
      <c r="P214" s="219"/>
      <c r="Q214" s="219"/>
      <c r="R214" s="219"/>
      <c r="S214" s="219"/>
      <c r="T214" s="220"/>
      <c r="AT214" s="221" t="s">
        <v>157</v>
      </c>
      <c r="AU214" s="221" t="s">
        <v>85</v>
      </c>
      <c r="AV214" s="14" t="s">
        <v>83</v>
      </c>
      <c r="AW214" s="14" t="s">
        <v>35</v>
      </c>
      <c r="AX214" s="14" t="s">
        <v>75</v>
      </c>
      <c r="AY214" s="221" t="s">
        <v>112</v>
      </c>
    </row>
    <row r="215" spans="2:51" s="13" customFormat="1" ht="11.25" x14ac:dyDescent="0.2">
      <c r="B215" s="201"/>
      <c r="C215" s="202"/>
      <c r="D215" s="189" t="s">
        <v>157</v>
      </c>
      <c r="E215" s="203" t="s">
        <v>19</v>
      </c>
      <c r="F215" s="204" t="s">
        <v>269</v>
      </c>
      <c r="G215" s="202"/>
      <c r="H215" s="205">
        <v>-0.58399999999999996</v>
      </c>
      <c r="I215" s="206"/>
      <c r="J215" s="202"/>
      <c r="K215" s="202"/>
      <c r="L215" s="207"/>
      <c r="M215" s="208"/>
      <c r="N215" s="209"/>
      <c r="O215" s="209"/>
      <c r="P215" s="209"/>
      <c r="Q215" s="209"/>
      <c r="R215" s="209"/>
      <c r="S215" s="209"/>
      <c r="T215" s="210"/>
      <c r="AT215" s="211" t="s">
        <v>157</v>
      </c>
      <c r="AU215" s="211" t="s">
        <v>85</v>
      </c>
      <c r="AV215" s="13" t="s">
        <v>85</v>
      </c>
      <c r="AW215" s="13" t="s">
        <v>35</v>
      </c>
      <c r="AX215" s="13" t="s">
        <v>75</v>
      </c>
      <c r="AY215" s="211" t="s">
        <v>112</v>
      </c>
    </row>
    <row r="216" spans="2:51" s="13" customFormat="1" ht="11.25" x14ac:dyDescent="0.2">
      <c r="B216" s="201"/>
      <c r="C216" s="202"/>
      <c r="D216" s="189" t="s">
        <v>157</v>
      </c>
      <c r="E216" s="203" t="s">
        <v>19</v>
      </c>
      <c r="F216" s="204" t="s">
        <v>270</v>
      </c>
      <c r="G216" s="202"/>
      <c r="H216" s="205">
        <v>-1.5009999999999999</v>
      </c>
      <c r="I216" s="206"/>
      <c r="J216" s="202"/>
      <c r="K216" s="202"/>
      <c r="L216" s="207"/>
      <c r="M216" s="208"/>
      <c r="N216" s="209"/>
      <c r="O216" s="209"/>
      <c r="P216" s="209"/>
      <c r="Q216" s="209"/>
      <c r="R216" s="209"/>
      <c r="S216" s="209"/>
      <c r="T216" s="210"/>
      <c r="AT216" s="211" t="s">
        <v>157</v>
      </c>
      <c r="AU216" s="211" t="s">
        <v>85</v>
      </c>
      <c r="AV216" s="13" t="s">
        <v>85</v>
      </c>
      <c r="AW216" s="13" t="s">
        <v>35</v>
      </c>
      <c r="AX216" s="13" t="s">
        <v>75</v>
      </c>
      <c r="AY216" s="211" t="s">
        <v>112</v>
      </c>
    </row>
    <row r="217" spans="2:51" s="14" customFormat="1" ht="11.25" x14ac:dyDescent="0.2">
      <c r="B217" s="212"/>
      <c r="C217" s="213"/>
      <c r="D217" s="189" t="s">
        <v>157</v>
      </c>
      <c r="E217" s="214" t="s">
        <v>19</v>
      </c>
      <c r="F217" s="215" t="s">
        <v>271</v>
      </c>
      <c r="G217" s="213"/>
      <c r="H217" s="214" t="s">
        <v>19</v>
      </c>
      <c r="I217" s="216"/>
      <c r="J217" s="213"/>
      <c r="K217" s="213"/>
      <c r="L217" s="217"/>
      <c r="M217" s="218"/>
      <c r="N217" s="219"/>
      <c r="O217" s="219"/>
      <c r="P217" s="219"/>
      <c r="Q217" s="219"/>
      <c r="R217" s="219"/>
      <c r="S217" s="219"/>
      <c r="T217" s="220"/>
      <c r="AT217" s="221" t="s">
        <v>157</v>
      </c>
      <c r="AU217" s="221" t="s">
        <v>85</v>
      </c>
      <c r="AV217" s="14" t="s">
        <v>83</v>
      </c>
      <c r="AW217" s="14" t="s">
        <v>35</v>
      </c>
      <c r="AX217" s="14" t="s">
        <v>75</v>
      </c>
      <c r="AY217" s="221" t="s">
        <v>112</v>
      </c>
    </row>
    <row r="218" spans="2:51" s="13" customFormat="1" ht="11.25" x14ac:dyDescent="0.2">
      <c r="B218" s="201"/>
      <c r="C218" s="202"/>
      <c r="D218" s="189" t="s">
        <v>157</v>
      </c>
      <c r="E218" s="203" t="s">
        <v>19</v>
      </c>
      <c r="F218" s="204" t="s">
        <v>272</v>
      </c>
      <c r="G218" s="202"/>
      <c r="H218" s="205">
        <v>103.52</v>
      </c>
      <c r="I218" s="206"/>
      <c r="J218" s="202"/>
      <c r="K218" s="202"/>
      <c r="L218" s="207"/>
      <c r="M218" s="208"/>
      <c r="N218" s="209"/>
      <c r="O218" s="209"/>
      <c r="P218" s="209"/>
      <c r="Q218" s="209"/>
      <c r="R218" s="209"/>
      <c r="S218" s="209"/>
      <c r="T218" s="210"/>
      <c r="AT218" s="211" t="s">
        <v>157</v>
      </c>
      <c r="AU218" s="211" t="s">
        <v>85</v>
      </c>
      <c r="AV218" s="13" t="s">
        <v>85</v>
      </c>
      <c r="AW218" s="13" t="s">
        <v>35</v>
      </c>
      <c r="AX218" s="13" t="s">
        <v>75</v>
      </c>
      <c r="AY218" s="211" t="s">
        <v>112</v>
      </c>
    </row>
    <row r="219" spans="2:51" s="14" customFormat="1" ht="11.25" x14ac:dyDescent="0.2">
      <c r="B219" s="212"/>
      <c r="C219" s="213"/>
      <c r="D219" s="189" t="s">
        <v>157</v>
      </c>
      <c r="E219" s="214" t="s">
        <v>19</v>
      </c>
      <c r="F219" s="215" t="s">
        <v>273</v>
      </c>
      <c r="G219" s="213"/>
      <c r="H219" s="214" t="s">
        <v>19</v>
      </c>
      <c r="I219" s="216"/>
      <c r="J219" s="213"/>
      <c r="K219" s="213"/>
      <c r="L219" s="217"/>
      <c r="M219" s="218"/>
      <c r="N219" s="219"/>
      <c r="O219" s="219"/>
      <c r="P219" s="219"/>
      <c r="Q219" s="219"/>
      <c r="R219" s="219"/>
      <c r="S219" s="219"/>
      <c r="T219" s="220"/>
      <c r="AT219" s="221" t="s">
        <v>157</v>
      </c>
      <c r="AU219" s="221" t="s">
        <v>85</v>
      </c>
      <c r="AV219" s="14" t="s">
        <v>83</v>
      </c>
      <c r="AW219" s="14" t="s">
        <v>35</v>
      </c>
      <c r="AX219" s="14" t="s">
        <v>75</v>
      </c>
      <c r="AY219" s="221" t="s">
        <v>112</v>
      </c>
    </row>
    <row r="220" spans="2:51" s="13" customFormat="1" ht="11.25" x14ac:dyDescent="0.2">
      <c r="B220" s="201"/>
      <c r="C220" s="202"/>
      <c r="D220" s="189" t="s">
        <v>157</v>
      </c>
      <c r="E220" s="203" t="s">
        <v>19</v>
      </c>
      <c r="F220" s="204" t="s">
        <v>274</v>
      </c>
      <c r="G220" s="202"/>
      <c r="H220" s="205">
        <v>-56.753999999999998</v>
      </c>
      <c r="I220" s="206"/>
      <c r="J220" s="202"/>
      <c r="K220" s="202"/>
      <c r="L220" s="207"/>
      <c r="M220" s="208"/>
      <c r="N220" s="209"/>
      <c r="O220" s="209"/>
      <c r="P220" s="209"/>
      <c r="Q220" s="209"/>
      <c r="R220" s="209"/>
      <c r="S220" s="209"/>
      <c r="T220" s="210"/>
      <c r="AT220" s="211" t="s">
        <v>157</v>
      </c>
      <c r="AU220" s="211" t="s">
        <v>85</v>
      </c>
      <c r="AV220" s="13" t="s">
        <v>85</v>
      </c>
      <c r="AW220" s="13" t="s">
        <v>35</v>
      </c>
      <c r="AX220" s="13" t="s">
        <v>75</v>
      </c>
      <c r="AY220" s="211" t="s">
        <v>112</v>
      </c>
    </row>
    <row r="221" spans="2:51" s="14" customFormat="1" ht="11.25" x14ac:dyDescent="0.2">
      <c r="B221" s="212"/>
      <c r="C221" s="213"/>
      <c r="D221" s="189" t="s">
        <v>157</v>
      </c>
      <c r="E221" s="214" t="s">
        <v>19</v>
      </c>
      <c r="F221" s="215" t="s">
        <v>218</v>
      </c>
      <c r="G221" s="213"/>
      <c r="H221" s="214" t="s">
        <v>19</v>
      </c>
      <c r="I221" s="216"/>
      <c r="J221" s="213"/>
      <c r="K221" s="213"/>
      <c r="L221" s="217"/>
      <c r="M221" s="218"/>
      <c r="N221" s="219"/>
      <c r="O221" s="219"/>
      <c r="P221" s="219"/>
      <c r="Q221" s="219"/>
      <c r="R221" s="219"/>
      <c r="S221" s="219"/>
      <c r="T221" s="220"/>
      <c r="AT221" s="221" t="s">
        <v>157</v>
      </c>
      <c r="AU221" s="221" t="s">
        <v>85</v>
      </c>
      <c r="AV221" s="14" t="s">
        <v>83</v>
      </c>
      <c r="AW221" s="14" t="s">
        <v>35</v>
      </c>
      <c r="AX221" s="14" t="s">
        <v>75</v>
      </c>
      <c r="AY221" s="221" t="s">
        <v>112</v>
      </c>
    </row>
    <row r="222" spans="2:51" s="13" customFormat="1" ht="11.25" x14ac:dyDescent="0.2">
      <c r="B222" s="201"/>
      <c r="C222" s="202"/>
      <c r="D222" s="189" t="s">
        <v>157</v>
      </c>
      <c r="E222" s="203" t="s">
        <v>19</v>
      </c>
      <c r="F222" s="204" t="s">
        <v>219</v>
      </c>
      <c r="G222" s="202"/>
      <c r="H222" s="205">
        <v>44.99</v>
      </c>
      <c r="I222" s="206"/>
      <c r="J222" s="202"/>
      <c r="K222" s="202"/>
      <c r="L222" s="207"/>
      <c r="M222" s="208"/>
      <c r="N222" s="209"/>
      <c r="O222" s="209"/>
      <c r="P222" s="209"/>
      <c r="Q222" s="209"/>
      <c r="R222" s="209"/>
      <c r="S222" s="209"/>
      <c r="T222" s="210"/>
      <c r="AT222" s="211" t="s">
        <v>157</v>
      </c>
      <c r="AU222" s="211" t="s">
        <v>85</v>
      </c>
      <c r="AV222" s="13" t="s">
        <v>85</v>
      </c>
      <c r="AW222" s="13" t="s">
        <v>35</v>
      </c>
      <c r="AX222" s="13" t="s">
        <v>75</v>
      </c>
      <c r="AY222" s="211" t="s">
        <v>112</v>
      </c>
    </row>
    <row r="223" spans="2:51" s="13" customFormat="1" ht="11.25" x14ac:dyDescent="0.2">
      <c r="B223" s="201"/>
      <c r="C223" s="202"/>
      <c r="D223" s="189" t="s">
        <v>157</v>
      </c>
      <c r="E223" s="203" t="s">
        <v>19</v>
      </c>
      <c r="F223" s="204" t="s">
        <v>220</v>
      </c>
      <c r="G223" s="202"/>
      <c r="H223" s="205">
        <v>20.468</v>
      </c>
      <c r="I223" s="206"/>
      <c r="J223" s="202"/>
      <c r="K223" s="202"/>
      <c r="L223" s="207"/>
      <c r="M223" s="208"/>
      <c r="N223" s="209"/>
      <c r="O223" s="209"/>
      <c r="P223" s="209"/>
      <c r="Q223" s="209"/>
      <c r="R223" s="209"/>
      <c r="S223" s="209"/>
      <c r="T223" s="210"/>
      <c r="AT223" s="211" t="s">
        <v>157</v>
      </c>
      <c r="AU223" s="211" t="s">
        <v>85</v>
      </c>
      <c r="AV223" s="13" t="s">
        <v>85</v>
      </c>
      <c r="AW223" s="13" t="s">
        <v>35</v>
      </c>
      <c r="AX223" s="13" t="s">
        <v>75</v>
      </c>
      <c r="AY223" s="211" t="s">
        <v>112</v>
      </c>
    </row>
    <row r="224" spans="2:51" s="14" customFormat="1" ht="11.25" x14ac:dyDescent="0.2">
      <c r="B224" s="212"/>
      <c r="C224" s="213"/>
      <c r="D224" s="189" t="s">
        <v>157</v>
      </c>
      <c r="E224" s="214" t="s">
        <v>19</v>
      </c>
      <c r="F224" s="215" t="s">
        <v>221</v>
      </c>
      <c r="G224" s="213"/>
      <c r="H224" s="214" t="s">
        <v>19</v>
      </c>
      <c r="I224" s="216"/>
      <c r="J224" s="213"/>
      <c r="K224" s="213"/>
      <c r="L224" s="217"/>
      <c r="M224" s="218"/>
      <c r="N224" s="219"/>
      <c r="O224" s="219"/>
      <c r="P224" s="219"/>
      <c r="Q224" s="219"/>
      <c r="R224" s="219"/>
      <c r="S224" s="219"/>
      <c r="T224" s="220"/>
      <c r="AT224" s="221" t="s">
        <v>157</v>
      </c>
      <c r="AU224" s="221" t="s">
        <v>85</v>
      </c>
      <c r="AV224" s="14" t="s">
        <v>83</v>
      </c>
      <c r="AW224" s="14" t="s">
        <v>35</v>
      </c>
      <c r="AX224" s="14" t="s">
        <v>75</v>
      </c>
      <c r="AY224" s="221" t="s">
        <v>112</v>
      </c>
    </row>
    <row r="225" spans="1:65" s="13" customFormat="1" ht="11.25" x14ac:dyDescent="0.2">
      <c r="B225" s="201"/>
      <c r="C225" s="202"/>
      <c r="D225" s="189" t="s">
        <v>157</v>
      </c>
      <c r="E225" s="203" t="s">
        <v>19</v>
      </c>
      <c r="F225" s="204" t="s">
        <v>222</v>
      </c>
      <c r="G225" s="202"/>
      <c r="H225" s="205">
        <v>34.438000000000002</v>
      </c>
      <c r="I225" s="206"/>
      <c r="J225" s="202"/>
      <c r="K225" s="202"/>
      <c r="L225" s="207"/>
      <c r="M225" s="208"/>
      <c r="N225" s="209"/>
      <c r="O225" s="209"/>
      <c r="P225" s="209"/>
      <c r="Q225" s="209"/>
      <c r="R225" s="209"/>
      <c r="S225" s="209"/>
      <c r="T225" s="210"/>
      <c r="AT225" s="211" t="s">
        <v>157</v>
      </c>
      <c r="AU225" s="211" t="s">
        <v>85</v>
      </c>
      <c r="AV225" s="13" t="s">
        <v>85</v>
      </c>
      <c r="AW225" s="13" t="s">
        <v>35</v>
      </c>
      <c r="AX225" s="13" t="s">
        <v>75</v>
      </c>
      <c r="AY225" s="211" t="s">
        <v>112</v>
      </c>
    </row>
    <row r="226" spans="1:65" s="13" customFormat="1" ht="11.25" x14ac:dyDescent="0.2">
      <c r="B226" s="201"/>
      <c r="C226" s="202"/>
      <c r="D226" s="189" t="s">
        <v>157</v>
      </c>
      <c r="E226" s="203" t="s">
        <v>19</v>
      </c>
      <c r="F226" s="204" t="s">
        <v>223</v>
      </c>
      <c r="G226" s="202"/>
      <c r="H226" s="205">
        <v>20.468</v>
      </c>
      <c r="I226" s="206"/>
      <c r="J226" s="202"/>
      <c r="K226" s="202"/>
      <c r="L226" s="207"/>
      <c r="M226" s="208"/>
      <c r="N226" s="209"/>
      <c r="O226" s="209"/>
      <c r="P226" s="209"/>
      <c r="Q226" s="209"/>
      <c r="R226" s="209"/>
      <c r="S226" s="209"/>
      <c r="T226" s="210"/>
      <c r="AT226" s="211" t="s">
        <v>157</v>
      </c>
      <c r="AU226" s="211" t="s">
        <v>85</v>
      </c>
      <c r="AV226" s="13" t="s">
        <v>85</v>
      </c>
      <c r="AW226" s="13" t="s">
        <v>35</v>
      </c>
      <c r="AX226" s="13" t="s">
        <v>75</v>
      </c>
      <c r="AY226" s="211" t="s">
        <v>112</v>
      </c>
    </row>
    <row r="227" spans="1:65" s="14" customFormat="1" ht="11.25" x14ac:dyDescent="0.2">
      <c r="B227" s="212"/>
      <c r="C227" s="213"/>
      <c r="D227" s="189" t="s">
        <v>157</v>
      </c>
      <c r="E227" s="214" t="s">
        <v>19</v>
      </c>
      <c r="F227" s="215" t="s">
        <v>224</v>
      </c>
      <c r="G227" s="213"/>
      <c r="H227" s="214" t="s">
        <v>19</v>
      </c>
      <c r="I227" s="216"/>
      <c r="J227" s="213"/>
      <c r="K227" s="213"/>
      <c r="L227" s="217"/>
      <c r="M227" s="218"/>
      <c r="N227" s="219"/>
      <c r="O227" s="219"/>
      <c r="P227" s="219"/>
      <c r="Q227" s="219"/>
      <c r="R227" s="219"/>
      <c r="S227" s="219"/>
      <c r="T227" s="220"/>
      <c r="AT227" s="221" t="s">
        <v>157</v>
      </c>
      <c r="AU227" s="221" t="s">
        <v>85</v>
      </c>
      <c r="AV227" s="14" t="s">
        <v>83</v>
      </c>
      <c r="AW227" s="14" t="s">
        <v>35</v>
      </c>
      <c r="AX227" s="14" t="s">
        <v>75</v>
      </c>
      <c r="AY227" s="221" t="s">
        <v>112</v>
      </c>
    </row>
    <row r="228" spans="1:65" s="13" customFormat="1" ht="11.25" x14ac:dyDescent="0.2">
      <c r="B228" s="201"/>
      <c r="C228" s="202"/>
      <c r="D228" s="189" t="s">
        <v>157</v>
      </c>
      <c r="E228" s="203" t="s">
        <v>19</v>
      </c>
      <c r="F228" s="204" t="s">
        <v>225</v>
      </c>
      <c r="G228" s="202"/>
      <c r="H228" s="205">
        <v>22.577000000000002</v>
      </c>
      <c r="I228" s="206"/>
      <c r="J228" s="202"/>
      <c r="K228" s="202"/>
      <c r="L228" s="207"/>
      <c r="M228" s="208"/>
      <c r="N228" s="209"/>
      <c r="O228" s="209"/>
      <c r="P228" s="209"/>
      <c r="Q228" s="209"/>
      <c r="R228" s="209"/>
      <c r="S228" s="209"/>
      <c r="T228" s="210"/>
      <c r="AT228" s="211" t="s">
        <v>157</v>
      </c>
      <c r="AU228" s="211" t="s">
        <v>85</v>
      </c>
      <c r="AV228" s="13" t="s">
        <v>85</v>
      </c>
      <c r="AW228" s="13" t="s">
        <v>35</v>
      </c>
      <c r="AX228" s="13" t="s">
        <v>75</v>
      </c>
      <c r="AY228" s="211" t="s">
        <v>112</v>
      </c>
    </row>
    <row r="229" spans="1:65" s="13" customFormat="1" ht="11.25" x14ac:dyDescent="0.2">
      <c r="B229" s="201"/>
      <c r="C229" s="202"/>
      <c r="D229" s="189" t="s">
        <v>157</v>
      </c>
      <c r="E229" s="203" t="s">
        <v>19</v>
      </c>
      <c r="F229" s="204" t="s">
        <v>223</v>
      </c>
      <c r="G229" s="202"/>
      <c r="H229" s="205">
        <v>20.468</v>
      </c>
      <c r="I229" s="206"/>
      <c r="J229" s="202"/>
      <c r="K229" s="202"/>
      <c r="L229" s="207"/>
      <c r="M229" s="208"/>
      <c r="N229" s="209"/>
      <c r="O229" s="209"/>
      <c r="P229" s="209"/>
      <c r="Q229" s="209"/>
      <c r="R229" s="209"/>
      <c r="S229" s="209"/>
      <c r="T229" s="210"/>
      <c r="AT229" s="211" t="s">
        <v>157</v>
      </c>
      <c r="AU229" s="211" t="s">
        <v>85</v>
      </c>
      <c r="AV229" s="13" t="s">
        <v>85</v>
      </c>
      <c r="AW229" s="13" t="s">
        <v>35</v>
      </c>
      <c r="AX229" s="13" t="s">
        <v>75</v>
      </c>
      <c r="AY229" s="211" t="s">
        <v>112</v>
      </c>
    </row>
    <row r="230" spans="1:65" s="14" customFormat="1" ht="11.25" x14ac:dyDescent="0.2">
      <c r="B230" s="212"/>
      <c r="C230" s="213"/>
      <c r="D230" s="189" t="s">
        <v>157</v>
      </c>
      <c r="E230" s="214" t="s">
        <v>19</v>
      </c>
      <c r="F230" s="215" t="s">
        <v>226</v>
      </c>
      <c r="G230" s="213"/>
      <c r="H230" s="214" t="s">
        <v>19</v>
      </c>
      <c r="I230" s="216"/>
      <c r="J230" s="213"/>
      <c r="K230" s="213"/>
      <c r="L230" s="217"/>
      <c r="M230" s="218"/>
      <c r="N230" s="219"/>
      <c r="O230" s="219"/>
      <c r="P230" s="219"/>
      <c r="Q230" s="219"/>
      <c r="R230" s="219"/>
      <c r="S230" s="219"/>
      <c r="T230" s="220"/>
      <c r="AT230" s="221" t="s">
        <v>157</v>
      </c>
      <c r="AU230" s="221" t="s">
        <v>85</v>
      </c>
      <c r="AV230" s="14" t="s">
        <v>83</v>
      </c>
      <c r="AW230" s="14" t="s">
        <v>35</v>
      </c>
      <c r="AX230" s="14" t="s">
        <v>75</v>
      </c>
      <c r="AY230" s="221" t="s">
        <v>112</v>
      </c>
    </row>
    <row r="231" spans="1:65" s="13" customFormat="1" ht="11.25" x14ac:dyDescent="0.2">
      <c r="B231" s="201"/>
      <c r="C231" s="202"/>
      <c r="D231" s="189" t="s">
        <v>157</v>
      </c>
      <c r="E231" s="203" t="s">
        <v>19</v>
      </c>
      <c r="F231" s="204" t="s">
        <v>227</v>
      </c>
      <c r="G231" s="202"/>
      <c r="H231" s="205">
        <v>47.567</v>
      </c>
      <c r="I231" s="206"/>
      <c r="J231" s="202"/>
      <c r="K231" s="202"/>
      <c r="L231" s="207"/>
      <c r="M231" s="208"/>
      <c r="N231" s="209"/>
      <c r="O231" s="209"/>
      <c r="P231" s="209"/>
      <c r="Q231" s="209"/>
      <c r="R231" s="209"/>
      <c r="S231" s="209"/>
      <c r="T231" s="210"/>
      <c r="AT231" s="211" t="s">
        <v>157</v>
      </c>
      <c r="AU231" s="211" t="s">
        <v>85</v>
      </c>
      <c r="AV231" s="13" t="s">
        <v>85</v>
      </c>
      <c r="AW231" s="13" t="s">
        <v>35</v>
      </c>
      <c r="AX231" s="13" t="s">
        <v>75</v>
      </c>
      <c r="AY231" s="211" t="s">
        <v>112</v>
      </c>
    </row>
    <row r="232" spans="1:65" s="13" customFormat="1" ht="11.25" x14ac:dyDescent="0.2">
      <c r="B232" s="201"/>
      <c r="C232" s="202"/>
      <c r="D232" s="189" t="s">
        <v>157</v>
      </c>
      <c r="E232" s="203" t="s">
        <v>19</v>
      </c>
      <c r="F232" s="204" t="s">
        <v>228</v>
      </c>
      <c r="G232" s="202"/>
      <c r="H232" s="205">
        <v>16.280999999999999</v>
      </c>
      <c r="I232" s="206"/>
      <c r="J232" s="202"/>
      <c r="K232" s="202"/>
      <c r="L232" s="207"/>
      <c r="M232" s="208"/>
      <c r="N232" s="209"/>
      <c r="O232" s="209"/>
      <c r="P232" s="209"/>
      <c r="Q232" s="209"/>
      <c r="R232" s="209"/>
      <c r="S232" s="209"/>
      <c r="T232" s="210"/>
      <c r="AT232" s="211" t="s">
        <v>157</v>
      </c>
      <c r="AU232" s="211" t="s">
        <v>85</v>
      </c>
      <c r="AV232" s="13" t="s">
        <v>85</v>
      </c>
      <c r="AW232" s="13" t="s">
        <v>35</v>
      </c>
      <c r="AX232" s="13" t="s">
        <v>75</v>
      </c>
      <c r="AY232" s="211" t="s">
        <v>112</v>
      </c>
    </row>
    <row r="233" spans="1:65" s="16" customFormat="1" ht="11.25" x14ac:dyDescent="0.2">
      <c r="B233" s="233"/>
      <c r="C233" s="234"/>
      <c r="D233" s="189" t="s">
        <v>157</v>
      </c>
      <c r="E233" s="235" t="s">
        <v>19</v>
      </c>
      <c r="F233" s="236" t="s">
        <v>232</v>
      </c>
      <c r="G233" s="234"/>
      <c r="H233" s="237">
        <v>536.17099999999994</v>
      </c>
      <c r="I233" s="238"/>
      <c r="J233" s="234"/>
      <c r="K233" s="234"/>
      <c r="L233" s="239"/>
      <c r="M233" s="240"/>
      <c r="N233" s="241"/>
      <c r="O233" s="241"/>
      <c r="P233" s="241"/>
      <c r="Q233" s="241"/>
      <c r="R233" s="241"/>
      <c r="S233" s="241"/>
      <c r="T233" s="242"/>
      <c r="AT233" s="243" t="s">
        <v>157</v>
      </c>
      <c r="AU233" s="243" t="s">
        <v>85</v>
      </c>
      <c r="AV233" s="16" t="s">
        <v>153</v>
      </c>
      <c r="AW233" s="16" t="s">
        <v>35</v>
      </c>
      <c r="AX233" s="16" t="s">
        <v>83</v>
      </c>
      <c r="AY233" s="243" t="s">
        <v>112</v>
      </c>
    </row>
    <row r="234" spans="1:65" s="2" customFormat="1" ht="24.2" customHeight="1" x14ac:dyDescent="0.2">
      <c r="A234" s="37"/>
      <c r="B234" s="38"/>
      <c r="C234" s="244" t="s">
        <v>212</v>
      </c>
      <c r="D234" s="244" t="s">
        <v>234</v>
      </c>
      <c r="E234" s="245" t="s">
        <v>284</v>
      </c>
      <c r="F234" s="246" t="s">
        <v>285</v>
      </c>
      <c r="G234" s="247" t="s">
        <v>152</v>
      </c>
      <c r="H234" s="248">
        <v>562.98</v>
      </c>
      <c r="I234" s="249"/>
      <c r="J234" s="250">
        <f>ROUND(I234*H234,2)</f>
        <v>0</v>
      </c>
      <c r="K234" s="246" t="s">
        <v>118</v>
      </c>
      <c r="L234" s="251"/>
      <c r="M234" s="252" t="s">
        <v>19</v>
      </c>
      <c r="N234" s="253" t="s">
        <v>46</v>
      </c>
      <c r="O234" s="67"/>
      <c r="P234" s="185">
        <f>O234*H234</f>
        <v>0</v>
      </c>
      <c r="Q234" s="185">
        <v>1.6000000000000001E-4</v>
      </c>
      <c r="R234" s="185">
        <f>Q234*H234</f>
        <v>9.0076800000000012E-2</v>
      </c>
      <c r="S234" s="185">
        <v>0</v>
      </c>
      <c r="T234" s="186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187" t="s">
        <v>237</v>
      </c>
      <c r="AT234" s="187" t="s">
        <v>234</v>
      </c>
      <c r="AU234" s="187" t="s">
        <v>85</v>
      </c>
      <c r="AY234" s="20" t="s">
        <v>112</v>
      </c>
      <c r="BE234" s="188">
        <f>IF(N234="základní",J234,0)</f>
        <v>0</v>
      </c>
      <c r="BF234" s="188">
        <f>IF(N234="snížená",J234,0)</f>
        <v>0</v>
      </c>
      <c r="BG234" s="188">
        <f>IF(N234="zákl. přenesená",J234,0)</f>
        <v>0</v>
      </c>
      <c r="BH234" s="188">
        <f>IF(N234="sníž. přenesená",J234,0)</f>
        <v>0</v>
      </c>
      <c r="BI234" s="188">
        <f>IF(N234="nulová",J234,0)</f>
        <v>0</v>
      </c>
      <c r="BJ234" s="20" t="s">
        <v>83</v>
      </c>
      <c r="BK234" s="188">
        <f>ROUND(I234*H234,2)</f>
        <v>0</v>
      </c>
      <c r="BL234" s="20" t="s">
        <v>212</v>
      </c>
      <c r="BM234" s="187" t="s">
        <v>286</v>
      </c>
    </row>
    <row r="235" spans="1:65" s="2" customFormat="1" ht="19.5" x14ac:dyDescent="0.2">
      <c r="A235" s="37"/>
      <c r="B235" s="38"/>
      <c r="C235" s="39"/>
      <c r="D235" s="189" t="s">
        <v>121</v>
      </c>
      <c r="E235" s="39"/>
      <c r="F235" s="190" t="s">
        <v>285</v>
      </c>
      <c r="G235" s="39"/>
      <c r="H235" s="39"/>
      <c r="I235" s="191"/>
      <c r="J235" s="39"/>
      <c r="K235" s="39"/>
      <c r="L235" s="42"/>
      <c r="M235" s="192"/>
      <c r="N235" s="193"/>
      <c r="O235" s="67"/>
      <c r="P235" s="67"/>
      <c r="Q235" s="67"/>
      <c r="R235" s="67"/>
      <c r="S235" s="67"/>
      <c r="T235" s="68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20" t="s">
        <v>121</v>
      </c>
      <c r="AU235" s="20" t="s">
        <v>85</v>
      </c>
    </row>
    <row r="236" spans="1:65" s="13" customFormat="1" ht="11.25" x14ac:dyDescent="0.2">
      <c r="B236" s="201"/>
      <c r="C236" s="202"/>
      <c r="D236" s="189" t="s">
        <v>157</v>
      </c>
      <c r="E236" s="202"/>
      <c r="F236" s="204" t="s">
        <v>287</v>
      </c>
      <c r="G236" s="202"/>
      <c r="H236" s="205">
        <v>562.98</v>
      </c>
      <c r="I236" s="206"/>
      <c r="J236" s="202"/>
      <c r="K236" s="202"/>
      <c r="L236" s="207"/>
      <c r="M236" s="208"/>
      <c r="N236" s="209"/>
      <c r="O236" s="209"/>
      <c r="P236" s="209"/>
      <c r="Q236" s="209"/>
      <c r="R236" s="209"/>
      <c r="S236" s="209"/>
      <c r="T236" s="210"/>
      <c r="AT236" s="211" t="s">
        <v>157</v>
      </c>
      <c r="AU236" s="211" t="s">
        <v>85</v>
      </c>
      <c r="AV236" s="13" t="s">
        <v>85</v>
      </c>
      <c r="AW236" s="13" t="s">
        <v>4</v>
      </c>
      <c r="AX236" s="13" t="s">
        <v>83</v>
      </c>
      <c r="AY236" s="211" t="s">
        <v>112</v>
      </c>
    </row>
    <row r="237" spans="1:65" s="2" customFormat="1" ht="37.9" customHeight="1" x14ac:dyDescent="0.2">
      <c r="A237" s="37"/>
      <c r="B237" s="38"/>
      <c r="C237" s="176" t="s">
        <v>288</v>
      </c>
      <c r="D237" s="176" t="s">
        <v>115</v>
      </c>
      <c r="E237" s="177" t="s">
        <v>289</v>
      </c>
      <c r="F237" s="178" t="s">
        <v>290</v>
      </c>
      <c r="G237" s="179" t="s">
        <v>152</v>
      </c>
      <c r="H237" s="180">
        <v>308.91399999999999</v>
      </c>
      <c r="I237" s="181"/>
      <c r="J237" s="182">
        <f>ROUND(I237*H237,2)</f>
        <v>0</v>
      </c>
      <c r="K237" s="178" t="s">
        <v>118</v>
      </c>
      <c r="L237" s="42"/>
      <c r="M237" s="183" t="s">
        <v>19</v>
      </c>
      <c r="N237" s="184" t="s">
        <v>46</v>
      </c>
      <c r="O237" s="67"/>
      <c r="P237" s="185">
        <f>O237*H237</f>
        <v>0</v>
      </c>
      <c r="Q237" s="185">
        <v>0</v>
      </c>
      <c r="R237" s="185">
        <f>Q237*H237</f>
        <v>0</v>
      </c>
      <c r="S237" s="185">
        <v>2.4E-2</v>
      </c>
      <c r="T237" s="186">
        <f>S237*H237</f>
        <v>7.4139359999999996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7" t="s">
        <v>212</v>
      </c>
      <c r="AT237" s="187" t="s">
        <v>115</v>
      </c>
      <c r="AU237" s="187" t="s">
        <v>85</v>
      </c>
      <c r="AY237" s="20" t="s">
        <v>112</v>
      </c>
      <c r="BE237" s="188">
        <f>IF(N237="základní",J237,0)</f>
        <v>0</v>
      </c>
      <c r="BF237" s="188">
        <f>IF(N237="snížená",J237,0)</f>
        <v>0</v>
      </c>
      <c r="BG237" s="188">
        <f>IF(N237="zákl. přenesená",J237,0)</f>
        <v>0</v>
      </c>
      <c r="BH237" s="188">
        <f>IF(N237="sníž. přenesená",J237,0)</f>
        <v>0</v>
      </c>
      <c r="BI237" s="188">
        <f>IF(N237="nulová",J237,0)</f>
        <v>0</v>
      </c>
      <c r="BJ237" s="20" t="s">
        <v>83</v>
      </c>
      <c r="BK237" s="188">
        <f>ROUND(I237*H237,2)</f>
        <v>0</v>
      </c>
      <c r="BL237" s="20" t="s">
        <v>212</v>
      </c>
      <c r="BM237" s="187" t="s">
        <v>291</v>
      </c>
    </row>
    <row r="238" spans="1:65" s="2" customFormat="1" ht="39" x14ac:dyDescent="0.2">
      <c r="A238" s="37"/>
      <c r="B238" s="38"/>
      <c r="C238" s="39"/>
      <c r="D238" s="189" t="s">
        <v>121</v>
      </c>
      <c r="E238" s="39"/>
      <c r="F238" s="190" t="s">
        <v>292</v>
      </c>
      <c r="G238" s="39"/>
      <c r="H238" s="39"/>
      <c r="I238" s="191"/>
      <c r="J238" s="39"/>
      <c r="K238" s="39"/>
      <c r="L238" s="42"/>
      <c r="M238" s="192"/>
      <c r="N238" s="193"/>
      <c r="O238" s="67"/>
      <c r="P238" s="67"/>
      <c r="Q238" s="67"/>
      <c r="R238" s="67"/>
      <c r="S238" s="67"/>
      <c r="T238" s="68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20" t="s">
        <v>121</v>
      </c>
      <c r="AU238" s="20" t="s">
        <v>85</v>
      </c>
    </row>
    <row r="239" spans="1:65" s="2" customFormat="1" ht="11.25" x14ac:dyDescent="0.2">
      <c r="A239" s="37"/>
      <c r="B239" s="38"/>
      <c r="C239" s="39"/>
      <c r="D239" s="194" t="s">
        <v>122</v>
      </c>
      <c r="E239" s="39"/>
      <c r="F239" s="195" t="s">
        <v>293</v>
      </c>
      <c r="G239" s="39"/>
      <c r="H239" s="39"/>
      <c r="I239" s="191"/>
      <c r="J239" s="39"/>
      <c r="K239" s="39"/>
      <c r="L239" s="42"/>
      <c r="M239" s="192"/>
      <c r="N239" s="193"/>
      <c r="O239" s="67"/>
      <c r="P239" s="67"/>
      <c r="Q239" s="67"/>
      <c r="R239" s="67"/>
      <c r="S239" s="67"/>
      <c r="T239" s="68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20" t="s">
        <v>122</v>
      </c>
      <c r="AU239" s="20" t="s">
        <v>85</v>
      </c>
    </row>
    <row r="240" spans="1:65" s="14" customFormat="1" ht="11.25" x14ac:dyDescent="0.2">
      <c r="B240" s="212"/>
      <c r="C240" s="213"/>
      <c r="D240" s="189" t="s">
        <v>157</v>
      </c>
      <c r="E240" s="214" t="s">
        <v>19</v>
      </c>
      <c r="F240" s="215" t="s">
        <v>256</v>
      </c>
      <c r="G240" s="213"/>
      <c r="H240" s="214" t="s">
        <v>19</v>
      </c>
      <c r="I240" s="216"/>
      <c r="J240" s="213"/>
      <c r="K240" s="213"/>
      <c r="L240" s="217"/>
      <c r="M240" s="218"/>
      <c r="N240" s="219"/>
      <c r="O240" s="219"/>
      <c r="P240" s="219"/>
      <c r="Q240" s="219"/>
      <c r="R240" s="219"/>
      <c r="S240" s="219"/>
      <c r="T240" s="220"/>
      <c r="AT240" s="221" t="s">
        <v>157</v>
      </c>
      <c r="AU240" s="221" t="s">
        <v>85</v>
      </c>
      <c r="AV240" s="14" t="s">
        <v>83</v>
      </c>
      <c r="AW240" s="14" t="s">
        <v>35</v>
      </c>
      <c r="AX240" s="14" t="s">
        <v>75</v>
      </c>
      <c r="AY240" s="221" t="s">
        <v>112</v>
      </c>
    </row>
    <row r="241" spans="2:51" s="13" customFormat="1" ht="11.25" x14ac:dyDescent="0.2">
      <c r="B241" s="201"/>
      <c r="C241" s="202"/>
      <c r="D241" s="189" t="s">
        <v>157</v>
      </c>
      <c r="E241" s="203" t="s">
        <v>19</v>
      </c>
      <c r="F241" s="204" t="s">
        <v>257</v>
      </c>
      <c r="G241" s="202"/>
      <c r="H241" s="205">
        <v>413.04</v>
      </c>
      <c r="I241" s="206"/>
      <c r="J241" s="202"/>
      <c r="K241" s="202"/>
      <c r="L241" s="207"/>
      <c r="M241" s="208"/>
      <c r="N241" s="209"/>
      <c r="O241" s="209"/>
      <c r="P241" s="209"/>
      <c r="Q241" s="209"/>
      <c r="R241" s="209"/>
      <c r="S241" s="209"/>
      <c r="T241" s="210"/>
      <c r="AT241" s="211" t="s">
        <v>157</v>
      </c>
      <c r="AU241" s="211" t="s">
        <v>85</v>
      </c>
      <c r="AV241" s="13" t="s">
        <v>85</v>
      </c>
      <c r="AW241" s="13" t="s">
        <v>35</v>
      </c>
      <c r="AX241" s="13" t="s">
        <v>75</v>
      </c>
      <c r="AY241" s="211" t="s">
        <v>112</v>
      </c>
    </row>
    <row r="242" spans="2:51" s="14" customFormat="1" ht="11.25" x14ac:dyDescent="0.2">
      <c r="B242" s="212"/>
      <c r="C242" s="213"/>
      <c r="D242" s="189" t="s">
        <v>157</v>
      </c>
      <c r="E242" s="214" t="s">
        <v>19</v>
      </c>
      <c r="F242" s="215" t="s">
        <v>258</v>
      </c>
      <c r="G242" s="213"/>
      <c r="H242" s="214" t="s">
        <v>19</v>
      </c>
      <c r="I242" s="216"/>
      <c r="J242" s="213"/>
      <c r="K242" s="213"/>
      <c r="L242" s="217"/>
      <c r="M242" s="218"/>
      <c r="N242" s="219"/>
      <c r="O242" s="219"/>
      <c r="P242" s="219"/>
      <c r="Q242" s="219"/>
      <c r="R242" s="219"/>
      <c r="S242" s="219"/>
      <c r="T242" s="220"/>
      <c r="AT242" s="221" t="s">
        <v>157</v>
      </c>
      <c r="AU242" s="221" t="s">
        <v>85</v>
      </c>
      <c r="AV242" s="14" t="s">
        <v>83</v>
      </c>
      <c r="AW242" s="14" t="s">
        <v>35</v>
      </c>
      <c r="AX242" s="14" t="s">
        <v>75</v>
      </c>
      <c r="AY242" s="221" t="s">
        <v>112</v>
      </c>
    </row>
    <row r="243" spans="2:51" s="13" customFormat="1" ht="11.25" x14ac:dyDescent="0.2">
      <c r="B243" s="201"/>
      <c r="C243" s="202"/>
      <c r="D243" s="189" t="s">
        <v>157</v>
      </c>
      <c r="E243" s="203" t="s">
        <v>19</v>
      </c>
      <c r="F243" s="204" t="s">
        <v>259</v>
      </c>
      <c r="G243" s="202"/>
      <c r="H243" s="205">
        <v>-61.341999999999999</v>
      </c>
      <c r="I243" s="206"/>
      <c r="J243" s="202"/>
      <c r="K243" s="202"/>
      <c r="L243" s="207"/>
      <c r="M243" s="208"/>
      <c r="N243" s="209"/>
      <c r="O243" s="209"/>
      <c r="P243" s="209"/>
      <c r="Q243" s="209"/>
      <c r="R243" s="209"/>
      <c r="S243" s="209"/>
      <c r="T243" s="210"/>
      <c r="AT243" s="211" t="s">
        <v>157</v>
      </c>
      <c r="AU243" s="211" t="s">
        <v>85</v>
      </c>
      <c r="AV243" s="13" t="s">
        <v>85</v>
      </c>
      <c r="AW243" s="13" t="s">
        <v>35</v>
      </c>
      <c r="AX243" s="13" t="s">
        <v>75</v>
      </c>
      <c r="AY243" s="211" t="s">
        <v>112</v>
      </c>
    </row>
    <row r="244" spans="2:51" s="14" customFormat="1" ht="11.25" x14ac:dyDescent="0.2">
      <c r="B244" s="212"/>
      <c r="C244" s="213"/>
      <c r="D244" s="189" t="s">
        <v>157</v>
      </c>
      <c r="E244" s="214" t="s">
        <v>19</v>
      </c>
      <c r="F244" s="215" t="s">
        <v>260</v>
      </c>
      <c r="G244" s="213"/>
      <c r="H244" s="214" t="s">
        <v>19</v>
      </c>
      <c r="I244" s="216"/>
      <c r="J244" s="213"/>
      <c r="K244" s="213"/>
      <c r="L244" s="217"/>
      <c r="M244" s="218"/>
      <c r="N244" s="219"/>
      <c r="O244" s="219"/>
      <c r="P244" s="219"/>
      <c r="Q244" s="219"/>
      <c r="R244" s="219"/>
      <c r="S244" s="219"/>
      <c r="T244" s="220"/>
      <c r="AT244" s="221" t="s">
        <v>157</v>
      </c>
      <c r="AU244" s="221" t="s">
        <v>85</v>
      </c>
      <c r="AV244" s="14" t="s">
        <v>83</v>
      </c>
      <c r="AW244" s="14" t="s">
        <v>35</v>
      </c>
      <c r="AX244" s="14" t="s">
        <v>75</v>
      </c>
      <c r="AY244" s="221" t="s">
        <v>112</v>
      </c>
    </row>
    <row r="245" spans="2:51" s="13" customFormat="1" ht="11.25" x14ac:dyDescent="0.2">
      <c r="B245" s="201"/>
      <c r="C245" s="202"/>
      <c r="D245" s="189" t="s">
        <v>157</v>
      </c>
      <c r="E245" s="203" t="s">
        <v>19</v>
      </c>
      <c r="F245" s="204" t="s">
        <v>261</v>
      </c>
      <c r="G245" s="202"/>
      <c r="H245" s="205">
        <v>-48.654000000000003</v>
      </c>
      <c r="I245" s="206"/>
      <c r="J245" s="202"/>
      <c r="K245" s="202"/>
      <c r="L245" s="207"/>
      <c r="M245" s="208"/>
      <c r="N245" s="209"/>
      <c r="O245" s="209"/>
      <c r="P245" s="209"/>
      <c r="Q245" s="209"/>
      <c r="R245" s="209"/>
      <c r="S245" s="209"/>
      <c r="T245" s="210"/>
      <c r="AT245" s="211" t="s">
        <v>157</v>
      </c>
      <c r="AU245" s="211" t="s">
        <v>85</v>
      </c>
      <c r="AV245" s="13" t="s">
        <v>85</v>
      </c>
      <c r="AW245" s="13" t="s">
        <v>35</v>
      </c>
      <c r="AX245" s="13" t="s">
        <v>75</v>
      </c>
      <c r="AY245" s="211" t="s">
        <v>112</v>
      </c>
    </row>
    <row r="246" spans="2:51" s="14" customFormat="1" ht="11.25" x14ac:dyDescent="0.2">
      <c r="B246" s="212"/>
      <c r="C246" s="213"/>
      <c r="D246" s="189" t="s">
        <v>157</v>
      </c>
      <c r="E246" s="214" t="s">
        <v>19</v>
      </c>
      <c r="F246" s="215" t="s">
        <v>262</v>
      </c>
      <c r="G246" s="213"/>
      <c r="H246" s="214" t="s">
        <v>19</v>
      </c>
      <c r="I246" s="216"/>
      <c r="J246" s="213"/>
      <c r="K246" s="213"/>
      <c r="L246" s="217"/>
      <c r="M246" s="218"/>
      <c r="N246" s="219"/>
      <c r="O246" s="219"/>
      <c r="P246" s="219"/>
      <c r="Q246" s="219"/>
      <c r="R246" s="219"/>
      <c r="S246" s="219"/>
      <c r="T246" s="220"/>
      <c r="AT246" s="221" t="s">
        <v>157</v>
      </c>
      <c r="AU246" s="221" t="s">
        <v>85</v>
      </c>
      <c r="AV246" s="14" t="s">
        <v>83</v>
      </c>
      <c r="AW246" s="14" t="s">
        <v>35</v>
      </c>
      <c r="AX246" s="14" t="s">
        <v>75</v>
      </c>
      <c r="AY246" s="221" t="s">
        <v>112</v>
      </c>
    </row>
    <row r="247" spans="2:51" s="13" customFormat="1" ht="11.25" x14ac:dyDescent="0.2">
      <c r="B247" s="201"/>
      <c r="C247" s="202"/>
      <c r="D247" s="189" t="s">
        <v>157</v>
      </c>
      <c r="E247" s="203" t="s">
        <v>19</v>
      </c>
      <c r="F247" s="204" t="s">
        <v>263</v>
      </c>
      <c r="G247" s="202"/>
      <c r="H247" s="205">
        <v>-34.502000000000002</v>
      </c>
      <c r="I247" s="206"/>
      <c r="J247" s="202"/>
      <c r="K247" s="202"/>
      <c r="L247" s="207"/>
      <c r="M247" s="208"/>
      <c r="N247" s="209"/>
      <c r="O247" s="209"/>
      <c r="P247" s="209"/>
      <c r="Q247" s="209"/>
      <c r="R247" s="209"/>
      <c r="S247" s="209"/>
      <c r="T247" s="210"/>
      <c r="AT247" s="211" t="s">
        <v>157</v>
      </c>
      <c r="AU247" s="211" t="s">
        <v>85</v>
      </c>
      <c r="AV247" s="13" t="s">
        <v>85</v>
      </c>
      <c r="AW247" s="13" t="s">
        <v>35</v>
      </c>
      <c r="AX247" s="13" t="s">
        <v>75</v>
      </c>
      <c r="AY247" s="211" t="s">
        <v>112</v>
      </c>
    </row>
    <row r="248" spans="2:51" s="14" customFormat="1" ht="11.25" x14ac:dyDescent="0.2">
      <c r="B248" s="212"/>
      <c r="C248" s="213"/>
      <c r="D248" s="189" t="s">
        <v>157</v>
      </c>
      <c r="E248" s="214" t="s">
        <v>19</v>
      </c>
      <c r="F248" s="215" t="s">
        <v>264</v>
      </c>
      <c r="G248" s="213"/>
      <c r="H248" s="214" t="s">
        <v>19</v>
      </c>
      <c r="I248" s="216"/>
      <c r="J248" s="213"/>
      <c r="K248" s="213"/>
      <c r="L248" s="217"/>
      <c r="M248" s="218"/>
      <c r="N248" s="219"/>
      <c r="O248" s="219"/>
      <c r="P248" s="219"/>
      <c r="Q248" s="219"/>
      <c r="R248" s="219"/>
      <c r="S248" s="219"/>
      <c r="T248" s="220"/>
      <c r="AT248" s="221" t="s">
        <v>157</v>
      </c>
      <c r="AU248" s="221" t="s">
        <v>85</v>
      </c>
      <c r="AV248" s="14" t="s">
        <v>83</v>
      </c>
      <c r="AW248" s="14" t="s">
        <v>35</v>
      </c>
      <c r="AX248" s="14" t="s">
        <v>75</v>
      </c>
      <c r="AY248" s="221" t="s">
        <v>112</v>
      </c>
    </row>
    <row r="249" spans="2:51" s="13" customFormat="1" ht="11.25" x14ac:dyDescent="0.2">
      <c r="B249" s="201"/>
      <c r="C249" s="202"/>
      <c r="D249" s="189" t="s">
        <v>157</v>
      </c>
      <c r="E249" s="203" t="s">
        <v>19</v>
      </c>
      <c r="F249" s="204" t="s">
        <v>265</v>
      </c>
      <c r="G249" s="202"/>
      <c r="H249" s="205">
        <v>-0.627</v>
      </c>
      <c r="I249" s="206"/>
      <c r="J249" s="202"/>
      <c r="K249" s="202"/>
      <c r="L249" s="207"/>
      <c r="M249" s="208"/>
      <c r="N249" s="209"/>
      <c r="O249" s="209"/>
      <c r="P249" s="209"/>
      <c r="Q249" s="209"/>
      <c r="R249" s="209"/>
      <c r="S249" s="209"/>
      <c r="T249" s="210"/>
      <c r="AT249" s="211" t="s">
        <v>157</v>
      </c>
      <c r="AU249" s="211" t="s">
        <v>85</v>
      </c>
      <c r="AV249" s="13" t="s">
        <v>85</v>
      </c>
      <c r="AW249" s="13" t="s">
        <v>35</v>
      </c>
      <c r="AX249" s="13" t="s">
        <v>75</v>
      </c>
      <c r="AY249" s="211" t="s">
        <v>112</v>
      </c>
    </row>
    <row r="250" spans="2:51" s="14" customFormat="1" ht="11.25" x14ac:dyDescent="0.2">
      <c r="B250" s="212"/>
      <c r="C250" s="213"/>
      <c r="D250" s="189" t="s">
        <v>157</v>
      </c>
      <c r="E250" s="214" t="s">
        <v>19</v>
      </c>
      <c r="F250" s="215" t="s">
        <v>266</v>
      </c>
      <c r="G250" s="213"/>
      <c r="H250" s="214" t="s">
        <v>19</v>
      </c>
      <c r="I250" s="216"/>
      <c r="J250" s="213"/>
      <c r="K250" s="213"/>
      <c r="L250" s="217"/>
      <c r="M250" s="218"/>
      <c r="N250" s="219"/>
      <c r="O250" s="219"/>
      <c r="P250" s="219"/>
      <c r="Q250" s="219"/>
      <c r="R250" s="219"/>
      <c r="S250" s="219"/>
      <c r="T250" s="220"/>
      <c r="AT250" s="221" t="s">
        <v>157</v>
      </c>
      <c r="AU250" s="221" t="s">
        <v>85</v>
      </c>
      <c r="AV250" s="14" t="s">
        <v>83</v>
      </c>
      <c r="AW250" s="14" t="s">
        <v>35</v>
      </c>
      <c r="AX250" s="14" t="s">
        <v>75</v>
      </c>
      <c r="AY250" s="221" t="s">
        <v>112</v>
      </c>
    </row>
    <row r="251" spans="2:51" s="13" customFormat="1" ht="11.25" x14ac:dyDescent="0.2">
      <c r="B251" s="201"/>
      <c r="C251" s="202"/>
      <c r="D251" s="189" t="s">
        <v>157</v>
      </c>
      <c r="E251" s="203" t="s">
        <v>19</v>
      </c>
      <c r="F251" s="204" t="s">
        <v>267</v>
      </c>
      <c r="G251" s="202"/>
      <c r="H251" s="205">
        <v>-3.6819999999999999</v>
      </c>
      <c r="I251" s="206"/>
      <c r="J251" s="202"/>
      <c r="K251" s="202"/>
      <c r="L251" s="207"/>
      <c r="M251" s="208"/>
      <c r="N251" s="209"/>
      <c r="O251" s="209"/>
      <c r="P251" s="209"/>
      <c r="Q251" s="209"/>
      <c r="R251" s="209"/>
      <c r="S251" s="209"/>
      <c r="T251" s="210"/>
      <c r="AT251" s="211" t="s">
        <v>157</v>
      </c>
      <c r="AU251" s="211" t="s">
        <v>85</v>
      </c>
      <c r="AV251" s="13" t="s">
        <v>85</v>
      </c>
      <c r="AW251" s="13" t="s">
        <v>35</v>
      </c>
      <c r="AX251" s="13" t="s">
        <v>75</v>
      </c>
      <c r="AY251" s="211" t="s">
        <v>112</v>
      </c>
    </row>
    <row r="252" spans="2:51" s="14" customFormat="1" ht="11.25" x14ac:dyDescent="0.2">
      <c r="B252" s="212"/>
      <c r="C252" s="213"/>
      <c r="D252" s="189" t="s">
        <v>157</v>
      </c>
      <c r="E252" s="214" t="s">
        <v>19</v>
      </c>
      <c r="F252" s="215" t="s">
        <v>268</v>
      </c>
      <c r="G252" s="213"/>
      <c r="H252" s="214" t="s">
        <v>19</v>
      </c>
      <c r="I252" s="216"/>
      <c r="J252" s="213"/>
      <c r="K252" s="213"/>
      <c r="L252" s="217"/>
      <c r="M252" s="218"/>
      <c r="N252" s="219"/>
      <c r="O252" s="219"/>
      <c r="P252" s="219"/>
      <c r="Q252" s="219"/>
      <c r="R252" s="219"/>
      <c r="S252" s="219"/>
      <c r="T252" s="220"/>
      <c r="AT252" s="221" t="s">
        <v>157</v>
      </c>
      <c r="AU252" s="221" t="s">
        <v>85</v>
      </c>
      <c r="AV252" s="14" t="s">
        <v>83</v>
      </c>
      <c r="AW252" s="14" t="s">
        <v>35</v>
      </c>
      <c r="AX252" s="14" t="s">
        <v>75</v>
      </c>
      <c r="AY252" s="221" t="s">
        <v>112</v>
      </c>
    </row>
    <row r="253" spans="2:51" s="13" customFormat="1" ht="11.25" x14ac:dyDescent="0.2">
      <c r="B253" s="201"/>
      <c r="C253" s="202"/>
      <c r="D253" s="189" t="s">
        <v>157</v>
      </c>
      <c r="E253" s="203" t="s">
        <v>19</v>
      </c>
      <c r="F253" s="204" t="s">
        <v>269</v>
      </c>
      <c r="G253" s="202"/>
      <c r="H253" s="205">
        <v>-0.58399999999999996</v>
      </c>
      <c r="I253" s="206"/>
      <c r="J253" s="202"/>
      <c r="K253" s="202"/>
      <c r="L253" s="207"/>
      <c r="M253" s="208"/>
      <c r="N253" s="209"/>
      <c r="O253" s="209"/>
      <c r="P253" s="209"/>
      <c r="Q253" s="209"/>
      <c r="R253" s="209"/>
      <c r="S253" s="209"/>
      <c r="T253" s="210"/>
      <c r="AT253" s="211" t="s">
        <v>157</v>
      </c>
      <c r="AU253" s="211" t="s">
        <v>85</v>
      </c>
      <c r="AV253" s="13" t="s">
        <v>85</v>
      </c>
      <c r="AW253" s="13" t="s">
        <v>35</v>
      </c>
      <c r="AX253" s="13" t="s">
        <v>75</v>
      </c>
      <c r="AY253" s="211" t="s">
        <v>112</v>
      </c>
    </row>
    <row r="254" spans="2:51" s="13" customFormat="1" ht="11.25" x14ac:dyDescent="0.2">
      <c r="B254" s="201"/>
      <c r="C254" s="202"/>
      <c r="D254" s="189" t="s">
        <v>157</v>
      </c>
      <c r="E254" s="203" t="s">
        <v>19</v>
      </c>
      <c r="F254" s="204" t="s">
        <v>270</v>
      </c>
      <c r="G254" s="202"/>
      <c r="H254" s="205">
        <v>-1.5009999999999999</v>
      </c>
      <c r="I254" s="206"/>
      <c r="J254" s="202"/>
      <c r="K254" s="202"/>
      <c r="L254" s="207"/>
      <c r="M254" s="208"/>
      <c r="N254" s="209"/>
      <c r="O254" s="209"/>
      <c r="P254" s="209"/>
      <c r="Q254" s="209"/>
      <c r="R254" s="209"/>
      <c r="S254" s="209"/>
      <c r="T254" s="210"/>
      <c r="AT254" s="211" t="s">
        <v>157</v>
      </c>
      <c r="AU254" s="211" t="s">
        <v>85</v>
      </c>
      <c r="AV254" s="13" t="s">
        <v>85</v>
      </c>
      <c r="AW254" s="13" t="s">
        <v>35</v>
      </c>
      <c r="AX254" s="13" t="s">
        <v>75</v>
      </c>
      <c r="AY254" s="211" t="s">
        <v>112</v>
      </c>
    </row>
    <row r="255" spans="2:51" s="14" customFormat="1" ht="11.25" x14ac:dyDescent="0.2">
      <c r="B255" s="212"/>
      <c r="C255" s="213"/>
      <c r="D255" s="189" t="s">
        <v>157</v>
      </c>
      <c r="E255" s="214" t="s">
        <v>19</v>
      </c>
      <c r="F255" s="215" t="s">
        <v>271</v>
      </c>
      <c r="G255" s="213"/>
      <c r="H255" s="214" t="s">
        <v>19</v>
      </c>
      <c r="I255" s="216"/>
      <c r="J255" s="213"/>
      <c r="K255" s="213"/>
      <c r="L255" s="217"/>
      <c r="M255" s="218"/>
      <c r="N255" s="219"/>
      <c r="O255" s="219"/>
      <c r="P255" s="219"/>
      <c r="Q255" s="219"/>
      <c r="R255" s="219"/>
      <c r="S255" s="219"/>
      <c r="T255" s="220"/>
      <c r="AT255" s="221" t="s">
        <v>157</v>
      </c>
      <c r="AU255" s="221" t="s">
        <v>85</v>
      </c>
      <c r="AV255" s="14" t="s">
        <v>83</v>
      </c>
      <c r="AW255" s="14" t="s">
        <v>35</v>
      </c>
      <c r="AX255" s="14" t="s">
        <v>75</v>
      </c>
      <c r="AY255" s="221" t="s">
        <v>112</v>
      </c>
    </row>
    <row r="256" spans="2:51" s="13" customFormat="1" ht="11.25" x14ac:dyDescent="0.2">
      <c r="B256" s="201"/>
      <c r="C256" s="202"/>
      <c r="D256" s="189" t="s">
        <v>157</v>
      </c>
      <c r="E256" s="203" t="s">
        <v>19</v>
      </c>
      <c r="F256" s="204" t="s">
        <v>272</v>
      </c>
      <c r="G256" s="202"/>
      <c r="H256" s="205">
        <v>103.52</v>
      </c>
      <c r="I256" s="206"/>
      <c r="J256" s="202"/>
      <c r="K256" s="202"/>
      <c r="L256" s="207"/>
      <c r="M256" s="208"/>
      <c r="N256" s="209"/>
      <c r="O256" s="209"/>
      <c r="P256" s="209"/>
      <c r="Q256" s="209"/>
      <c r="R256" s="209"/>
      <c r="S256" s="209"/>
      <c r="T256" s="210"/>
      <c r="AT256" s="211" t="s">
        <v>157</v>
      </c>
      <c r="AU256" s="211" t="s">
        <v>85</v>
      </c>
      <c r="AV256" s="13" t="s">
        <v>85</v>
      </c>
      <c r="AW256" s="13" t="s">
        <v>35</v>
      </c>
      <c r="AX256" s="13" t="s">
        <v>75</v>
      </c>
      <c r="AY256" s="211" t="s">
        <v>112</v>
      </c>
    </row>
    <row r="257" spans="1:65" s="14" customFormat="1" ht="11.25" x14ac:dyDescent="0.2">
      <c r="B257" s="212"/>
      <c r="C257" s="213"/>
      <c r="D257" s="189" t="s">
        <v>157</v>
      </c>
      <c r="E257" s="214" t="s">
        <v>19</v>
      </c>
      <c r="F257" s="215" t="s">
        <v>273</v>
      </c>
      <c r="G257" s="213"/>
      <c r="H257" s="214" t="s">
        <v>19</v>
      </c>
      <c r="I257" s="216"/>
      <c r="J257" s="213"/>
      <c r="K257" s="213"/>
      <c r="L257" s="217"/>
      <c r="M257" s="218"/>
      <c r="N257" s="219"/>
      <c r="O257" s="219"/>
      <c r="P257" s="219"/>
      <c r="Q257" s="219"/>
      <c r="R257" s="219"/>
      <c r="S257" s="219"/>
      <c r="T257" s="220"/>
      <c r="AT257" s="221" t="s">
        <v>157</v>
      </c>
      <c r="AU257" s="221" t="s">
        <v>85</v>
      </c>
      <c r="AV257" s="14" t="s">
        <v>83</v>
      </c>
      <c r="AW257" s="14" t="s">
        <v>35</v>
      </c>
      <c r="AX257" s="14" t="s">
        <v>75</v>
      </c>
      <c r="AY257" s="221" t="s">
        <v>112</v>
      </c>
    </row>
    <row r="258" spans="1:65" s="13" customFormat="1" ht="11.25" x14ac:dyDescent="0.2">
      <c r="B258" s="201"/>
      <c r="C258" s="202"/>
      <c r="D258" s="189" t="s">
        <v>157</v>
      </c>
      <c r="E258" s="203" t="s">
        <v>19</v>
      </c>
      <c r="F258" s="204" t="s">
        <v>274</v>
      </c>
      <c r="G258" s="202"/>
      <c r="H258" s="205">
        <v>-56.753999999999998</v>
      </c>
      <c r="I258" s="206"/>
      <c r="J258" s="202"/>
      <c r="K258" s="202"/>
      <c r="L258" s="207"/>
      <c r="M258" s="208"/>
      <c r="N258" s="209"/>
      <c r="O258" s="209"/>
      <c r="P258" s="209"/>
      <c r="Q258" s="209"/>
      <c r="R258" s="209"/>
      <c r="S258" s="209"/>
      <c r="T258" s="210"/>
      <c r="AT258" s="211" t="s">
        <v>157</v>
      </c>
      <c r="AU258" s="211" t="s">
        <v>85</v>
      </c>
      <c r="AV258" s="13" t="s">
        <v>85</v>
      </c>
      <c r="AW258" s="13" t="s">
        <v>35</v>
      </c>
      <c r="AX258" s="13" t="s">
        <v>75</v>
      </c>
      <c r="AY258" s="211" t="s">
        <v>112</v>
      </c>
    </row>
    <row r="259" spans="1:65" s="16" customFormat="1" ht="11.25" x14ac:dyDescent="0.2">
      <c r="B259" s="233"/>
      <c r="C259" s="234"/>
      <c r="D259" s="189" t="s">
        <v>157</v>
      </c>
      <c r="E259" s="235" t="s">
        <v>19</v>
      </c>
      <c r="F259" s="236" t="s">
        <v>232</v>
      </c>
      <c r="G259" s="234"/>
      <c r="H259" s="237">
        <v>308.91399999999999</v>
      </c>
      <c r="I259" s="238"/>
      <c r="J259" s="234"/>
      <c r="K259" s="234"/>
      <c r="L259" s="239"/>
      <c r="M259" s="240"/>
      <c r="N259" s="241"/>
      <c r="O259" s="241"/>
      <c r="P259" s="241"/>
      <c r="Q259" s="241"/>
      <c r="R259" s="241"/>
      <c r="S259" s="241"/>
      <c r="T259" s="242"/>
      <c r="AT259" s="243" t="s">
        <v>157</v>
      </c>
      <c r="AU259" s="243" t="s">
        <v>85</v>
      </c>
      <c r="AV259" s="16" t="s">
        <v>153</v>
      </c>
      <c r="AW259" s="16" t="s">
        <v>35</v>
      </c>
      <c r="AX259" s="16" t="s">
        <v>83</v>
      </c>
      <c r="AY259" s="243" t="s">
        <v>112</v>
      </c>
    </row>
    <row r="260" spans="1:65" s="2" customFormat="1" ht="24.2" customHeight="1" x14ac:dyDescent="0.2">
      <c r="A260" s="37"/>
      <c r="B260" s="38"/>
      <c r="C260" s="176" t="s">
        <v>294</v>
      </c>
      <c r="D260" s="176" t="s">
        <v>115</v>
      </c>
      <c r="E260" s="177" t="s">
        <v>295</v>
      </c>
      <c r="F260" s="178" t="s">
        <v>296</v>
      </c>
      <c r="G260" s="179" t="s">
        <v>189</v>
      </c>
      <c r="H260" s="180">
        <v>4.3410000000000002</v>
      </c>
      <c r="I260" s="181"/>
      <c r="J260" s="182">
        <f>ROUND(I260*H260,2)</f>
        <v>0</v>
      </c>
      <c r="K260" s="178" t="s">
        <v>118</v>
      </c>
      <c r="L260" s="42"/>
      <c r="M260" s="183" t="s">
        <v>19</v>
      </c>
      <c r="N260" s="184" t="s">
        <v>46</v>
      </c>
      <c r="O260" s="67"/>
      <c r="P260" s="185">
        <f>O260*H260</f>
        <v>0</v>
      </c>
      <c r="Q260" s="185">
        <v>0</v>
      </c>
      <c r="R260" s="185">
        <f>Q260*H260</f>
        <v>0</v>
      </c>
      <c r="S260" s="185">
        <v>0</v>
      </c>
      <c r="T260" s="186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7" t="s">
        <v>212</v>
      </c>
      <c r="AT260" s="187" t="s">
        <v>115</v>
      </c>
      <c r="AU260" s="187" t="s">
        <v>85</v>
      </c>
      <c r="AY260" s="20" t="s">
        <v>112</v>
      </c>
      <c r="BE260" s="188">
        <f>IF(N260="základní",J260,0)</f>
        <v>0</v>
      </c>
      <c r="BF260" s="188">
        <f>IF(N260="snížená",J260,0)</f>
        <v>0</v>
      </c>
      <c r="BG260" s="188">
        <f>IF(N260="zákl. přenesená",J260,0)</f>
        <v>0</v>
      </c>
      <c r="BH260" s="188">
        <f>IF(N260="sníž. přenesená",J260,0)</f>
        <v>0</v>
      </c>
      <c r="BI260" s="188">
        <f>IF(N260="nulová",J260,0)</f>
        <v>0</v>
      </c>
      <c r="BJ260" s="20" t="s">
        <v>83</v>
      </c>
      <c r="BK260" s="188">
        <f>ROUND(I260*H260,2)</f>
        <v>0</v>
      </c>
      <c r="BL260" s="20" t="s">
        <v>212</v>
      </c>
      <c r="BM260" s="187" t="s">
        <v>297</v>
      </c>
    </row>
    <row r="261" spans="1:65" s="2" customFormat="1" ht="29.25" x14ac:dyDescent="0.2">
      <c r="A261" s="37"/>
      <c r="B261" s="38"/>
      <c r="C261" s="39"/>
      <c r="D261" s="189" t="s">
        <v>121</v>
      </c>
      <c r="E261" s="39"/>
      <c r="F261" s="190" t="s">
        <v>298</v>
      </c>
      <c r="G261" s="39"/>
      <c r="H261" s="39"/>
      <c r="I261" s="191"/>
      <c r="J261" s="39"/>
      <c r="K261" s="39"/>
      <c r="L261" s="42"/>
      <c r="M261" s="192"/>
      <c r="N261" s="193"/>
      <c r="O261" s="67"/>
      <c r="P261" s="67"/>
      <c r="Q261" s="67"/>
      <c r="R261" s="67"/>
      <c r="S261" s="67"/>
      <c r="T261" s="68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20" t="s">
        <v>121</v>
      </c>
      <c r="AU261" s="20" t="s">
        <v>85</v>
      </c>
    </row>
    <row r="262" spans="1:65" s="2" customFormat="1" ht="11.25" x14ac:dyDescent="0.2">
      <c r="A262" s="37"/>
      <c r="B262" s="38"/>
      <c r="C262" s="39"/>
      <c r="D262" s="194" t="s">
        <v>122</v>
      </c>
      <c r="E262" s="39"/>
      <c r="F262" s="195" t="s">
        <v>299</v>
      </c>
      <c r="G262" s="39"/>
      <c r="H262" s="39"/>
      <c r="I262" s="191"/>
      <c r="J262" s="39"/>
      <c r="K262" s="39"/>
      <c r="L262" s="42"/>
      <c r="M262" s="192"/>
      <c r="N262" s="193"/>
      <c r="O262" s="67"/>
      <c r="P262" s="67"/>
      <c r="Q262" s="67"/>
      <c r="R262" s="67"/>
      <c r="S262" s="67"/>
      <c r="T262" s="68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20" t="s">
        <v>122</v>
      </c>
      <c r="AU262" s="20" t="s">
        <v>85</v>
      </c>
    </row>
    <row r="263" spans="1:65" s="12" customFormat="1" ht="22.9" customHeight="1" x14ac:dyDescent="0.2">
      <c r="B263" s="160"/>
      <c r="C263" s="161"/>
      <c r="D263" s="162" t="s">
        <v>74</v>
      </c>
      <c r="E263" s="174" t="s">
        <v>300</v>
      </c>
      <c r="F263" s="174" t="s">
        <v>301</v>
      </c>
      <c r="G263" s="161"/>
      <c r="H263" s="161"/>
      <c r="I263" s="164"/>
      <c r="J263" s="175">
        <f>BK263</f>
        <v>0</v>
      </c>
      <c r="K263" s="161"/>
      <c r="L263" s="166"/>
      <c r="M263" s="167"/>
      <c r="N263" s="168"/>
      <c r="O263" s="168"/>
      <c r="P263" s="169">
        <f>SUM(P264:P271)</f>
        <v>0</v>
      </c>
      <c r="Q263" s="168"/>
      <c r="R263" s="169">
        <f>SUM(R264:R271)</f>
        <v>3.7699999999999999E-3</v>
      </c>
      <c r="S263" s="168"/>
      <c r="T263" s="170">
        <f>SUM(T264:T271)</f>
        <v>0.22164999999999999</v>
      </c>
      <c r="AR263" s="171" t="s">
        <v>85</v>
      </c>
      <c r="AT263" s="172" t="s">
        <v>74</v>
      </c>
      <c r="AU263" s="172" t="s">
        <v>83</v>
      </c>
      <c r="AY263" s="171" t="s">
        <v>112</v>
      </c>
      <c r="BK263" s="173">
        <f>SUM(BK264:BK271)</f>
        <v>0</v>
      </c>
    </row>
    <row r="264" spans="1:65" s="2" customFormat="1" ht="24.2" customHeight="1" x14ac:dyDescent="0.2">
      <c r="A264" s="37"/>
      <c r="B264" s="38"/>
      <c r="C264" s="176" t="s">
        <v>302</v>
      </c>
      <c r="D264" s="176" t="s">
        <v>115</v>
      </c>
      <c r="E264" s="177" t="s">
        <v>303</v>
      </c>
      <c r="F264" s="178" t="s">
        <v>304</v>
      </c>
      <c r="G264" s="179" t="s">
        <v>305</v>
      </c>
      <c r="H264" s="180">
        <v>13</v>
      </c>
      <c r="I264" s="181"/>
      <c r="J264" s="182">
        <f>ROUND(I264*H264,2)</f>
        <v>0</v>
      </c>
      <c r="K264" s="178" t="s">
        <v>19</v>
      </c>
      <c r="L264" s="42"/>
      <c r="M264" s="183" t="s">
        <v>19</v>
      </c>
      <c r="N264" s="184" t="s">
        <v>46</v>
      </c>
      <c r="O264" s="67"/>
      <c r="P264" s="185">
        <f>O264*H264</f>
        <v>0</v>
      </c>
      <c r="Q264" s="185">
        <v>0</v>
      </c>
      <c r="R264" s="185">
        <f>Q264*H264</f>
        <v>0</v>
      </c>
      <c r="S264" s="185">
        <v>1.7049999999999999E-2</v>
      </c>
      <c r="T264" s="186">
        <f>S264*H264</f>
        <v>0.22164999999999999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87" t="s">
        <v>212</v>
      </c>
      <c r="AT264" s="187" t="s">
        <v>115</v>
      </c>
      <c r="AU264" s="187" t="s">
        <v>85</v>
      </c>
      <c r="AY264" s="20" t="s">
        <v>112</v>
      </c>
      <c r="BE264" s="188">
        <f>IF(N264="základní",J264,0)</f>
        <v>0</v>
      </c>
      <c r="BF264" s="188">
        <f>IF(N264="snížená",J264,0)</f>
        <v>0</v>
      </c>
      <c r="BG264" s="188">
        <f>IF(N264="zákl. přenesená",J264,0)</f>
        <v>0</v>
      </c>
      <c r="BH264" s="188">
        <f>IF(N264="sníž. přenesená",J264,0)</f>
        <v>0</v>
      </c>
      <c r="BI264" s="188">
        <f>IF(N264="nulová",J264,0)</f>
        <v>0</v>
      </c>
      <c r="BJ264" s="20" t="s">
        <v>83</v>
      </c>
      <c r="BK264" s="188">
        <f>ROUND(I264*H264,2)</f>
        <v>0</v>
      </c>
      <c r="BL264" s="20" t="s">
        <v>212</v>
      </c>
      <c r="BM264" s="187" t="s">
        <v>306</v>
      </c>
    </row>
    <row r="265" spans="1:65" s="2" customFormat="1" ht="11.25" x14ac:dyDescent="0.2">
      <c r="A265" s="37"/>
      <c r="B265" s="38"/>
      <c r="C265" s="39"/>
      <c r="D265" s="189" t="s">
        <v>121</v>
      </c>
      <c r="E265" s="39"/>
      <c r="F265" s="190" t="s">
        <v>304</v>
      </c>
      <c r="G265" s="39"/>
      <c r="H265" s="39"/>
      <c r="I265" s="191"/>
      <c r="J265" s="39"/>
      <c r="K265" s="39"/>
      <c r="L265" s="42"/>
      <c r="M265" s="192"/>
      <c r="N265" s="193"/>
      <c r="O265" s="67"/>
      <c r="P265" s="67"/>
      <c r="Q265" s="67"/>
      <c r="R265" s="67"/>
      <c r="S265" s="67"/>
      <c r="T265" s="68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20" t="s">
        <v>121</v>
      </c>
      <c r="AU265" s="20" t="s">
        <v>85</v>
      </c>
    </row>
    <row r="266" spans="1:65" s="2" customFormat="1" ht="16.5" customHeight="1" x14ac:dyDescent="0.2">
      <c r="A266" s="37"/>
      <c r="B266" s="38"/>
      <c r="C266" s="176" t="s">
        <v>307</v>
      </c>
      <c r="D266" s="176" t="s">
        <v>115</v>
      </c>
      <c r="E266" s="177" t="s">
        <v>308</v>
      </c>
      <c r="F266" s="178" t="s">
        <v>309</v>
      </c>
      <c r="G266" s="179" t="s">
        <v>305</v>
      </c>
      <c r="H266" s="180">
        <v>13</v>
      </c>
      <c r="I266" s="181"/>
      <c r="J266" s="182">
        <f>ROUND(I266*H266,2)</f>
        <v>0</v>
      </c>
      <c r="K266" s="178" t="s">
        <v>118</v>
      </c>
      <c r="L266" s="42"/>
      <c r="M266" s="183" t="s">
        <v>19</v>
      </c>
      <c r="N266" s="184" t="s">
        <v>46</v>
      </c>
      <c r="O266" s="67"/>
      <c r="P266" s="185">
        <f>O266*H266</f>
        <v>0</v>
      </c>
      <c r="Q266" s="185">
        <v>2.9E-4</v>
      </c>
      <c r="R266" s="185">
        <f>Q266*H266</f>
        <v>3.7699999999999999E-3</v>
      </c>
      <c r="S266" s="185">
        <v>0</v>
      </c>
      <c r="T266" s="186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87" t="s">
        <v>212</v>
      </c>
      <c r="AT266" s="187" t="s">
        <v>115</v>
      </c>
      <c r="AU266" s="187" t="s">
        <v>85</v>
      </c>
      <c r="AY266" s="20" t="s">
        <v>112</v>
      </c>
      <c r="BE266" s="188">
        <f>IF(N266="základní",J266,0)</f>
        <v>0</v>
      </c>
      <c r="BF266" s="188">
        <f>IF(N266="snížená",J266,0)</f>
        <v>0</v>
      </c>
      <c r="BG266" s="188">
        <f>IF(N266="zákl. přenesená",J266,0)</f>
        <v>0</v>
      </c>
      <c r="BH266" s="188">
        <f>IF(N266="sníž. přenesená",J266,0)</f>
        <v>0</v>
      </c>
      <c r="BI266" s="188">
        <f>IF(N266="nulová",J266,0)</f>
        <v>0</v>
      </c>
      <c r="BJ266" s="20" t="s">
        <v>83</v>
      </c>
      <c r="BK266" s="188">
        <f>ROUND(I266*H266,2)</f>
        <v>0</v>
      </c>
      <c r="BL266" s="20" t="s">
        <v>212</v>
      </c>
      <c r="BM266" s="187" t="s">
        <v>310</v>
      </c>
    </row>
    <row r="267" spans="1:65" s="2" customFormat="1" ht="11.25" x14ac:dyDescent="0.2">
      <c r="A267" s="37"/>
      <c r="B267" s="38"/>
      <c r="C267" s="39"/>
      <c r="D267" s="189" t="s">
        <v>121</v>
      </c>
      <c r="E267" s="39"/>
      <c r="F267" s="190" t="s">
        <v>311</v>
      </c>
      <c r="G267" s="39"/>
      <c r="H267" s="39"/>
      <c r="I267" s="191"/>
      <c r="J267" s="39"/>
      <c r="K267" s="39"/>
      <c r="L267" s="42"/>
      <c r="M267" s="192"/>
      <c r="N267" s="193"/>
      <c r="O267" s="67"/>
      <c r="P267" s="67"/>
      <c r="Q267" s="67"/>
      <c r="R267" s="67"/>
      <c r="S267" s="67"/>
      <c r="T267" s="68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20" t="s">
        <v>121</v>
      </c>
      <c r="AU267" s="20" t="s">
        <v>85</v>
      </c>
    </row>
    <row r="268" spans="1:65" s="2" customFormat="1" ht="11.25" x14ac:dyDescent="0.2">
      <c r="A268" s="37"/>
      <c r="B268" s="38"/>
      <c r="C268" s="39"/>
      <c r="D268" s="194" t="s">
        <v>122</v>
      </c>
      <c r="E268" s="39"/>
      <c r="F268" s="195" t="s">
        <v>312</v>
      </c>
      <c r="G268" s="39"/>
      <c r="H268" s="39"/>
      <c r="I268" s="191"/>
      <c r="J268" s="39"/>
      <c r="K268" s="39"/>
      <c r="L268" s="42"/>
      <c r="M268" s="192"/>
      <c r="N268" s="193"/>
      <c r="O268" s="67"/>
      <c r="P268" s="67"/>
      <c r="Q268" s="67"/>
      <c r="R268" s="67"/>
      <c r="S268" s="67"/>
      <c r="T268" s="68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20" t="s">
        <v>122</v>
      </c>
      <c r="AU268" s="20" t="s">
        <v>85</v>
      </c>
    </row>
    <row r="269" spans="1:65" s="2" customFormat="1" ht="24.2" customHeight="1" x14ac:dyDescent="0.2">
      <c r="A269" s="37"/>
      <c r="B269" s="38"/>
      <c r="C269" s="176" t="s">
        <v>7</v>
      </c>
      <c r="D269" s="176" t="s">
        <v>115</v>
      </c>
      <c r="E269" s="177" t="s">
        <v>313</v>
      </c>
      <c r="F269" s="178" t="s">
        <v>314</v>
      </c>
      <c r="G269" s="179" t="s">
        <v>189</v>
      </c>
      <c r="H269" s="180">
        <v>4.0000000000000001E-3</v>
      </c>
      <c r="I269" s="181"/>
      <c r="J269" s="182">
        <f>ROUND(I269*H269,2)</f>
        <v>0</v>
      </c>
      <c r="K269" s="178" t="s">
        <v>118</v>
      </c>
      <c r="L269" s="42"/>
      <c r="M269" s="183" t="s">
        <v>19</v>
      </c>
      <c r="N269" s="184" t="s">
        <v>46</v>
      </c>
      <c r="O269" s="67"/>
      <c r="P269" s="185">
        <f>O269*H269</f>
        <v>0</v>
      </c>
      <c r="Q269" s="185">
        <v>0</v>
      </c>
      <c r="R269" s="185">
        <f>Q269*H269</f>
        <v>0</v>
      </c>
      <c r="S269" s="185">
        <v>0</v>
      </c>
      <c r="T269" s="186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87" t="s">
        <v>212</v>
      </c>
      <c r="AT269" s="187" t="s">
        <v>115</v>
      </c>
      <c r="AU269" s="187" t="s">
        <v>85</v>
      </c>
      <c r="AY269" s="20" t="s">
        <v>112</v>
      </c>
      <c r="BE269" s="188">
        <f>IF(N269="základní",J269,0)</f>
        <v>0</v>
      </c>
      <c r="BF269" s="188">
        <f>IF(N269="snížená",J269,0)</f>
        <v>0</v>
      </c>
      <c r="BG269" s="188">
        <f>IF(N269="zákl. přenesená",J269,0)</f>
        <v>0</v>
      </c>
      <c r="BH269" s="188">
        <f>IF(N269="sníž. přenesená",J269,0)</f>
        <v>0</v>
      </c>
      <c r="BI269" s="188">
        <f>IF(N269="nulová",J269,0)</f>
        <v>0</v>
      </c>
      <c r="BJ269" s="20" t="s">
        <v>83</v>
      </c>
      <c r="BK269" s="188">
        <f>ROUND(I269*H269,2)</f>
        <v>0</v>
      </c>
      <c r="BL269" s="20" t="s">
        <v>212</v>
      </c>
      <c r="BM269" s="187" t="s">
        <v>315</v>
      </c>
    </row>
    <row r="270" spans="1:65" s="2" customFormat="1" ht="29.25" x14ac:dyDescent="0.2">
      <c r="A270" s="37"/>
      <c r="B270" s="38"/>
      <c r="C270" s="39"/>
      <c r="D270" s="189" t="s">
        <v>121</v>
      </c>
      <c r="E270" s="39"/>
      <c r="F270" s="190" t="s">
        <v>316</v>
      </c>
      <c r="G270" s="39"/>
      <c r="H270" s="39"/>
      <c r="I270" s="191"/>
      <c r="J270" s="39"/>
      <c r="K270" s="39"/>
      <c r="L270" s="42"/>
      <c r="M270" s="192"/>
      <c r="N270" s="193"/>
      <c r="O270" s="67"/>
      <c r="P270" s="67"/>
      <c r="Q270" s="67"/>
      <c r="R270" s="67"/>
      <c r="S270" s="67"/>
      <c r="T270" s="68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20" t="s">
        <v>121</v>
      </c>
      <c r="AU270" s="20" t="s">
        <v>85</v>
      </c>
    </row>
    <row r="271" spans="1:65" s="2" customFormat="1" ht="11.25" x14ac:dyDescent="0.2">
      <c r="A271" s="37"/>
      <c r="B271" s="38"/>
      <c r="C271" s="39"/>
      <c r="D271" s="194" t="s">
        <v>122</v>
      </c>
      <c r="E271" s="39"/>
      <c r="F271" s="195" t="s">
        <v>317</v>
      </c>
      <c r="G271" s="39"/>
      <c r="H271" s="39"/>
      <c r="I271" s="191"/>
      <c r="J271" s="39"/>
      <c r="K271" s="39"/>
      <c r="L271" s="42"/>
      <c r="M271" s="192"/>
      <c r="N271" s="193"/>
      <c r="O271" s="67"/>
      <c r="P271" s="67"/>
      <c r="Q271" s="67"/>
      <c r="R271" s="67"/>
      <c r="S271" s="67"/>
      <c r="T271" s="68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T271" s="20" t="s">
        <v>122</v>
      </c>
      <c r="AU271" s="20" t="s">
        <v>85</v>
      </c>
    </row>
    <row r="272" spans="1:65" s="12" customFormat="1" ht="22.9" customHeight="1" x14ac:dyDescent="0.2">
      <c r="B272" s="160"/>
      <c r="C272" s="161"/>
      <c r="D272" s="162" t="s">
        <v>74</v>
      </c>
      <c r="E272" s="174" t="s">
        <v>318</v>
      </c>
      <c r="F272" s="174" t="s">
        <v>319</v>
      </c>
      <c r="G272" s="161"/>
      <c r="H272" s="161"/>
      <c r="I272" s="164"/>
      <c r="J272" s="175">
        <f>BK272</f>
        <v>0</v>
      </c>
      <c r="K272" s="161"/>
      <c r="L272" s="166"/>
      <c r="M272" s="167"/>
      <c r="N272" s="168"/>
      <c r="O272" s="168"/>
      <c r="P272" s="169">
        <f>SUM(P273:P280)</f>
        <v>0</v>
      </c>
      <c r="Q272" s="168"/>
      <c r="R272" s="169">
        <f>SUM(R273:R280)</f>
        <v>0</v>
      </c>
      <c r="S272" s="168"/>
      <c r="T272" s="170">
        <f>SUM(T273:T280)</f>
        <v>0</v>
      </c>
      <c r="AR272" s="171" t="s">
        <v>85</v>
      </c>
      <c r="AT272" s="172" t="s">
        <v>74</v>
      </c>
      <c r="AU272" s="172" t="s">
        <v>83</v>
      </c>
      <c r="AY272" s="171" t="s">
        <v>112</v>
      </c>
      <c r="BK272" s="173">
        <f>SUM(BK273:BK280)</f>
        <v>0</v>
      </c>
    </row>
    <row r="273" spans="1:65" s="2" customFormat="1" ht="24.2" customHeight="1" x14ac:dyDescent="0.2">
      <c r="A273" s="37"/>
      <c r="B273" s="38"/>
      <c r="C273" s="176" t="s">
        <v>320</v>
      </c>
      <c r="D273" s="176" t="s">
        <v>115</v>
      </c>
      <c r="E273" s="177" t="s">
        <v>321</v>
      </c>
      <c r="F273" s="178" t="s">
        <v>322</v>
      </c>
      <c r="G273" s="179" t="s">
        <v>305</v>
      </c>
      <c r="H273" s="180">
        <v>1</v>
      </c>
      <c r="I273" s="181"/>
      <c r="J273" s="182">
        <f>ROUND(I273*H273,2)</f>
        <v>0</v>
      </c>
      <c r="K273" s="178" t="s">
        <v>118</v>
      </c>
      <c r="L273" s="42"/>
      <c r="M273" s="183" t="s">
        <v>19</v>
      </c>
      <c r="N273" s="184" t="s">
        <v>46</v>
      </c>
      <c r="O273" s="67"/>
      <c r="P273" s="185">
        <f>O273*H273</f>
        <v>0</v>
      </c>
      <c r="Q273" s="185">
        <v>0</v>
      </c>
      <c r="R273" s="185">
        <f>Q273*H273</f>
        <v>0</v>
      </c>
      <c r="S273" s="185">
        <v>0</v>
      </c>
      <c r="T273" s="186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87" t="s">
        <v>212</v>
      </c>
      <c r="AT273" s="187" t="s">
        <v>115</v>
      </c>
      <c r="AU273" s="187" t="s">
        <v>85</v>
      </c>
      <c r="AY273" s="20" t="s">
        <v>112</v>
      </c>
      <c r="BE273" s="188">
        <f>IF(N273="základní",J273,0)</f>
        <v>0</v>
      </c>
      <c r="BF273" s="188">
        <f>IF(N273="snížená",J273,0)</f>
        <v>0</v>
      </c>
      <c r="BG273" s="188">
        <f>IF(N273="zákl. přenesená",J273,0)</f>
        <v>0</v>
      </c>
      <c r="BH273" s="188">
        <f>IF(N273="sníž. přenesená",J273,0)</f>
        <v>0</v>
      </c>
      <c r="BI273" s="188">
        <f>IF(N273="nulová",J273,0)</f>
        <v>0</v>
      </c>
      <c r="BJ273" s="20" t="s">
        <v>83</v>
      </c>
      <c r="BK273" s="188">
        <f>ROUND(I273*H273,2)</f>
        <v>0</v>
      </c>
      <c r="BL273" s="20" t="s">
        <v>212</v>
      </c>
      <c r="BM273" s="187" t="s">
        <v>323</v>
      </c>
    </row>
    <row r="274" spans="1:65" s="2" customFormat="1" ht="29.25" x14ac:dyDescent="0.2">
      <c r="A274" s="37"/>
      <c r="B274" s="38"/>
      <c r="C274" s="39"/>
      <c r="D274" s="189" t="s">
        <v>121</v>
      </c>
      <c r="E274" s="39"/>
      <c r="F274" s="190" t="s">
        <v>324</v>
      </c>
      <c r="G274" s="39"/>
      <c r="H274" s="39"/>
      <c r="I274" s="191"/>
      <c r="J274" s="39"/>
      <c r="K274" s="39"/>
      <c r="L274" s="42"/>
      <c r="M274" s="192"/>
      <c r="N274" s="193"/>
      <c r="O274" s="67"/>
      <c r="P274" s="67"/>
      <c r="Q274" s="67"/>
      <c r="R274" s="67"/>
      <c r="S274" s="67"/>
      <c r="T274" s="68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20" t="s">
        <v>121</v>
      </c>
      <c r="AU274" s="20" t="s">
        <v>85</v>
      </c>
    </row>
    <row r="275" spans="1:65" s="2" customFormat="1" ht="11.25" x14ac:dyDescent="0.2">
      <c r="A275" s="37"/>
      <c r="B275" s="38"/>
      <c r="C275" s="39"/>
      <c r="D275" s="194" t="s">
        <v>122</v>
      </c>
      <c r="E275" s="39"/>
      <c r="F275" s="195" t="s">
        <v>325</v>
      </c>
      <c r="G275" s="39"/>
      <c r="H275" s="39"/>
      <c r="I275" s="191"/>
      <c r="J275" s="39"/>
      <c r="K275" s="39"/>
      <c r="L275" s="42"/>
      <c r="M275" s="192"/>
      <c r="N275" s="193"/>
      <c r="O275" s="67"/>
      <c r="P275" s="67"/>
      <c r="Q275" s="67"/>
      <c r="R275" s="67"/>
      <c r="S275" s="67"/>
      <c r="T275" s="68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T275" s="20" t="s">
        <v>122</v>
      </c>
      <c r="AU275" s="20" t="s">
        <v>85</v>
      </c>
    </row>
    <row r="276" spans="1:65" s="13" customFormat="1" ht="11.25" x14ac:dyDescent="0.2">
      <c r="B276" s="201"/>
      <c r="C276" s="202"/>
      <c r="D276" s="189" t="s">
        <v>157</v>
      </c>
      <c r="E276" s="203" t="s">
        <v>19</v>
      </c>
      <c r="F276" s="204" t="s">
        <v>326</v>
      </c>
      <c r="G276" s="202"/>
      <c r="H276" s="205">
        <v>1</v>
      </c>
      <c r="I276" s="206"/>
      <c r="J276" s="202"/>
      <c r="K276" s="202"/>
      <c r="L276" s="207"/>
      <c r="M276" s="208"/>
      <c r="N276" s="209"/>
      <c r="O276" s="209"/>
      <c r="P276" s="209"/>
      <c r="Q276" s="209"/>
      <c r="R276" s="209"/>
      <c r="S276" s="209"/>
      <c r="T276" s="210"/>
      <c r="AT276" s="211" t="s">
        <v>157</v>
      </c>
      <c r="AU276" s="211" t="s">
        <v>85</v>
      </c>
      <c r="AV276" s="13" t="s">
        <v>85</v>
      </c>
      <c r="AW276" s="13" t="s">
        <v>35</v>
      </c>
      <c r="AX276" s="13" t="s">
        <v>83</v>
      </c>
      <c r="AY276" s="211" t="s">
        <v>112</v>
      </c>
    </row>
    <row r="277" spans="1:65" s="2" customFormat="1" ht="24.2" customHeight="1" x14ac:dyDescent="0.2">
      <c r="A277" s="37"/>
      <c r="B277" s="38"/>
      <c r="C277" s="176" t="s">
        <v>327</v>
      </c>
      <c r="D277" s="176" t="s">
        <v>328</v>
      </c>
      <c r="E277" s="177" t="s">
        <v>329</v>
      </c>
      <c r="F277" s="178" t="s">
        <v>330</v>
      </c>
      <c r="G277" s="179" t="s">
        <v>117</v>
      </c>
      <c r="H277" s="180">
        <v>1</v>
      </c>
      <c r="I277" s="181"/>
      <c r="J277" s="182">
        <f>ROUND(I277*H277,2)</f>
        <v>0</v>
      </c>
      <c r="K277" s="178" t="s">
        <v>331</v>
      </c>
      <c r="L277" s="42"/>
      <c r="M277" s="183" t="s">
        <v>19</v>
      </c>
      <c r="N277" s="184" t="s">
        <v>46</v>
      </c>
      <c r="O277" s="67"/>
      <c r="P277" s="185">
        <f>O277*H277</f>
        <v>0</v>
      </c>
      <c r="Q277" s="185">
        <v>0</v>
      </c>
      <c r="R277" s="185">
        <f>Q277*H277</f>
        <v>0</v>
      </c>
      <c r="S277" s="185">
        <v>0</v>
      </c>
      <c r="T277" s="186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87" t="s">
        <v>212</v>
      </c>
      <c r="AT277" s="187" t="s">
        <v>115</v>
      </c>
      <c r="AU277" s="187" t="s">
        <v>85</v>
      </c>
      <c r="AY277" s="20" t="s">
        <v>112</v>
      </c>
      <c r="BE277" s="188">
        <f>IF(N277="základní",J277,0)</f>
        <v>0</v>
      </c>
      <c r="BF277" s="188">
        <f>IF(N277="snížená",J277,0)</f>
        <v>0</v>
      </c>
      <c r="BG277" s="188">
        <f>IF(N277="zákl. přenesená",J277,0)</f>
        <v>0</v>
      </c>
      <c r="BH277" s="188">
        <f>IF(N277="sníž. přenesená",J277,0)</f>
        <v>0</v>
      </c>
      <c r="BI277" s="188">
        <f>IF(N277="nulová",J277,0)</f>
        <v>0</v>
      </c>
      <c r="BJ277" s="20" t="s">
        <v>83</v>
      </c>
      <c r="BK277" s="188">
        <f>ROUND(I277*H277,2)</f>
        <v>0</v>
      </c>
      <c r="BL277" s="20" t="s">
        <v>212</v>
      </c>
      <c r="BM277" s="187" t="s">
        <v>332</v>
      </c>
    </row>
    <row r="278" spans="1:65" s="2" customFormat="1" ht="19.5" x14ac:dyDescent="0.2">
      <c r="A278" s="37"/>
      <c r="B278" s="38"/>
      <c r="C278" s="39"/>
      <c r="D278" s="189" t="s">
        <v>121</v>
      </c>
      <c r="E278" s="39"/>
      <c r="F278" s="190" t="s">
        <v>333</v>
      </c>
      <c r="G278" s="39"/>
      <c r="H278" s="39"/>
      <c r="I278" s="191"/>
      <c r="J278" s="39"/>
      <c r="K278" s="39"/>
      <c r="L278" s="42"/>
      <c r="M278" s="192"/>
      <c r="N278" s="193"/>
      <c r="O278" s="67"/>
      <c r="P278" s="67"/>
      <c r="Q278" s="67"/>
      <c r="R278" s="67"/>
      <c r="S278" s="67"/>
      <c r="T278" s="68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20" t="s">
        <v>121</v>
      </c>
      <c r="AU278" s="20" t="s">
        <v>85</v>
      </c>
    </row>
    <row r="279" spans="1:65" s="2" customFormat="1" ht="11.25" x14ac:dyDescent="0.2">
      <c r="A279" s="37"/>
      <c r="B279" s="38"/>
      <c r="C279" s="39"/>
      <c r="D279" s="194" t="s">
        <v>122</v>
      </c>
      <c r="E279" s="39"/>
      <c r="F279" s="195" t="s">
        <v>334</v>
      </c>
      <c r="G279" s="39"/>
      <c r="H279" s="39"/>
      <c r="I279" s="191"/>
      <c r="J279" s="39"/>
      <c r="K279" s="39"/>
      <c r="L279" s="42"/>
      <c r="M279" s="192"/>
      <c r="N279" s="193"/>
      <c r="O279" s="67"/>
      <c r="P279" s="67"/>
      <c r="Q279" s="67"/>
      <c r="R279" s="67"/>
      <c r="S279" s="67"/>
      <c r="T279" s="68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20" t="s">
        <v>122</v>
      </c>
      <c r="AU279" s="20" t="s">
        <v>85</v>
      </c>
    </row>
    <row r="280" spans="1:65" s="13" customFormat="1" ht="11.25" x14ac:dyDescent="0.2">
      <c r="B280" s="201"/>
      <c r="C280" s="202"/>
      <c r="D280" s="189" t="s">
        <v>157</v>
      </c>
      <c r="E280" s="203" t="s">
        <v>19</v>
      </c>
      <c r="F280" s="204" t="s">
        <v>335</v>
      </c>
      <c r="G280" s="202"/>
      <c r="H280" s="205">
        <v>1</v>
      </c>
      <c r="I280" s="206"/>
      <c r="J280" s="202"/>
      <c r="K280" s="202"/>
      <c r="L280" s="207"/>
      <c r="M280" s="208"/>
      <c r="N280" s="209"/>
      <c r="O280" s="209"/>
      <c r="P280" s="209"/>
      <c r="Q280" s="209"/>
      <c r="R280" s="209"/>
      <c r="S280" s="209"/>
      <c r="T280" s="210"/>
      <c r="AT280" s="211" t="s">
        <v>157</v>
      </c>
      <c r="AU280" s="211" t="s">
        <v>85</v>
      </c>
      <c r="AV280" s="13" t="s">
        <v>85</v>
      </c>
      <c r="AW280" s="13" t="s">
        <v>35</v>
      </c>
      <c r="AX280" s="13" t="s">
        <v>83</v>
      </c>
      <c r="AY280" s="211" t="s">
        <v>112</v>
      </c>
    </row>
    <row r="281" spans="1:65" s="12" customFormat="1" ht="22.9" customHeight="1" x14ac:dyDescent="0.2">
      <c r="B281" s="160"/>
      <c r="C281" s="161"/>
      <c r="D281" s="162" t="s">
        <v>74</v>
      </c>
      <c r="E281" s="174" t="s">
        <v>336</v>
      </c>
      <c r="F281" s="174" t="s">
        <v>337</v>
      </c>
      <c r="G281" s="161"/>
      <c r="H281" s="161"/>
      <c r="I281" s="164"/>
      <c r="J281" s="175">
        <f>BK281</f>
        <v>0</v>
      </c>
      <c r="K281" s="161"/>
      <c r="L281" s="166"/>
      <c r="M281" s="167"/>
      <c r="N281" s="168"/>
      <c r="O281" s="168"/>
      <c r="P281" s="169">
        <f>SUM(P282:P411)</f>
        <v>0</v>
      </c>
      <c r="Q281" s="168"/>
      <c r="R281" s="169">
        <f>SUM(R282:R411)</f>
        <v>11.151972239999999</v>
      </c>
      <c r="S281" s="168"/>
      <c r="T281" s="170">
        <f>SUM(T282:T411)</f>
        <v>0</v>
      </c>
      <c r="AR281" s="171" t="s">
        <v>85</v>
      </c>
      <c r="AT281" s="172" t="s">
        <v>74</v>
      </c>
      <c r="AU281" s="172" t="s">
        <v>83</v>
      </c>
      <c r="AY281" s="171" t="s">
        <v>112</v>
      </c>
      <c r="BK281" s="173">
        <f>SUM(BK282:BK411)</f>
        <v>0</v>
      </c>
    </row>
    <row r="282" spans="1:65" s="2" customFormat="1" ht="33" customHeight="1" x14ac:dyDescent="0.2">
      <c r="A282" s="37"/>
      <c r="B282" s="38"/>
      <c r="C282" s="176" t="s">
        <v>338</v>
      </c>
      <c r="D282" s="176" t="s">
        <v>115</v>
      </c>
      <c r="E282" s="177" t="s">
        <v>339</v>
      </c>
      <c r="F282" s="178" t="s">
        <v>340</v>
      </c>
      <c r="G282" s="179" t="s">
        <v>341</v>
      </c>
      <c r="H282" s="180">
        <v>19.288</v>
      </c>
      <c r="I282" s="181"/>
      <c r="J282" s="182">
        <f>ROUND(I282*H282,2)</f>
        <v>0</v>
      </c>
      <c r="K282" s="178" t="s">
        <v>118</v>
      </c>
      <c r="L282" s="42"/>
      <c r="M282" s="183" t="s">
        <v>19</v>
      </c>
      <c r="N282" s="184" t="s">
        <v>46</v>
      </c>
      <c r="O282" s="67"/>
      <c r="P282" s="185">
        <f>O282*H282</f>
        <v>0</v>
      </c>
      <c r="Q282" s="185">
        <v>1.08E-3</v>
      </c>
      <c r="R282" s="185">
        <f>Q282*H282</f>
        <v>2.0831040000000002E-2</v>
      </c>
      <c r="S282" s="185">
        <v>0</v>
      </c>
      <c r="T282" s="186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187" t="s">
        <v>212</v>
      </c>
      <c r="AT282" s="187" t="s">
        <v>115</v>
      </c>
      <c r="AU282" s="187" t="s">
        <v>85</v>
      </c>
      <c r="AY282" s="20" t="s">
        <v>112</v>
      </c>
      <c r="BE282" s="188">
        <f>IF(N282="základní",J282,0)</f>
        <v>0</v>
      </c>
      <c r="BF282" s="188">
        <f>IF(N282="snížená",J282,0)</f>
        <v>0</v>
      </c>
      <c r="BG282" s="188">
        <f>IF(N282="zákl. přenesená",J282,0)</f>
        <v>0</v>
      </c>
      <c r="BH282" s="188">
        <f>IF(N282="sníž. přenesená",J282,0)</f>
        <v>0</v>
      </c>
      <c r="BI282" s="188">
        <f>IF(N282="nulová",J282,0)</f>
        <v>0</v>
      </c>
      <c r="BJ282" s="20" t="s">
        <v>83</v>
      </c>
      <c r="BK282" s="188">
        <f>ROUND(I282*H282,2)</f>
        <v>0</v>
      </c>
      <c r="BL282" s="20" t="s">
        <v>212</v>
      </c>
      <c r="BM282" s="187" t="s">
        <v>342</v>
      </c>
    </row>
    <row r="283" spans="1:65" s="2" customFormat="1" ht="19.5" x14ac:dyDescent="0.2">
      <c r="A283" s="37"/>
      <c r="B283" s="38"/>
      <c r="C283" s="39"/>
      <c r="D283" s="189" t="s">
        <v>121</v>
      </c>
      <c r="E283" s="39"/>
      <c r="F283" s="190" t="s">
        <v>343</v>
      </c>
      <c r="G283" s="39"/>
      <c r="H283" s="39"/>
      <c r="I283" s="191"/>
      <c r="J283" s="39"/>
      <c r="K283" s="39"/>
      <c r="L283" s="42"/>
      <c r="M283" s="192"/>
      <c r="N283" s="193"/>
      <c r="O283" s="67"/>
      <c r="P283" s="67"/>
      <c r="Q283" s="67"/>
      <c r="R283" s="67"/>
      <c r="S283" s="67"/>
      <c r="T283" s="68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20" t="s">
        <v>121</v>
      </c>
      <c r="AU283" s="20" t="s">
        <v>85</v>
      </c>
    </row>
    <row r="284" spans="1:65" s="2" customFormat="1" ht="11.25" x14ac:dyDescent="0.2">
      <c r="A284" s="37"/>
      <c r="B284" s="38"/>
      <c r="C284" s="39"/>
      <c r="D284" s="194" t="s">
        <v>122</v>
      </c>
      <c r="E284" s="39"/>
      <c r="F284" s="195" t="s">
        <v>344</v>
      </c>
      <c r="G284" s="39"/>
      <c r="H284" s="39"/>
      <c r="I284" s="191"/>
      <c r="J284" s="39"/>
      <c r="K284" s="39"/>
      <c r="L284" s="42"/>
      <c r="M284" s="192"/>
      <c r="N284" s="193"/>
      <c r="O284" s="67"/>
      <c r="P284" s="67"/>
      <c r="Q284" s="67"/>
      <c r="R284" s="67"/>
      <c r="S284" s="67"/>
      <c r="T284" s="68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T284" s="20" t="s">
        <v>122</v>
      </c>
      <c r="AU284" s="20" t="s">
        <v>85</v>
      </c>
    </row>
    <row r="285" spans="1:65" s="13" customFormat="1" ht="11.25" x14ac:dyDescent="0.2">
      <c r="B285" s="201"/>
      <c r="C285" s="202"/>
      <c r="D285" s="189" t="s">
        <v>157</v>
      </c>
      <c r="E285" s="203" t="s">
        <v>19</v>
      </c>
      <c r="F285" s="204" t="s">
        <v>345</v>
      </c>
      <c r="G285" s="202"/>
      <c r="H285" s="205">
        <v>19.288</v>
      </c>
      <c r="I285" s="206"/>
      <c r="J285" s="202"/>
      <c r="K285" s="202"/>
      <c r="L285" s="207"/>
      <c r="M285" s="208"/>
      <c r="N285" s="209"/>
      <c r="O285" s="209"/>
      <c r="P285" s="209"/>
      <c r="Q285" s="209"/>
      <c r="R285" s="209"/>
      <c r="S285" s="209"/>
      <c r="T285" s="210"/>
      <c r="AT285" s="211" t="s">
        <v>157</v>
      </c>
      <c r="AU285" s="211" t="s">
        <v>85</v>
      </c>
      <c r="AV285" s="13" t="s">
        <v>85</v>
      </c>
      <c r="AW285" s="13" t="s">
        <v>35</v>
      </c>
      <c r="AX285" s="13" t="s">
        <v>83</v>
      </c>
      <c r="AY285" s="211" t="s">
        <v>112</v>
      </c>
    </row>
    <row r="286" spans="1:65" s="2" customFormat="1" ht="21.75" customHeight="1" x14ac:dyDescent="0.2">
      <c r="A286" s="37"/>
      <c r="B286" s="38"/>
      <c r="C286" s="176" t="s">
        <v>346</v>
      </c>
      <c r="D286" s="176" t="s">
        <v>115</v>
      </c>
      <c r="E286" s="177" t="s">
        <v>347</v>
      </c>
      <c r="F286" s="178" t="s">
        <v>348</v>
      </c>
      <c r="G286" s="179" t="s">
        <v>305</v>
      </c>
      <c r="H286" s="180">
        <v>168</v>
      </c>
      <c r="I286" s="181"/>
      <c r="J286" s="182">
        <f>ROUND(I286*H286,2)</f>
        <v>0</v>
      </c>
      <c r="K286" s="178" t="s">
        <v>118</v>
      </c>
      <c r="L286" s="42"/>
      <c r="M286" s="183" t="s">
        <v>19</v>
      </c>
      <c r="N286" s="184" t="s">
        <v>46</v>
      </c>
      <c r="O286" s="67"/>
      <c r="P286" s="185">
        <f>O286*H286</f>
        <v>0</v>
      </c>
      <c r="Q286" s="185">
        <v>0</v>
      </c>
      <c r="R286" s="185">
        <f>Q286*H286</f>
        <v>0</v>
      </c>
      <c r="S286" s="185">
        <v>0</v>
      </c>
      <c r="T286" s="186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187" t="s">
        <v>212</v>
      </c>
      <c r="AT286" s="187" t="s">
        <v>115</v>
      </c>
      <c r="AU286" s="187" t="s">
        <v>85</v>
      </c>
      <c r="AY286" s="20" t="s">
        <v>112</v>
      </c>
      <c r="BE286" s="188">
        <f>IF(N286="základní",J286,0)</f>
        <v>0</v>
      </c>
      <c r="BF286" s="188">
        <f>IF(N286="snížená",J286,0)</f>
        <v>0</v>
      </c>
      <c r="BG286" s="188">
        <f>IF(N286="zákl. přenesená",J286,0)</f>
        <v>0</v>
      </c>
      <c r="BH286" s="188">
        <f>IF(N286="sníž. přenesená",J286,0)</f>
        <v>0</v>
      </c>
      <c r="BI286" s="188">
        <f>IF(N286="nulová",J286,0)</f>
        <v>0</v>
      </c>
      <c r="BJ286" s="20" t="s">
        <v>83</v>
      </c>
      <c r="BK286" s="188">
        <f>ROUND(I286*H286,2)</f>
        <v>0</v>
      </c>
      <c r="BL286" s="20" t="s">
        <v>212</v>
      </c>
      <c r="BM286" s="187" t="s">
        <v>349</v>
      </c>
    </row>
    <row r="287" spans="1:65" s="2" customFormat="1" ht="19.5" x14ac:dyDescent="0.2">
      <c r="A287" s="37"/>
      <c r="B287" s="38"/>
      <c r="C287" s="39"/>
      <c r="D287" s="189" t="s">
        <v>121</v>
      </c>
      <c r="E287" s="39"/>
      <c r="F287" s="190" t="s">
        <v>350</v>
      </c>
      <c r="G287" s="39"/>
      <c r="H287" s="39"/>
      <c r="I287" s="191"/>
      <c r="J287" s="39"/>
      <c r="K287" s="39"/>
      <c r="L287" s="42"/>
      <c r="M287" s="192"/>
      <c r="N287" s="193"/>
      <c r="O287" s="67"/>
      <c r="P287" s="67"/>
      <c r="Q287" s="67"/>
      <c r="R287" s="67"/>
      <c r="S287" s="67"/>
      <c r="T287" s="68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20" t="s">
        <v>121</v>
      </c>
      <c r="AU287" s="20" t="s">
        <v>85</v>
      </c>
    </row>
    <row r="288" spans="1:65" s="2" customFormat="1" ht="11.25" x14ac:dyDescent="0.2">
      <c r="A288" s="37"/>
      <c r="B288" s="38"/>
      <c r="C288" s="39"/>
      <c r="D288" s="194" t="s">
        <v>122</v>
      </c>
      <c r="E288" s="39"/>
      <c r="F288" s="195" t="s">
        <v>351</v>
      </c>
      <c r="G288" s="39"/>
      <c r="H288" s="39"/>
      <c r="I288" s="191"/>
      <c r="J288" s="39"/>
      <c r="K288" s="39"/>
      <c r="L288" s="42"/>
      <c r="M288" s="192"/>
      <c r="N288" s="193"/>
      <c r="O288" s="67"/>
      <c r="P288" s="67"/>
      <c r="Q288" s="67"/>
      <c r="R288" s="67"/>
      <c r="S288" s="67"/>
      <c r="T288" s="68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T288" s="20" t="s">
        <v>122</v>
      </c>
      <c r="AU288" s="20" t="s">
        <v>85</v>
      </c>
    </row>
    <row r="289" spans="1:65" s="14" customFormat="1" ht="11.25" x14ac:dyDescent="0.2">
      <c r="B289" s="212"/>
      <c r="C289" s="213"/>
      <c r="D289" s="189" t="s">
        <v>157</v>
      </c>
      <c r="E289" s="214" t="s">
        <v>19</v>
      </c>
      <c r="F289" s="215" t="s">
        <v>352</v>
      </c>
      <c r="G289" s="213"/>
      <c r="H289" s="214" t="s">
        <v>19</v>
      </c>
      <c r="I289" s="216"/>
      <c r="J289" s="213"/>
      <c r="K289" s="213"/>
      <c r="L289" s="217"/>
      <c r="M289" s="218"/>
      <c r="N289" s="219"/>
      <c r="O289" s="219"/>
      <c r="P289" s="219"/>
      <c r="Q289" s="219"/>
      <c r="R289" s="219"/>
      <c r="S289" s="219"/>
      <c r="T289" s="220"/>
      <c r="AT289" s="221" t="s">
        <v>157</v>
      </c>
      <c r="AU289" s="221" t="s">
        <v>85</v>
      </c>
      <c r="AV289" s="14" t="s">
        <v>83</v>
      </c>
      <c r="AW289" s="14" t="s">
        <v>35</v>
      </c>
      <c r="AX289" s="14" t="s">
        <v>75</v>
      </c>
      <c r="AY289" s="221" t="s">
        <v>112</v>
      </c>
    </row>
    <row r="290" spans="1:65" s="13" customFormat="1" ht="11.25" x14ac:dyDescent="0.2">
      <c r="B290" s="201"/>
      <c r="C290" s="202"/>
      <c r="D290" s="189" t="s">
        <v>157</v>
      </c>
      <c r="E290" s="203" t="s">
        <v>19</v>
      </c>
      <c r="F290" s="204" t="s">
        <v>353</v>
      </c>
      <c r="G290" s="202"/>
      <c r="H290" s="205">
        <v>168</v>
      </c>
      <c r="I290" s="206"/>
      <c r="J290" s="202"/>
      <c r="K290" s="202"/>
      <c r="L290" s="207"/>
      <c r="M290" s="208"/>
      <c r="N290" s="209"/>
      <c r="O290" s="209"/>
      <c r="P290" s="209"/>
      <c r="Q290" s="209"/>
      <c r="R290" s="209"/>
      <c r="S290" s="209"/>
      <c r="T290" s="210"/>
      <c r="AT290" s="211" t="s">
        <v>157</v>
      </c>
      <c r="AU290" s="211" t="s">
        <v>85</v>
      </c>
      <c r="AV290" s="13" t="s">
        <v>85</v>
      </c>
      <c r="AW290" s="13" t="s">
        <v>35</v>
      </c>
      <c r="AX290" s="13" t="s">
        <v>83</v>
      </c>
      <c r="AY290" s="211" t="s">
        <v>112</v>
      </c>
    </row>
    <row r="291" spans="1:65" s="2" customFormat="1" ht="16.5" customHeight="1" x14ac:dyDescent="0.2">
      <c r="A291" s="37"/>
      <c r="B291" s="38"/>
      <c r="C291" s="244" t="s">
        <v>354</v>
      </c>
      <c r="D291" s="244" t="s">
        <v>234</v>
      </c>
      <c r="E291" s="245" t="s">
        <v>355</v>
      </c>
      <c r="F291" s="246" t="s">
        <v>356</v>
      </c>
      <c r="G291" s="247" t="s">
        <v>180</v>
      </c>
      <c r="H291" s="248">
        <v>55.44</v>
      </c>
      <c r="I291" s="249"/>
      <c r="J291" s="250">
        <f>ROUND(I291*H291,2)</f>
        <v>0</v>
      </c>
      <c r="K291" s="246" t="s">
        <v>118</v>
      </c>
      <c r="L291" s="251"/>
      <c r="M291" s="252" t="s">
        <v>19</v>
      </c>
      <c r="N291" s="253" t="s">
        <v>46</v>
      </c>
      <c r="O291" s="67"/>
      <c r="P291" s="185">
        <f>O291*H291</f>
        <v>0</v>
      </c>
      <c r="Q291" s="185">
        <v>1.6000000000000001E-4</v>
      </c>
      <c r="R291" s="185">
        <f>Q291*H291</f>
        <v>8.8704000000000005E-3</v>
      </c>
      <c r="S291" s="185">
        <v>0</v>
      </c>
      <c r="T291" s="186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87" t="s">
        <v>237</v>
      </c>
      <c r="AT291" s="187" t="s">
        <v>234</v>
      </c>
      <c r="AU291" s="187" t="s">
        <v>85</v>
      </c>
      <c r="AY291" s="20" t="s">
        <v>112</v>
      </c>
      <c r="BE291" s="188">
        <f>IF(N291="základní",J291,0)</f>
        <v>0</v>
      </c>
      <c r="BF291" s="188">
        <f>IF(N291="snížená",J291,0)</f>
        <v>0</v>
      </c>
      <c r="BG291" s="188">
        <f>IF(N291="zákl. přenesená",J291,0)</f>
        <v>0</v>
      </c>
      <c r="BH291" s="188">
        <f>IF(N291="sníž. přenesená",J291,0)</f>
        <v>0</v>
      </c>
      <c r="BI291" s="188">
        <f>IF(N291="nulová",J291,0)</f>
        <v>0</v>
      </c>
      <c r="BJ291" s="20" t="s">
        <v>83</v>
      </c>
      <c r="BK291" s="188">
        <f>ROUND(I291*H291,2)</f>
        <v>0</v>
      </c>
      <c r="BL291" s="20" t="s">
        <v>212</v>
      </c>
      <c r="BM291" s="187" t="s">
        <v>357</v>
      </c>
    </row>
    <row r="292" spans="1:65" s="2" customFormat="1" ht="11.25" x14ac:dyDescent="0.2">
      <c r="A292" s="37"/>
      <c r="B292" s="38"/>
      <c r="C292" s="39"/>
      <c r="D292" s="189" t="s">
        <v>121</v>
      </c>
      <c r="E292" s="39"/>
      <c r="F292" s="190" t="s">
        <v>356</v>
      </c>
      <c r="G292" s="39"/>
      <c r="H292" s="39"/>
      <c r="I292" s="191"/>
      <c r="J292" s="39"/>
      <c r="K292" s="39"/>
      <c r="L292" s="42"/>
      <c r="M292" s="192"/>
      <c r="N292" s="193"/>
      <c r="O292" s="67"/>
      <c r="P292" s="67"/>
      <c r="Q292" s="67"/>
      <c r="R292" s="67"/>
      <c r="S292" s="67"/>
      <c r="T292" s="68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20" t="s">
        <v>121</v>
      </c>
      <c r="AU292" s="20" t="s">
        <v>85</v>
      </c>
    </row>
    <row r="293" spans="1:65" s="13" customFormat="1" ht="11.25" x14ac:dyDescent="0.2">
      <c r="B293" s="201"/>
      <c r="C293" s="202"/>
      <c r="D293" s="189" t="s">
        <v>157</v>
      </c>
      <c r="E293" s="203" t="s">
        <v>19</v>
      </c>
      <c r="F293" s="204" t="s">
        <v>358</v>
      </c>
      <c r="G293" s="202"/>
      <c r="H293" s="205">
        <v>50.4</v>
      </c>
      <c r="I293" s="206"/>
      <c r="J293" s="202"/>
      <c r="K293" s="202"/>
      <c r="L293" s="207"/>
      <c r="M293" s="208"/>
      <c r="N293" s="209"/>
      <c r="O293" s="209"/>
      <c r="P293" s="209"/>
      <c r="Q293" s="209"/>
      <c r="R293" s="209"/>
      <c r="S293" s="209"/>
      <c r="T293" s="210"/>
      <c r="AT293" s="211" t="s">
        <v>157</v>
      </c>
      <c r="AU293" s="211" t="s">
        <v>85</v>
      </c>
      <c r="AV293" s="13" t="s">
        <v>85</v>
      </c>
      <c r="AW293" s="13" t="s">
        <v>35</v>
      </c>
      <c r="AX293" s="13" t="s">
        <v>83</v>
      </c>
      <c r="AY293" s="211" t="s">
        <v>112</v>
      </c>
    </row>
    <row r="294" spans="1:65" s="13" customFormat="1" ht="11.25" x14ac:dyDescent="0.2">
      <c r="B294" s="201"/>
      <c r="C294" s="202"/>
      <c r="D294" s="189" t="s">
        <v>157</v>
      </c>
      <c r="E294" s="202"/>
      <c r="F294" s="204" t="s">
        <v>359</v>
      </c>
      <c r="G294" s="202"/>
      <c r="H294" s="205">
        <v>55.44</v>
      </c>
      <c r="I294" s="206"/>
      <c r="J294" s="202"/>
      <c r="K294" s="202"/>
      <c r="L294" s="207"/>
      <c r="M294" s="208"/>
      <c r="N294" s="209"/>
      <c r="O294" s="209"/>
      <c r="P294" s="209"/>
      <c r="Q294" s="209"/>
      <c r="R294" s="209"/>
      <c r="S294" s="209"/>
      <c r="T294" s="210"/>
      <c r="AT294" s="211" t="s">
        <v>157</v>
      </c>
      <c r="AU294" s="211" t="s">
        <v>85</v>
      </c>
      <c r="AV294" s="13" t="s">
        <v>85</v>
      </c>
      <c r="AW294" s="13" t="s">
        <v>4</v>
      </c>
      <c r="AX294" s="13" t="s">
        <v>83</v>
      </c>
      <c r="AY294" s="211" t="s">
        <v>112</v>
      </c>
    </row>
    <row r="295" spans="1:65" s="2" customFormat="1" ht="24" x14ac:dyDescent="0.2">
      <c r="A295" s="37"/>
      <c r="B295" s="38"/>
      <c r="C295" s="244" t="s">
        <v>360</v>
      </c>
      <c r="D295" s="244" t="s">
        <v>234</v>
      </c>
      <c r="E295" s="245" t="s">
        <v>361</v>
      </c>
      <c r="F295" s="246" t="s">
        <v>362</v>
      </c>
      <c r="G295" s="247" t="s">
        <v>363</v>
      </c>
      <c r="H295" s="248">
        <v>1.8480000000000001</v>
      </c>
      <c r="I295" s="249"/>
      <c r="J295" s="250">
        <f>ROUND(I295*H295,2)</f>
        <v>0</v>
      </c>
      <c r="K295" s="246" t="s">
        <v>118</v>
      </c>
      <c r="L295" s="251"/>
      <c r="M295" s="252" t="s">
        <v>19</v>
      </c>
      <c r="N295" s="253" t="s">
        <v>46</v>
      </c>
      <c r="O295" s="67"/>
      <c r="P295" s="185">
        <f>O295*H295</f>
        <v>0</v>
      </c>
      <c r="Q295" s="185">
        <v>5.4000000000000001E-4</v>
      </c>
      <c r="R295" s="185">
        <f>Q295*H295</f>
        <v>9.9792000000000001E-4</v>
      </c>
      <c r="S295" s="185">
        <v>0</v>
      </c>
      <c r="T295" s="186">
        <f>S295*H295</f>
        <v>0</v>
      </c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R295" s="187" t="s">
        <v>237</v>
      </c>
      <c r="AT295" s="187" t="s">
        <v>234</v>
      </c>
      <c r="AU295" s="187" t="s">
        <v>85</v>
      </c>
      <c r="AY295" s="20" t="s">
        <v>112</v>
      </c>
      <c r="BE295" s="188">
        <f>IF(N295="základní",J295,0)</f>
        <v>0</v>
      </c>
      <c r="BF295" s="188">
        <f>IF(N295="snížená",J295,0)</f>
        <v>0</v>
      </c>
      <c r="BG295" s="188">
        <f>IF(N295="zákl. přenesená",J295,0)</f>
        <v>0</v>
      </c>
      <c r="BH295" s="188">
        <f>IF(N295="sníž. přenesená",J295,0)</f>
        <v>0</v>
      </c>
      <c r="BI295" s="188">
        <f>IF(N295="nulová",J295,0)</f>
        <v>0</v>
      </c>
      <c r="BJ295" s="20" t="s">
        <v>83</v>
      </c>
      <c r="BK295" s="188">
        <f>ROUND(I295*H295,2)</f>
        <v>0</v>
      </c>
      <c r="BL295" s="20" t="s">
        <v>212</v>
      </c>
      <c r="BM295" s="187" t="s">
        <v>364</v>
      </c>
    </row>
    <row r="296" spans="1:65" s="2" customFormat="1" ht="11.25" x14ac:dyDescent="0.2">
      <c r="A296" s="37"/>
      <c r="B296" s="38"/>
      <c r="C296" s="39"/>
      <c r="D296" s="189" t="s">
        <v>121</v>
      </c>
      <c r="E296" s="39"/>
      <c r="F296" s="190" t="s">
        <v>362</v>
      </c>
      <c r="G296" s="39"/>
      <c r="H296" s="39"/>
      <c r="I296" s="191"/>
      <c r="J296" s="39"/>
      <c r="K296" s="39"/>
      <c r="L296" s="42"/>
      <c r="M296" s="192"/>
      <c r="N296" s="193"/>
      <c r="O296" s="67"/>
      <c r="P296" s="67"/>
      <c r="Q296" s="67"/>
      <c r="R296" s="67"/>
      <c r="S296" s="67"/>
      <c r="T296" s="68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T296" s="20" t="s">
        <v>121</v>
      </c>
      <c r="AU296" s="20" t="s">
        <v>85</v>
      </c>
    </row>
    <row r="297" spans="1:65" s="13" customFormat="1" ht="11.25" x14ac:dyDescent="0.2">
      <c r="B297" s="201"/>
      <c r="C297" s="202"/>
      <c r="D297" s="189" t="s">
        <v>157</v>
      </c>
      <c r="E297" s="202"/>
      <c r="F297" s="204" t="s">
        <v>365</v>
      </c>
      <c r="G297" s="202"/>
      <c r="H297" s="205">
        <v>1.8480000000000001</v>
      </c>
      <c r="I297" s="206"/>
      <c r="J297" s="202"/>
      <c r="K297" s="202"/>
      <c r="L297" s="207"/>
      <c r="M297" s="208"/>
      <c r="N297" s="209"/>
      <c r="O297" s="209"/>
      <c r="P297" s="209"/>
      <c r="Q297" s="209"/>
      <c r="R297" s="209"/>
      <c r="S297" s="209"/>
      <c r="T297" s="210"/>
      <c r="AT297" s="211" t="s">
        <v>157</v>
      </c>
      <c r="AU297" s="211" t="s">
        <v>85</v>
      </c>
      <c r="AV297" s="13" t="s">
        <v>85</v>
      </c>
      <c r="AW297" s="13" t="s">
        <v>4</v>
      </c>
      <c r="AX297" s="13" t="s">
        <v>83</v>
      </c>
      <c r="AY297" s="211" t="s">
        <v>112</v>
      </c>
    </row>
    <row r="298" spans="1:65" s="2" customFormat="1" ht="24.2" customHeight="1" x14ac:dyDescent="0.2">
      <c r="A298" s="37"/>
      <c r="B298" s="38"/>
      <c r="C298" s="244" t="s">
        <v>366</v>
      </c>
      <c r="D298" s="244" t="s">
        <v>234</v>
      </c>
      <c r="E298" s="245" t="s">
        <v>367</v>
      </c>
      <c r="F298" s="246" t="s">
        <v>368</v>
      </c>
      <c r="G298" s="247" t="s">
        <v>363</v>
      </c>
      <c r="H298" s="248">
        <v>1.8480000000000001</v>
      </c>
      <c r="I298" s="249"/>
      <c r="J298" s="250">
        <f>ROUND(I298*H298,2)</f>
        <v>0</v>
      </c>
      <c r="K298" s="246" t="s">
        <v>118</v>
      </c>
      <c r="L298" s="251"/>
      <c r="M298" s="252" t="s">
        <v>19</v>
      </c>
      <c r="N298" s="253" t="s">
        <v>46</v>
      </c>
      <c r="O298" s="67"/>
      <c r="P298" s="185">
        <f>O298*H298</f>
        <v>0</v>
      </c>
      <c r="Q298" s="185">
        <v>1.1E-4</v>
      </c>
      <c r="R298" s="185">
        <f>Q298*H298</f>
        <v>2.0328000000000002E-4</v>
      </c>
      <c r="S298" s="185">
        <v>0</v>
      </c>
      <c r="T298" s="186">
        <f>S298*H298</f>
        <v>0</v>
      </c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R298" s="187" t="s">
        <v>237</v>
      </c>
      <c r="AT298" s="187" t="s">
        <v>234</v>
      </c>
      <c r="AU298" s="187" t="s">
        <v>85</v>
      </c>
      <c r="AY298" s="20" t="s">
        <v>112</v>
      </c>
      <c r="BE298" s="188">
        <f>IF(N298="základní",J298,0)</f>
        <v>0</v>
      </c>
      <c r="BF298" s="188">
        <f>IF(N298="snížená",J298,0)</f>
        <v>0</v>
      </c>
      <c r="BG298" s="188">
        <f>IF(N298="zákl. přenesená",J298,0)</f>
        <v>0</v>
      </c>
      <c r="BH298" s="188">
        <f>IF(N298="sníž. přenesená",J298,0)</f>
        <v>0</v>
      </c>
      <c r="BI298" s="188">
        <f>IF(N298="nulová",J298,0)</f>
        <v>0</v>
      </c>
      <c r="BJ298" s="20" t="s">
        <v>83</v>
      </c>
      <c r="BK298" s="188">
        <f>ROUND(I298*H298,2)</f>
        <v>0</v>
      </c>
      <c r="BL298" s="20" t="s">
        <v>212</v>
      </c>
      <c r="BM298" s="187" t="s">
        <v>369</v>
      </c>
    </row>
    <row r="299" spans="1:65" s="2" customFormat="1" ht="11.25" x14ac:dyDescent="0.2">
      <c r="A299" s="37"/>
      <c r="B299" s="38"/>
      <c r="C299" s="39"/>
      <c r="D299" s="189" t="s">
        <v>121</v>
      </c>
      <c r="E299" s="39"/>
      <c r="F299" s="190" t="s">
        <v>368</v>
      </c>
      <c r="G299" s="39"/>
      <c r="H299" s="39"/>
      <c r="I299" s="191"/>
      <c r="J299" s="39"/>
      <c r="K299" s="39"/>
      <c r="L299" s="42"/>
      <c r="M299" s="192"/>
      <c r="N299" s="193"/>
      <c r="O299" s="67"/>
      <c r="P299" s="67"/>
      <c r="Q299" s="67"/>
      <c r="R299" s="67"/>
      <c r="S299" s="67"/>
      <c r="T299" s="68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20" t="s">
        <v>121</v>
      </c>
      <c r="AU299" s="20" t="s">
        <v>85</v>
      </c>
    </row>
    <row r="300" spans="1:65" s="13" customFormat="1" ht="11.25" x14ac:dyDescent="0.2">
      <c r="B300" s="201"/>
      <c r="C300" s="202"/>
      <c r="D300" s="189" t="s">
        <v>157</v>
      </c>
      <c r="E300" s="202"/>
      <c r="F300" s="204" t="s">
        <v>365</v>
      </c>
      <c r="G300" s="202"/>
      <c r="H300" s="205">
        <v>1.8480000000000001</v>
      </c>
      <c r="I300" s="206"/>
      <c r="J300" s="202"/>
      <c r="K300" s="202"/>
      <c r="L300" s="207"/>
      <c r="M300" s="208"/>
      <c r="N300" s="209"/>
      <c r="O300" s="209"/>
      <c r="P300" s="209"/>
      <c r="Q300" s="209"/>
      <c r="R300" s="209"/>
      <c r="S300" s="209"/>
      <c r="T300" s="210"/>
      <c r="AT300" s="211" t="s">
        <v>157</v>
      </c>
      <c r="AU300" s="211" t="s">
        <v>85</v>
      </c>
      <c r="AV300" s="13" t="s">
        <v>85</v>
      </c>
      <c r="AW300" s="13" t="s">
        <v>4</v>
      </c>
      <c r="AX300" s="13" t="s">
        <v>83</v>
      </c>
      <c r="AY300" s="211" t="s">
        <v>112</v>
      </c>
    </row>
    <row r="301" spans="1:65" s="2" customFormat="1" ht="24.2" customHeight="1" x14ac:dyDescent="0.2">
      <c r="A301" s="37"/>
      <c r="B301" s="38"/>
      <c r="C301" s="176" t="s">
        <v>370</v>
      </c>
      <c r="D301" s="176" t="s">
        <v>115</v>
      </c>
      <c r="E301" s="177" t="s">
        <v>371</v>
      </c>
      <c r="F301" s="178" t="s">
        <v>372</v>
      </c>
      <c r="G301" s="179" t="s">
        <v>180</v>
      </c>
      <c r="H301" s="180">
        <v>53.8</v>
      </c>
      <c r="I301" s="181"/>
      <c r="J301" s="182">
        <f>ROUND(I301*H301,2)</f>
        <v>0</v>
      </c>
      <c r="K301" s="178" t="s">
        <v>118</v>
      </c>
      <c r="L301" s="42"/>
      <c r="M301" s="183" t="s">
        <v>19</v>
      </c>
      <c r="N301" s="184" t="s">
        <v>46</v>
      </c>
      <c r="O301" s="67"/>
      <c r="P301" s="185">
        <f>O301*H301</f>
        <v>0</v>
      </c>
      <c r="Q301" s="185">
        <v>6.0000000000000002E-5</v>
      </c>
      <c r="R301" s="185">
        <f>Q301*H301</f>
        <v>3.228E-3</v>
      </c>
      <c r="S301" s="185">
        <v>0</v>
      </c>
      <c r="T301" s="186">
        <f>S301*H301</f>
        <v>0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187" t="s">
        <v>212</v>
      </c>
      <c r="AT301" s="187" t="s">
        <v>115</v>
      </c>
      <c r="AU301" s="187" t="s">
        <v>85</v>
      </c>
      <c r="AY301" s="20" t="s">
        <v>112</v>
      </c>
      <c r="BE301" s="188">
        <f>IF(N301="základní",J301,0)</f>
        <v>0</v>
      </c>
      <c r="BF301" s="188">
        <f>IF(N301="snížená",J301,0)</f>
        <v>0</v>
      </c>
      <c r="BG301" s="188">
        <f>IF(N301="zákl. přenesená",J301,0)</f>
        <v>0</v>
      </c>
      <c r="BH301" s="188">
        <f>IF(N301="sníž. přenesená",J301,0)</f>
        <v>0</v>
      </c>
      <c r="BI301" s="188">
        <f>IF(N301="nulová",J301,0)</f>
        <v>0</v>
      </c>
      <c r="BJ301" s="20" t="s">
        <v>83</v>
      </c>
      <c r="BK301" s="188">
        <f>ROUND(I301*H301,2)</f>
        <v>0</v>
      </c>
      <c r="BL301" s="20" t="s">
        <v>212</v>
      </c>
      <c r="BM301" s="187" t="s">
        <v>373</v>
      </c>
    </row>
    <row r="302" spans="1:65" s="2" customFormat="1" ht="19.5" x14ac:dyDescent="0.2">
      <c r="A302" s="37"/>
      <c r="B302" s="38"/>
      <c r="C302" s="39"/>
      <c r="D302" s="189" t="s">
        <v>121</v>
      </c>
      <c r="E302" s="39"/>
      <c r="F302" s="190" t="s">
        <v>374</v>
      </c>
      <c r="G302" s="39"/>
      <c r="H302" s="39"/>
      <c r="I302" s="191"/>
      <c r="J302" s="39"/>
      <c r="K302" s="39"/>
      <c r="L302" s="42"/>
      <c r="M302" s="192"/>
      <c r="N302" s="193"/>
      <c r="O302" s="67"/>
      <c r="P302" s="67"/>
      <c r="Q302" s="67"/>
      <c r="R302" s="67"/>
      <c r="S302" s="67"/>
      <c r="T302" s="68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20" t="s">
        <v>121</v>
      </c>
      <c r="AU302" s="20" t="s">
        <v>85</v>
      </c>
    </row>
    <row r="303" spans="1:65" s="2" customFormat="1" ht="11.25" x14ac:dyDescent="0.2">
      <c r="A303" s="37"/>
      <c r="B303" s="38"/>
      <c r="C303" s="39"/>
      <c r="D303" s="194" t="s">
        <v>122</v>
      </c>
      <c r="E303" s="39"/>
      <c r="F303" s="195" t="s">
        <v>375</v>
      </c>
      <c r="G303" s="39"/>
      <c r="H303" s="39"/>
      <c r="I303" s="191"/>
      <c r="J303" s="39"/>
      <c r="K303" s="39"/>
      <c r="L303" s="42"/>
      <c r="M303" s="192"/>
      <c r="N303" s="193"/>
      <c r="O303" s="67"/>
      <c r="P303" s="67"/>
      <c r="Q303" s="67"/>
      <c r="R303" s="67"/>
      <c r="S303" s="67"/>
      <c r="T303" s="68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20" t="s">
        <v>122</v>
      </c>
      <c r="AU303" s="20" t="s">
        <v>85</v>
      </c>
    </row>
    <row r="304" spans="1:65" s="14" customFormat="1" ht="11.25" x14ac:dyDescent="0.2">
      <c r="B304" s="212"/>
      <c r="C304" s="213"/>
      <c r="D304" s="189" t="s">
        <v>157</v>
      </c>
      <c r="E304" s="214" t="s">
        <v>19</v>
      </c>
      <c r="F304" s="215" t="s">
        <v>376</v>
      </c>
      <c r="G304" s="213"/>
      <c r="H304" s="214" t="s">
        <v>19</v>
      </c>
      <c r="I304" s="216"/>
      <c r="J304" s="213"/>
      <c r="K304" s="213"/>
      <c r="L304" s="217"/>
      <c r="M304" s="218"/>
      <c r="N304" s="219"/>
      <c r="O304" s="219"/>
      <c r="P304" s="219"/>
      <c r="Q304" s="219"/>
      <c r="R304" s="219"/>
      <c r="S304" s="219"/>
      <c r="T304" s="220"/>
      <c r="AT304" s="221" t="s">
        <v>157</v>
      </c>
      <c r="AU304" s="221" t="s">
        <v>85</v>
      </c>
      <c r="AV304" s="14" t="s">
        <v>83</v>
      </c>
      <c r="AW304" s="14" t="s">
        <v>35</v>
      </c>
      <c r="AX304" s="14" t="s">
        <v>75</v>
      </c>
      <c r="AY304" s="221" t="s">
        <v>112</v>
      </c>
    </row>
    <row r="305" spans="1:65" s="13" customFormat="1" ht="11.25" x14ac:dyDescent="0.2">
      <c r="B305" s="201"/>
      <c r="C305" s="202"/>
      <c r="D305" s="189" t="s">
        <v>157</v>
      </c>
      <c r="E305" s="203" t="s">
        <v>19</v>
      </c>
      <c r="F305" s="204" t="s">
        <v>377</v>
      </c>
      <c r="G305" s="202"/>
      <c r="H305" s="205">
        <v>53.8</v>
      </c>
      <c r="I305" s="206"/>
      <c r="J305" s="202"/>
      <c r="K305" s="202"/>
      <c r="L305" s="207"/>
      <c r="M305" s="208"/>
      <c r="N305" s="209"/>
      <c r="O305" s="209"/>
      <c r="P305" s="209"/>
      <c r="Q305" s="209"/>
      <c r="R305" s="209"/>
      <c r="S305" s="209"/>
      <c r="T305" s="210"/>
      <c r="AT305" s="211" t="s">
        <v>157</v>
      </c>
      <c r="AU305" s="211" t="s">
        <v>85</v>
      </c>
      <c r="AV305" s="13" t="s">
        <v>85</v>
      </c>
      <c r="AW305" s="13" t="s">
        <v>35</v>
      </c>
      <c r="AX305" s="13" t="s">
        <v>83</v>
      </c>
      <c r="AY305" s="211" t="s">
        <v>112</v>
      </c>
    </row>
    <row r="306" spans="1:65" s="2" customFormat="1" ht="21.75" customHeight="1" x14ac:dyDescent="0.2">
      <c r="A306" s="37"/>
      <c r="B306" s="38"/>
      <c r="C306" s="244" t="s">
        <v>378</v>
      </c>
      <c r="D306" s="244" t="s">
        <v>234</v>
      </c>
      <c r="E306" s="245" t="s">
        <v>379</v>
      </c>
      <c r="F306" s="246" t="s">
        <v>380</v>
      </c>
      <c r="G306" s="247" t="s">
        <v>341</v>
      </c>
      <c r="H306" s="248">
        <v>0.53200000000000003</v>
      </c>
      <c r="I306" s="249"/>
      <c r="J306" s="250">
        <f>ROUND(I306*H306,2)</f>
        <v>0</v>
      </c>
      <c r="K306" s="246" t="s">
        <v>118</v>
      </c>
      <c r="L306" s="251"/>
      <c r="M306" s="252" t="s">
        <v>19</v>
      </c>
      <c r="N306" s="253" t="s">
        <v>46</v>
      </c>
      <c r="O306" s="67"/>
      <c r="P306" s="185">
        <f>O306*H306</f>
        <v>0</v>
      </c>
      <c r="Q306" s="185">
        <v>0.55000000000000004</v>
      </c>
      <c r="R306" s="185">
        <f>Q306*H306</f>
        <v>0.29260000000000003</v>
      </c>
      <c r="S306" s="185">
        <v>0</v>
      </c>
      <c r="T306" s="186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87" t="s">
        <v>237</v>
      </c>
      <c r="AT306" s="187" t="s">
        <v>234</v>
      </c>
      <c r="AU306" s="187" t="s">
        <v>85</v>
      </c>
      <c r="AY306" s="20" t="s">
        <v>112</v>
      </c>
      <c r="BE306" s="188">
        <f>IF(N306="základní",J306,0)</f>
        <v>0</v>
      </c>
      <c r="BF306" s="188">
        <f>IF(N306="snížená",J306,0)</f>
        <v>0</v>
      </c>
      <c r="BG306" s="188">
        <f>IF(N306="zákl. přenesená",J306,0)</f>
        <v>0</v>
      </c>
      <c r="BH306" s="188">
        <f>IF(N306="sníž. přenesená",J306,0)</f>
        <v>0</v>
      </c>
      <c r="BI306" s="188">
        <f>IF(N306="nulová",J306,0)</f>
        <v>0</v>
      </c>
      <c r="BJ306" s="20" t="s">
        <v>83</v>
      </c>
      <c r="BK306" s="188">
        <f>ROUND(I306*H306,2)</f>
        <v>0</v>
      </c>
      <c r="BL306" s="20" t="s">
        <v>212</v>
      </c>
      <c r="BM306" s="187" t="s">
        <v>381</v>
      </c>
    </row>
    <row r="307" spans="1:65" s="2" customFormat="1" ht="11.25" x14ac:dyDescent="0.2">
      <c r="A307" s="37"/>
      <c r="B307" s="38"/>
      <c r="C307" s="39"/>
      <c r="D307" s="189" t="s">
        <v>121</v>
      </c>
      <c r="E307" s="39"/>
      <c r="F307" s="190" t="s">
        <v>380</v>
      </c>
      <c r="G307" s="39"/>
      <c r="H307" s="39"/>
      <c r="I307" s="191"/>
      <c r="J307" s="39"/>
      <c r="K307" s="39"/>
      <c r="L307" s="42"/>
      <c r="M307" s="192"/>
      <c r="N307" s="193"/>
      <c r="O307" s="67"/>
      <c r="P307" s="67"/>
      <c r="Q307" s="67"/>
      <c r="R307" s="67"/>
      <c r="S307" s="67"/>
      <c r="T307" s="68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T307" s="20" t="s">
        <v>121</v>
      </c>
      <c r="AU307" s="20" t="s">
        <v>85</v>
      </c>
    </row>
    <row r="308" spans="1:65" s="13" customFormat="1" ht="11.25" x14ac:dyDescent="0.2">
      <c r="B308" s="201"/>
      <c r="C308" s="202"/>
      <c r="D308" s="189" t="s">
        <v>157</v>
      </c>
      <c r="E308" s="202"/>
      <c r="F308" s="204" t="s">
        <v>382</v>
      </c>
      <c r="G308" s="202"/>
      <c r="H308" s="205">
        <v>0.53200000000000003</v>
      </c>
      <c r="I308" s="206"/>
      <c r="J308" s="202"/>
      <c r="K308" s="202"/>
      <c r="L308" s="207"/>
      <c r="M308" s="208"/>
      <c r="N308" s="209"/>
      <c r="O308" s="209"/>
      <c r="P308" s="209"/>
      <c r="Q308" s="209"/>
      <c r="R308" s="209"/>
      <c r="S308" s="209"/>
      <c r="T308" s="210"/>
      <c r="AT308" s="211" t="s">
        <v>157</v>
      </c>
      <c r="AU308" s="211" t="s">
        <v>85</v>
      </c>
      <c r="AV308" s="13" t="s">
        <v>85</v>
      </c>
      <c r="AW308" s="13" t="s">
        <v>4</v>
      </c>
      <c r="AX308" s="13" t="s">
        <v>83</v>
      </c>
      <c r="AY308" s="211" t="s">
        <v>112</v>
      </c>
    </row>
    <row r="309" spans="1:65" s="2" customFormat="1" ht="33" customHeight="1" x14ac:dyDescent="0.2">
      <c r="A309" s="37"/>
      <c r="B309" s="38"/>
      <c r="C309" s="176" t="s">
        <v>383</v>
      </c>
      <c r="D309" s="176" t="s">
        <v>115</v>
      </c>
      <c r="E309" s="177" t="s">
        <v>384</v>
      </c>
      <c r="F309" s="178" t="s">
        <v>385</v>
      </c>
      <c r="G309" s="179" t="s">
        <v>180</v>
      </c>
      <c r="H309" s="180">
        <v>12.39</v>
      </c>
      <c r="I309" s="181"/>
      <c r="J309" s="182">
        <f>ROUND(I309*H309,2)</f>
        <v>0</v>
      </c>
      <c r="K309" s="178" t="s">
        <v>118</v>
      </c>
      <c r="L309" s="42"/>
      <c r="M309" s="183" t="s">
        <v>19</v>
      </c>
      <c r="N309" s="184" t="s">
        <v>46</v>
      </c>
      <c r="O309" s="67"/>
      <c r="P309" s="185">
        <f>O309*H309</f>
        <v>0</v>
      </c>
      <c r="Q309" s="185">
        <v>8.0000000000000007E-5</v>
      </c>
      <c r="R309" s="185">
        <f>Q309*H309</f>
        <v>9.9120000000000002E-4</v>
      </c>
      <c r="S309" s="185">
        <v>0</v>
      </c>
      <c r="T309" s="186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187" t="s">
        <v>212</v>
      </c>
      <c r="AT309" s="187" t="s">
        <v>115</v>
      </c>
      <c r="AU309" s="187" t="s">
        <v>85</v>
      </c>
      <c r="AY309" s="20" t="s">
        <v>112</v>
      </c>
      <c r="BE309" s="188">
        <f>IF(N309="základní",J309,0)</f>
        <v>0</v>
      </c>
      <c r="BF309" s="188">
        <f>IF(N309="snížená",J309,0)</f>
        <v>0</v>
      </c>
      <c r="BG309" s="188">
        <f>IF(N309="zákl. přenesená",J309,0)</f>
        <v>0</v>
      </c>
      <c r="BH309" s="188">
        <f>IF(N309="sníž. přenesená",J309,0)</f>
        <v>0</v>
      </c>
      <c r="BI309" s="188">
        <f>IF(N309="nulová",J309,0)</f>
        <v>0</v>
      </c>
      <c r="BJ309" s="20" t="s">
        <v>83</v>
      </c>
      <c r="BK309" s="188">
        <f>ROUND(I309*H309,2)</f>
        <v>0</v>
      </c>
      <c r="BL309" s="20" t="s">
        <v>212</v>
      </c>
      <c r="BM309" s="187" t="s">
        <v>386</v>
      </c>
    </row>
    <row r="310" spans="1:65" s="2" customFormat="1" ht="19.5" x14ac:dyDescent="0.2">
      <c r="A310" s="37"/>
      <c r="B310" s="38"/>
      <c r="C310" s="39"/>
      <c r="D310" s="189" t="s">
        <v>121</v>
      </c>
      <c r="E310" s="39"/>
      <c r="F310" s="190" t="s">
        <v>387</v>
      </c>
      <c r="G310" s="39"/>
      <c r="H310" s="39"/>
      <c r="I310" s="191"/>
      <c r="J310" s="39"/>
      <c r="K310" s="39"/>
      <c r="L310" s="42"/>
      <c r="M310" s="192"/>
      <c r="N310" s="193"/>
      <c r="O310" s="67"/>
      <c r="P310" s="67"/>
      <c r="Q310" s="67"/>
      <c r="R310" s="67"/>
      <c r="S310" s="67"/>
      <c r="T310" s="68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T310" s="20" t="s">
        <v>121</v>
      </c>
      <c r="AU310" s="20" t="s">
        <v>85</v>
      </c>
    </row>
    <row r="311" spans="1:65" s="2" customFormat="1" ht="11.25" x14ac:dyDescent="0.2">
      <c r="A311" s="37"/>
      <c r="B311" s="38"/>
      <c r="C311" s="39"/>
      <c r="D311" s="194" t="s">
        <v>122</v>
      </c>
      <c r="E311" s="39"/>
      <c r="F311" s="195" t="s">
        <v>388</v>
      </c>
      <c r="G311" s="39"/>
      <c r="H311" s="39"/>
      <c r="I311" s="191"/>
      <c r="J311" s="39"/>
      <c r="K311" s="39"/>
      <c r="L311" s="42"/>
      <c r="M311" s="192"/>
      <c r="N311" s="193"/>
      <c r="O311" s="67"/>
      <c r="P311" s="67"/>
      <c r="Q311" s="67"/>
      <c r="R311" s="67"/>
      <c r="S311" s="67"/>
      <c r="T311" s="68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20" t="s">
        <v>122</v>
      </c>
      <c r="AU311" s="20" t="s">
        <v>85</v>
      </c>
    </row>
    <row r="312" spans="1:65" s="14" customFormat="1" ht="11.25" x14ac:dyDescent="0.2">
      <c r="B312" s="212"/>
      <c r="C312" s="213"/>
      <c r="D312" s="189" t="s">
        <v>157</v>
      </c>
      <c r="E312" s="214" t="s">
        <v>19</v>
      </c>
      <c r="F312" s="215" t="s">
        <v>389</v>
      </c>
      <c r="G312" s="213"/>
      <c r="H312" s="214" t="s">
        <v>19</v>
      </c>
      <c r="I312" s="216"/>
      <c r="J312" s="213"/>
      <c r="K312" s="213"/>
      <c r="L312" s="217"/>
      <c r="M312" s="218"/>
      <c r="N312" s="219"/>
      <c r="O312" s="219"/>
      <c r="P312" s="219"/>
      <c r="Q312" s="219"/>
      <c r="R312" s="219"/>
      <c r="S312" s="219"/>
      <c r="T312" s="220"/>
      <c r="AT312" s="221" t="s">
        <v>157</v>
      </c>
      <c r="AU312" s="221" t="s">
        <v>85</v>
      </c>
      <c r="AV312" s="14" t="s">
        <v>83</v>
      </c>
      <c r="AW312" s="14" t="s">
        <v>35</v>
      </c>
      <c r="AX312" s="14" t="s">
        <v>75</v>
      </c>
      <c r="AY312" s="221" t="s">
        <v>112</v>
      </c>
    </row>
    <row r="313" spans="1:65" s="13" customFormat="1" ht="11.25" x14ac:dyDescent="0.2">
      <c r="B313" s="201"/>
      <c r="C313" s="202"/>
      <c r="D313" s="189" t="s">
        <v>157</v>
      </c>
      <c r="E313" s="203" t="s">
        <v>19</v>
      </c>
      <c r="F313" s="204" t="s">
        <v>390</v>
      </c>
      <c r="G313" s="202"/>
      <c r="H313" s="205">
        <v>12.39</v>
      </c>
      <c r="I313" s="206"/>
      <c r="J313" s="202"/>
      <c r="K313" s="202"/>
      <c r="L313" s="207"/>
      <c r="M313" s="208"/>
      <c r="N313" s="209"/>
      <c r="O313" s="209"/>
      <c r="P313" s="209"/>
      <c r="Q313" s="209"/>
      <c r="R313" s="209"/>
      <c r="S313" s="209"/>
      <c r="T313" s="210"/>
      <c r="AT313" s="211" t="s">
        <v>157</v>
      </c>
      <c r="AU313" s="211" t="s">
        <v>85</v>
      </c>
      <c r="AV313" s="13" t="s">
        <v>85</v>
      </c>
      <c r="AW313" s="13" t="s">
        <v>35</v>
      </c>
      <c r="AX313" s="13" t="s">
        <v>83</v>
      </c>
      <c r="AY313" s="211" t="s">
        <v>112</v>
      </c>
    </row>
    <row r="314" spans="1:65" s="2" customFormat="1" ht="21.75" customHeight="1" x14ac:dyDescent="0.2">
      <c r="A314" s="37"/>
      <c r="B314" s="38"/>
      <c r="C314" s="244" t="s">
        <v>237</v>
      </c>
      <c r="D314" s="244" t="s">
        <v>234</v>
      </c>
      <c r="E314" s="245" t="s">
        <v>391</v>
      </c>
      <c r="F314" s="246" t="s">
        <v>392</v>
      </c>
      <c r="G314" s="247" t="s">
        <v>341</v>
      </c>
      <c r="H314" s="248">
        <v>0.19600000000000001</v>
      </c>
      <c r="I314" s="249"/>
      <c r="J314" s="250">
        <f>ROUND(I314*H314,2)</f>
        <v>0</v>
      </c>
      <c r="K314" s="246" t="s">
        <v>118</v>
      </c>
      <c r="L314" s="251"/>
      <c r="M314" s="252" t="s">
        <v>19</v>
      </c>
      <c r="N314" s="253" t="s">
        <v>46</v>
      </c>
      <c r="O314" s="67"/>
      <c r="P314" s="185">
        <f>O314*H314</f>
        <v>0</v>
      </c>
      <c r="Q314" s="185">
        <v>0.55000000000000004</v>
      </c>
      <c r="R314" s="185">
        <f>Q314*H314</f>
        <v>0.10780000000000001</v>
      </c>
      <c r="S314" s="185">
        <v>0</v>
      </c>
      <c r="T314" s="186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87" t="s">
        <v>237</v>
      </c>
      <c r="AT314" s="187" t="s">
        <v>234</v>
      </c>
      <c r="AU314" s="187" t="s">
        <v>85</v>
      </c>
      <c r="AY314" s="20" t="s">
        <v>112</v>
      </c>
      <c r="BE314" s="188">
        <f>IF(N314="základní",J314,0)</f>
        <v>0</v>
      </c>
      <c r="BF314" s="188">
        <f>IF(N314="snížená",J314,0)</f>
        <v>0</v>
      </c>
      <c r="BG314" s="188">
        <f>IF(N314="zákl. přenesená",J314,0)</f>
        <v>0</v>
      </c>
      <c r="BH314" s="188">
        <f>IF(N314="sníž. přenesená",J314,0)</f>
        <v>0</v>
      </c>
      <c r="BI314" s="188">
        <f>IF(N314="nulová",J314,0)</f>
        <v>0</v>
      </c>
      <c r="BJ314" s="20" t="s">
        <v>83</v>
      </c>
      <c r="BK314" s="188">
        <f>ROUND(I314*H314,2)</f>
        <v>0</v>
      </c>
      <c r="BL314" s="20" t="s">
        <v>212</v>
      </c>
      <c r="BM314" s="187" t="s">
        <v>393</v>
      </c>
    </row>
    <row r="315" spans="1:65" s="2" customFormat="1" ht="11.25" x14ac:dyDescent="0.2">
      <c r="A315" s="37"/>
      <c r="B315" s="38"/>
      <c r="C315" s="39"/>
      <c r="D315" s="189" t="s">
        <v>121</v>
      </c>
      <c r="E315" s="39"/>
      <c r="F315" s="190" t="s">
        <v>392</v>
      </c>
      <c r="G315" s="39"/>
      <c r="H315" s="39"/>
      <c r="I315" s="191"/>
      <c r="J315" s="39"/>
      <c r="K315" s="39"/>
      <c r="L315" s="42"/>
      <c r="M315" s="192"/>
      <c r="N315" s="193"/>
      <c r="O315" s="67"/>
      <c r="P315" s="67"/>
      <c r="Q315" s="67"/>
      <c r="R315" s="67"/>
      <c r="S315" s="67"/>
      <c r="T315" s="68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20" t="s">
        <v>121</v>
      </c>
      <c r="AU315" s="20" t="s">
        <v>85</v>
      </c>
    </row>
    <row r="316" spans="1:65" s="13" customFormat="1" ht="11.25" x14ac:dyDescent="0.2">
      <c r="B316" s="201"/>
      <c r="C316" s="202"/>
      <c r="D316" s="189" t="s">
        <v>157</v>
      </c>
      <c r="E316" s="202"/>
      <c r="F316" s="204" t="s">
        <v>394</v>
      </c>
      <c r="G316" s="202"/>
      <c r="H316" s="205">
        <v>0.19600000000000001</v>
      </c>
      <c r="I316" s="206"/>
      <c r="J316" s="202"/>
      <c r="K316" s="202"/>
      <c r="L316" s="207"/>
      <c r="M316" s="208"/>
      <c r="N316" s="209"/>
      <c r="O316" s="209"/>
      <c r="P316" s="209"/>
      <c r="Q316" s="209"/>
      <c r="R316" s="209"/>
      <c r="S316" s="209"/>
      <c r="T316" s="210"/>
      <c r="AT316" s="211" t="s">
        <v>157</v>
      </c>
      <c r="AU316" s="211" t="s">
        <v>85</v>
      </c>
      <c r="AV316" s="13" t="s">
        <v>85</v>
      </c>
      <c r="AW316" s="13" t="s">
        <v>4</v>
      </c>
      <c r="AX316" s="13" t="s">
        <v>83</v>
      </c>
      <c r="AY316" s="211" t="s">
        <v>112</v>
      </c>
    </row>
    <row r="317" spans="1:65" s="2" customFormat="1" ht="33" customHeight="1" x14ac:dyDescent="0.2">
      <c r="A317" s="37"/>
      <c r="B317" s="38"/>
      <c r="C317" s="176" t="s">
        <v>395</v>
      </c>
      <c r="D317" s="176" t="s">
        <v>115</v>
      </c>
      <c r="E317" s="177" t="s">
        <v>396</v>
      </c>
      <c r="F317" s="178" t="s">
        <v>397</v>
      </c>
      <c r="G317" s="179" t="s">
        <v>152</v>
      </c>
      <c r="H317" s="180">
        <v>536.17100000000005</v>
      </c>
      <c r="I317" s="181"/>
      <c r="J317" s="182">
        <f>ROUND(I317*H317,2)</f>
        <v>0</v>
      </c>
      <c r="K317" s="178" t="s">
        <v>118</v>
      </c>
      <c r="L317" s="42"/>
      <c r="M317" s="183" t="s">
        <v>19</v>
      </c>
      <c r="N317" s="184" t="s">
        <v>46</v>
      </c>
      <c r="O317" s="67"/>
      <c r="P317" s="185">
        <f>O317*H317</f>
        <v>0</v>
      </c>
      <c r="Q317" s="185">
        <v>0</v>
      </c>
      <c r="R317" s="185">
        <f>Q317*H317</f>
        <v>0</v>
      </c>
      <c r="S317" s="185">
        <v>0</v>
      </c>
      <c r="T317" s="186">
        <f>S317*H317</f>
        <v>0</v>
      </c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R317" s="187" t="s">
        <v>212</v>
      </c>
      <c r="AT317" s="187" t="s">
        <v>115</v>
      </c>
      <c r="AU317" s="187" t="s">
        <v>85</v>
      </c>
      <c r="AY317" s="20" t="s">
        <v>112</v>
      </c>
      <c r="BE317" s="188">
        <f>IF(N317="základní",J317,0)</f>
        <v>0</v>
      </c>
      <c r="BF317" s="188">
        <f>IF(N317="snížená",J317,0)</f>
        <v>0</v>
      </c>
      <c r="BG317" s="188">
        <f>IF(N317="zákl. přenesená",J317,0)</f>
        <v>0</v>
      </c>
      <c r="BH317" s="188">
        <f>IF(N317="sníž. přenesená",J317,0)</f>
        <v>0</v>
      </c>
      <c r="BI317" s="188">
        <f>IF(N317="nulová",J317,0)</f>
        <v>0</v>
      </c>
      <c r="BJ317" s="20" t="s">
        <v>83</v>
      </c>
      <c r="BK317" s="188">
        <f>ROUND(I317*H317,2)</f>
        <v>0</v>
      </c>
      <c r="BL317" s="20" t="s">
        <v>212</v>
      </c>
      <c r="BM317" s="187" t="s">
        <v>398</v>
      </c>
    </row>
    <row r="318" spans="1:65" s="2" customFormat="1" ht="19.5" x14ac:dyDescent="0.2">
      <c r="A318" s="37"/>
      <c r="B318" s="38"/>
      <c r="C318" s="39"/>
      <c r="D318" s="189" t="s">
        <v>121</v>
      </c>
      <c r="E318" s="39"/>
      <c r="F318" s="190" t="s">
        <v>399</v>
      </c>
      <c r="G318" s="39"/>
      <c r="H318" s="39"/>
      <c r="I318" s="191"/>
      <c r="J318" s="39"/>
      <c r="K318" s="39"/>
      <c r="L318" s="42"/>
      <c r="M318" s="192"/>
      <c r="N318" s="193"/>
      <c r="O318" s="67"/>
      <c r="P318" s="67"/>
      <c r="Q318" s="67"/>
      <c r="R318" s="67"/>
      <c r="S318" s="67"/>
      <c r="T318" s="68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20" t="s">
        <v>121</v>
      </c>
      <c r="AU318" s="20" t="s">
        <v>85</v>
      </c>
    </row>
    <row r="319" spans="1:65" s="2" customFormat="1" ht="11.25" x14ac:dyDescent="0.2">
      <c r="A319" s="37"/>
      <c r="B319" s="38"/>
      <c r="C319" s="39"/>
      <c r="D319" s="194" t="s">
        <v>122</v>
      </c>
      <c r="E319" s="39"/>
      <c r="F319" s="195" t="s">
        <v>400</v>
      </c>
      <c r="G319" s="39"/>
      <c r="H319" s="39"/>
      <c r="I319" s="191"/>
      <c r="J319" s="39"/>
      <c r="K319" s="39"/>
      <c r="L319" s="42"/>
      <c r="M319" s="192"/>
      <c r="N319" s="193"/>
      <c r="O319" s="67"/>
      <c r="P319" s="67"/>
      <c r="Q319" s="67"/>
      <c r="R319" s="67"/>
      <c r="S319" s="67"/>
      <c r="T319" s="68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T319" s="20" t="s">
        <v>122</v>
      </c>
      <c r="AU319" s="20" t="s">
        <v>85</v>
      </c>
    </row>
    <row r="320" spans="1:65" s="14" customFormat="1" ht="11.25" x14ac:dyDescent="0.2">
      <c r="B320" s="212"/>
      <c r="C320" s="213"/>
      <c r="D320" s="189" t="s">
        <v>157</v>
      </c>
      <c r="E320" s="214" t="s">
        <v>19</v>
      </c>
      <c r="F320" s="215" t="s">
        <v>256</v>
      </c>
      <c r="G320" s="213"/>
      <c r="H320" s="214" t="s">
        <v>19</v>
      </c>
      <c r="I320" s="216"/>
      <c r="J320" s="213"/>
      <c r="K320" s="213"/>
      <c r="L320" s="217"/>
      <c r="M320" s="218"/>
      <c r="N320" s="219"/>
      <c r="O320" s="219"/>
      <c r="P320" s="219"/>
      <c r="Q320" s="219"/>
      <c r="R320" s="219"/>
      <c r="S320" s="219"/>
      <c r="T320" s="220"/>
      <c r="AT320" s="221" t="s">
        <v>157</v>
      </c>
      <c r="AU320" s="221" t="s">
        <v>85</v>
      </c>
      <c r="AV320" s="14" t="s">
        <v>83</v>
      </c>
      <c r="AW320" s="14" t="s">
        <v>35</v>
      </c>
      <c r="AX320" s="14" t="s">
        <v>75</v>
      </c>
      <c r="AY320" s="221" t="s">
        <v>112</v>
      </c>
    </row>
    <row r="321" spans="2:51" s="13" customFormat="1" ht="11.25" x14ac:dyDescent="0.2">
      <c r="B321" s="201"/>
      <c r="C321" s="202"/>
      <c r="D321" s="189" t="s">
        <v>157</v>
      </c>
      <c r="E321" s="203" t="s">
        <v>19</v>
      </c>
      <c r="F321" s="204" t="s">
        <v>257</v>
      </c>
      <c r="G321" s="202"/>
      <c r="H321" s="205">
        <v>413.04</v>
      </c>
      <c r="I321" s="206"/>
      <c r="J321" s="202"/>
      <c r="K321" s="202"/>
      <c r="L321" s="207"/>
      <c r="M321" s="208"/>
      <c r="N321" s="209"/>
      <c r="O321" s="209"/>
      <c r="P321" s="209"/>
      <c r="Q321" s="209"/>
      <c r="R321" s="209"/>
      <c r="S321" s="209"/>
      <c r="T321" s="210"/>
      <c r="AT321" s="211" t="s">
        <v>157</v>
      </c>
      <c r="AU321" s="211" t="s">
        <v>85</v>
      </c>
      <c r="AV321" s="13" t="s">
        <v>85</v>
      </c>
      <c r="AW321" s="13" t="s">
        <v>35</v>
      </c>
      <c r="AX321" s="13" t="s">
        <v>75</v>
      </c>
      <c r="AY321" s="211" t="s">
        <v>112</v>
      </c>
    </row>
    <row r="322" spans="2:51" s="14" customFormat="1" ht="11.25" x14ac:dyDescent="0.2">
      <c r="B322" s="212"/>
      <c r="C322" s="213"/>
      <c r="D322" s="189" t="s">
        <v>157</v>
      </c>
      <c r="E322" s="214" t="s">
        <v>19</v>
      </c>
      <c r="F322" s="215" t="s">
        <v>258</v>
      </c>
      <c r="G322" s="213"/>
      <c r="H322" s="214" t="s">
        <v>19</v>
      </c>
      <c r="I322" s="216"/>
      <c r="J322" s="213"/>
      <c r="K322" s="213"/>
      <c r="L322" s="217"/>
      <c r="M322" s="218"/>
      <c r="N322" s="219"/>
      <c r="O322" s="219"/>
      <c r="P322" s="219"/>
      <c r="Q322" s="219"/>
      <c r="R322" s="219"/>
      <c r="S322" s="219"/>
      <c r="T322" s="220"/>
      <c r="AT322" s="221" t="s">
        <v>157</v>
      </c>
      <c r="AU322" s="221" t="s">
        <v>85</v>
      </c>
      <c r="AV322" s="14" t="s">
        <v>83</v>
      </c>
      <c r="AW322" s="14" t="s">
        <v>35</v>
      </c>
      <c r="AX322" s="14" t="s">
        <v>75</v>
      </c>
      <c r="AY322" s="221" t="s">
        <v>112</v>
      </c>
    </row>
    <row r="323" spans="2:51" s="13" customFormat="1" ht="11.25" x14ac:dyDescent="0.2">
      <c r="B323" s="201"/>
      <c r="C323" s="202"/>
      <c r="D323" s="189" t="s">
        <v>157</v>
      </c>
      <c r="E323" s="203" t="s">
        <v>19</v>
      </c>
      <c r="F323" s="204" t="s">
        <v>259</v>
      </c>
      <c r="G323" s="202"/>
      <c r="H323" s="205">
        <v>-61.341999999999999</v>
      </c>
      <c r="I323" s="206"/>
      <c r="J323" s="202"/>
      <c r="K323" s="202"/>
      <c r="L323" s="207"/>
      <c r="M323" s="208"/>
      <c r="N323" s="209"/>
      <c r="O323" s="209"/>
      <c r="P323" s="209"/>
      <c r="Q323" s="209"/>
      <c r="R323" s="209"/>
      <c r="S323" s="209"/>
      <c r="T323" s="210"/>
      <c r="AT323" s="211" t="s">
        <v>157</v>
      </c>
      <c r="AU323" s="211" t="s">
        <v>85</v>
      </c>
      <c r="AV323" s="13" t="s">
        <v>85</v>
      </c>
      <c r="AW323" s="13" t="s">
        <v>35</v>
      </c>
      <c r="AX323" s="13" t="s">
        <v>75</v>
      </c>
      <c r="AY323" s="211" t="s">
        <v>112</v>
      </c>
    </row>
    <row r="324" spans="2:51" s="14" customFormat="1" ht="11.25" x14ac:dyDescent="0.2">
      <c r="B324" s="212"/>
      <c r="C324" s="213"/>
      <c r="D324" s="189" t="s">
        <v>157</v>
      </c>
      <c r="E324" s="214" t="s">
        <v>19</v>
      </c>
      <c r="F324" s="215" t="s">
        <v>260</v>
      </c>
      <c r="G324" s="213"/>
      <c r="H324" s="214" t="s">
        <v>19</v>
      </c>
      <c r="I324" s="216"/>
      <c r="J324" s="213"/>
      <c r="K324" s="213"/>
      <c r="L324" s="217"/>
      <c r="M324" s="218"/>
      <c r="N324" s="219"/>
      <c r="O324" s="219"/>
      <c r="P324" s="219"/>
      <c r="Q324" s="219"/>
      <c r="R324" s="219"/>
      <c r="S324" s="219"/>
      <c r="T324" s="220"/>
      <c r="AT324" s="221" t="s">
        <v>157</v>
      </c>
      <c r="AU324" s="221" t="s">
        <v>85</v>
      </c>
      <c r="AV324" s="14" t="s">
        <v>83</v>
      </c>
      <c r="AW324" s="14" t="s">
        <v>35</v>
      </c>
      <c r="AX324" s="14" t="s">
        <v>75</v>
      </c>
      <c r="AY324" s="221" t="s">
        <v>112</v>
      </c>
    </row>
    <row r="325" spans="2:51" s="13" customFormat="1" ht="11.25" x14ac:dyDescent="0.2">
      <c r="B325" s="201"/>
      <c r="C325" s="202"/>
      <c r="D325" s="189" t="s">
        <v>157</v>
      </c>
      <c r="E325" s="203" t="s">
        <v>19</v>
      </c>
      <c r="F325" s="204" t="s">
        <v>261</v>
      </c>
      <c r="G325" s="202"/>
      <c r="H325" s="205">
        <v>-48.654000000000003</v>
      </c>
      <c r="I325" s="206"/>
      <c r="J325" s="202"/>
      <c r="K325" s="202"/>
      <c r="L325" s="207"/>
      <c r="M325" s="208"/>
      <c r="N325" s="209"/>
      <c r="O325" s="209"/>
      <c r="P325" s="209"/>
      <c r="Q325" s="209"/>
      <c r="R325" s="209"/>
      <c r="S325" s="209"/>
      <c r="T325" s="210"/>
      <c r="AT325" s="211" t="s">
        <v>157</v>
      </c>
      <c r="AU325" s="211" t="s">
        <v>85</v>
      </c>
      <c r="AV325" s="13" t="s">
        <v>85</v>
      </c>
      <c r="AW325" s="13" t="s">
        <v>35</v>
      </c>
      <c r="AX325" s="13" t="s">
        <v>75</v>
      </c>
      <c r="AY325" s="211" t="s">
        <v>112</v>
      </c>
    </row>
    <row r="326" spans="2:51" s="14" customFormat="1" ht="11.25" x14ac:dyDescent="0.2">
      <c r="B326" s="212"/>
      <c r="C326" s="213"/>
      <c r="D326" s="189" t="s">
        <v>157</v>
      </c>
      <c r="E326" s="214" t="s">
        <v>19</v>
      </c>
      <c r="F326" s="215" t="s">
        <v>262</v>
      </c>
      <c r="G326" s="213"/>
      <c r="H326" s="214" t="s">
        <v>19</v>
      </c>
      <c r="I326" s="216"/>
      <c r="J326" s="213"/>
      <c r="K326" s="213"/>
      <c r="L326" s="217"/>
      <c r="M326" s="218"/>
      <c r="N326" s="219"/>
      <c r="O326" s="219"/>
      <c r="P326" s="219"/>
      <c r="Q326" s="219"/>
      <c r="R326" s="219"/>
      <c r="S326" s="219"/>
      <c r="T326" s="220"/>
      <c r="AT326" s="221" t="s">
        <v>157</v>
      </c>
      <c r="AU326" s="221" t="s">
        <v>85</v>
      </c>
      <c r="AV326" s="14" t="s">
        <v>83</v>
      </c>
      <c r="AW326" s="14" t="s">
        <v>35</v>
      </c>
      <c r="AX326" s="14" t="s">
        <v>75</v>
      </c>
      <c r="AY326" s="221" t="s">
        <v>112</v>
      </c>
    </row>
    <row r="327" spans="2:51" s="13" customFormat="1" ht="11.25" x14ac:dyDescent="0.2">
      <c r="B327" s="201"/>
      <c r="C327" s="202"/>
      <c r="D327" s="189" t="s">
        <v>157</v>
      </c>
      <c r="E327" s="203" t="s">
        <v>19</v>
      </c>
      <c r="F327" s="204" t="s">
        <v>263</v>
      </c>
      <c r="G327" s="202"/>
      <c r="H327" s="205">
        <v>-34.502000000000002</v>
      </c>
      <c r="I327" s="206"/>
      <c r="J327" s="202"/>
      <c r="K327" s="202"/>
      <c r="L327" s="207"/>
      <c r="M327" s="208"/>
      <c r="N327" s="209"/>
      <c r="O327" s="209"/>
      <c r="P327" s="209"/>
      <c r="Q327" s="209"/>
      <c r="R327" s="209"/>
      <c r="S327" s="209"/>
      <c r="T327" s="210"/>
      <c r="AT327" s="211" t="s">
        <v>157</v>
      </c>
      <c r="AU327" s="211" t="s">
        <v>85</v>
      </c>
      <c r="AV327" s="13" t="s">
        <v>85</v>
      </c>
      <c r="AW327" s="13" t="s">
        <v>35</v>
      </c>
      <c r="AX327" s="13" t="s">
        <v>75</v>
      </c>
      <c r="AY327" s="211" t="s">
        <v>112</v>
      </c>
    </row>
    <row r="328" spans="2:51" s="14" customFormat="1" ht="11.25" x14ac:dyDescent="0.2">
      <c r="B328" s="212"/>
      <c r="C328" s="213"/>
      <c r="D328" s="189" t="s">
        <v>157</v>
      </c>
      <c r="E328" s="214" t="s">
        <v>19</v>
      </c>
      <c r="F328" s="215" t="s">
        <v>264</v>
      </c>
      <c r="G328" s="213"/>
      <c r="H328" s="214" t="s">
        <v>19</v>
      </c>
      <c r="I328" s="216"/>
      <c r="J328" s="213"/>
      <c r="K328" s="213"/>
      <c r="L328" s="217"/>
      <c r="M328" s="218"/>
      <c r="N328" s="219"/>
      <c r="O328" s="219"/>
      <c r="P328" s="219"/>
      <c r="Q328" s="219"/>
      <c r="R328" s="219"/>
      <c r="S328" s="219"/>
      <c r="T328" s="220"/>
      <c r="AT328" s="221" t="s">
        <v>157</v>
      </c>
      <c r="AU328" s="221" t="s">
        <v>85</v>
      </c>
      <c r="AV328" s="14" t="s">
        <v>83</v>
      </c>
      <c r="AW328" s="14" t="s">
        <v>35</v>
      </c>
      <c r="AX328" s="14" t="s">
        <v>75</v>
      </c>
      <c r="AY328" s="221" t="s">
        <v>112</v>
      </c>
    </row>
    <row r="329" spans="2:51" s="13" customFormat="1" ht="11.25" x14ac:dyDescent="0.2">
      <c r="B329" s="201"/>
      <c r="C329" s="202"/>
      <c r="D329" s="189" t="s">
        <v>157</v>
      </c>
      <c r="E329" s="203" t="s">
        <v>19</v>
      </c>
      <c r="F329" s="204" t="s">
        <v>265</v>
      </c>
      <c r="G329" s="202"/>
      <c r="H329" s="205">
        <v>-0.627</v>
      </c>
      <c r="I329" s="206"/>
      <c r="J329" s="202"/>
      <c r="K329" s="202"/>
      <c r="L329" s="207"/>
      <c r="M329" s="208"/>
      <c r="N329" s="209"/>
      <c r="O329" s="209"/>
      <c r="P329" s="209"/>
      <c r="Q329" s="209"/>
      <c r="R329" s="209"/>
      <c r="S329" s="209"/>
      <c r="T329" s="210"/>
      <c r="AT329" s="211" t="s">
        <v>157</v>
      </c>
      <c r="AU329" s="211" t="s">
        <v>85</v>
      </c>
      <c r="AV329" s="13" t="s">
        <v>85</v>
      </c>
      <c r="AW329" s="13" t="s">
        <v>35</v>
      </c>
      <c r="AX329" s="13" t="s">
        <v>75</v>
      </c>
      <c r="AY329" s="211" t="s">
        <v>112</v>
      </c>
    </row>
    <row r="330" spans="2:51" s="14" customFormat="1" ht="11.25" x14ac:dyDescent="0.2">
      <c r="B330" s="212"/>
      <c r="C330" s="213"/>
      <c r="D330" s="189" t="s">
        <v>157</v>
      </c>
      <c r="E330" s="214" t="s">
        <v>19</v>
      </c>
      <c r="F330" s="215" t="s">
        <v>266</v>
      </c>
      <c r="G330" s="213"/>
      <c r="H330" s="214" t="s">
        <v>19</v>
      </c>
      <c r="I330" s="216"/>
      <c r="J330" s="213"/>
      <c r="K330" s="213"/>
      <c r="L330" s="217"/>
      <c r="M330" s="218"/>
      <c r="N330" s="219"/>
      <c r="O330" s="219"/>
      <c r="P330" s="219"/>
      <c r="Q330" s="219"/>
      <c r="R330" s="219"/>
      <c r="S330" s="219"/>
      <c r="T330" s="220"/>
      <c r="AT330" s="221" t="s">
        <v>157</v>
      </c>
      <c r="AU330" s="221" t="s">
        <v>85</v>
      </c>
      <c r="AV330" s="14" t="s">
        <v>83</v>
      </c>
      <c r="AW330" s="14" t="s">
        <v>35</v>
      </c>
      <c r="AX330" s="14" t="s">
        <v>75</v>
      </c>
      <c r="AY330" s="221" t="s">
        <v>112</v>
      </c>
    </row>
    <row r="331" spans="2:51" s="13" customFormat="1" ht="11.25" x14ac:dyDescent="0.2">
      <c r="B331" s="201"/>
      <c r="C331" s="202"/>
      <c r="D331" s="189" t="s">
        <v>157</v>
      </c>
      <c r="E331" s="203" t="s">
        <v>19</v>
      </c>
      <c r="F331" s="204" t="s">
        <v>267</v>
      </c>
      <c r="G331" s="202"/>
      <c r="H331" s="205">
        <v>-3.6819999999999999</v>
      </c>
      <c r="I331" s="206"/>
      <c r="J331" s="202"/>
      <c r="K331" s="202"/>
      <c r="L331" s="207"/>
      <c r="M331" s="208"/>
      <c r="N331" s="209"/>
      <c r="O331" s="209"/>
      <c r="P331" s="209"/>
      <c r="Q331" s="209"/>
      <c r="R331" s="209"/>
      <c r="S331" s="209"/>
      <c r="T331" s="210"/>
      <c r="AT331" s="211" t="s">
        <v>157</v>
      </c>
      <c r="AU331" s="211" t="s">
        <v>85</v>
      </c>
      <c r="AV331" s="13" t="s">
        <v>85</v>
      </c>
      <c r="AW331" s="13" t="s">
        <v>35</v>
      </c>
      <c r="AX331" s="13" t="s">
        <v>75</v>
      </c>
      <c r="AY331" s="211" t="s">
        <v>112</v>
      </c>
    </row>
    <row r="332" spans="2:51" s="14" customFormat="1" ht="11.25" x14ac:dyDescent="0.2">
      <c r="B332" s="212"/>
      <c r="C332" s="213"/>
      <c r="D332" s="189" t="s">
        <v>157</v>
      </c>
      <c r="E332" s="214" t="s">
        <v>19</v>
      </c>
      <c r="F332" s="215" t="s">
        <v>268</v>
      </c>
      <c r="G332" s="213"/>
      <c r="H332" s="214" t="s">
        <v>19</v>
      </c>
      <c r="I332" s="216"/>
      <c r="J332" s="213"/>
      <c r="K332" s="213"/>
      <c r="L332" s="217"/>
      <c r="M332" s="218"/>
      <c r="N332" s="219"/>
      <c r="O332" s="219"/>
      <c r="P332" s="219"/>
      <c r="Q332" s="219"/>
      <c r="R332" s="219"/>
      <c r="S332" s="219"/>
      <c r="T332" s="220"/>
      <c r="AT332" s="221" t="s">
        <v>157</v>
      </c>
      <c r="AU332" s="221" t="s">
        <v>85</v>
      </c>
      <c r="AV332" s="14" t="s">
        <v>83</v>
      </c>
      <c r="AW332" s="14" t="s">
        <v>35</v>
      </c>
      <c r="AX332" s="14" t="s">
        <v>75</v>
      </c>
      <c r="AY332" s="221" t="s">
        <v>112</v>
      </c>
    </row>
    <row r="333" spans="2:51" s="13" customFormat="1" ht="11.25" x14ac:dyDescent="0.2">
      <c r="B333" s="201"/>
      <c r="C333" s="202"/>
      <c r="D333" s="189" t="s">
        <v>157</v>
      </c>
      <c r="E333" s="203" t="s">
        <v>19</v>
      </c>
      <c r="F333" s="204" t="s">
        <v>269</v>
      </c>
      <c r="G333" s="202"/>
      <c r="H333" s="205">
        <v>-0.58399999999999996</v>
      </c>
      <c r="I333" s="206"/>
      <c r="J333" s="202"/>
      <c r="K333" s="202"/>
      <c r="L333" s="207"/>
      <c r="M333" s="208"/>
      <c r="N333" s="209"/>
      <c r="O333" s="209"/>
      <c r="P333" s="209"/>
      <c r="Q333" s="209"/>
      <c r="R333" s="209"/>
      <c r="S333" s="209"/>
      <c r="T333" s="210"/>
      <c r="AT333" s="211" t="s">
        <v>157</v>
      </c>
      <c r="AU333" s="211" t="s">
        <v>85</v>
      </c>
      <c r="AV333" s="13" t="s">
        <v>85</v>
      </c>
      <c r="AW333" s="13" t="s">
        <v>35</v>
      </c>
      <c r="AX333" s="13" t="s">
        <v>75</v>
      </c>
      <c r="AY333" s="211" t="s">
        <v>112</v>
      </c>
    </row>
    <row r="334" spans="2:51" s="13" customFormat="1" ht="11.25" x14ac:dyDescent="0.2">
      <c r="B334" s="201"/>
      <c r="C334" s="202"/>
      <c r="D334" s="189" t="s">
        <v>157</v>
      </c>
      <c r="E334" s="203" t="s">
        <v>19</v>
      </c>
      <c r="F334" s="204" t="s">
        <v>270</v>
      </c>
      <c r="G334" s="202"/>
      <c r="H334" s="205">
        <v>-1.5009999999999999</v>
      </c>
      <c r="I334" s="206"/>
      <c r="J334" s="202"/>
      <c r="K334" s="202"/>
      <c r="L334" s="207"/>
      <c r="M334" s="208"/>
      <c r="N334" s="209"/>
      <c r="O334" s="209"/>
      <c r="P334" s="209"/>
      <c r="Q334" s="209"/>
      <c r="R334" s="209"/>
      <c r="S334" s="209"/>
      <c r="T334" s="210"/>
      <c r="AT334" s="211" t="s">
        <v>157</v>
      </c>
      <c r="AU334" s="211" t="s">
        <v>85</v>
      </c>
      <c r="AV334" s="13" t="s">
        <v>85</v>
      </c>
      <c r="AW334" s="13" t="s">
        <v>35</v>
      </c>
      <c r="AX334" s="13" t="s">
        <v>75</v>
      </c>
      <c r="AY334" s="211" t="s">
        <v>112</v>
      </c>
    </row>
    <row r="335" spans="2:51" s="14" customFormat="1" ht="11.25" x14ac:dyDescent="0.2">
      <c r="B335" s="212"/>
      <c r="C335" s="213"/>
      <c r="D335" s="189" t="s">
        <v>157</v>
      </c>
      <c r="E335" s="214" t="s">
        <v>19</v>
      </c>
      <c r="F335" s="215" t="s">
        <v>271</v>
      </c>
      <c r="G335" s="213"/>
      <c r="H335" s="214" t="s">
        <v>19</v>
      </c>
      <c r="I335" s="216"/>
      <c r="J335" s="213"/>
      <c r="K335" s="213"/>
      <c r="L335" s="217"/>
      <c r="M335" s="218"/>
      <c r="N335" s="219"/>
      <c r="O335" s="219"/>
      <c r="P335" s="219"/>
      <c r="Q335" s="219"/>
      <c r="R335" s="219"/>
      <c r="S335" s="219"/>
      <c r="T335" s="220"/>
      <c r="AT335" s="221" t="s">
        <v>157</v>
      </c>
      <c r="AU335" s="221" t="s">
        <v>85</v>
      </c>
      <c r="AV335" s="14" t="s">
        <v>83</v>
      </c>
      <c r="AW335" s="14" t="s">
        <v>35</v>
      </c>
      <c r="AX335" s="14" t="s">
        <v>75</v>
      </c>
      <c r="AY335" s="221" t="s">
        <v>112</v>
      </c>
    </row>
    <row r="336" spans="2:51" s="13" customFormat="1" ht="11.25" x14ac:dyDescent="0.2">
      <c r="B336" s="201"/>
      <c r="C336" s="202"/>
      <c r="D336" s="189" t="s">
        <v>157</v>
      </c>
      <c r="E336" s="203" t="s">
        <v>19</v>
      </c>
      <c r="F336" s="204" t="s">
        <v>272</v>
      </c>
      <c r="G336" s="202"/>
      <c r="H336" s="205">
        <v>103.52</v>
      </c>
      <c r="I336" s="206"/>
      <c r="J336" s="202"/>
      <c r="K336" s="202"/>
      <c r="L336" s="207"/>
      <c r="M336" s="208"/>
      <c r="N336" s="209"/>
      <c r="O336" s="209"/>
      <c r="P336" s="209"/>
      <c r="Q336" s="209"/>
      <c r="R336" s="209"/>
      <c r="S336" s="209"/>
      <c r="T336" s="210"/>
      <c r="AT336" s="211" t="s">
        <v>157</v>
      </c>
      <c r="AU336" s="211" t="s">
        <v>85</v>
      </c>
      <c r="AV336" s="13" t="s">
        <v>85</v>
      </c>
      <c r="AW336" s="13" t="s">
        <v>35</v>
      </c>
      <c r="AX336" s="13" t="s">
        <v>75</v>
      </c>
      <c r="AY336" s="211" t="s">
        <v>112</v>
      </c>
    </row>
    <row r="337" spans="1:65" s="14" customFormat="1" ht="11.25" x14ac:dyDescent="0.2">
      <c r="B337" s="212"/>
      <c r="C337" s="213"/>
      <c r="D337" s="189" t="s">
        <v>157</v>
      </c>
      <c r="E337" s="214" t="s">
        <v>19</v>
      </c>
      <c r="F337" s="215" t="s">
        <v>273</v>
      </c>
      <c r="G337" s="213"/>
      <c r="H337" s="214" t="s">
        <v>19</v>
      </c>
      <c r="I337" s="216"/>
      <c r="J337" s="213"/>
      <c r="K337" s="213"/>
      <c r="L337" s="217"/>
      <c r="M337" s="218"/>
      <c r="N337" s="219"/>
      <c r="O337" s="219"/>
      <c r="P337" s="219"/>
      <c r="Q337" s="219"/>
      <c r="R337" s="219"/>
      <c r="S337" s="219"/>
      <c r="T337" s="220"/>
      <c r="AT337" s="221" t="s">
        <v>157</v>
      </c>
      <c r="AU337" s="221" t="s">
        <v>85</v>
      </c>
      <c r="AV337" s="14" t="s">
        <v>83</v>
      </c>
      <c r="AW337" s="14" t="s">
        <v>35</v>
      </c>
      <c r="AX337" s="14" t="s">
        <v>75</v>
      </c>
      <c r="AY337" s="221" t="s">
        <v>112</v>
      </c>
    </row>
    <row r="338" spans="1:65" s="13" customFormat="1" ht="11.25" x14ac:dyDescent="0.2">
      <c r="B338" s="201"/>
      <c r="C338" s="202"/>
      <c r="D338" s="189" t="s">
        <v>157</v>
      </c>
      <c r="E338" s="203" t="s">
        <v>19</v>
      </c>
      <c r="F338" s="204" t="s">
        <v>274</v>
      </c>
      <c r="G338" s="202"/>
      <c r="H338" s="205">
        <v>-56.753999999999998</v>
      </c>
      <c r="I338" s="206"/>
      <c r="J338" s="202"/>
      <c r="K338" s="202"/>
      <c r="L338" s="207"/>
      <c r="M338" s="208"/>
      <c r="N338" s="209"/>
      <c r="O338" s="209"/>
      <c r="P338" s="209"/>
      <c r="Q338" s="209"/>
      <c r="R338" s="209"/>
      <c r="S338" s="209"/>
      <c r="T338" s="210"/>
      <c r="AT338" s="211" t="s">
        <v>157</v>
      </c>
      <c r="AU338" s="211" t="s">
        <v>85</v>
      </c>
      <c r="AV338" s="13" t="s">
        <v>85</v>
      </c>
      <c r="AW338" s="13" t="s">
        <v>35</v>
      </c>
      <c r="AX338" s="13" t="s">
        <v>75</v>
      </c>
      <c r="AY338" s="211" t="s">
        <v>112</v>
      </c>
    </row>
    <row r="339" spans="1:65" s="14" customFormat="1" ht="11.25" x14ac:dyDescent="0.2">
      <c r="B339" s="212"/>
      <c r="C339" s="213"/>
      <c r="D339" s="189" t="s">
        <v>157</v>
      </c>
      <c r="E339" s="214" t="s">
        <v>19</v>
      </c>
      <c r="F339" s="215" t="s">
        <v>218</v>
      </c>
      <c r="G339" s="213"/>
      <c r="H339" s="214" t="s">
        <v>19</v>
      </c>
      <c r="I339" s="216"/>
      <c r="J339" s="213"/>
      <c r="K339" s="213"/>
      <c r="L339" s="217"/>
      <c r="M339" s="218"/>
      <c r="N339" s="219"/>
      <c r="O339" s="219"/>
      <c r="P339" s="219"/>
      <c r="Q339" s="219"/>
      <c r="R339" s="219"/>
      <c r="S339" s="219"/>
      <c r="T339" s="220"/>
      <c r="AT339" s="221" t="s">
        <v>157</v>
      </c>
      <c r="AU339" s="221" t="s">
        <v>85</v>
      </c>
      <c r="AV339" s="14" t="s">
        <v>83</v>
      </c>
      <c r="AW339" s="14" t="s">
        <v>35</v>
      </c>
      <c r="AX339" s="14" t="s">
        <v>75</v>
      </c>
      <c r="AY339" s="221" t="s">
        <v>112</v>
      </c>
    </row>
    <row r="340" spans="1:65" s="13" customFormat="1" ht="11.25" x14ac:dyDescent="0.2">
      <c r="B340" s="201"/>
      <c r="C340" s="202"/>
      <c r="D340" s="189" t="s">
        <v>157</v>
      </c>
      <c r="E340" s="203" t="s">
        <v>19</v>
      </c>
      <c r="F340" s="204" t="s">
        <v>219</v>
      </c>
      <c r="G340" s="202"/>
      <c r="H340" s="205">
        <v>44.99</v>
      </c>
      <c r="I340" s="206"/>
      <c r="J340" s="202"/>
      <c r="K340" s="202"/>
      <c r="L340" s="207"/>
      <c r="M340" s="208"/>
      <c r="N340" s="209"/>
      <c r="O340" s="209"/>
      <c r="P340" s="209"/>
      <c r="Q340" s="209"/>
      <c r="R340" s="209"/>
      <c r="S340" s="209"/>
      <c r="T340" s="210"/>
      <c r="AT340" s="211" t="s">
        <v>157</v>
      </c>
      <c r="AU340" s="211" t="s">
        <v>85</v>
      </c>
      <c r="AV340" s="13" t="s">
        <v>85</v>
      </c>
      <c r="AW340" s="13" t="s">
        <v>35</v>
      </c>
      <c r="AX340" s="13" t="s">
        <v>75</v>
      </c>
      <c r="AY340" s="211" t="s">
        <v>112</v>
      </c>
    </row>
    <row r="341" spans="1:65" s="13" customFormat="1" ht="11.25" x14ac:dyDescent="0.2">
      <c r="B341" s="201"/>
      <c r="C341" s="202"/>
      <c r="D341" s="189" t="s">
        <v>157</v>
      </c>
      <c r="E341" s="203" t="s">
        <v>19</v>
      </c>
      <c r="F341" s="204" t="s">
        <v>220</v>
      </c>
      <c r="G341" s="202"/>
      <c r="H341" s="205">
        <v>20.468</v>
      </c>
      <c r="I341" s="206"/>
      <c r="J341" s="202"/>
      <c r="K341" s="202"/>
      <c r="L341" s="207"/>
      <c r="M341" s="208"/>
      <c r="N341" s="209"/>
      <c r="O341" s="209"/>
      <c r="P341" s="209"/>
      <c r="Q341" s="209"/>
      <c r="R341" s="209"/>
      <c r="S341" s="209"/>
      <c r="T341" s="210"/>
      <c r="AT341" s="211" t="s">
        <v>157</v>
      </c>
      <c r="AU341" s="211" t="s">
        <v>85</v>
      </c>
      <c r="AV341" s="13" t="s">
        <v>85</v>
      </c>
      <c r="AW341" s="13" t="s">
        <v>35</v>
      </c>
      <c r="AX341" s="13" t="s">
        <v>75</v>
      </c>
      <c r="AY341" s="211" t="s">
        <v>112</v>
      </c>
    </row>
    <row r="342" spans="1:65" s="14" customFormat="1" ht="11.25" x14ac:dyDescent="0.2">
      <c r="B342" s="212"/>
      <c r="C342" s="213"/>
      <c r="D342" s="189" t="s">
        <v>157</v>
      </c>
      <c r="E342" s="214" t="s">
        <v>19</v>
      </c>
      <c r="F342" s="215" t="s">
        <v>221</v>
      </c>
      <c r="G342" s="213"/>
      <c r="H342" s="214" t="s">
        <v>19</v>
      </c>
      <c r="I342" s="216"/>
      <c r="J342" s="213"/>
      <c r="K342" s="213"/>
      <c r="L342" s="217"/>
      <c r="M342" s="218"/>
      <c r="N342" s="219"/>
      <c r="O342" s="219"/>
      <c r="P342" s="219"/>
      <c r="Q342" s="219"/>
      <c r="R342" s="219"/>
      <c r="S342" s="219"/>
      <c r="T342" s="220"/>
      <c r="AT342" s="221" t="s">
        <v>157</v>
      </c>
      <c r="AU342" s="221" t="s">
        <v>85</v>
      </c>
      <c r="AV342" s="14" t="s">
        <v>83</v>
      </c>
      <c r="AW342" s="14" t="s">
        <v>35</v>
      </c>
      <c r="AX342" s="14" t="s">
        <v>75</v>
      </c>
      <c r="AY342" s="221" t="s">
        <v>112</v>
      </c>
    </row>
    <row r="343" spans="1:65" s="13" customFormat="1" ht="11.25" x14ac:dyDescent="0.2">
      <c r="B343" s="201"/>
      <c r="C343" s="202"/>
      <c r="D343" s="189" t="s">
        <v>157</v>
      </c>
      <c r="E343" s="203" t="s">
        <v>19</v>
      </c>
      <c r="F343" s="204" t="s">
        <v>222</v>
      </c>
      <c r="G343" s="202"/>
      <c r="H343" s="205">
        <v>34.438000000000002</v>
      </c>
      <c r="I343" s="206"/>
      <c r="J343" s="202"/>
      <c r="K343" s="202"/>
      <c r="L343" s="207"/>
      <c r="M343" s="208"/>
      <c r="N343" s="209"/>
      <c r="O343" s="209"/>
      <c r="P343" s="209"/>
      <c r="Q343" s="209"/>
      <c r="R343" s="209"/>
      <c r="S343" s="209"/>
      <c r="T343" s="210"/>
      <c r="AT343" s="211" t="s">
        <v>157</v>
      </c>
      <c r="AU343" s="211" t="s">
        <v>85</v>
      </c>
      <c r="AV343" s="13" t="s">
        <v>85</v>
      </c>
      <c r="AW343" s="13" t="s">
        <v>35</v>
      </c>
      <c r="AX343" s="13" t="s">
        <v>75</v>
      </c>
      <c r="AY343" s="211" t="s">
        <v>112</v>
      </c>
    </row>
    <row r="344" spans="1:65" s="13" customFormat="1" ht="11.25" x14ac:dyDescent="0.2">
      <c r="B344" s="201"/>
      <c r="C344" s="202"/>
      <c r="D344" s="189" t="s">
        <v>157</v>
      </c>
      <c r="E344" s="203" t="s">
        <v>19</v>
      </c>
      <c r="F344" s="204" t="s">
        <v>223</v>
      </c>
      <c r="G344" s="202"/>
      <c r="H344" s="205">
        <v>20.468</v>
      </c>
      <c r="I344" s="206"/>
      <c r="J344" s="202"/>
      <c r="K344" s="202"/>
      <c r="L344" s="207"/>
      <c r="M344" s="208"/>
      <c r="N344" s="209"/>
      <c r="O344" s="209"/>
      <c r="P344" s="209"/>
      <c r="Q344" s="209"/>
      <c r="R344" s="209"/>
      <c r="S344" s="209"/>
      <c r="T344" s="210"/>
      <c r="AT344" s="211" t="s">
        <v>157</v>
      </c>
      <c r="AU344" s="211" t="s">
        <v>85</v>
      </c>
      <c r="AV344" s="13" t="s">
        <v>85</v>
      </c>
      <c r="AW344" s="13" t="s">
        <v>35</v>
      </c>
      <c r="AX344" s="13" t="s">
        <v>75</v>
      </c>
      <c r="AY344" s="211" t="s">
        <v>112</v>
      </c>
    </row>
    <row r="345" spans="1:65" s="14" customFormat="1" ht="11.25" x14ac:dyDescent="0.2">
      <c r="B345" s="212"/>
      <c r="C345" s="213"/>
      <c r="D345" s="189" t="s">
        <v>157</v>
      </c>
      <c r="E345" s="214" t="s">
        <v>19</v>
      </c>
      <c r="F345" s="215" t="s">
        <v>224</v>
      </c>
      <c r="G345" s="213"/>
      <c r="H345" s="214" t="s">
        <v>19</v>
      </c>
      <c r="I345" s="216"/>
      <c r="J345" s="213"/>
      <c r="K345" s="213"/>
      <c r="L345" s="217"/>
      <c r="M345" s="218"/>
      <c r="N345" s="219"/>
      <c r="O345" s="219"/>
      <c r="P345" s="219"/>
      <c r="Q345" s="219"/>
      <c r="R345" s="219"/>
      <c r="S345" s="219"/>
      <c r="T345" s="220"/>
      <c r="AT345" s="221" t="s">
        <v>157</v>
      </c>
      <c r="AU345" s="221" t="s">
        <v>85</v>
      </c>
      <c r="AV345" s="14" t="s">
        <v>83</v>
      </c>
      <c r="AW345" s="14" t="s">
        <v>35</v>
      </c>
      <c r="AX345" s="14" t="s">
        <v>75</v>
      </c>
      <c r="AY345" s="221" t="s">
        <v>112</v>
      </c>
    </row>
    <row r="346" spans="1:65" s="13" customFormat="1" ht="11.25" x14ac:dyDescent="0.2">
      <c r="B346" s="201"/>
      <c r="C346" s="202"/>
      <c r="D346" s="189" t="s">
        <v>157</v>
      </c>
      <c r="E346" s="203" t="s">
        <v>19</v>
      </c>
      <c r="F346" s="204" t="s">
        <v>225</v>
      </c>
      <c r="G346" s="202"/>
      <c r="H346" s="205">
        <v>22.577000000000002</v>
      </c>
      <c r="I346" s="206"/>
      <c r="J346" s="202"/>
      <c r="K346" s="202"/>
      <c r="L346" s="207"/>
      <c r="M346" s="208"/>
      <c r="N346" s="209"/>
      <c r="O346" s="209"/>
      <c r="P346" s="209"/>
      <c r="Q346" s="209"/>
      <c r="R346" s="209"/>
      <c r="S346" s="209"/>
      <c r="T346" s="210"/>
      <c r="AT346" s="211" t="s">
        <v>157</v>
      </c>
      <c r="AU346" s="211" t="s">
        <v>85</v>
      </c>
      <c r="AV346" s="13" t="s">
        <v>85</v>
      </c>
      <c r="AW346" s="13" t="s">
        <v>35</v>
      </c>
      <c r="AX346" s="13" t="s">
        <v>75</v>
      </c>
      <c r="AY346" s="211" t="s">
        <v>112</v>
      </c>
    </row>
    <row r="347" spans="1:65" s="13" customFormat="1" ht="11.25" x14ac:dyDescent="0.2">
      <c r="B347" s="201"/>
      <c r="C347" s="202"/>
      <c r="D347" s="189" t="s">
        <v>157</v>
      </c>
      <c r="E347" s="203" t="s">
        <v>19</v>
      </c>
      <c r="F347" s="204" t="s">
        <v>223</v>
      </c>
      <c r="G347" s="202"/>
      <c r="H347" s="205">
        <v>20.468</v>
      </c>
      <c r="I347" s="206"/>
      <c r="J347" s="202"/>
      <c r="K347" s="202"/>
      <c r="L347" s="207"/>
      <c r="M347" s="208"/>
      <c r="N347" s="209"/>
      <c r="O347" s="209"/>
      <c r="P347" s="209"/>
      <c r="Q347" s="209"/>
      <c r="R347" s="209"/>
      <c r="S347" s="209"/>
      <c r="T347" s="210"/>
      <c r="AT347" s="211" t="s">
        <v>157</v>
      </c>
      <c r="AU347" s="211" t="s">
        <v>85</v>
      </c>
      <c r="AV347" s="13" t="s">
        <v>85</v>
      </c>
      <c r="AW347" s="13" t="s">
        <v>35</v>
      </c>
      <c r="AX347" s="13" t="s">
        <v>75</v>
      </c>
      <c r="AY347" s="211" t="s">
        <v>112</v>
      </c>
    </row>
    <row r="348" spans="1:65" s="14" customFormat="1" ht="11.25" x14ac:dyDescent="0.2">
      <c r="B348" s="212"/>
      <c r="C348" s="213"/>
      <c r="D348" s="189" t="s">
        <v>157</v>
      </c>
      <c r="E348" s="214" t="s">
        <v>19</v>
      </c>
      <c r="F348" s="215" t="s">
        <v>226</v>
      </c>
      <c r="G348" s="213"/>
      <c r="H348" s="214" t="s">
        <v>19</v>
      </c>
      <c r="I348" s="216"/>
      <c r="J348" s="213"/>
      <c r="K348" s="213"/>
      <c r="L348" s="217"/>
      <c r="M348" s="218"/>
      <c r="N348" s="219"/>
      <c r="O348" s="219"/>
      <c r="P348" s="219"/>
      <c r="Q348" s="219"/>
      <c r="R348" s="219"/>
      <c r="S348" s="219"/>
      <c r="T348" s="220"/>
      <c r="AT348" s="221" t="s">
        <v>157</v>
      </c>
      <c r="AU348" s="221" t="s">
        <v>85</v>
      </c>
      <c r="AV348" s="14" t="s">
        <v>83</v>
      </c>
      <c r="AW348" s="14" t="s">
        <v>35</v>
      </c>
      <c r="AX348" s="14" t="s">
        <v>75</v>
      </c>
      <c r="AY348" s="221" t="s">
        <v>112</v>
      </c>
    </row>
    <row r="349" spans="1:65" s="13" customFormat="1" ht="11.25" x14ac:dyDescent="0.2">
      <c r="B349" s="201"/>
      <c r="C349" s="202"/>
      <c r="D349" s="189" t="s">
        <v>157</v>
      </c>
      <c r="E349" s="203" t="s">
        <v>19</v>
      </c>
      <c r="F349" s="204" t="s">
        <v>227</v>
      </c>
      <c r="G349" s="202"/>
      <c r="H349" s="205">
        <v>47.567</v>
      </c>
      <c r="I349" s="206"/>
      <c r="J349" s="202"/>
      <c r="K349" s="202"/>
      <c r="L349" s="207"/>
      <c r="M349" s="208"/>
      <c r="N349" s="209"/>
      <c r="O349" s="209"/>
      <c r="P349" s="209"/>
      <c r="Q349" s="209"/>
      <c r="R349" s="209"/>
      <c r="S349" s="209"/>
      <c r="T349" s="210"/>
      <c r="AT349" s="211" t="s">
        <v>157</v>
      </c>
      <c r="AU349" s="211" t="s">
        <v>85</v>
      </c>
      <c r="AV349" s="13" t="s">
        <v>85</v>
      </c>
      <c r="AW349" s="13" t="s">
        <v>35</v>
      </c>
      <c r="AX349" s="13" t="s">
        <v>75</v>
      </c>
      <c r="AY349" s="211" t="s">
        <v>112</v>
      </c>
    </row>
    <row r="350" spans="1:65" s="13" customFormat="1" ht="11.25" x14ac:dyDescent="0.2">
      <c r="B350" s="201"/>
      <c r="C350" s="202"/>
      <c r="D350" s="189" t="s">
        <v>157</v>
      </c>
      <c r="E350" s="203" t="s">
        <v>19</v>
      </c>
      <c r="F350" s="204" t="s">
        <v>228</v>
      </c>
      <c r="G350" s="202"/>
      <c r="H350" s="205">
        <v>16.280999999999999</v>
      </c>
      <c r="I350" s="206"/>
      <c r="J350" s="202"/>
      <c r="K350" s="202"/>
      <c r="L350" s="207"/>
      <c r="M350" s="208"/>
      <c r="N350" s="209"/>
      <c r="O350" s="209"/>
      <c r="P350" s="209"/>
      <c r="Q350" s="209"/>
      <c r="R350" s="209"/>
      <c r="S350" s="209"/>
      <c r="T350" s="210"/>
      <c r="AT350" s="211" t="s">
        <v>157</v>
      </c>
      <c r="AU350" s="211" t="s">
        <v>85</v>
      </c>
      <c r="AV350" s="13" t="s">
        <v>85</v>
      </c>
      <c r="AW350" s="13" t="s">
        <v>35</v>
      </c>
      <c r="AX350" s="13" t="s">
        <v>75</v>
      </c>
      <c r="AY350" s="211" t="s">
        <v>112</v>
      </c>
    </row>
    <row r="351" spans="1:65" s="16" customFormat="1" ht="11.25" x14ac:dyDescent="0.2">
      <c r="B351" s="233"/>
      <c r="C351" s="234"/>
      <c r="D351" s="189" t="s">
        <v>157</v>
      </c>
      <c r="E351" s="235" t="s">
        <v>19</v>
      </c>
      <c r="F351" s="236" t="s">
        <v>232</v>
      </c>
      <c r="G351" s="234"/>
      <c r="H351" s="237">
        <v>536.17099999999994</v>
      </c>
      <c r="I351" s="238"/>
      <c r="J351" s="234"/>
      <c r="K351" s="234"/>
      <c r="L351" s="239"/>
      <c r="M351" s="240"/>
      <c r="N351" s="241"/>
      <c r="O351" s="241"/>
      <c r="P351" s="241"/>
      <c r="Q351" s="241"/>
      <c r="R351" s="241"/>
      <c r="S351" s="241"/>
      <c r="T351" s="242"/>
      <c r="AT351" s="243" t="s">
        <v>157</v>
      </c>
      <c r="AU351" s="243" t="s">
        <v>85</v>
      </c>
      <c r="AV351" s="16" t="s">
        <v>153</v>
      </c>
      <c r="AW351" s="16" t="s">
        <v>35</v>
      </c>
      <c r="AX351" s="16" t="s">
        <v>83</v>
      </c>
      <c r="AY351" s="243" t="s">
        <v>112</v>
      </c>
    </row>
    <row r="352" spans="1:65" s="2" customFormat="1" ht="16.5" customHeight="1" x14ac:dyDescent="0.2">
      <c r="A352" s="37"/>
      <c r="B352" s="38"/>
      <c r="C352" s="244" t="s">
        <v>401</v>
      </c>
      <c r="D352" s="244" t="s">
        <v>234</v>
      </c>
      <c r="E352" s="245" t="s">
        <v>402</v>
      </c>
      <c r="F352" s="246" t="s">
        <v>403</v>
      </c>
      <c r="G352" s="247" t="s">
        <v>341</v>
      </c>
      <c r="H352" s="248">
        <v>12.976000000000001</v>
      </c>
      <c r="I352" s="249"/>
      <c r="J352" s="250">
        <f>ROUND(I352*H352,2)</f>
        <v>0</v>
      </c>
      <c r="K352" s="246" t="s">
        <v>118</v>
      </c>
      <c r="L352" s="251"/>
      <c r="M352" s="252" t="s">
        <v>19</v>
      </c>
      <c r="N352" s="253" t="s">
        <v>46</v>
      </c>
      <c r="O352" s="67"/>
      <c r="P352" s="185">
        <f>O352*H352</f>
        <v>0</v>
      </c>
      <c r="Q352" s="185">
        <v>0.55000000000000004</v>
      </c>
      <c r="R352" s="185">
        <f>Q352*H352</f>
        <v>7.1368000000000009</v>
      </c>
      <c r="S352" s="185">
        <v>0</v>
      </c>
      <c r="T352" s="186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187" t="s">
        <v>237</v>
      </c>
      <c r="AT352" s="187" t="s">
        <v>234</v>
      </c>
      <c r="AU352" s="187" t="s">
        <v>85</v>
      </c>
      <c r="AY352" s="20" t="s">
        <v>112</v>
      </c>
      <c r="BE352" s="188">
        <f>IF(N352="základní",J352,0)</f>
        <v>0</v>
      </c>
      <c r="BF352" s="188">
        <f>IF(N352="snížená",J352,0)</f>
        <v>0</v>
      </c>
      <c r="BG352" s="188">
        <f>IF(N352="zákl. přenesená",J352,0)</f>
        <v>0</v>
      </c>
      <c r="BH352" s="188">
        <f>IF(N352="sníž. přenesená",J352,0)</f>
        <v>0</v>
      </c>
      <c r="BI352" s="188">
        <f>IF(N352="nulová",J352,0)</f>
        <v>0</v>
      </c>
      <c r="BJ352" s="20" t="s">
        <v>83</v>
      </c>
      <c r="BK352" s="188">
        <f>ROUND(I352*H352,2)</f>
        <v>0</v>
      </c>
      <c r="BL352" s="20" t="s">
        <v>212</v>
      </c>
      <c r="BM352" s="187" t="s">
        <v>404</v>
      </c>
    </row>
    <row r="353" spans="1:65" s="2" customFormat="1" ht="11.25" x14ac:dyDescent="0.2">
      <c r="A353" s="37"/>
      <c r="B353" s="38"/>
      <c r="C353" s="39"/>
      <c r="D353" s="189" t="s">
        <v>121</v>
      </c>
      <c r="E353" s="39"/>
      <c r="F353" s="190" t="s">
        <v>403</v>
      </c>
      <c r="G353" s="39"/>
      <c r="H353" s="39"/>
      <c r="I353" s="191"/>
      <c r="J353" s="39"/>
      <c r="K353" s="39"/>
      <c r="L353" s="42"/>
      <c r="M353" s="192"/>
      <c r="N353" s="193"/>
      <c r="O353" s="67"/>
      <c r="P353" s="67"/>
      <c r="Q353" s="67"/>
      <c r="R353" s="67"/>
      <c r="S353" s="67"/>
      <c r="T353" s="68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T353" s="20" t="s">
        <v>121</v>
      </c>
      <c r="AU353" s="20" t="s">
        <v>85</v>
      </c>
    </row>
    <row r="354" spans="1:65" s="13" customFormat="1" ht="11.25" x14ac:dyDescent="0.2">
      <c r="B354" s="201"/>
      <c r="C354" s="202"/>
      <c r="D354" s="189" t="s">
        <v>157</v>
      </c>
      <c r="E354" s="203" t="s">
        <v>19</v>
      </c>
      <c r="F354" s="204" t="s">
        <v>405</v>
      </c>
      <c r="G354" s="202"/>
      <c r="H354" s="205">
        <v>11.795999999999999</v>
      </c>
      <c r="I354" s="206"/>
      <c r="J354" s="202"/>
      <c r="K354" s="202"/>
      <c r="L354" s="207"/>
      <c r="M354" s="208"/>
      <c r="N354" s="209"/>
      <c r="O354" s="209"/>
      <c r="P354" s="209"/>
      <c r="Q354" s="209"/>
      <c r="R354" s="209"/>
      <c r="S354" s="209"/>
      <c r="T354" s="210"/>
      <c r="AT354" s="211" t="s">
        <v>157</v>
      </c>
      <c r="AU354" s="211" t="s">
        <v>85</v>
      </c>
      <c r="AV354" s="13" t="s">
        <v>85</v>
      </c>
      <c r="AW354" s="13" t="s">
        <v>35</v>
      </c>
      <c r="AX354" s="13" t="s">
        <v>83</v>
      </c>
      <c r="AY354" s="211" t="s">
        <v>112</v>
      </c>
    </row>
    <row r="355" spans="1:65" s="13" customFormat="1" ht="11.25" x14ac:dyDescent="0.2">
      <c r="B355" s="201"/>
      <c r="C355" s="202"/>
      <c r="D355" s="189" t="s">
        <v>157</v>
      </c>
      <c r="E355" s="202"/>
      <c r="F355" s="204" t="s">
        <v>406</v>
      </c>
      <c r="G355" s="202"/>
      <c r="H355" s="205">
        <v>12.976000000000001</v>
      </c>
      <c r="I355" s="206"/>
      <c r="J355" s="202"/>
      <c r="K355" s="202"/>
      <c r="L355" s="207"/>
      <c r="M355" s="208"/>
      <c r="N355" s="209"/>
      <c r="O355" s="209"/>
      <c r="P355" s="209"/>
      <c r="Q355" s="209"/>
      <c r="R355" s="209"/>
      <c r="S355" s="209"/>
      <c r="T355" s="210"/>
      <c r="AT355" s="211" t="s">
        <v>157</v>
      </c>
      <c r="AU355" s="211" t="s">
        <v>85</v>
      </c>
      <c r="AV355" s="13" t="s">
        <v>85</v>
      </c>
      <c r="AW355" s="13" t="s">
        <v>4</v>
      </c>
      <c r="AX355" s="13" t="s">
        <v>83</v>
      </c>
      <c r="AY355" s="211" t="s">
        <v>112</v>
      </c>
    </row>
    <row r="356" spans="1:65" s="2" customFormat="1" ht="33" customHeight="1" x14ac:dyDescent="0.2">
      <c r="A356" s="37"/>
      <c r="B356" s="38"/>
      <c r="C356" s="176" t="s">
        <v>407</v>
      </c>
      <c r="D356" s="176" t="s">
        <v>115</v>
      </c>
      <c r="E356" s="177" t="s">
        <v>408</v>
      </c>
      <c r="F356" s="178" t="s">
        <v>409</v>
      </c>
      <c r="G356" s="179" t="s">
        <v>152</v>
      </c>
      <c r="H356" s="180">
        <v>536.17100000000005</v>
      </c>
      <c r="I356" s="181"/>
      <c r="J356" s="182">
        <f>ROUND(I356*H356,2)</f>
        <v>0</v>
      </c>
      <c r="K356" s="178" t="s">
        <v>118</v>
      </c>
      <c r="L356" s="42"/>
      <c r="M356" s="183" t="s">
        <v>19</v>
      </c>
      <c r="N356" s="184" t="s">
        <v>46</v>
      </c>
      <c r="O356" s="67"/>
      <c r="P356" s="185">
        <f>O356*H356</f>
        <v>0</v>
      </c>
      <c r="Q356" s="185">
        <v>0</v>
      </c>
      <c r="R356" s="185">
        <f>Q356*H356</f>
        <v>0</v>
      </c>
      <c r="S356" s="185">
        <v>0</v>
      </c>
      <c r="T356" s="186">
        <f>S356*H356</f>
        <v>0</v>
      </c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R356" s="187" t="s">
        <v>212</v>
      </c>
      <c r="AT356" s="187" t="s">
        <v>115</v>
      </c>
      <c r="AU356" s="187" t="s">
        <v>85</v>
      </c>
      <c r="AY356" s="20" t="s">
        <v>112</v>
      </c>
      <c r="BE356" s="188">
        <f>IF(N356="základní",J356,0)</f>
        <v>0</v>
      </c>
      <c r="BF356" s="188">
        <f>IF(N356="snížená",J356,0)</f>
        <v>0</v>
      </c>
      <c r="BG356" s="188">
        <f>IF(N356="zákl. přenesená",J356,0)</f>
        <v>0</v>
      </c>
      <c r="BH356" s="188">
        <f>IF(N356="sníž. přenesená",J356,0)</f>
        <v>0</v>
      </c>
      <c r="BI356" s="188">
        <f>IF(N356="nulová",J356,0)</f>
        <v>0</v>
      </c>
      <c r="BJ356" s="20" t="s">
        <v>83</v>
      </c>
      <c r="BK356" s="188">
        <f>ROUND(I356*H356,2)</f>
        <v>0</v>
      </c>
      <c r="BL356" s="20" t="s">
        <v>212</v>
      </c>
      <c r="BM356" s="187" t="s">
        <v>410</v>
      </c>
    </row>
    <row r="357" spans="1:65" s="2" customFormat="1" ht="19.5" x14ac:dyDescent="0.2">
      <c r="A357" s="37"/>
      <c r="B357" s="38"/>
      <c r="C357" s="39"/>
      <c r="D357" s="189" t="s">
        <v>121</v>
      </c>
      <c r="E357" s="39"/>
      <c r="F357" s="190" t="s">
        <v>411</v>
      </c>
      <c r="G357" s="39"/>
      <c r="H357" s="39"/>
      <c r="I357" s="191"/>
      <c r="J357" s="39"/>
      <c r="K357" s="39"/>
      <c r="L357" s="42"/>
      <c r="M357" s="192"/>
      <c r="N357" s="193"/>
      <c r="O357" s="67"/>
      <c r="P357" s="67"/>
      <c r="Q357" s="67"/>
      <c r="R357" s="67"/>
      <c r="S357" s="67"/>
      <c r="T357" s="68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T357" s="20" t="s">
        <v>121</v>
      </c>
      <c r="AU357" s="20" t="s">
        <v>85</v>
      </c>
    </row>
    <row r="358" spans="1:65" s="2" customFormat="1" ht="11.25" x14ac:dyDescent="0.2">
      <c r="A358" s="37"/>
      <c r="B358" s="38"/>
      <c r="C358" s="39"/>
      <c r="D358" s="194" t="s">
        <v>122</v>
      </c>
      <c r="E358" s="39"/>
      <c r="F358" s="195" t="s">
        <v>412</v>
      </c>
      <c r="G358" s="39"/>
      <c r="H358" s="39"/>
      <c r="I358" s="191"/>
      <c r="J358" s="39"/>
      <c r="K358" s="39"/>
      <c r="L358" s="42"/>
      <c r="M358" s="192"/>
      <c r="N358" s="193"/>
      <c r="O358" s="67"/>
      <c r="P358" s="67"/>
      <c r="Q358" s="67"/>
      <c r="R358" s="67"/>
      <c r="S358" s="67"/>
      <c r="T358" s="68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T358" s="20" t="s">
        <v>122</v>
      </c>
      <c r="AU358" s="20" t="s">
        <v>85</v>
      </c>
    </row>
    <row r="359" spans="1:65" s="14" customFormat="1" ht="11.25" x14ac:dyDescent="0.2">
      <c r="B359" s="212"/>
      <c r="C359" s="213"/>
      <c r="D359" s="189" t="s">
        <v>157</v>
      </c>
      <c r="E359" s="214" t="s">
        <v>19</v>
      </c>
      <c r="F359" s="215" t="s">
        <v>256</v>
      </c>
      <c r="G359" s="213"/>
      <c r="H359" s="214" t="s">
        <v>19</v>
      </c>
      <c r="I359" s="216"/>
      <c r="J359" s="213"/>
      <c r="K359" s="213"/>
      <c r="L359" s="217"/>
      <c r="M359" s="218"/>
      <c r="N359" s="219"/>
      <c r="O359" s="219"/>
      <c r="P359" s="219"/>
      <c r="Q359" s="219"/>
      <c r="R359" s="219"/>
      <c r="S359" s="219"/>
      <c r="T359" s="220"/>
      <c r="AT359" s="221" t="s">
        <v>157</v>
      </c>
      <c r="AU359" s="221" t="s">
        <v>85</v>
      </c>
      <c r="AV359" s="14" t="s">
        <v>83</v>
      </c>
      <c r="AW359" s="14" t="s">
        <v>35</v>
      </c>
      <c r="AX359" s="14" t="s">
        <v>75</v>
      </c>
      <c r="AY359" s="221" t="s">
        <v>112</v>
      </c>
    </row>
    <row r="360" spans="1:65" s="13" customFormat="1" ht="11.25" x14ac:dyDescent="0.2">
      <c r="B360" s="201"/>
      <c r="C360" s="202"/>
      <c r="D360" s="189" t="s">
        <v>157</v>
      </c>
      <c r="E360" s="203" t="s">
        <v>19</v>
      </c>
      <c r="F360" s="204" t="s">
        <v>257</v>
      </c>
      <c r="G360" s="202"/>
      <c r="H360" s="205">
        <v>413.04</v>
      </c>
      <c r="I360" s="206"/>
      <c r="J360" s="202"/>
      <c r="K360" s="202"/>
      <c r="L360" s="207"/>
      <c r="M360" s="208"/>
      <c r="N360" s="209"/>
      <c r="O360" s="209"/>
      <c r="P360" s="209"/>
      <c r="Q360" s="209"/>
      <c r="R360" s="209"/>
      <c r="S360" s="209"/>
      <c r="T360" s="210"/>
      <c r="AT360" s="211" t="s">
        <v>157</v>
      </c>
      <c r="AU360" s="211" t="s">
        <v>85</v>
      </c>
      <c r="AV360" s="13" t="s">
        <v>85</v>
      </c>
      <c r="AW360" s="13" t="s">
        <v>35</v>
      </c>
      <c r="AX360" s="13" t="s">
        <v>75</v>
      </c>
      <c r="AY360" s="211" t="s">
        <v>112</v>
      </c>
    </row>
    <row r="361" spans="1:65" s="14" customFormat="1" ht="11.25" x14ac:dyDescent="0.2">
      <c r="B361" s="212"/>
      <c r="C361" s="213"/>
      <c r="D361" s="189" t="s">
        <v>157</v>
      </c>
      <c r="E361" s="214" t="s">
        <v>19</v>
      </c>
      <c r="F361" s="215" t="s">
        <v>258</v>
      </c>
      <c r="G361" s="213"/>
      <c r="H361" s="214" t="s">
        <v>19</v>
      </c>
      <c r="I361" s="216"/>
      <c r="J361" s="213"/>
      <c r="K361" s="213"/>
      <c r="L361" s="217"/>
      <c r="M361" s="218"/>
      <c r="N361" s="219"/>
      <c r="O361" s="219"/>
      <c r="P361" s="219"/>
      <c r="Q361" s="219"/>
      <c r="R361" s="219"/>
      <c r="S361" s="219"/>
      <c r="T361" s="220"/>
      <c r="AT361" s="221" t="s">
        <v>157</v>
      </c>
      <c r="AU361" s="221" t="s">
        <v>85</v>
      </c>
      <c r="AV361" s="14" t="s">
        <v>83</v>
      </c>
      <c r="AW361" s="14" t="s">
        <v>35</v>
      </c>
      <c r="AX361" s="14" t="s">
        <v>75</v>
      </c>
      <c r="AY361" s="221" t="s">
        <v>112</v>
      </c>
    </row>
    <row r="362" spans="1:65" s="13" customFormat="1" ht="11.25" x14ac:dyDescent="0.2">
      <c r="B362" s="201"/>
      <c r="C362" s="202"/>
      <c r="D362" s="189" t="s">
        <v>157</v>
      </c>
      <c r="E362" s="203" t="s">
        <v>19</v>
      </c>
      <c r="F362" s="204" t="s">
        <v>259</v>
      </c>
      <c r="G362" s="202"/>
      <c r="H362" s="205">
        <v>-61.341999999999999</v>
      </c>
      <c r="I362" s="206"/>
      <c r="J362" s="202"/>
      <c r="K362" s="202"/>
      <c r="L362" s="207"/>
      <c r="M362" s="208"/>
      <c r="N362" s="209"/>
      <c r="O362" s="209"/>
      <c r="P362" s="209"/>
      <c r="Q362" s="209"/>
      <c r="R362" s="209"/>
      <c r="S362" s="209"/>
      <c r="T362" s="210"/>
      <c r="AT362" s="211" t="s">
        <v>157</v>
      </c>
      <c r="AU362" s="211" t="s">
        <v>85</v>
      </c>
      <c r="AV362" s="13" t="s">
        <v>85</v>
      </c>
      <c r="AW362" s="13" t="s">
        <v>35</v>
      </c>
      <c r="AX362" s="13" t="s">
        <v>75</v>
      </c>
      <c r="AY362" s="211" t="s">
        <v>112</v>
      </c>
    </row>
    <row r="363" spans="1:65" s="14" customFormat="1" ht="11.25" x14ac:dyDescent="0.2">
      <c r="B363" s="212"/>
      <c r="C363" s="213"/>
      <c r="D363" s="189" t="s">
        <v>157</v>
      </c>
      <c r="E363" s="214" t="s">
        <v>19</v>
      </c>
      <c r="F363" s="215" t="s">
        <v>260</v>
      </c>
      <c r="G363" s="213"/>
      <c r="H363" s="214" t="s">
        <v>19</v>
      </c>
      <c r="I363" s="216"/>
      <c r="J363" s="213"/>
      <c r="K363" s="213"/>
      <c r="L363" s="217"/>
      <c r="M363" s="218"/>
      <c r="N363" s="219"/>
      <c r="O363" s="219"/>
      <c r="P363" s="219"/>
      <c r="Q363" s="219"/>
      <c r="R363" s="219"/>
      <c r="S363" s="219"/>
      <c r="T363" s="220"/>
      <c r="AT363" s="221" t="s">
        <v>157</v>
      </c>
      <c r="AU363" s="221" t="s">
        <v>85</v>
      </c>
      <c r="AV363" s="14" t="s">
        <v>83</v>
      </c>
      <c r="AW363" s="14" t="s">
        <v>35</v>
      </c>
      <c r="AX363" s="14" t="s">
        <v>75</v>
      </c>
      <c r="AY363" s="221" t="s">
        <v>112</v>
      </c>
    </row>
    <row r="364" spans="1:65" s="13" customFormat="1" ht="11.25" x14ac:dyDescent="0.2">
      <c r="B364" s="201"/>
      <c r="C364" s="202"/>
      <c r="D364" s="189" t="s">
        <v>157</v>
      </c>
      <c r="E364" s="203" t="s">
        <v>19</v>
      </c>
      <c r="F364" s="204" t="s">
        <v>261</v>
      </c>
      <c r="G364" s="202"/>
      <c r="H364" s="205">
        <v>-48.654000000000003</v>
      </c>
      <c r="I364" s="206"/>
      <c r="J364" s="202"/>
      <c r="K364" s="202"/>
      <c r="L364" s="207"/>
      <c r="M364" s="208"/>
      <c r="N364" s="209"/>
      <c r="O364" s="209"/>
      <c r="P364" s="209"/>
      <c r="Q364" s="209"/>
      <c r="R364" s="209"/>
      <c r="S364" s="209"/>
      <c r="T364" s="210"/>
      <c r="AT364" s="211" t="s">
        <v>157</v>
      </c>
      <c r="AU364" s="211" t="s">
        <v>85</v>
      </c>
      <c r="AV364" s="13" t="s">
        <v>85</v>
      </c>
      <c r="AW364" s="13" t="s">
        <v>35</v>
      </c>
      <c r="AX364" s="13" t="s">
        <v>75</v>
      </c>
      <c r="AY364" s="211" t="s">
        <v>112</v>
      </c>
    </row>
    <row r="365" spans="1:65" s="14" customFormat="1" ht="11.25" x14ac:dyDescent="0.2">
      <c r="B365" s="212"/>
      <c r="C365" s="213"/>
      <c r="D365" s="189" t="s">
        <v>157</v>
      </c>
      <c r="E365" s="214" t="s">
        <v>19</v>
      </c>
      <c r="F365" s="215" t="s">
        <v>262</v>
      </c>
      <c r="G365" s="213"/>
      <c r="H365" s="214" t="s">
        <v>19</v>
      </c>
      <c r="I365" s="216"/>
      <c r="J365" s="213"/>
      <c r="K365" s="213"/>
      <c r="L365" s="217"/>
      <c r="M365" s="218"/>
      <c r="N365" s="219"/>
      <c r="O365" s="219"/>
      <c r="P365" s="219"/>
      <c r="Q365" s="219"/>
      <c r="R365" s="219"/>
      <c r="S365" s="219"/>
      <c r="T365" s="220"/>
      <c r="AT365" s="221" t="s">
        <v>157</v>
      </c>
      <c r="AU365" s="221" t="s">
        <v>85</v>
      </c>
      <c r="AV365" s="14" t="s">
        <v>83</v>
      </c>
      <c r="AW365" s="14" t="s">
        <v>35</v>
      </c>
      <c r="AX365" s="14" t="s">
        <v>75</v>
      </c>
      <c r="AY365" s="221" t="s">
        <v>112</v>
      </c>
    </row>
    <row r="366" spans="1:65" s="13" customFormat="1" ht="11.25" x14ac:dyDescent="0.2">
      <c r="B366" s="201"/>
      <c r="C366" s="202"/>
      <c r="D366" s="189" t="s">
        <v>157</v>
      </c>
      <c r="E366" s="203" t="s">
        <v>19</v>
      </c>
      <c r="F366" s="204" t="s">
        <v>263</v>
      </c>
      <c r="G366" s="202"/>
      <c r="H366" s="205">
        <v>-34.502000000000002</v>
      </c>
      <c r="I366" s="206"/>
      <c r="J366" s="202"/>
      <c r="K366" s="202"/>
      <c r="L366" s="207"/>
      <c r="M366" s="208"/>
      <c r="N366" s="209"/>
      <c r="O366" s="209"/>
      <c r="P366" s="209"/>
      <c r="Q366" s="209"/>
      <c r="R366" s="209"/>
      <c r="S366" s="209"/>
      <c r="T366" s="210"/>
      <c r="AT366" s="211" t="s">
        <v>157</v>
      </c>
      <c r="AU366" s="211" t="s">
        <v>85</v>
      </c>
      <c r="AV366" s="13" t="s">
        <v>85</v>
      </c>
      <c r="AW366" s="13" t="s">
        <v>35</v>
      </c>
      <c r="AX366" s="13" t="s">
        <v>75</v>
      </c>
      <c r="AY366" s="211" t="s">
        <v>112</v>
      </c>
    </row>
    <row r="367" spans="1:65" s="14" customFormat="1" ht="11.25" x14ac:dyDescent="0.2">
      <c r="B367" s="212"/>
      <c r="C367" s="213"/>
      <c r="D367" s="189" t="s">
        <v>157</v>
      </c>
      <c r="E367" s="214" t="s">
        <v>19</v>
      </c>
      <c r="F367" s="215" t="s">
        <v>264</v>
      </c>
      <c r="G367" s="213"/>
      <c r="H367" s="214" t="s">
        <v>19</v>
      </c>
      <c r="I367" s="216"/>
      <c r="J367" s="213"/>
      <c r="K367" s="213"/>
      <c r="L367" s="217"/>
      <c r="M367" s="218"/>
      <c r="N367" s="219"/>
      <c r="O367" s="219"/>
      <c r="P367" s="219"/>
      <c r="Q367" s="219"/>
      <c r="R367" s="219"/>
      <c r="S367" s="219"/>
      <c r="T367" s="220"/>
      <c r="AT367" s="221" t="s">
        <v>157</v>
      </c>
      <c r="AU367" s="221" t="s">
        <v>85</v>
      </c>
      <c r="AV367" s="14" t="s">
        <v>83</v>
      </c>
      <c r="AW367" s="14" t="s">
        <v>35</v>
      </c>
      <c r="AX367" s="14" t="s">
        <v>75</v>
      </c>
      <c r="AY367" s="221" t="s">
        <v>112</v>
      </c>
    </row>
    <row r="368" spans="1:65" s="13" customFormat="1" ht="11.25" x14ac:dyDescent="0.2">
      <c r="B368" s="201"/>
      <c r="C368" s="202"/>
      <c r="D368" s="189" t="s">
        <v>157</v>
      </c>
      <c r="E368" s="203" t="s">
        <v>19</v>
      </c>
      <c r="F368" s="204" t="s">
        <v>265</v>
      </c>
      <c r="G368" s="202"/>
      <c r="H368" s="205">
        <v>-0.627</v>
      </c>
      <c r="I368" s="206"/>
      <c r="J368" s="202"/>
      <c r="K368" s="202"/>
      <c r="L368" s="207"/>
      <c r="M368" s="208"/>
      <c r="N368" s="209"/>
      <c r="O368" s="209"/>
      <c r="P368" s="209"/>
      <c r="Q368" s="209"/>
      <c r="R368" s="209"/>
      <c r="S368" s="209"/>
      <c r="T368" s="210"/>
      <c r="AT368" s="211" t="s">
        <v>157</v>
      </c>
      <c r="AU368" s="211" t="s">
        <v>85</v>
      </c>
      <c r="AV368" s="13" t="s">
        <v>85</v>
      </c>
      <c r="AW368" s="13" t="s">
        <v>35</v>
      </c>
      <c r="AX368" s="13" t="s">
        <v>75</v>
      </c>
      <c r="AY368" s="211" t="s">
        <v>112</v>
      </c>
    </row>
    <row r="369" spans="2:51" s="14" customFormat="1" ht="11.25" x14ac:dyDescent="0.2">
      <c r="B369" s="212"/>
      <c r="C369" s="213"/>
      <c r="D369" s="189" t="s">
        <v>157</v>
      </c>
      <c r="E369" s="214" t="s">
        <v>19</v>
      </c>
      <c r="F369" s="215" t="s">
        <v>266</v>
      </c>
      <c r="G369" s="213"/>
      <c r="H369" s="214" t="s">
        <v>19</v>
      </c>
      <c r="I369" s="216"/>
      <c r="J369" s="213"/>
      <c r="K369" s="213"/>
      <c r="L369" s="217"/>
      <c r="M369" s="218"/>
      <c r="N369" s="219"/>
      <c r="O369" s="219"/>
      <c r="P369" s="219"/>
      <c r="Q369" s="219"/>
      <c r="R369" s="219"/>
      <c r="S369" s="219"/>
      <c r="T369" s="220"/>
      <c r="AT369" s="221" t="s">
        <v>157</v>
      </c>
      <c r="AU369" s="221" t="s">
        <v>85</v>
      </c>
      <c r="AV369" s="14" t="s">
        <v>83</v>
      </c>
      <c r="AW369" s="14" t="s">
        <v>35</v>
      </c>
      <c r="AX369" s="14" t="s">
        <v>75</v>
      </c>
      <c r="AY369" s="221" t="s">
        <v>112</v>
      </c>
    </row>
    <row r="370" spans="2:51" s="13" customFormat="1" ht="11.25" x14ac:dyDescent="0.2">
      <c r="B370" s="201"/>
      <c r="C370" s="202"/>
      <c r="D370" s="189" t="s">
        <v>157</v>
      </c>
      <c r="E370" s="203" t="s">
        <v>19</v>
      </c>
      <c r="F370" s="204" t="s">
        <v>267</v>
      </c>
      <c r="G370" s="202"/>
      <c r="H370" s="205">
        <v>-3.6819999999999999</v>
      </c>
      <c r="I370" s="206"/>
      <c r="J370" s="202"/>
      <c r="K370" s="202"/>
      <c r="L370" s="207"/>
      <c r="M370" s="208"/>
      <c r="N370" s="209"/>
      <c r="O370" s="209"/>
      <c r="P370" s="209"/>
      <c r="Q370" s="209"/>
      <c r="R370" s="209"/>
      <c r="S370" s="209"/>
      <c r="T370" s="210"/>
      <c r="AT370" s="211" t="s">
        <v>157</v>
      </c>
      <c r="AU370" s="211" t="s">
        <v>85</v>
      </c>
      <c r="AV370" s="13" t="s">
        <v>85</v>
      </c>
      <c r="AW370" s="13" t="s">
        <v>35</v>
      </c>
      <c r="AX370" s="13" t="s">
        <v>75</v>
      </c>
      <c r="AY370" s="211" t="s">
        <v>112</v>
      </c>
    </row>
    <row r="371" spans="2:51" s="14" customFormat="1" ht="11.25" x14ac:dyDescent="0.2">
      <c r="B371" s="212"/>
      <c r="C371" s="213"/>
      <c r="D371" s="189" t="s">
        <v>157</v>
      </c>
      <c r="E371" s="214" t="s">
        <v>19</v>
      </c>
      <c r="F371" s="215" t="s">
        <v>268</v>
      </c>
      <c r="G371" s="213"/>
      <c r="H371" s="214" t="s">
        <v>19</v>
      </c>
      <c r="I371" s="216"/>
      <c r="J371" s="213"/>
      <c r="K371" s="213"/>
      <c r="L371" s="217"/>
      <c r="M371" s="218"/>
      <c r="N371" s="219"/>
      <c r="O371" s="219"/>
      <c r="P371" s="219"/>
      <c r="Q371" s="219"/>
      <c r="R371" s="219"/>
      <c r="S371" s="219"/>
      <c r="T371" s="220"/>
      <c r="AT371" s="221" t="s">
        <v>157</v>
      </c>
      <c r="AU371" s="221" t="s">
        <v>85</v>
      </c>
      <c r="AV371" s="14" t="s">
        <v>83</v>
      </c>
      <c r="AW371" s="14" t="s">
        <v>35</v>
      </c>
      <c r="AX371" s="14" t="s">
        <v>75</v>
      </c>
      <c r="AY371" s="221" t="s">
        <v>112</v>
      </c>
    </row>
    <row r="372" spans="2:51" s="13" customFormat="1" ht="11.25" x14ac:dyDescent="0.2">
      <c r="B372" s="201"/>
      <c r="C372" s="202"/>
      <c r="D372" s="189" t="s">
        <v>157</v>
      </c>
      <c r="E372" s="203" t="s">
        <v>19</v>
      </c>
      <c r="F372" s="204" t="s">
        <v>269</v>
      </c>
      <c r="G372" s="202"/>
      <c r="H372" s="205">
        <v>-0.58399999999999996</v>
      </c>
      <c r="I372" s="206"/>
      <c r="J372" s="202"/>
      <c r="K372" s="202"/>
      <c r="L372" s="207"/>
      <c r="M372" s="208"/>
      <c r="N372" s="209"/>
      <c r="O372" s="209"/>
      <c r="P372" s="209"/>
      <c r="Q372" s="209"/>
      <c r="R372" s="209"/>
      <c r="S372" s="209"/>
      <c r="T372" s="210"/>
      <c r="AT372" s="211" t="s">
        <v>157</v>
      </c>
      <c r="AU372" s="211" t="s">
        <v>85</v>
      </c>
      <c r="AV372" s="13" t="s">
        <v>85</v>
      </c>
      <c r="AW372" s="13" t="s">
        <v>35</v>
      </c>
      <c r="AX372" s="13" t="s">
        <v>75</v>
      </c>
      <c r="AY372" s="211" t="s">
        <v>112</v>
      </c>
    </row>
    <row r="373" spans="2:51" s="13" customFormat="1" ht="11.25" x14ac:dyDescent="0.2">
      <c r="B373" s="201"/>
      <c r="C373" s="202"/>
      <c r="D373" s="189" t="s">
        <v>157</v>
      </c>
      <c r="E373" s="203" t="s">
        <v>19</v>
      </c>
      <c r="F373" s="204" t="s">
        <v>270</v>
      </c>
      <c r="G373" s="202"/>
      <c r="H373" s="205">
        <v>-1.5009999999999999</v>
      </c>
      <c r="I373" s="206"/>
      <c r="J373" s="202"/>
      <c r="K373" s="202"/>
      <c r="L373" s="207"/>
      <c r="M373" s="208"/>
      <c r="N373" s="209"/>
      <c r="O373" s="209"/>
      <c r="P373" s="209"/>
      <c r="Q373" s="209"/>
      <c r="R373" s="209"/>
      <c r="S373" s="209"/>
      <c r="T373" s="210"/>
      <c r="AT373" s="211" t="s">
        <v>157</v>
      </c>
      <c r="AU373" s="211" t="s">
        <v>85</v>
      </c>
      <c r="AV373" s="13" t="s">
        <v>85</v>
      </c>
      <c r="AW373" s="13" t="s">
        <v>35</v>
      </c>
      <c r="AX373" s="13" t="s">
        <v>75</v>
      </c>
      <c r="AY373" s="211" t="s">
        <v>112</v>
      </c>
    </row>
    <row r="374" spans="2:51" s="14" customFormat="1" ht="11.25" x14ac:dyDescent="0.2">
      <c r="B374" s="212"/>
      <c r="C374" s="213"/>
      <c r="D374" s="189" t="s">
        <v>157</v>
      </c>
      <c r="E374" s="214" t="s">
        <v>19</v>
      </c>
      <c r="F374" s="215" t="s">
        <v>271</v>
      </c>
      <c r="G374" s="213"/>
      <c r="H374" s="214" t="s">
        <v>19</v>
      </c>
      <c r="I374" s="216"/>
      <c r="J374" s="213"/>
      <c r="K374" s="213"/>
      <c r="L374" s="217"/>
      <c r="M374" s="218"/>
      <c r="N374" s="219"/>
      <c r="O374" s="219"/>
      <c r="P374" s="219"/>
      <c r="Q374" s="219"/>
      <c r="R374" s="219"/>
      <c r="S374" s="219"/>
      <c r="T374" s="220"/>
      <c r="AT374" s="221" t="s">
        <v>157</v>
      </c>
      <c r="AU374" s="221" t="s">
        <v>85</v>
      </c>
      <c r="AV374" s="14" t="s">
        <v>83</v>
      </c>
      <c r="AW374" s="14" t="s">
        <v>35</v>
      </c>
      <c r="AX374" s="14" t="s">
        <v>75</v>
      </c>
      <c r="AY374" s="221" t="s">
        <v>112</v>
      </c>
    </row>
    <row r="375" spans="2:51" s="13" customFormat="1" ht="11.25" x14ac:dyDescent="0.2">
      <c r="B375" s="201"/>
      <c r="C375" s="202"/>
      <c r="D375" s="189" t="s">
        <v>157</v>
      </c>
      <c r="E375" s="203" t="s">
        <v>19</v>
      </c>
      <c r="F375" s="204" t="s">
        <v>272</v>
      </c>
      <c r="G375" s="202"/>
      <c r="H375" s="205">
        <v>103.52</v>
      </c>
      <c r="I375" s="206"/>
      <c r="J375" s="202"/>
      <c r="K375" s="202"/>
      <c r="L375" s="207"/>
      <c r="M375" s="208"/>
      <c r="N375" s="209"/>
      <c r="O375" s="209"/>
      <c r="P375" s="209"/>
      <c r="Q375" s="209"/>
      <c r="R375" s="209"/>
      <c r="S375" s="209"/>
      <c r="T375" s="210"/>
      <c r="AT375" s="211" t="s">
        <v>157</v>
      </c>
      <c r="AU375" s="211" t="s">
        <v>85</v>
      </c>
      <c r="AV375" s="13" t="s">
        <v>85</v>
      </c>
      <c r="AW375" s="13" t="s">
        <v>35</v>
      </c>
      <c r="AX375" s="13" t="s">
        <v>75</v>
      </c>
      <c r="AY375" s="211" t="s">
        <v>112</v>
      </c>
    </row>
    <row r="376" spans="2:51" s="14" customFormat="1" ht="11.25" x14ac:dyDescent="0.2">
      <c r="B376" s="212"/>
      <c r="C376" s="213"/>
      <c r="D376" s="189" t="s">
        <v>157</v>
      </c>
      <c r="E376" s="214" t="s">
        <v>19</v>
      </c>
      <c r="F376" s="215" t="s">
        <v>273</v>
      </c>
      <c r="G376" s="213"/>
      <c r="H376" s="214" t="s">
        <v>19</v>
      </c>
      <c r="I376" s="216"/>
      <c r="J376" s="213"/>
      <c r="K376" s="213"/>
      <c r="L376" s="217"/>
      <c r="M376" s="218"/>
      <c r="N376" s="219"/>
      <c r="O376" s="219"/>
      <c r="P376" s="219"/>
      <c r="Q376" s="219"/>
      <c r="R376" s="219"/>
      <c r="S376" s="219"/>
      <c r="T376" s="220"/>
      <c r="AT376" s="221" t="s">
        <v>157</v>
      </c>
      <c r="AU376" s="221" t="s">
        <v>85</v>
      </c>
      <c r="AV376" s="14" t="s">
        <v>83</v>
      </c>
      <c r="AW376" s="14" t="s">
        <v>35</v>
      </c>
      <c r="AX376" s="14" t="s">
        <v>75</v>
      </c>
      <c r="AY376" s="221" t="s">
        <v>112</v>
      </c>
    </row>
    <row r="377" spans="2:51" s="13" customFormat="1" ht="11.25" x14ac:dyDescent="0.2">
      <c r="B377" s="201"/>
      <c r="C377" s="202"/>
      <c r="D377" s="189" t="s">
        <v>157</v>
      </c>
      <c r="E377" s="203" t="s">
        <v>19</v>
      </c>
      <c r="F377" s="204" t="s">
        <v>274</v>
      </c>
      <c r="G377" s="202"/>
      <c r="H377" s="205">
        <v>-56.753999999999998</v>
      </c>
      <c r="I377" s="206"/>
      <c r="J377" s="202"/>
      <c r="K377" s="202"/>
      <c r="L377" s="207"/>
      <c r="M377" s="208"/>
      <c r="N377" s="209"/>
      <c r="O377" s="209"/>
      <c r="P377" s="209"/>
      <c r="Q377" s="209"/>
      <c r="R377" s="209"/>
      <c r="S377" s="209"/>
      <c r="T377" s="210"/>
      <c r="AT377" s="211" t="s">
        <v>157</v>
      </c>
      <c r="AU377" s="211" t="s">
        <v>85</v>
      </c>
      <c r="AV377" s="13" t="s">
        <v>85</v>
      </c>
      <c r="AW377" s="13" t="s">
        <v>35</v>
      </c>
      <c r="AX377" s="13" t="s">
        <v>75</v>
      </c>
      <c r="AY377" s="211" t="s">
        <v>112</v>
      </c>
    </row>
    <row r="378" spans="2:51" s="14" customFormat="1" ht="11.25" x14ac:dyDescent="0.2">
      <c r="B378" s="212"/>
      <c r="C378" s="213"/>
      <c r="D378" s="189" t="s">
        <v>157</v>
      </c>
      <c r="E378" s="214" t="s">
        <v>19</v>
      </c>
      <c r="F378" s="215" t="s">
        <v>218</v>
      </c>
      <c r="G378" s="213"/>
      <c r="H378" s="214" t="s">
        <v>19</v>
      </c>
      <c r="I378" s="216"/>
      <c r="J378" s="213"/>
      <c r="K378" s="213"/>
      <c r="L378" s="217"/>
      <c r="M378" s="218"/>
      <c r="N378" s="219"/>
      <c r="O378" s="219"/>
      <c r="P378" s="219"/>
      <c r="Q378" s="219"/>
      <c r="R378" s="219"/>
      <c r="S378" s="219"/>
      <c r="T378" s="220"/>
      <c r="AT378" s="221" t="s">
        <v>157</v>
      </c>
      <c r="AU378" s="221" t="s">
        <v>85</v>
      </c>
      <c r="AV378" s="14" t="s">
        <v>83</v>
      </c>
      <c r="AW378" s="14" t="s">
        <v>35</v>
      </c>
      <c r="AX378" s="14" t="s">
        <v>75</v>
      </c>
      <c r="AY378" s="221" t="s">
        <v>112</v>
      </c>
    </row>
    <row r="379" spans="2:51" s="13" customFormat="1" ht="11.25" x14ac:dyDescent="0.2">
      <c r="B379" s="201"/>
      <c r="C379" s="202"/>
      <c r="D379" s="189" t="s">
        <v>157</v>
      </c>
      <c r="E379" s="203" t="s">
        <v>19</v>
      </c>
      <c r="F379" s="204" t="s">
        <v>219</v>
      </c>
      <c r="G379" s="202"/>
      <c r="H379" s="205">
        <v>44.99</v>
      </c>
      <c r="I379" s="206"/>
      <c r="J379" s="202"/>
      <c r="K379" s="202"/>
      <c r="L379" s="207"/>
      <c r="M379" s="208"/>
      <c r="N379" s="209"/>
      <c r="O379" s="209"/>
      <c r="P379" s="209"/>
      <c r="Q379" s="209"/>
      <c r="R379" s="209"/>
      <c r="S379" s="209"/>
      <c r="T379" s="210"/>
      <c r="AT379" s="211" t="s">
        <v>157</v>
      </c>
      <c r="AU379" s="211" t="s">
        <v>85</v>
      </c>
      <c r="AV379" s="13" t="s">
        <v>85</v>
      </c>
      <c r="AW379" s="13" t="s">
        <v>35</v>
      </c>
      <c r="AX379" s="13" t="s">
        <v>75</v>
      </c>
      <c r="AY379" s="211" t="s">
        <v>112</v>
      </c>
    </row>
    <row r="380" spans="2:51" s="13" customFormat="1" ht="11.25" x14ac:dyDescent="0.2">
      <c r="B380" s="201"/>
      <c r="C380" s="202"/>
      <c r="D380" s="189" t="s">
        <v>157</v>
      </c>
      <c r="E380" s="203" t="s">
        <v>19</v>
      </c>
      <c r="F380" s="204" t="s">
        <v>220</v>
      </c>
      <c r="G380" s="202"/>
      <c r="H380" s="205">
        <v>20.468</v>
      </c>
      <c r="I380" s="206"/>
      <c r="J380" s="202"/>
      <c r="K380" s="202"/>
      <c r="L380" s="207"/>
      <c r="M380" s="208"/>
      <c r="N380" s="209"/>
      <c r="O380" s="209"/>
      <c r="P380" s="209"/>
      <c r="Q380" s="209"/>
      <c r="R380" s="209"/>
      <c r="S380" s="209"/>
      <c r="T380" s="210"/>
      <c r="AT380" s="211" t="s">
        <v>157</v>
      </c>
      <c r="AU380" s="211" t="s">
        <v>85</v>
      </c>
      <c r="AV380" s="13" t="s">
        <v>85</v>
      </c>
      <c r="AW380" s="13" t="s">
        <v>35</v>
      </c>
      <c r="AX380" s="13" t="s">
        <v>75</v>
      </c>
      <c r="AY380" s="211" t="s">
        <v>112</v>
      </c>
    </row>
    <row r="381" spans="2:51" s="14" customFormat="1" ht="11.25" x14ac:dyDescent="0.2">
      <c r="B381" s="212"/>
      <c r="C381" s="213"/>
      <c r="D381" s="189" t="s">
        <v>157</v>
      </c>
      <c r="E381" s="214" t="s">
        <v>19</v>
      </c>
      <c r="F381" s="215" t="s">
        <v>221</v>
      </c>
      <c r="G381" s="213"/>
      <c r="H381" s="214" t="s">
        <v>19</v>
      </c>
      <c r="I381" s="216"/>
      <c r="J381" s="213"/>
      <c r="K381" s="213"/>
      <c r="L381" s="217"/>
      <c r="M381" s="218"/>
      <c r="N381" s="219"/>
      <c r="O381" s="219"/>
      <c r="P381" s="219"/>
      <c r="Q381" s="219"/>
      <c r="R381" s="219"/>
      <c r="S381" s="219"/>
      <c r="T381" s="220"/>
      <c r="AT381" s="221" t="s">
        <v>157</v>
      </c>
      <c r="AU381" s="221" t="s">
        <v>85</v>
      </c>
      <c r="AV381" s="14" t="s">
        <v>83</v>
      </c>
      <c r="AW381" s="14" t="s">
        <v>4</v>
      </c>
      <c r="AX381" s="14" t="s">
        <v>75</v>
      </c>
      <c r="AY381" s="221" t="s">
        <v>112</v>
      </c>
    </row>
    <row r="382" spans="2:51" s="13" customFormat="1" ht="11.25" x14ac:dyDescent="0.2">
      <c r="B382" s="201"/>
      <c r="C382" s="202"/>
      <c r="D382" s="189" t="s">
        <v>157</v>
      </c>
      <c r="E382" s="203" t="s">
        <v>19</v>
      </c>
      <c r="F382" s="204" t="s">
        <v>222</v>
      </c>
      <c r="G382" s="202"/>
      <c r="H382" s="205">
        <v>34.438000000000002</v>
      </c>
      <c r="I382" s="206"/>
      <c r="J382" s="202"/>
      <c r="K382" s="202"/>
      <c r="L382" s="207"/>
      <c r="M382" s="208"/>
      <c r="N382" s="209"/>
      <c r="O382" s="209"/>
      <c r="P382" s="209"/>
      <c r="Q382" s="209"/>
      <c r="R382" s="209"/>
      <c r="S382" s="209"/>
      <c r="T382" s="210"/>
      <c r="AT382" s="211" t="s">
        <v>157</v>
      </c>
      <c r="AU382" s="211" t="s">
        <v>85</v>
      </c>
      <c r="AV382" s="13" t="s">
        <v>85</v>
      </c>
      <c r="AW382" s="13" t="s">
        <v>35</v>
      </c>
      <c r="AX382" s="13" t="s">
        <v>75</v>
      </c>
      <c r="AY382" s="211" t="s">
        <v>112</v>
      </c>
    </row>
    <row r="383" spans="2:51" s="13" customFormat="1" ht="11.25" x14ac:dyDescent="0.2">
      <c r="B383" s="201"/>
      <c r="C383" s="202"/>
      <c r="D383" s="189" t="s">
        <v>157</v>
      </c>
      <c r="E383" s="203" t="s">
        <v>19</v>
      </c>
      <c r="F383" s="204" t="s">
        <v>223</v>
      </c>
      <c r="G383" s="202"/>
      <c r="H383" s="205">
        <v>20.468</v>
      </c>
      <c r="I383" s="206"/>
      <c r="J383" s="202"/>
      <c r="K383" s="202"/>
      <c r="L383" s="207"/>
      <c r="M383" s="208"/>
      <c r="N383" s="209"/>
      <c r="O383" s="209"/>
      <c r="P383" s="209"/>
      <c r="Q383" s="209"/>
      <c r="R383" s="209"/>
      <c r="S383" s="209"/>
      <c r="T383" s="210"/>
      <c r="AT383" s="211" t="s">
        <v>157</v>
      </c>
      <c r="AU383" s="211" t="s">
        <v>85</v>
      </c>
      <c r="AV383" s="13" t="s">
        <v>85</v>
      </c>
      <c r="AW383" s="13" t="s">
        <v>35</v>
      </c>
      <c r="AX383" s="13" t="s">
        <v>75</v>
      </c>
      <c r="AY383" s="211" t="s">
        <v>112</v>
      </c>
    </row>
    <row r="384" spans="2:51" s="14" customFormat="1" ht="11.25" x14ac:dyDescent="0.2">
      <c r="B384" s="212"/>
      <c r="C384" s="213"/>
      <c r="D384" s="189" t="s">
        <v>157</v>
      </c>
      <c r="E384" s="214" t="s">
        <v>19</v>
      </c>
      <c r="F384" s="215" t="s">
        <v>224</v>
      </c>
      <c r="G384" s="213"/>
      <c r="H384" s="214" t="s">
        <v>19</v>
      </c>
      <c r="I384" s="216"/>
      <c r="J384" s="213"/>
      <c r="K384" s="213"/>
      <c r="L384" s="217"/>
      <c r="M384" s="218"/>
      <c r="N384" s="219"/>
      <c r="O384" s="219"/>
      <c r="P384" s="219"/>
      <c r="Q384" s="219"/>
      <c r="R384" s="219"/>
      <c r="S384" s="219"/>
      <c r="T384" s="220"/>
      <c r="AT384" s="221" t="s">
        <v>157</v>
      </c>
      <c r="AU384" s="221" t="s">
        <v>85</v>
      </c>
      <c r="AV384" s="14" t="s">
        <v>83</v>
      </c>
      <c r="AW384" s="14" t="s">
        <v>35</v>
      </c>
      <c r="AX384" s="14" t="s">
        <v>75</v>
      </c>
      <c r="AY384" s="221" t="s">
        <v>112</v>
      </c>
    </row>
    <row r="385" spans="1:65" s="13" customFormat="1" ht="11.25" x14ac:dyDescent="0.2">
      <c r="B385" s="201"/>
      <c r="C385" s="202"/>
      <c r="D385" s="189" t="s">
        <v>157</v>
      </c>
      <c r="E385" s="203" t="s">
        <v>19</v>
      </c>
      <c r="F385" s="204" t="s">
        <v>225</v>
      </c>
      <c r="G385" s="202"/>
      <c r="H385" s="205">
        <v>22.577000000000002</v>
      </c>
      <c r="I385" s="206"/>
      <c r="J385" s="202"/>
      <c r="K385" s="202"/>
      <c r="L385" s="207"/>
      <c r="M385" s="208"/>
      <c r="N385" s="209"/>
      <c r="O385" s="209"/>
      <c r="P385" s="209"/>
      <c r="Q385" s="209"/>
      <c r="R385" s="209"/>
      <c r="S385" s="209"/>
      <c r="T385" s="210"/>
      <c r="AT385" s="211" t="s">
        <v>157</v>
      </c>
      <c r="AU385" s="211" t="s">
        <v>85</v>
      </c>
      <c r="AV385" s="13" t="s">
        <v>85</v>
      </c>
      <c r="AW385" s="13" t="s">
        <v>35</v>
      </c>
      <c r="AX385" s="13" t="s">
        <v>75</v>
      </c>
      <c r="AY385" s="211" t="s">
        <v>112</v>
      </c>
    </row>
    <row r="386" spans="1:65" s="13" customFormat="1" ht="11.25" x14ac:dyDescent="0.2">
      <c r="B386" s="201"/>
      <c r="C386" s="202"/>
      <c r="D386" s="189" t="s">
        <v>157</v>
      </c>
      <c r="E386" s="203" t="s">
        <v>19</v>
      </c>
      <c r="F386" s="204" t="s">
        <v>223</v>
      </c>
      <c r="G386" s="202"/>
      <c r="H386" s="205">
        <v>20.468</v>
      </c>
      <c r="I386" s="206"/>
      <c r="J386" s="202"/>
      <c r="K386" s="202"/>
      <c r="L386" s="207"/>
      <c r="M386" s="208"/>
      <c r="N386" s="209"/>
      <c r="O386" s="209"/>
      <c r="P386" s="209"/>
      <c r="Q386" s="209"/>
      <c r="R386" s="209"/>
      <c r="S386" s="209"/>
      <c r="T386" s="210"/>
      <c r="AT386" s="211" t="s">
        <v>157</v>
      </c>
      <c r="AU386" s="211" t="s">
        <v>85</v>
      </c>
      <c r="AV386" s="13" t="s">
        <v>85</v>
      </c>
      <c r="AW386" s="13" t="s">
        <v>35</v>
      </c>
      <c r="AX386" s="13" t="s">
        <v>75</v>
      </c>
      <c r="AY386" s="211" t="s">
        <v>112</v>
      </c>
    </row>
    <row r="387" spans="1:65" s="14" customFormat="1" ht="11.25" x14ac:dyDescent="0.2">
      <c r="B387" s="212"/>
      <c r="C387" s="213"/>
      <c r="D387" s="189" t="s">
        <v>157</v>
      </c>
      <c r="E387" s="214" t="s">
        <v>19</v>
      </c>
      <c r="F387" s="215" t="s">
        <v>226</v>
      </c>
      <c r="G387" s="213"/>
      <c r="H387" s="214" t="s">
        <v>19</v>
      </c>
      <c r="I387" s="216"/>
      <c r="J387" s="213"/>
      <c r="K387" s="213"/>
      <c r="L387" s="217"/>
      <c r="M387" s="218"/>
      <c r="N387" s="219"/>
      <c r="O387" s="219"/>
      <c r="P387" s="219"/>
      <c r="Q387" s="219"/>
      <c r="R387" s="219"/>
      <c r="S387" s="219"/>
      <c r="T387" s="220"/>
      <c r="AT387" s="221" t="s">
        <v>157</v>
      </c>
      <c r="AU387" s="221" t="s">
        <v>85</v>
      </c>
      <c r="AV387" s="14" t="s">
        <v>83</v>
      </c>
      <c r="AW387" s="14" t="s">
        <v>35</v>
      </c>
      <c r="AX387" s="14" t="s">
        <v>75</v>
      </c>
      <c r="AY387" s="221" t="s">
        <v>112</v>
      </c>
    </row>
    <row r="388" spans="1:65" s="13" customFormat="1" ht="11.25" x14ac:dyDescent="0.2">
      <c r="B388" s="201"/>
      <c r="C388" s="202"/>
      <c r="D388" s="189" t="s">
        <v>157</v>
      </c>
      <c r="E388" s="203" t="s">
        <v>19</v>
      </c>
      <c r="F388" s="204" t="s">
        <v>227</v>
      </c>
      <c r="G388" s="202"/>
      <c r="H388" s="205">
        <v>47.567</v>
      </c>
      <c r="I388" s="206"/>
      <c r="J388" s="202"/>
      <c r="K388" s="202"/>
      <c r="L388" s="207"/>
      <c r="M388" s="208"/>
      <c r="N388" s="209"/>
      <c r="O388" s="209"/>
      <c r="P388" s="209"/>
      <c r="Q388" s="209"/>
      <c r="R388" s="209"/>
      <c r="S388" s="209"/>
      <c r="T388" s="210"/>
      <c r="AT388" s="211" t="s">
        <v>157</v>
      </c>
      <c r="AU388" s="211" t="s">
        <v>85</v>
      </c>
      <c r="AV388" s="13" t="s">
        <v>85</v>
      </c>
      <c r="AW388" s="13" t="s">
        <v>35</v>
      </c>
      <c r="AX388" s="13" t="s">
        <v>75</v>
      </c>
      <c r="AY388" s="211" t="s">
        <v>112</v>
      </c>
    </row>
    <row r="389" spans="1:65" s="13" customFormat="1" ht="11.25" x14ac:dyDescent="0.2">
      <c r="B389" s="201"/>
      <c r="C389" s="202"/>
      <c r="D389" s="189" t="s">
        <v>157</v>
      </c>
      <c r="E389" s="203" t="s">
        <v>19</v>
      </c>
      <c r="F389" s="204" t="s">
        <v>228</v>
      </c>
      <c r="G389" s="202"/>
      <c r="H389" s="205">
        <v>16.280999999999999</v>
      </c>
      <c r="I389" s="206"/>
      <c r="J389" s="202"/>
      <c r="K389" s="202"/>
      <c r="L389" s="207"/>
      <c r="M389" s="208"/>
      <c r="N389" s="209"/>
      <c r="O389" s="209"/>
      <c r="P389" s="209"/>
      <c r="Q389" s="209"/>
      <c r="R389" s="209"/>
      <c r="S389" s="209"/>
      <c r="T389" s="210"/>
      <c r="AT389" s="211" t="s">
        <v>157</v>
      </c>
      <c r="AU389" s="211" t="s">
        <v>85</v>
      </c>
      <c r="AV389" s="13" t="s">
        <v>85</v>
      </c>
      <c r="AW389" s="13" t="s">
        <v>35</v>
      </c>
      <c r="AX389" s="13" t="s">
        <v>75</v>
      </c>
      <c r="AY389" s="211" t="s">
        <v>112</v>
      </c>
    </row>
    <row r="390" spans="1:65" s="16" customFormat="1" ht="11.25" x14ac:dyDescent="0.2">
      <c r="B390" s="233"/>
      <c r="C390" s="234"/>
      <c r="D390" s="189" t="s">
        <v>157</v>
      </c>
      <c r="E390" s="235" t="s">
        <v>19</v>
      </c>
      <c r="F390" s="236" t="s">
        <v>232</v>
      </c>
      <c r="G390" s="234"/>
      <c r="H390" s="237">
        <v>536.17099999999994</v>
      </c>
      <c r="I390" s="238"/>
      <c r="J390" s="234"/>
      <c r="K390" s="234"/>
      <c r="L390" s="239"/>
      <c r="M390" s="240"/>
      <c r="N390" s="241"/>
      <c r="O390" s="241"/>
      <c r="P390" s="241"/>
      <c r="Q390" s="241"/>
      <c r="R390" s="241"/>
      <c r="S390" s="241"/>
      <c r="T390" s="242"/>
      <c r="AT390" s="243" t="s">
        <v>157</v>
      </c>
      <c r="AU390" s="243" t="s">
        <v>85</v>
      </c>
      <c r="AV390" s="16" t="s">
        <v>153</v>
      </c>
      <c r="AW390" s="16" t="s">
        <v>35</v>
      </c>
      <c r="AX390" s="16" t="s">
        <v>83</v>
      </c>
      <c r="AY390" s="243" t="s">
        <v>112</v>
      </c>
    </row>
    <row r="391" spans="1:65" s="2" customFormat="1" ht="24.2" customHeight="1" x14ac:dyDescent="0.2">
      <c r="A391" s="37"/>
      <c r="B391" s="38"/>
      <c r="C391" s="244" t="s">
        <v>413</v>
      </c>
      <c r="D391" s="244" t="s">
        <v>234</v>
      </c>
      <c r="E391" s="245" t="s">
        <v>414</v>
      </c>
      <c r="F391" s="246" t="s">
        <v>415</v>
      </c>
      <c r="G391" s="247" t="s">
        <v>341</v>
      </c>
      <c r="H391" s="248">
        <v>4.718</v>
      </c>
      <c r="I391" s="249"/>
      <c r="J391" s="250">
        <f>ROUND(I391*H391,2)</f>
        <v>0</v>
      </c>
      <c r="K391" s="246" t="s">
        <v>118</v>
      </c>
      <c r="L391" s="251"/>
      <c r="M391" s="252" t="s">
        <v>19</v>
      </c>
      <c r="N391" s="253" t="s">
        <v>46</v>
      </c>
      <c r="O391" s="67"/>
      <c r="P391" s="185">
        <f>O391*H391</f>
        <v>0</v>
      </c>
      <c r="Q391" s="185">
        <v>0.55000000000000004</v>
      </c>
      <c r="R391" s="185">
        <f>Q391*H391</f>
        <v>2.5949</v>
      </c>
      <c r="S391" s="185">
        <v>0</v>
      </c>
      <c r="T391" s="186">
        <f>S391*H391</f>
        <v>0</v>
      </c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R391" s="187" t="s">
        <v>237</v>
      </c>
      <c r="AT391" s="187" t="s">
        <v>234</v>
      </c>
      <c r="AU391" s="187" t="s">
        <v>85</v>
      </c>
      <c r="AY391" s="20" t="s">
        <v>112</v>
      </c>
      <c r="BE391" s="188">
        <f>IF(N391="základní",J391,0)</f>
        <v>0</v>
      </c>
      <c r="BF391" s="188">
        <f>IF(N391="snížená",J391,0)</f>
        <v>0</v>
      </c>
      <c r="BG391" s="188">
        <f>IF(N391="zákl. přenesená",J391,0)</f>
        <v>0</v>
      </c>
      <c r="BH391" s="188">
        <f>IF(N391="sníž. přenesená",J391,0)</f>
        <v>0</v>
      </c>
      <c r="BI391" s="188">
        <f>IF(N391="nulová",J391,0)</f>
        <v>0</v>
      </c>
      <c r="BJ391" s="20" t="s">
        <v>83</v>
      </c>
      <c r="BK391" s="188">
        <f>ROUND(I391*H391,2)</f>
        <v>0</v>
      </c>
      <c r="BL391" s="20" t="s">
        <v>212</v>
      </c>
      <c r="BM391" s="187" t="s">
        <v>416</v>
      </c>
    </row>
    <row r="392" spans="1:65" s="2" customFormat="1" ht="11.25" x14ac:dyDescent="0.2">
      <c r="A392" s="37"/>
      <c r="B392" s="38"/>
      <c r="C392" s="39"/>
      <c r="D392" s="189" t="s">
        <v>121</v>
      </c>
      <c r="E392" s="39"/>
      <c r="F392" s="190" t="s">
        <v>415</v>
      </c>
      <c r="G392" s="39"/>
      <c r="H392" s="39"/>
      <c r="I392" s="191"/>
      <c r="J392" s="39"/>
      <c r="K392" s="39"/>
      <c r="L392" s="42"/>
      <c r="M392" s="192"/>
      <c r="N392" s="193"/>
      <c r="O392" s="67"/>
      <c r="P392" s="67"/>
      <c r="Q392" s="67"/>
      <c r="R392" s="67"/>
      <c r="S392" s="67"/>
      <c r="T392" s="68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T392" s="20" t="s">
        <v>121</v>
      </c>
      <c r="AU392" s="20" t="s">
        <v>85</v>
      </c>
    </row>
    <row r="393" spans="1:65" s="14" customFormat="1" ht="11.25" x14ac:dyDescent="0.2">
      <c r="B393" s="212"/>
      <c r="C393" s="213"/>
      <c r="D393" s="189" t="s">
        <v>157</v>
      </c>
      <c r="E393" s="214" t="s">
        <v>19</v>
      </c>
      <c r="F393" s="215" t="s">
        <v>417</v>
      </c>
      <c r="G393" s="213"/>
      <c r="H393" s="214" t="s">
        <v>19</v>
      </c>
      <c r="I393" s="216"/>
      <c r="J393" s="213"/>
      <c r="K393" s="213"/>
      <c r="L393" s="217"/>
      <c r="M393" s="218"/>
      <c r="N393" s="219"/>
      <c r="O393" s="219"/>
      <c r="P393" s="219"/>
      <c r="Q393" s="219"/>
      <c r="R393" s="219"/>
      <c r="S393" s="219"/>
      <c r="T393" s="220"/>
      <c r="AT393" s="221" t="s">
        <v>157</v>
      </c>
      <c r="AU393" s="221" t="s">
        <v>85</v>
      </c>
      <c r="AV393" s="14" t="s">
        <v>83</v>
      </c>
      <c r="AW393" s="14" t="s">
        <v>35</v>
      </c>
      <c r="AX393" s="14" t="s">
        <v>75</v>
      </c>
      <c r="AY393" s="221" t="s">
        <v>112</v>
      </c>
    </row>
    <row r="394" spans="1:65" s="13" customFormat="1" ht="11.25" x14ac:dyDescent="0.2">
      <c r="B394" s="201"/>
      <c r="C394" s="202"/>
      <c r="D394" s="189" t="s">
        <v>157</v>
      </c>
      <c r="E394" s="203" t="s">
        <v>19</v>
      </c>
      <c r="F394" s="204" t="s">
        <v>418</v>
      </c>
      <c r="G394" s="202"/>
      <c r="H394" s="205">
        <v>4.2889999999999997</v>
      </c>
      <c r="I394" s="206"/>
      <c r="J394" s="202"/>
      <c r="K394" s="202"/>
      <c r="L394" s="207"/>
      <c r="M394" s="208"/>
      <c r="N394" s="209"/>
      <c r="O394" s="209"/>
      <c r="P394" s="209"/>
      <c r="Q394" s="209"/>
      <c r="R394" s="209"/>
      <c r="S394" s="209"/>
      <c r="T394" s="210"/>
      <c r="AT394" s="211" t="s">
        <v>157</v>
      </c>
      <c r="AU394" s="211" t="s">
        <v>85</v>
      </c>
      <c r="AV394" s="13" t="s">
        <v>85</v>
      </c>
      <c r="AW394" s="13" t="s">
        <v>35</v>
      </c>
      <c r="AX394" s="13" t="s">
        <v>83</v>
      </c>
      <c r="AY394" s="211" t="s">
        <v>112</v>
      </c>
    </row>
    <row r="395" spans="1:65" s="13" customFormat="1" ht="11.25" x14ac:dyDescent="0.2">
      <c r="B395" s="201"/>
      <c r="C395" s="202"/>
      <c r="D395" s="189" t="s">
        <v>157</v>
      </c>
      <c r="E395" s="202"/>
      <c r="F395" s="204" t="s">
        <v>419</v>
      </c>
      <c r="G395" s="202"/>
      <c r="H395" s="205">
        <v>4.718</v>
      </c>
      <c r="I395" s="206"/>
      <c r="J395" s="202"/>
      <c r="K395" s="202"/>
      <c r="L395" s="207"/>
      <c r="M395" s="208"/>
      <c r="N395" s="209"/>
      <c r="O395" s="209"/>
      <c r="P395" s="209"/>
      <c r="Q395" s="209"/>
      <c r="R395" s="209"/>
      <c r="S395" s="209"/>
      <c r="T395" s="210"/>
      <c r="AT395" s="211" t="s">
        <v>157</v>
      </c>
      <c r="AU395" s="211" t="s">
        <v>85</v>
      </c>
      <c r="AV395" s="13" t="s">
        <v>85</v>
      </c>
      <c r="AW395" s="13" t="s">
        <v>4</v>
      </c>
      <c r="AX395" s="13" t="s">
        <v>83</v>
      </c>
      <c r="AY395" s="211" t="s">
        <v>112</v>
      </c>
    </row>
    <row r="396" spans="1:65" s="2" customFormat="1" ht="24.2" customHeight="1" x14ac:dyDescent="0.2">
      <c r="A396" s="37"/>
      <c r="B396" s="38"/>
      <c r="C396" s="176" t="s">
        <v>420</v>
      </c>
      <c r="D396" s="176" t="s">
        <v>115</v>
      </c>
      <c r="E396" s="177" t="s">
        <v>421</v>
      </c>
      <c r="F396" s="178" t="s">
        <v>422</v>
      </c>
      <c r="G396" s="179" t="s">
        <v>180</v>
      </c>
      <c r="H396" s="180">
        <v>328</v>
      </c>
      <c r="I396" s="181"/>
      <c r="J396" s="182">
        <f>ROUND(I396*H396,2)</f>
        <v>0</v>
      </c>
      <c r="K396" s="178" t="s">
        <v>118</v>
      </c>
      <c r="L396" s="42"/>
      <c r="M396" s="183" t="s">
        <v>19</v>
      </c>
      <c r="N396" s="184" t="s">
        <v>46</v>
      </c>
      <c r="O396" s="67"/>
      <c r="P396" s="185">
        <f>O396*H396</f>
        <v>0</v>
      </c>
      <c r="Q396" s="185">
        <v>1.8000000000000001E-4</v>
      </c>
      <c r="R396" s="185">
        <f>Q396*H396</f>
        <v>5.9040000000000002E-2</v>
      </c>
      <c r="S396" s="185">
        <v>0</v>
      </c>
      <c r="T396" s="186">
        <f>S396*H396</f>
        <v>0</v>
      </c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R396" s="187" t="s">
        <v>212</v>
      </c>
      <c r="AT396" s="187" t="s">
        <v>115</v>
      </c>
      <c r="AU396" s="187" t="s">
        <v>85</v>
      </c>
      <c r="AY396" s="20" t="s">
        <v>112</v>
      </c>
      <c r="BE396" s="188">
        <f>IF(N396="základní",J396,0)</f>
        <v>0</v>
      </c>
      <c r="BF396" s="188">
        <f>IF(N396="snížená",J396,0)</f>
        <v>0</v>
      </c>
      <c r="BG396" s="188">
        <f>IF(N396="zákl. přenesená",J396,0)</f>
        <v>0</v>
      </c>
      <c r="BH396" s="188">
        <f>IF(N396="sníž. přenesená",J396,0)</f>
        <v>0</v>
      </c>
      <c r="BI396" s="188">
        <f>IF(N396="nulová",J396,0)</f>
        <v>0</v>
      </c>
      <c r="BJ396" s="20" t="s">
        <v>83</v>
      </c>
      <c r="BK396" s="188">
        <f>ROUND(I396*H396,2)</f>
        <v>0</v>
      </c>
      <c r="BL396" s="20" t="s">
        <v>212</v>
      </c>
      <c r="BM396" s="187" t="s">
        <v>423</v>
      </c>
    </row>
    <row r="397" spans="1:65" s="2" customFormat="1" ht="19.5" x14ac:dyDescent="0.2">
      <c r="A397" s="37"/>
      <c r="B397" s="38"/>
      <c r="C397" s="39"/>
      <c r="D397" s="189" t="s">
        <v>121</v>
      </c>
      <c r="E397" s="39"/>
      <c r="F397" s="190" t="s">
        <v>424</v>
      </c>
      <c r="G397" s="39"/>
      <c r="H397" s="39"/>
      <c r="I397" s="191"/>
      <c r="J397" s="39"/>
      <c r="K397" s="39"/>
      <c r="L397" s="42"/>
      <c r="M397" s="192"/>
      <c r="N397" s="193"/>
      <c r="O397" s="67"/>
      <c r="P397" s="67"/>
      <c r="Q397" s="67"/>
      <c r="R397" s="67"/>
      <c r="S397" s="67"/>
      <c r="T397" s="68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T397" s="20" t="s">
        <v>121</v>
      </c>
      <c r="AU397" s="20" t="s">
        <v>85</v>
      </c>
    </row>
    <row r="398" spans="1:65" s="2" customFormat="1" ht="11.25" x14ac:dyDescent="0.2">
      <c r="A398" s="37"/>
      <c r="B398" s="38"/>
      <c r="C398" s="39"/>
      <c r="D398" s="194" t="s">
        <v>122</v>
      </c>
      <c r="E398" s="39"/>
      <c r="F398" s="195" t="s">
        <v>425</v>
      </c>
      <c r="G398" s="39"/>
      <c r="H398" s="39"/>
      <c r="I398" s="191"/>
      <c r="J398" s="39"/>
      <c r="K398" s="39"/>
      <c r="L398" s="42"/>
      <c r="M398" s="192"/>
      <c r="N398" s="193"/>
      <c r="O398" s="67"/>
      <c r="P398" s="67"/>
      <c r="Q398" s="67"/>
      <c r="R398" s="67"/>
      <c r="S398" s="67"/>
      <c r="T398" s="68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T398" s="20" t="s">
        <v>122</v>
      </c>
      <c r="AU398" s="20" t="s">
        <v>85</v>
      </c>
    </row>
    <row r="399" spans="1:65" s="14" customFormat="1" ht="11.25" x14ac:dyDescent="0.2">
      <c r="B399" s="212"/>
      <c r="C399" s="213"/>
      <c r="D399" s="189" t="s">
        <v>157</v>
      </c>
      <c r="E399" s="214" t="s">
        <v>19</v>
      </c>
      <c r="F399" s="215" t="s">
        <v>426</v>
      </c>
      <c r="G399" s="213"/>
      <c r="H399" s="214" t="s">
        <v>19</v>
      </c>
      <c r="I399" s="216"/>
      <c r="J399" s="213"/>
      <c r="K399" s="213"/>
      <c r="L399" s="217"/>
      <c r="M399" s="218"/>
      <c r="N399" s="219"/>
      <c r="O399" s="219"/>
      <c r="P399" s="219"/>
      <c r="Q399" s="219"/>
      <c r="R399" s="219"/>
      <c r="S399" s="219"/>
      <c r="T399" s="220"/>
      <c r="AT399" s="221" t="s">
        <v>157</v>
      </c>
      <c r="AU399" s="221" t="s">
        <v>85</v>
      </c>
      <c r="AV399" s="14" t="s">
        <v>83</v>
      </c>
      <c r="AW399" s="14" t="s">
        <v>35</v>
      </c>
      <c r="AX399" s="14" t="s">
        <v>75</v>
      </c>
      <c r="AY399" s="221" t="s">
        <v>112</v>
      </c>
    </row>
    <row r="400" spans="1:65" s="13" customFormat="1" ht="11.25" x14ac:dyDescent="0.2">
      <c r="B400" s="201"/>
      <c r="C400" s="202"/>
      <c r="D400" s="189" t="s">
        <v>157</v>
      </c>
      <c r="E400" s="203" t="s">
        <v>19</v>
      </c>
      <c r="F400" s="204" t="s">
        <v>427</v>
      </c>
      <c r="G400" s="202"/>
      <c r="H400" s="205">
        <v>328</v>
      </c>
      <c r="I400" s="206"/>
      <c r="J400" s="202"/>
      <c r="K400" s="202"/>
      <c r="L400" s="207"/>
      <c r="M400" s="208"/>
      <c r="N400" s="209"/>
      <c r="O400" s="209"/>
      <c r="P400" s="209"/>
      <c r="Q400" s="209"/>
      <c r="R400" s="209"/>
      <c r="S400" s="209"/>
      <c r="T400" s="210"/>
      <c r="AT400" s="211" t="s">
        <v>157</v>
      </c>
      <c r="AU400" s="211" t="s">
        <v>85</v>
      </c>
      <c r="AV400" s="13" t="s">
        <v>85</v>
      </c>
      <c r="AW400" s="13" t="s">
        <v>35</v>
      </c>
      <c r="AX400" s="13" t="s">
        <v>83</v>
      </c>
      <c r="AY400" s="211" t="s">
        <v>112</v>
      </c>
    </row>
    <row r="401" spans="1:65" s="2" customFormat="1" ht="24.2" customHeight="1" x14ac:dyDescent="0.2">
      <c r="A401" s="37"/>
      <c r="B401" s="38"/>
      <c r="C401" s="244" t="s">
        <v>428</v>
      </c>
      <c r="D401" s="244" t="s">
        <v>234</v>
      </c>
      <c r="E401" s="245" t="s">
        <v>414</v>
      </c>
      <c r="F401" s="246" t="s">
        <v>415</v>
      </c>
      <c r="G401" s="247" t="s">
        <v>341</v>
      </c>
      <c r="H401" s="248">
        <v>0.86599999999999999</v>
      </c>
      <c r="I401" s="249"/>
      <c r="J401" s="250">
        <f>ROUND(I401*H401,2)</f>
        <v>0</v>
      </c>
      <c r="K401" s="246" t="s">
        <v>118</v>
      </c>
      <c r="L401" s="251"/>
      <c r="M401" s="252" t="s">
        <v>19</v>
      </c>
      <c r="N401" s="253" t="s">
        <v>46</v>
      </c>
      <c r="O401" s="67"/>
      <c r="P401" s="185">
        <f>O401*H401</f>
        <v>0</v>
      </c>
      <c r="Q401" s="185">
        <v>0.55000000000000004</v>
      </c>
      <c r="R401" s="185">
        <f>Q401*H401</f>
        <v>0.47630000000000006</v>
      </c>
      <c r="S401" s="185">
        <v>0</v>
      </c>
      <c r="T401" s="186">
        <f>S401*H401</f>
        <v>0</v>
      </c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R401" s="187" t="s">
        <v>237</v>
      </c>
      <c r="AT401" s="187" t="s">
        <v>234</v>
      </c>
      <c r="AU401" s="187" t="s">
        <v>85</v>
      </c>
      <c r="AY401" s="20" t="s">
        <v>112</v>
      </c>
      <c r="BE401" s="188">
        <f>IF(N401="základní",J401,0)</f>
        <v>0</v>
      </c>
      <c r="BF401" s="188">
        <f>IF(N401="snížená",J401,0)</f>
        <v>0</v>
      </c>
      <c r="BG401" s="188">
        <f>IF(N401="zákl. přenesená",J401,0)</f>
        <v>0</v>
      </c>
      <c r="BH401" s="188">
        <f>IF(N401="sníž. přenesená",J401,0)</f>
        <v>0</v>
      </c>
      <c r="BI401" s="188">
        <f>IF(N401="nulová",J401,0)</f>
        <v>0</v>
      </c>
      <c r="BJ401" s="20" t="s">
        <v>83</v>
      </c>
      <c r="BK401" s="188">
        <f>ROUND(I401*H401,2)</f>
        <v>0</v>
      </c>
      <c r="BL401" s="20" t="s">
        <v>212</v>
      </c>
      <c r="BM401" s="187" t="s">
        <v>429</v>
      </c>
    </row>
    <row r="402" spans="1:65" s="2" customFormat="1" ht="11.25" x14ac:dyDescent="0.2">
      <c r="A402" s="37"/>
      <c r="B402" s="38"/>
      <c r="C402" s="39"/>
      <c r="D402" s="189" t="s">
        <v>121</v>
      </c>
      <c r="E402" s="39"/>
      <c r="F402" s="190" t="s">
        <v>415</v>
      </c>
      <c r="G402" s="39"/>
      <c r="H402" s="39"/>
      <c r="I402" s="191"/>
      <c r="J402" s="39"/>
      <c r="K402" s="39"/>
      <c r="L402" s="42"/>
      <c r="M402" s="192"/>
      <c r="N402" s="193"/>
      <c r="O402" s="67"/>
      <c r="P402" s="67"/>
      <c r="Q402" s="67"/>
      <c r="R402" s="67"/>
      <c r="S402" s="67"/>
      <c r="T402" s="68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T402" s="20" t="s">
        <v>121</v>
      </c>
      <c r="AU402" s="20" t="s">
        <v>85</v>
      </c>
    </row>
    <row r="403" spans="1:65" s="13" customFormat="1" ht="11.25" x14ac:dyDescent="0.2">
      <c r="B403" s="201"/>
      <c r="C403" s="202"/>
      <c r="D403" s="189" t="s">
        <v>157</v>
      </c>
      <c r="E403" s="203" t="s">
        <v>19</v>
      </c>
      <c r="F403" s="204" t="s">
        <v>430</v>
      </c>
      <c r="G403" s="202"/>
      <c r="H403" s="205">
        <v>0.78700000000000003</v>
      </c>
      <c r="I403" s="206"/>
      <c r="J403" s="202"/>
      <c r="K403" s="202"/>
      <c r="L403" s="207"/>
      <c r="M403" s="208"/>
      <c r="N403" s="209"/>
      <c r="O403" s="209"/>
      <c r="P403" s="209"/>
      <c r="Q403" s="209"/>
      <c r="R403" s="209"/>
      <c r="S403" s="209"/>
      <c r="T403" s="210"/>
      <c r="AT403" s="211" t="s">
        <v>157</v>
      </c>
      <c r="AU403" s="211" t="s">
        <v>85</v>
      </c>
      <c r="AV403" s="13" t="s">
        <v>85</v>
      </c>
      <c r="AW403" s="13" t="s">
        <v>35</v>
      </c>
      <c r="AX403" s="13" t="s">
        <v>83</v>
      </c>
      <c r="AY403" s="211" t="s">
        <v>112</v>
      </c>
    </row>
    <row r="404" spans="1:65" s="13" customFormat="1" ht="11.25" x14ac:dyDescent="0.2">
      <c r="B404" s="201"/>
      <c r="C404" s="202"/>
      <c r="D404" s="189" t="s">
        <v>157</v>
      </c>
      <c r="E404" s="202"/>
      <c r="F404" s="204" t="s">
        <v>431</v>
      </c>
      <c r="G404" s="202"/>
      <c r="H404" s="205">
        <v>0.86599999999999999</v>
      </c>
      <c r="I404" s="206"/>
      <c r="J404" s="202"/>
      <c r="K404" s="202"/>
      <c r="L404" s="207"/>
      <c r="M404" s="208"/>
      <c r="N404" s="209"/>
      <c r="O404" s="209"/>
      <c r="P404" s="209"/>
      <c r="Q404" s="209"/>
      <c r="R404" s="209"/>
      <c r="S404" s="209"/>
      <c r="T404" s="210"/>
      <c r="AT404" s="211" t="s">
        <v>157</v>
      </c>
      <c r="AU404" s="211" t="s">
        <v>85</v>
      </c>
      <c r="AV404" s="13" t="s">
        <v>85</v>
      </c>
      <c r="AW404" s="13" t="s">
        <v>4</v>
      </c>
      <c r="AX404" s="13" t="s">
        <v>83</v>
      </c>
      <c r="AY404" s="211" t="s">
        <v>112</v>
      </c>
    </row>
    <row r="405" spans="1:65" s="2" customFormat="1" ht="24.2" customHeight="1" x14ac:dyDescent="0.2">
      <c r="A405" s="37"/>
      <c r="B405" s="38"/>
      <c r="C405" s="176" t="s">
        <v>432</v>
      </c>
      <c r="D405" s="176" t="s">
        <v>115</v>
      </c>
      <c r="E405" s="177" t="s">
        <v>433</v>
      </c>
      <c r="F405" s="178" t="s">
        <v>434</v>
      </c>
      <c r="G405" s="179" t="s">
        <v>341</v>
      </c>
      <c r="H405" s="180">
        <v>19.288</v>
      </c>
      <c r="I405" s="181"/>
      <c r="J405" s="182">
        <f>ROUND(I405*H405,2)</f>
        <v>0</v>
      </c>
      <c r="K405" s="178" t="s">
        <v>118</v>
      </c>
      <c r="L405" s="42"/>
      <c r="M405" s="183" t="s">
        <v>19</v>
      </c>
      <c r="N405" s="184" t="s">
        <v>46</v>
      </c>
      <c r="O405" s="67"/>
      <c r="P405" s="185">
        <f>O405*H405</f>
        <v>0</v>
      </c>
      <c r="Q405" s="185">
        <v>2.3300000000000001E-2</v>
      </c>
      <c r="R405" s="185">
        <f>Q405*H405</f>
        <v>0.44941040000000004</v>
      </c>
      <c r="S405" s="185">
        <v>0</v>
      </c>
      <c r="T405" s="186">
        <f>S405*H405</f>
        <v>0</v>
      </c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R405" s="187" t="s">
        <v>212</v>
      </c>
      <c r="AT405" s="187" t="s">
        <v>115</v>
      </c>
      <c r="AU405" s="187" t="s">
        <v>85</v>
      </c>
      <c r="AY405" s="20" t="s">
        <v>112</v>
      </c>
      <c r="BE405" s="188">
        <f>IF(N405="základní",J405,0)</f>
        <v>0</v>
      </c>
      <c r="BF405" s="188">
        <f>IF(N405="snížená",J405,0)</f>
        <v>0</v>
      </c>
      <c r="BG405" s="188">
        <f>IF(N405="zákl. přenesená",J405,0)</f>
        <v>0</v>
      </c>
      <c r="BH405" s="188">
        <f>IF(N405="sníž. přenesená",J405,0)</f>
        <v>0</v>
      </c>
      <c r="BI405" s="188">
        <f>IF(N405="nulová",J405,0)</f>
        <v>0</v>
      </c>
      <c r="BJ405" s="20" t="s">
        <v>83</v>
      </c>
      <c r="BK405" s="188">
        <f>ROUND(I405*H405,2)</f>
        <v>0</v>
      </c>
      <c r="BL405" s="20" t="s">
        <v>212</v>
      </c>
      <c r="BM405" s="187" t="s">
        <v>435</v>
      </c>
    </row>
    <row r="406" spans="1:65" s="2" customFormat="1" ht="19.5" x14ac:dyDescent="0.2">
      <c r="A406" s="37"/>
      <c r="B406" s="38"/>
      <c r="C406" s="39"/>
      <c r="D406" s="189" t="s">
        <v>121</v>
      </c>
      <c r="E406" s="39"/>
      <c r="F406" s="190" t="s">
        <v>436</v>
      </c>
      <c r="G406" s="39"/>
      <c r="H406" s="39"/>
      <c r="I406" s="191"/>
      <c r="J406" s="39"/>
      <c r="K406" s="39"/>
      <c r="L406" s="42"/>
      <c r="M406" s="192"/>
      <c r="N406" s="193"/>
      <c r="O406" s="67"/>
      <c r="P406" s="67"/>
      <c r="Q406" s="67"/>
      <c r="R406" s="67"/>
      <c r="S406" s="67"/>
      <c r="T406" s="68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T406" s="20" t="s">
        <v>121</v>
      </c>
      <c r="AU406" s="20" t="s">
        <v>85</v>
      </c>
    </row>
    <row r="407" spans="1:65" s="2" customFormat="1" ht="11.25" x14ac:dyDescent="0.2">
      <c r="A407" s="37"/>
      <c r="B407" s="38"/>
      <c r="C407" s="39"/>
      <c r="D407" s="194" t="s">
        <v>122</v>
      </c>
      <c r="E407" s="39"/>
      <c r="F407" s="195" t="s">
        <v>437</v>
      </c>
      <c r="G407" s="39"/>
      <c r="H407" s="39"/>
      <c r="I407" s="191"/>
      <c r="J407" s="39"/>
      <c r="K407" s="39"/>
      <c r="L407" s="42"/>
      <c r="M407" s="192"/>
      <c r="N407" s="193"/>
      <c r="O407" s="67"/>
      <c r="P407" s="67"/>
      <c r="Q407" s="67"/>
      <c r="R407" s="67"/>
      <c r="S407" s="67"/>
      <c r="T407" s="68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T407" s="20" t="s">
        <v>122</v>
      </c>
      <c r="AU407" s="20" t="s">
        <v>85</v>
      </c>
    </row>
    <row r="408" spans="1:65" s="13" customFormat="1" ht="11.25" x14ac:dyDescent="0.2">
      <c r="B408" s="201"/>
      <c r="C408" s="202"/>
      <c r="D408" s="189" t="s">
        <v>157</v>
      </c>
      <c r="E408" s="203" t="s">
        <v>19</v>
      </c>
      <c r="F408" s="204" t="s">
        <v>345</v>
      </c>
      <c r="G408" s="202"/>
      <c r="H408" s="205">
        <v>19.288</v>
      </c>
      <c r="I408" s="206"/>
      <c r="J408" s="202"/>
      <c r="K408" s="202"/>
      <c r="L408" s="207"/>
      <c r="M408" s="208"/>
      <c r="N408" s="209"/>
      <c r="O408" s="209"/>
      <c r="P408" s="209"/>
      <c r="Q408" s="209"/>
      <c r="R408" s="209"/>
      <c r="S408" s="209"/>
      <c r="T408" s="210"/>
      <c r="AT408" s="211" t="s">
        <v>157</v>
      </c>
      <c r="AU408" s="211" t="s">
        <v>85</v>
      </c>
      <c r="AV408" s="13" t="s">
        <v>85</v>
      </c>
      <c r="AW408" s="13" t="s">
        <v>35</v>
      </c>
      <c r="AX408" s="13" t="s">
        <v>83</v>
      </c>
      <c r="AY408" s="211" t="s">
        <v>112</v>
      </c>
    </row>
    <row r="409" spans="1:65" s="2" customFormat="1" ht="24.2" customHeight="1" x14ac:dyDescent="0.2">
      <c r="A409" s="37"/>
      <c r="B409" s="38"/>
      <c r="C409" s="176" t="s">
        <v>438</v>
      </c>
      <c r="D409" s="176" t="s">
        <v>115</v>
      </c>
      <c r="E409" s="177" t="s">
        <v>439</v>
      </c>
      <c r="F409" s="178" t="s">
        <v>440</v>
      </c>
      <c r="G409" s="179" t="s">
        <v>189</v>
      </c>
      <c r="H409" s="180">
        <v>11.151999999999999</v>
      </c>
      <c r="I409" s="181"/>
      <c r="J409" s="182">
        <f>ROUND(I409*H409,2)</f>
        <v>0</v>
      </c>
      <c r="K409" s="178" t="s">
        <v>118</v>
      </c>
      <c r="L409" s="42"/>
      <c r="M409" s="183" t="s">
        <v>19</v>
      </c>
      <c r="N409" s="184" t="s">
        <v>46</v>
      </c>
      <c r="O409" s="67"/>
      <c r="P409" s="185">
        <f>O409*H409</f>
        <v>0</v>
      </c>
      <c r="Q409" s="185">
        <v>0</v>
      </c>
      <c r="R409" s="185">
        <f>Q409*H409</f>
        <v>0</v>
      </c>
      <c r="S409" s="185">
        <v>0</v>
      </c>
      <c r="T409" s="186">
        <f>S409*H409</f>
        <v>0</v>
      </c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R409" s="187" t="s">
        <v>212</v>
      </c>
      <c r="AT409" s="187" t="s">
        <v>115</v>
      </c>
      <c r="AU409" s="187" t="s">
        <v>85</v>
      </c>
      <c r="AY409" s="20" t="s">
        <v>112</v>
      </c>
      <c r="BE409" s="188">
        <f>IF(N409="základní",J409,0)</f>
        <v>0</v>
      </c>
      <c r="BF409" s="188">
        <f>IF(N409="snížená",J409,0)</f>
        <v>0</v>
      </c>
      <c r="BG409" s="188">
        <f>IF(N409="zákl. přenesená",J409,0)</f>
        <v>0</v>
      </c>
      <c r="BH409" s="188">
        <f>IF(N409="sníž. přenesená",J409,0)</f>
        <v>0</v>
      </c>
      <c r="BI409" s="188">
        <f>IF(N409="nulová",J409,0)</f>
        <v>0</v>
      </c>
      <c r="BJ409" s="20" t="s">
        <v>83</v>
      </c>
      <c r="BK409" s="188">
        <f>ROUND(I409*H409,2)</f>
        <v>0</v>
      </c>
      <c r="BL409" s="20" t="s">
        <v>212</v>
      </c>
      <c r="BM409" s="187" t="s">
        <v>441</v>
      </c>
    </row>
    <row r="410" spans="1:65" s="2" customFormat="1" ht="29.25" x14ac:dyDescent="0.2">
      <c r="A410" s="37"/>
      <c r="B410" s="38"/>
      <c r="C410" s="39"/>
      <c r="D410" s="189" t="s">
        <v>121</v>
      </c>
      <c r="E410" s="39"/>
      <c r="F410" s="190" t="s">
        <v>442</v>
      </c>
      <c r="G410" s="39"/>
      <c r="H410" s="39"/>
      <c r="I410" s="191"/>
      <c r="J410" s="39"/>
      <c r="K410" s="39"/>
      <c r="L410" s="42"/>
      <c r="M410" s="192"/>
      <c r="N410" s="193"/>
      <c r="O410" s="67"/>
      <c r="P410" s="67"/>
      <c r="Q410" s="67"/>
      <c r="R410" s="67"/>
      <c r="S410" s="67"/>
      <c r="T410" s="68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T410" s="20" t="s">
        <v>121</v>
      </c>
      <c r="AU410" s="20" t="s">
        <v>85</v>
      </c>
    </row>
    <row r="411" spans="1:65" s="2" customFormat="1" ht="11.25" x14ac:dyDescent="0.2">
      <c r="A411" s="37"/>
      <c r="B411" s="38"/>
      <c r="C411" s="39"/>
      <c r="D411" s="194" t="s">
        <v>122</v>
      </c>
      <c r="E411" s="39"/>
      <c r="F411" s="195" t="s">
        <v>443</v>
      </c>
      <c r="G411" s="39"/>
      <c r="H411" s="39"/>
      <c r="I411" s="191"/>
      <c r="J411" s="39"/>
      <c r="K411" s="39"/>
      <c r="L411" s="42"/>
      <c r="M411" s="192"/>
      <c r="N411" s="193"/>
      <c r="O411" s="67"/>
      <c r="P411" s="67"/>
      <c r="Q411" s="67"/>
      <c r="R411" s="67"/>
      <c r="S411" s="67"/>
      <c r="T411" s="68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T411" s="20" t="s">
        <v>122</v>
      </c>
      <c r="AU411" s="20" t="s">
        <v>85</v>
      </c>
    </row>
    <row r="412" spans="1:65" s="12" customFormat="1" ht="22.9" customHeight="1" x14ac:dyDescent="0.2">
      <c r="B412" s="160"/>
      <c r="C412" s="161"/>
      <c r="D412" s="162" t="s">
        <v>74</v>
      </c>
      <c r="E412" s="174" t="s">
        <v>444</v>
      </c>
      <c r="F412" s="174" t="s">
        <v>445</v>
      </c>
      <c r="G412" s="161"/>
      <c r="H412" s="161"/>
      <c r="I412" s="164"/>
      <c r="J412" s="175">
        <f>BK412</f>
        <v>0</v>
      </c>
      <c r="K412" s="161"/>
      <c r="L412" s="166"/>
      <c r="M412" s="167"/>
      <c r="N412" s="168"/>
      <c r="O412" s="168"/>
      <c r="P412" s="169">
        <f>SUM(P413:P420)</f>
        <v>0</v>
      </c>
      <c r="Q412" s="168"/>
      <c r="R412" s="169">
        <f>SUM(R413:R420)</f>
        <v>4.3433599999999996E-2</v>
      </c>
      <c r="S412" s="168"/>
      <c r="T412" s="170">
        <f>SUM(T413:T420)</f>
        <v>0</v>
      </c>
      <c r="AR412" s="171" t="s">
        <v>85</v>
      </c>
      <c r="AT412" s="172" t="s">
        <v>74</v>
      </c>
      <c r="AU412" s="172" t="s">
        <v>83</v>
      </c>
      <c r="AY412" s="171" t="s">
        <v>112</v>
      </c>
      <c r="BK412" s="173">
        <f>SUM(BK413:BK420)</f>
        <v>0</v>
      </c>
    </row>
    <row r="413" spans="1:65" s="2" customFormat="1" ht="21.75" customHeight="1" x14ac:dyDescent="0.2">
      <c r="A413" s="37"/>
      <c r="B413" s="38"/>
      <c r="C413" s="176" t="s">
        <v>446</v>
      </c>
      <c r="D413" s="176" t="s">
        <v>115</v>
      </c>
      <c r="E413" s="177" t="s">
        <v>447</v>
      </c>
      <c r="F413" s="178" t="s">
        <v>448</v>
      </c>
      <c r="G413" s="179" t="s">
        <v>180</v>
      </c>
      <c r="H413" s="180">
        <v>7.84</v>
      </c>
      <c r="I413" s="181"/>
      <c r="J413" s="182">
        <f>ROUND(I413*H413,2)</f>
        <v>0</v>
      </c>
      <c r="K413" s="178" t="s">
        <v>118</v>
      </c>
      <c r="L413" s="42"/>
      <c r="M413" s="183" t="s">
        <v>19</v>
      </c>
      <c r="N413" s="184" t="s">
        <v>46</v>
      </c>
      <c r="O413" s="67"/>
      <c r="P413" s="185">
        <f>O413*H413</f>
        <v>0</v>
      </c>
      <c r="Q413" s="185">
        <v>5.5399999999999998E-3</v>
      </c>
      <c r="R413" s="185">
        <f>Q413*H413</f>
        <v>4.3433599999999996E-2</v>
      </c>
      <c r="S413" s="185">
        <v>0</v>
      </c>
      <c r="T413" s="186">
        <f>S413*H413</f>
        <v>0</v>
      </c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R413" s="187" t="s">
        <v>212</v>
      </c>
      <c r="AT413" s="187" t="s">
        <v>115</v>
      </c>
      <c r="AU413" s="187" t="s">
        <v>85</v>
      </c>
      <c r="AY413" s="20" t="s">
        <v>112</v>
      </c>
      <c r="BE413" s="188">
        <f>IF(N413="základní",J413,0)</f>
        <v>0</v>
      </c>
      <c r="BF413" s="188">
        <f>IF(N413="snížená",J413,0)</f>
        <v>0</v>
      </c>
      <c r="BG413" s="188">
        <f>IF(N413="zákl. přenesená",J413,0)</f>
        <v>0</v>
      </c>
      <c r="BH413" s="188">
        <f>IF(N413="sníž. přenesená",J413,0)</f>
        <v>0</v>
      </c>
      <c r="BI413" s="188">
        <f>IF(N413="nulová",J413,0)</f>
        <v>0</v>
      </c>
      <c r="BJ413" s="20" t="s">
        <v>83</v>
      </c>
      <c r="BK413" s="188">
        <f>ROUND(I413*H413,2)</f>
        <v>0</v>
      </c>
      <c r="BL413" s="20" t="s">
        <v>212</v>
      </c>
      <c r="BM413" s="187" t="s">
        <v>449</v>
      </c>
    </row>
    <row r="414" spans="1:65" s="2" customFormat="1" ht="29.25" x14ac:dyDescent="0.2">
      <c r="A414" s="37"/>
      <c r="B414" s="38"/>
      <c r="C414" s="39"/>
      <c r="D414" s="189" t="s">
        <v>121</v>
      </c>
      <c r="E414" s="39"/>
      <c r="F414" s="190" t="s">
        <v>450</v>
      </c>
      <c r="G414" s="39"/>
      <c r="H414" s="39"/>
      <c r="I414" s="191"/>
      <c r="J414" s="39"/>
      <c r="K414" s="39"/>
      <c r="L414" s="42"/>
      <c r="M414" s="192"/>
      <c r="N414" s="193"/>
      <c r="O414" s="67"/>
      <c r="P414" s="67"/>
      <c r="Q414" s="67"/>
      <c r="R414" s="67"/>
      <c r="S414" s="67"/>
      <c r="T414" s="68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T414" s="20" t="s">
        <v>121</v>
      </c>
      <c r="AU414" s="20" t="s">
        <v>85</v>
      </c>
    </row>
    <row r="415" spans="1:65" s="2" customFormat="1" ht="11.25" x14ac:dyDescent="0.2">
      <c r="A415" s="37"/>
      <c r="B415" s="38"/>
      <c r="C415" s="39"/>
      <c r="D415" s="194" t="s">
        <v>122</v>
      </c>
      <c r="E415" s="39"/>
      <c r="F415" s="195" t="s">
        <v>451</v>
      </c>
      <c r="G415" s="39"/>
      <c r="H415" s="39"/>
      <c r="I415" s="191"/>
      <c r="J415" s="39"/>
      <c r="K415" s="39"/>
      <c r="L415" s="42"/>
      <c r="M415" s="192"/>
      <c r="N415" s="193"/>
      <c r="O415" s="67"/>
      <c r="P415" s="67"/>
      <c r="Q415" s="67"/>
      <c r="R415" s="67"/>
      <c r="S415" s="67"/>
      <c r="T415" s="68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T415" s="20" t="s">
        <v>122</v>
      </c>
      <c r="AU415" s="20" t="s">
        <v>85</v>
      </c>
    </row>
    <row r="416" spans="1:65" s="14" customFormat="1" ht="11.25" x14ac:dyDescent="0.2">
      <c r="B416" s="212"/>
      <c r="C416" s="213"/>
      <c r="D416" s="189" t="s">
        <v>157</v>
      </c>
      <c r="E416" s="214" t="s">
        <v>19</v>
      </c>
      <c r="F416" s="215" t="s">
        <v>452</v>
      </c>
      <c r="G416" s="213"/>
      <c r="H416" s="214" t="s">
        <v>19</v>
      </c>
      <c r="I416" s="216"/>
      <c r="J416" s="213"/>
      <c r="K416" s="213"/>
      <c r="L416" s="217"/>
      <c r="M416" s="218"/>
      <c r="N416" s="219"/>
      <c r="O416" s="219"/>
      <c r="P416" s="219"/>
      <c r="Q416" s="219"/>
      <c r="R416" s="219"/>
      <c r="S416" s="219"/>
      <c r="T416" s="220"/>
      <c r="AT416" s="221" t="s">
        <v>157</v>
      </c>
      <c r="AU416" s="221" t="s">
        <v>85</v>
      </c>
      <c r="AV416" s="14" t="s">
        <v>83</v>
      </c>
      <c r="AW416" s="14" t="s">
        <v>35</v>
      </c>
      <c r="AX416" s="14" t="s">
        <v>75</v>
      </c>
      <c r="AY416" s="221" t="s">
        <v>112</v>
      </c>
    </row>
    <row r="417" spans="1:65" s="13" customFormat="1" ht="11.25" x14ac:dyDescent="0.2">
      <c r="B417" s="201"/>
      <c r="C417" s="202"/>
      <c r="D417" s="189" t="s">
        <v>157</v>
      </c>
      <c r="E417" s="203" t="s">
        <v>19</v>
      </c>
      <c r="F417" s="204" t="s">
        <v>453</v>
      </c>
      <c r="G417" s="202"/>
      <c r="H417" s="205">
        <v>7.84</v>
      </c>
      <c r="I417" s="206"/>
      <c r="J417" s="202"/>
      <c r="K417" s="202"/>
      <c r="L417" s="207"/>
      <c r="M417" s="208"/>
      <c r="N417" s="209"/>
      <c r="O417" s="209"/>
      <c r="P417" s="209"/>
      <c r="Q417" s="209"/>
      <c r="R417" s="209"/>
      <c r="S417" s="209"/>
      <c r="T417" s="210"/>
      <c r="AT417" s="211" t="s">
        <v>157</v>
      </c>
      <c r="AU417" s="211" t="s">
        <v>85</v>
      </c>
      <c r="AV417" s="13" t="s">
        <v>85</v>
      </c>
      <c r="AW417" s="13" t="s">
        <v>35</v>
      </c>
      <c r="AX417" s="13" t="s">
        <v>83</v>
      </c>
      <c r="AY417" s="211" t="s">
        <v>112</v>
      </c>
    </row>
    <row r="418" spans="1:65" s="2" customFormat="1" ht="24.2" customHeight="1" x14ac:dyDescent="0.2">
      <c r="A418" s="37"/>
      <c r="B418" s="38"/>
      <c r="C418" s="176" t="s">
        <v>454</v>
      </c>
      <c r="D418" s="176" t="s">
        <v>115</v>
      </c>
      <c r="E418" s="177" t="s">
        <v>455</v>
      </c>
      <c r="F418" s="178" t="s">
        <v>456</v>
      </c>
      <c r="G418" s="179" t="s">
        <v>189</v>
      </c>
      <c r="H418" s="180">
        <v>4.2999999999999997E-2</v>
      </c>
      <c r="I418" s="181"/>
      <c r="J418" s="182">
        <f>ROUND(I418*H418,2)</f>
        <v>0</v>
      </c>
      <c r="K418" s="178" t="s">
        <v>118</v>
      </c>
      <c r="L418" s="42"/>
      <c r="M418" s="183" t="s">
        <v>19</v>
      </c>
      <c r="N418" s="184" t="s">
        <v>46</v>
      </c>
      <c r="O418" s="67"/>
      <c r="P418" s="185">
        <f>O418*H418</f>
        <v>0</v>
      </c>
      <c r="Q418" s="185">
        <v>0</v>
      </c>
      <c r="R418" s="185">
        <f>Q418*H418</f>
        <v>0</v>
      </c>
      <c r="S418" s="185">
        <v>0</v>
      </c>
      <c r="T418" s="186">
        <f>S418*H418</f>
        <v>0</v>
      </c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R418" s="187" t="s">
        <v>212</v>
      </c>
      <c r="AT418" s="187" t="s">
        <v>115</v>
      </c>
      <c r="AU418" s="187" t="s">
        <v>85</v>
      </c>
      <c r="AY418" s="20" t="s">
        <v>112</v>
      </c>
      <c r="BE418" s="188">
        <f>IF(N418="základní",J418,0)</f>
        <v>0</v>
      </c>
      <c r="BF418" s="188">
        <f>IF(N418="snížená",J418,0)</f>
        <v>0</v>
      </c>
      <c r="BG418" s="188">
        <f>IF(N418="zákl. přenesená",J418,0)</f>
        <v>0</v>
      </c>
      <c r="BH418" s="188">
        <f>IF(N418="sníž. přenesená",J418,0)</f>
        <v>0</v>
      </c>
      <c r="BI418" s="188">
        <f>IF(N418="nulová",J418,0)</f>
        <v>0</v>
      </c>
      <c r="BJ418" s="20" t="s">
        <v>83</v>
      </c>
      <c r="BK418" s="188">
        <f>ROUND(I418*H418,2)</f>
        <v>0</v>
      </c>
      <c r="BL418" s="20" t="s">
        <v>212</v>
      </c>
      <c r="BM418" s="187" t="s">
        <v>457</v>
      </c>
    </row>
    <row r="419" spans="1:65" s="2" customFormat="1" ht="48.75" x14ac:dyDescent="0.2">
      <c r="A419" s="37"/>
      <c r="B419" s="38"/>
      <c r="C419" s="39"/>
      <c r="D419" s="189" t="s">
        <v>121</v>
      </c>
      <c r="E419" s="39"/>
      <c r="F419" s="190" t="s">
        <v>458</v>
      </c>
      <c r="G419" s="39"/>
      <c r="H419" s="39"/>
      <c r="I419" s="191"/>
      <c r="J419" s="39"/>
      <c r="K419" s="39"/>
      <c r="L419" s="42"/>
      <c r="M419" s="192"/>
      <c r="N419" s="193"/>
      <c r="O419" s="67"/>
      <c r="P419" s="67"/>
      <c r="Q419" s="67"/>
      <c r="R419" s="67"/>
      <c r="S419" s="67"/>
      <c r="T419" s="68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T419" s="20" t="s">
        <v>121</v>
      </c>
      <c r="AU419" s="20" t="s">
        <v>85</v>
      </c>
    </row>
    <row r="420" spans="1:65" s="2" customFormat="1" ht="11.25" x14ac:dyDescent="0.2">
      <c r="A420" s="37"/>
      <c r="B420" s="38"/>
      <c r="C420" s="39"/>
      <c r="D420" s="194" t="s">
        <v>122</v>
      </c>
      <c r="E420" s="39"/>
      <c r="F420" s="195" t="s">
        <v>459</v>
      </c>
      <c r="G420" s="39"/>
      <c r="H420" s="39"/>
      <c r="I420" s="191"/>
      <c r="J420" s="39"/>
      <c r="K420" s="39"/>
      <c r="L420" s="42"/>
      <c r="M420" s="192"/>
      <c r="N420" s="193"/>
      <c r="O420" s="67"/>
      <c r="P420" s="67"/>
      <c r="Q420" s="67"/>
      <c r="R420" s="67"/>
      <c r="S420" s="67"/>
      <c r="T420" s="68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T420" s="20" t="s">
        <v>122</v>
      </c>
      <c r="AU420" s="20" t="s">
        <v>85</v>
      </c>
    </row>
    <row r="421" spans="1:65" s="12" customFormat="1" ht="22.9" customHeight="1" x14ac:dyDescent="0.2">
      <c r="B421" s="160"/>
      <c r="C421" s="161"/>
      <c r="D421" s="162" t="s">
        <v>74</v>
      </c>
      <c r="E421" s="174" t="s">
        <v>460</v>
      </c>
      <c r="F421" s="174" t="s">
        <v>461</v>
      </c>
      <c r="G421" s="161"/>
      <c r="H421" s="161"/>
      <c r="I421" s="164"/>
      <c r="J421" s="175">
        <f>BK421</f>
        <v>0</v>
      </c>
      <c r="K421" s="161"/>
      <c r="L421" s="166"/>
      <c r="M421" s="167"/>
      <c r="N421" s="168"/>
      <c r="O421" s="168"/>
      <c r="P421" s="169">
        <f>SUM(P422:P514)</f>
        <v>0</v>
      </c>
      <c r="Q421" s="168"/>
      <c r="R421" s="169">
        <f>SUM(R422:R514)</f>
        <v>3.8637717199999999</v>
      </c>
      <c r="S421" s="168"/>
      <c r="T421" s="170">
        <f>SUM(T422:T514)</f>
        <v>0.32619599999999999</v>
      </c>
      <c r="AR421" s="171" t="s">
        <v>85</v>
      </c>
      <c r="AT421" s="172" t="s">
        <v>74</v>
      </c>
      <c r="AU421" s="172" t="s">
        <v>83</v>
      </c>
      <c r="AY421" s="171" t="s">
        <v>112</v>
      </c>
      <c r="BK421" s="173">
        <f>SUM(BK422:BK514)</f>
        <v>0</v>
      </c>
    </row>
    <row r="422" spans="1:65" s="2" customFormat="1" ht="16.5" customHeight="1" x14ac:dyDescent="0.2">
      <c r="A422" s="37"/>
      <c r="B422" s="38"/>
      <c r="C422" s="176" t="s">
        <v>462</v>
      </c>
      <c r="D422" s="176" t="s">
        <v>115</v>
      </c>
      <c r="E422" s="177" t="s">
        <v>463</v>
      </c>
      <c r="F422" s="178" t="s">
        <v>464</v>
      </c>
      <c r="G422" s="179" t="s">
        <v>180</v>
      </c>
      <c r="H422" s="180">
        <v>125.46</v>
      </c>
      <c r="I422" s="181"/>
      <c r="J422" s="182">
        <f>ROUND(I422*H422,2)</f>
        <v>0</v>
      </c>
      <c r="K422" s="178" t="s">
        <v>118</v>
      </c>
      <c r="L422" s="42"/>
      <c r="M422" s="183" t="s">
        <v>19</v>
      </c>
      <c r="N422" s="184" t="s">
        <v>46</v>
      </c>
      <c r="O422" s="67"/>
      <c r="P422" s="185">
        <f>O422*H422</f>
        <v>0</v>
      </c>
      <c r="Q422" s="185">
        <v>0</v>
      </c>
      <c r="R422" s="185">
        <f>Q422*H422</f>
        <v>0</v>
      </c>
      <c r="S422" s="185">
        <v>2.5999999999999999E-3</v>
      </c>
      <c r="T422" s="186">
        <f>S422*H422</f>
        <v>0.32619599999999999</v>
      </c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R422" s="187" t="s">
        <v>153</v>
      </c>
      <c r="AT422" s="187" t="s">
        <v>115</v>
      </c>
      <c r="AU422" s="187" t="s">
        <v>85</v>
      </c>
      <c r="AY422" s="20" t="s">
        <v>112</v>
      </c>
      <c r="BE422" s="188">
        <f>IF(N422="základní",J422,0)</f>
        <v>0</v>
      </c>
      <c r="BF422" s="188">
        <f>IF(N422="snížená",J422,0)</f>
        <v>0</v>
      </c>
      <c r="BG422" s="188">
        <f>IF(N422="zákl. přenesená",J422,0)</f>
        <v>0</v>
      </c>
      <c r="BH422" s="188">
        <f>IF(N422="sníž. přenesená",J422,0)</f>
        <v>0</v>
      </c>
      <c r="BI422" s="188">
        <f>IF(N422="nulová",J422,0)</f>
        <v>0</v>
      </c>
      <c r="BJ422" s="20" t="s">
        <v>83</v>
      </c>
      <c r="BK422" s="188">
        <f>ROUND(I422*H422,2)</f>
        <v>0</v>
      </c>
      <c r="BL422" s="20" t="s">
        <v>153</v>
      </c>
      <c r="BM422" s="187" t="s">
        <v>465</v>
      </c>
    </row>
    <row r="423" spans="1:65" s="2" customFormat="1" ht="11.25" x14ac:dyDescent="0.2">
      <c r="A423" s="37"/>
      <c r="B423" s="38"/>
      <c r="C423" s="39"/>
      <c r="D423" s="189" t="s">
        <v>121</v>
      </c>
      <c r="E423" s="39"/>
      <c r="F423" s="190" t="s">
        <v>466</v>
      </c>
      <c r="G423" s="39"/>
      <c r="H423" s="39"/>
      <c r="I423" s="191"/>
      <c r="J423" s="39"/>
      <c r="K423" s="39"/>
      <c r="L423" s="42"/>
      <c r="M423" s="192"/>
      <c r="N423" s="193"/>
      <c r="O423" s="67"/>
      <c r="P423" s="67"/>
      <c r="Q423" s="67"/>
      <c r="R423" s="67"/>
      <c r="S423" s="67"/>
      <c r="T423" s="68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T423" s="20" t="s">
        <v>121</v>
      </c>
      <c r="AU423" s="20" t="s">
        <v>85</v>
      </c>
    </row>
    <row r="424" spans="1:65" s="2" customFormat="1" ht="11.25" x14ac:dyDescent="0.2">
      <c r="A424" s="37"/>
      <c r="B424" s="38"/>
      <c r="C424" s="39"/>
      <c r="D424" s="194" t="s">
        <v>122</v>
      </c>
      <c r="E424" s="39"/>
      <c r="F424" s="195" t="s">
        <v>467</v>
      </c>
      <c r="G424" s="39"/>
      <c r="H424" s="39"/>
      <c r="I424" s="191"/>
      <c r="J424" s="39"/>
      <c r="K424" s="39"/>
      <c r="L424" s="42"/>
      <c r="M424" s="192"/>
      <c r="N424" s="193"/>
      <c r="O424" s="67"/>
      <c r="P424" s="67"/>
      <c r="Q424" s="67"/>
      <c r="R424" s="67"/>
      <c r="S424" s="67"/>
      <c r="T424" s="68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T424" s="20" t="s">
        <v>122</v>
      </c>
      <c r="AU424" s="20" t="s">
        <v>85</v>
      </c>
    </row>
    <row r="425" spans="1:65" s="14" customFormat="1" ht="11.25" x14ac:dyDescent="0.2">
      <c r="B425" s="212"/>
      <c r="C425" s="213"/>
      <c r="D425" s="189" t="s">
        <v>157</v>
      </c>
      <c r="E425" s="214" t="s">
        <v>19</v>
      </c>
      <c r="F425" s="215" t="s">
        <v>468</v>
      </c>
      <c r="G425" s="213"/>
      <c r="H425" s="214" t="s">
        <v>19</v>
      </c>
      <c r="I425" s="216"/>
      <c r="J425" s="213"/>
      <c r="K425" s="213"/>
      <c r="L425" s="217"/>
      <c r="M425" s="218"/>
      <c r="N425" s="219"/>
      <c r="O425" s="219"/>
      <c r="P425" s="219"/>
      <c r="Q425" s="219"/>
      <c r="R425" s="219"/>
      <c r="S425" s="219"/>
      <c r="T425" s="220"/>
      <c r="AT425" s="221" t="s">
        <v>157</v>
      </c>
      <c r="AU425" s="221" t="s">
        <v>85</v>
      </c>
      <c r="AV425" s="14" t="s">
        <v>83</v>
      </c>
      <c r="AW425" s="14" t="s">
        <v>35</v>
      </c>
      <c r="AX425" s="14" t="s">
        <v>75</v>
      </c>
      <c r="AY425" s="221" t="s">
        <v>112</v>
      </c>
    </row>
    <row r="426" spans="1:65" s="13" customFormat="1" ht="11.25" x14ac:dyDescent="0.2">
      <c r="B426" s="201"/>
      <c r="C426" s="202"/>
      <c r="D426" s="189" t="s">
        <v>157</v>
      </c>
      <c r="E426" s="203" t="s">
        <v>19</v>
      </c>
      <c r="F426" s="204" t="s">
        <v>469</v>
      </c>
      <c r="G426" s="202"/>
      <c r="H426" s="205">
        <v>90.48</v>
      </c>
      <c r="I426" s="206"/>
      <c r="J426" s="202"/>
      <c r="K426" s="202"/>
      <c r="L426" s="207"/>
      <c r="M426" s="208"/>
      <c r="N426" s="209"/>
      <c r="O426" s="209"/>
      <c r="P426" s="209"/>
      <c r="Q426" s="209"/>
      <c r="R426" s="209"/>
      <c r="S426" s="209"/>
      <c r="T426" s="210"/>
      <c r="AT426" s="211" t="s">
        <v>157</v>
      </c>
      <c r="AU426" s="211" t="s">
        <v>85</v>
      </c>
      <c r="AV426" s="13" t="s">
        <v>85</v>
      </c>
      <c r="AW426" s="13" t="s">
        <v>35</v>
      </c>
      <c r="AX426" s="13" t="s">
        <v>75</v>
      </c>
      <c r="AY426" s="211" t="s">
        <v>112</v>
      </c>
    </row>
    <row r="427" spans="1:65" s="14" customFormat="1" ht="11.25" x14ac:dyDescent="0.2">
      <c r="B427" s="212"/>
      <c r="C427" s="213"/>
      <c r="D427" s="189" t="s">
        <v>157</v>
      </c>
      <c r="E427" s="214" t="s">
        <v>19</v>
      </c>
      <c r="F427" s="215" t="s">
        <v>470</v>
      </c>
      <c r="G427" s="213"/>
      <c r="H427" s="214" t="s">
        <v>19</v>
      </c>
      <c r="I427" s="216"/>
      <c r="J427" s="213"/>
      <c r="K427" s="213"/>
      <c r="L427" s="217"/>
      <c r="M427" s="218"/>
      <c r="N427" s="219"/>
      <c r="O427" s="219"/>
      <c r="P427" s="219"/>
      <c r="Q427" s="219"/>
      <c r="R427" s="219"/>
      <c r="S427" s="219"/>
      <c r="T427" s="220"/>
      <c r="AT427" s="221" t="s">
        <v>157</v>
      </c>
      <c r="AU427" s="221" t="s">
        <v>85</v>
      </c>
      <c r="AV427" s="14" t="s">
        <v>83</v>
      </c>
      <c r="AW427" s="14" t="s">
        <v>35</v>
      </c>
      <c r="AX427" s="14" t="s">
        <v>75</v>
      </c>
      <c r="AY427" s="221" t="s">
        <v>112</v>
      </c>
    </row>
    <row r="428" spans="1:65" s="13" customFormat="1" ht="11.25" x14ac:dyDescent="0.2">
      <c r="B428" s="201"/>
      <c r="C428" s="202"/>
      <c r="D428" s="189" t="s">
        <v>157</v>
      </c>
      <c r="E428" s="203" t="s">
        <v>19</v>
      </c>
      <c r="F428" s="204" t="s">
        <v>471</v>
      </c>
      <c r="G428" s="202"/>
      <c r="H428" s="205">
        <v>34.979999999999997</v>
      </c>
      <c r="I428" s="206"/>
      <c r="J428" s="202"/>
      <c r="K428" s="202"/>
      <c r="L428" s="207"/>
      <c r="M428" s="208"/>
      <c r="N428" s="209"/>
      <c r="O428" s="209"/>
      <c r="P428" s="209"/>
      <c r="Q428" s="209"/>
      <c r="R428" s="209"/>
      <c r="S428" s="209"/>
      <c r="T428" s="210"/>
      <c r="AT428" s="211" t="s">
        <v>157</v>
      </c>
      <c r="AU428" s="211" t="s">
        <v>85</v>
      </c>
      <c r="AV428" s="13" t="s">
        <v>85</v>
      </c>
      <c r="AW428" s="13" t="s">
        <v>35</v>
      </c>
      <c r="AX428" s="13" t="s">
        <v>75</v>
      </c>
      <c r="AY428" s="211" t="s">
        <v>112</v>
      </c>
    </row>
    <row r="429" spans="1:65" s="16" customFormat="1" ht="11.25" x14ac:dyDescent="0.2">
      <c r="B429" s="233"/>
      <c r="C429" s="234"/>
      <c r="D429" s="189" t="s">
        <v>157</v>
      </c>
      <c r="E429" s="235" t="s">
        <v>19</v>
      </c>
      <c r="F429" s="236" t="s">
        <v>232</v>
      </c>
      <c r="G429" s="234"/>
      <c r="H429" s="237">
        <v>125.46000000000001</v>
      </c>
      <c r="I429" s="238"/>
      <c r="J429" s="234"/>
      <c r="K429" s="234"/>
      <c r="L429" s="239"/>
      <c r="M429" s="240"/>
      <c r="N429" s="241"/>
      <c r="O429" s="241"/>
      <c r="P429" s="241"/>
      <c r="Q429" s="241"/>
      <c r="R429" s="241"/>
      <c r="S429" s="241"/>
      <c r="T429" s="242"/>
      <c r="AT429" s="243" t="s">
        <v>157</v>
      </c>
      <c r="AU429" s="243" t="s">
        <v>85</v>
      </c>
      <c r="AV429" s="16" t="s">
        <v>153</v>
      </c>
      <c r="AW429" s="16" t="s">
        <v>35</v>
      </c>
      <c r="AX429" s="16" t="s">
        <v>83</v>
      </c>
      <c r="AY429" s="243" t="s">
        <v>112</v>
      </c>
    </row>
    <row r="430" spans="1:65" s="2" customFormat="1" ht="24.2" customHeight="1" x14ac:dyDescent="0.2">
      <c r="A430" s="37"/>
      <c r="B430" s="38"/>
      <c r="C430" s="176" t="s">
        <v>472</v>
      </c>
      <c r="D430" s="176" t="s">
        <v>115</v>
      </c>
      <c r="E430" s="177" t="s">
        <v>473</v>
      </c>
      <c r="F430" s="178" t="s">
        <v>474</v>
      </c>
      <c r="G430" s="179" t="s">
        <v>152</v>
      </c>
      <c r="H430" s="180">
        <v>227.25700000000001</v>
      </c>
      <c r="I430" s="181"/>
      <c r="J430" s="182">
        <f>ROUND(I430*H430,2)</f>
        <v>0</v>
      </c>
      <c r="K430" s="178" t="s">
        <v>118</v>
      </c>
      <c r="L430" s="42"/>
      <c r="M430" s="183" t="s">
        <v>19</v>
      </c>
      <c r="N430" s="184" t="s">
        <v>46</v>
      </c>
      <c r="O430" s="67"/>
      <c r="P430" s="185">
        <f>O430*H430</f>
        <v>0</v>
      </c>
      <c r="Q430" s="185">
        <v>5.8799999999999998E-3</v>
      </c>
      <c r="R430" s="185">
        <f>Q430*H430</f>
        <v>1.3362711599999999</v>
      </c>
      <c r="S430" s="185">
        <v>0</v>
      </c>
      <c r="T430" s="186">
        <f>S430*H430</f>
        <v>0</v>
      </c>
      <c r="U430" s="37"/>
      <c r="V430" s="37"/>
      <c r="W430" s="37"/>
      <c r="X430" s="37"/>
      <c r="Y430" s="37"/>
      <c r="Z430" s="37"/>
      <c r="AA430" s="37"/>
      <c r="AB430" s="37"/>
      <c r="AC430" s="37"/>
      <c r="AD430" s="37"/>
      <c r="AE430" s="37"/>
      <c r="AR430" s="187" t="s">
        <v>212</v>
      </c>
      <c r="AT430" s="187" t="s">
        <v>115</v>
      </c>
      <c r="AU430" s="187" t="s">
        <v>85</v>
      </c>
      <c r="AY430" s="20" t="s">
        <v>112</v>
      </c>
      <c r="BE430" s="188">
        <f>IF(N430="základní",J430,0)</f>
        <v>0</v>
      </c>
      <c r="BF430" s="188">
        <f>IF(N430="snížená",J430,0)</f>
        <v>0</v>
      </c>
      <c r="BG430" s="188">
        <f>IF(N430="zákl. přenesená",J430,0)</f>
        <v>0</v>
      </c>
      <c r="BH430" s="188">
        <f>IF(N430="sníž. přenesená",J430,0)</f>
        <v>0</v>
      </c>
      <c r="BI430" s="188">
        <f>IF(N430="nulová",J430,0)</f>
        <v>0</v>
      </c>
      <c r="BJ430" s="20" t="s">
        <v>83</v>
      </c>
      <c r="BK430" s="188">
        <f>ROUND(I430*H430,2)</f>
        <v>0</v>
      </c>
      <c r="BL430" s="20" t="s">
        <v>212</v>
      </c>
      <c r="BM430" s="187" t="s">
        <v>475</v>
      </c>
    </row>
    <row r="431" spans="1:65" s="2" customFormat="1" ht="29.25" x14ac:dyDescent="0.2">
      <c r="A431" s="37"/>
      <c r="B431" s="38"/>
      <c r="C431" s="39"/>
      <c r="D431" s="189" t="s">
        <v>121</v>
      </c>
      <c r="E431" s="39"/>
      <c r="F431" s="190" t="s">
        <v>476</v>
      </c>
      <c r="G431" s="39"/>
      <c r="H431" s="39"/>
      <c r="I431" s="191"/>
      <c r="J431" s="39"/>
      <c r="K431" s="39"/>
      <c r="L431" s="42"/>
      <c r="M431" s="192"/>
      <c r="N431" s="193"/>
      <c r="O431" s="67"/>
      <c r="P431" s="67"/>
      <c r="Q431" s="67"/>
      <c r="R431" s="67"/>
      <c r="S431" s="67"/>
      <c r="T431" s="68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T431" s="20" t="s">
        <v>121</v>
      </c>
      <c r="AU431" s="20" t="s">
        <v>85</v>
      </c>
    </row>
    <row r="432" spans="1:65" s="2" customFormat="1" ht="11.25" x14ac:dyDescent="0.2">
      <c r="A432" s="37"/>
      <c r="B432" s="38"/>
      <c r="C432" s="39"/>
      <c r="D432" s="194" t="s">
        <v>122</v>
      </c>
      <c r="E432" s="39"/>
      <c r="F432" s="195" t="s">
        <v>477</v>
      </c>
      <c r="G432" s="39"/>
      <c r="H432" s="39"/>
      <c r="I432" s="191"/>
      <c r="J432" s="39"/>
      <c r="K432" s="39"/>
      <c r="L432" s="42"/>
      <c r="M432" s="192"/>
      <c r="N432" s="193"/>
      <c r="O432" s="67"/>
      <c r="P432" s="67"/>
      <c r="Q432" s="67"/>
      <c r="R432" s="67"/>
      <c r="S432" s="67"/>
      <c r="T432" s="68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7"/>
      <c r="AT432" s="20" t="s">
        <v>122</v>
      </c>
      <c r="AU432" s="20" t="s">
        <v>85</v>
      </c>
    </row>
    <row r="433" spans="1:65" s="14" customFormat="1" ht="11.25" x14ac:dyDescent="0.2">
      <c r="B433" s="212"/>
      <c r="C433" s="213"/>
      <c r="D433" s="189" t="s">
        <v>157</v>
      </c>
      <c r="E433" s="214" t="s">
        <v>19</v>
      </c>
      <c r="F433" s="215" t="s">
        <v>218</v>
      </c>
      <c r="G433" s="213"/>
      <c r="H433" s="214" t="s">
        <v>19</v>
      </c>
      <c r="I433" s="216"/>
      <c r="J433" s="213"/>
      <c r="K433" s="213"/>
      <c r="L433" s="217"/>
      <c r="M433" s="218"/>
      <c r="N433" s="219"/>
      <c r="O433" s="219"/>
      <c r="P433" s="219"/>
      <c r="Q433" s="219"/>
      <c r="R433" s="219"/>
      <c r="S433" s="219"/>
      <c r="T433" s="220"/>
      <c r="AT433" s="221" t="s">
        <v>157</v>
      </c>
      <c r="AU433" s="221" t="s">
        <v>85</v>
      </c>
      <c r="AV433" s="14" t="s">
        <v>83</v>
      </c>
      <c r="AW433" s="14" t="s">
        <v>35</v>
      </c>
      <c r="AX433" s="14" t="s">
        <v>75</v>
      </c>
      <c r="AY433" s="221" t="s">
        <v>112</v>
      </c>
    </row>
    <row r="434" spans="1:65" s="13" customFormat="1" ht="11.25" x14ac:dyDescent="0.2">
      <c r="B434" s="201"/>
      <c r="C434" s="202"/>
      <c r="D434" s="189" t="s">
        <v>157</v>
      </c>
      <c r="E434" s="203" t="s">
        <v>19</v>
      </c>
      <c r="F434" s="204" t="s">
        <v>219</v>
      </c>
      <c r="G434" s="202"/>
      <c r="H434" s="205">
        <v>44.99</v>
      </c>
      <c r="I434" s="206"/>
      <c r="J434" s="202"/>
      <c r="K434" s="202"/>
      <c r="L434" s="207"/>
      <c r="M434" s="208"/>
      <c r="N434" s="209"/>
      <c r="O434" s="209"/>
      <c r="P434" s="209"/>
      <c r="Q434" s="209"/>
      <c r="R434" s="209"/>
      <c r="S434" s="209"/>
      <c r="T434" s="210"/>
      <c r="AT434" s="211" t="s">
        <v>157</v>
      </c>
      <c r="AU434" s="211" t="s">
        <v>85</v>
      </c>
      <c r="AV434" s="13" t="s">
        <v>85</v>
      </c>
      <c r="AW434" s="13" t="s">
        <v>35</v>
      </c>
      <c r="AX434" s="13" t="s">
        <v>75</v>
      </c>
      <c r="AY434" s="211" t="s">
        <v>112</v>
      </c>
    </row>
    <row r="435" spans="1:65" s="13" customFormat="1" ht="11.25" x14ac:dyDescent="0.2">
      <c r="B435" s="201"/>
      <c r="C435" s="202"/>
      <c r="D435" s="189" t="s">
        <v>157</v>
      </c>
      <c r="E435" s="203" t="s">
        <v>19</v>
      </c>
      <c r="F435" s="204" t="s">
        <v>220</v>
      </c>
      <c r="G435" s="202"/>
      <c r="H435" s="205">
        <v>20.468</v>
      </c>
      <c r="I435" s="206"/>
      <c r="J435" s="202"/>
      <c r="K435" s="202"/>
      <c r="L435" s="207"/>
      <c r="M435" s="208"/>
      <c r="N435" s="209"/>
      <c r="O435" s="209"/>
      <c r="P435" s="209"/>
      <c r="Q435" s="209"/>
      <c r="R435" s="209"/>
      <c r="S435" s="209"/>
      <c r="T435" s="210"/>
      <c r="AT435" s="211" t="s">
        <v>157</v>
      </c>
      <c r="AU435" s="211" t="s">
        <v>85</v>
      </c>
      <c r="AV435" s="13" t="s">
        <v>85</v>
      </c>
      <c r="AW435" s="13" t="s">
        <v>35</v>
      </c>
      <c r="AX435" s="13" t="s">
        <v>75</v>
      </c>
      <c r="AY435" s="211" t="s">
        <v>112</v>
      </c>
    </row>
    <row r="436" spans="1:65" s="14" customFormat="1" ht="11.25" x14ac:dyDescent="0.2">
      <c r="B436" s="212"/>
      <c r="C436" s="213"/>
      <c r="D436" s="189" t="s">
        <v>157</v>
      </c>
      <c r="E436" s="214" t="s">
        <v>19</v>
      </c>
      <c r="F436" s="215" t="s">
        <v>221</v>
      </c>
      <c r="G436" s="213"/>
      <c r="H436" s="214" t="s">
        <v>19</v>
      </c>
      <c r="I436" s="216"/>
      <c r="J436" s="213"/>
      <c r="K436" s="213"/>
      <c r="L436" s="217"/>
      <c r="M436" s="218"/>
      <c r="N436" s="219"/>
      <c r="O436" s="219"/>
      <c r="P436" s="219"/>
      <c r="Q436" s="219"/>
      <c r="R436" s="219"/>
      <c r="S436" s="219"/>
      <c r="T436" s="220"/>
      <c r="AT436" s="221" t="s">
        <v>157</v>
      </c>
      <c r="AU436" s="221" t="s">
        <v>85</v>
      </c>
      <c r="AV436" s="14" t="s">
        <v>83</v>
      </c>
      <c r="AW436" s="14" t="s">
        <v>35</v>
      </c>
      <c r="AX436" s="14" t="s">
        <v>75</v>
      </c>
      <c r="AY436" s="221" t="s">
        <v>112</v>
      </c>
    </row>
    <row r="437" spans="1:65" s="13" customFormat="1" ht="11.25" x14ac:dyDescent="0.2">
      <c r="B437" s="201"/>
      <c r="C437" s="202"/>
      <c r="D437" s="189" t="s">
        <v>157</v>
      </c>
      <c r="E437" s="203" t="s">
        <v>19</v>
      </c>
      <c r="F437" s="204" t="s">
        <v>222</v>
      </c>
      <c r="G437" s="202"/>
      <c r="H437" s="205">
        <v>34.438000000000002</v>
      </c>
      <c r="I437" s="206"/>
      <c r="J437" s="202"/>
      <c r="K437" s="202"/>
      <c r="L437" s="207"/>
      <c r="M437" s="208"/>
      <c r="N437" s="209"/>
      <c r="O437" s="209"/>
      <c r="P437" s="209"/>
      <c r="Q437" s="209"/>
      <c r="R437" s="209"/>
      <c r="S437" s="209"/>
      <c r="T437" s="210"/>
      <c r="AT437" s="211" t="s">
        <v>157</v>
      </c>
      <c r="AU437" s="211" t="s">
        <v>85</v>
      </c>
      <c r="AV437" s="13" t="s">
        <v>85</v>
      </c>
      <c r="AW437" s="13" t="s">
        <v>35</v>
      </c>
      <c r="AX437" s="13" t="s">
        <v>75</v>
      </c>
      <c r="AY437" s="211" t="s">
        <v>112</v>
      </c>
    </row>
    <row r="438" spans="1:65" s="13" customFormat="1" ht="11.25" x14ac:dyDescent="0.2">
      <c r="B438" s="201"/>
      <c r="C438" s="202"/>
      <c r="D438" s="189" t="s">
        <v>157</v>
      </c>
      <c r="E438" s="203" t="s">
        <v>19</v>
      </c>
      <c r="F438" s="204" t="s">
        <v>223</v>
      </c>
      <c r="G438" s="202"/>
      <c r="H438" s="205">
        <v>20.468</v>
      </c>
      <c r="I438" s="206"/>
      <c r="J438" s="202"/>
      <c r="K438" s="202"/>
      <c r="L438" s="207"/>
      <c r="M438" s="208"/>
      <c r="N438" s="209"/>
      <c r="O438" s="209"/>
      <c r="P438" s="209"/>
      <c r="Q438" s="209"/>
      <c r="R438" s="209"/>
      <c r="S438" s="209"/>
      <c r="T438" s="210"/>
      <c r="AT438" s="211" t="s">
        <v>157</v>
      </c>
      <c r="AU438" s="211" t="s">
        <v>85</v>
      </c>
      <c r="AV438" s="13" t="s">
        <v>85</v>
      </c>
      <c r="AW438" s="13" t="s">
        <v>35</v>
      </c>
      <c r="AX438" s="13" t="s">
        <v>75</v>
      </c>
      <c r="AY438" s="211" t="s">
        <v>112</v>
      </c>
    </row>
    <row r="439" spans="1:65" s="14" customFormat="1" ht="11.25" x14ac:dyDescent="0.2">
      <c r="B439" s="212"/>
      <c r="C439" s="213"/>
      <c r="D439" s="189" t="s">
        <v>157</v>
      </c>
      <c r="E439" s="214" t="s">
        <v>19</v>
      </c>
      <c r="F439" s="215" t="s">
        <v>224</v>
      </c>
      <c r="G439" s="213"/>
      <c r="H439" s="214" t="s">
        <v>19</v>
      </c>
      <c r="I439" s="216"/>
      <c r="J439" s="213"/>
      <c r="K439" s="213"/>
      <c r="L439" s="217"/>
      <c r="M439" s="218"/>
      <c r="N439" s="219"/>
      <c r="O439" s="219"/>
      <c r="P439" s="219"/>
      <c r="Q439" s="219"/>
      <c r="R439" s="219"/>
      <c r="S439" s="219"/>
      <c r="T439" s="220"/>
      <c r="AT439" s="221" t="s">
        <v>157</v>
      </c>
      <c r="AU439" s="221" t="s">
        <v>85</v>
      </c>
      <c r="AV439" s="14" t="s">
        <v>83</v>
      </c>
      <c r="AW439" s="14" t="s">
        <v>35</v>
      </c>
      <c r="AX439" s="14" t="s">
        <v>75</v>
      </c>
      <c r="AY439" s="221" t="s">
        <v>112</v>
      </c>
    </row>
    <row r="440" spans="1:65" s="13" customFormat="1" ht="11.25" x14ac:dyDescent="0.2">
      <c r="B440" s="201"/>
      <c r="C440" s="202"/>
      <c r="D440" s="189" t="s">
        <v>157</v>
      </c>
      <c r="E440" s="203" t="s">
        <v>19</v>
      </c>
      <c r="F440" s="204" t="s">
        <v>225</v>
      </c>
      <c r="G440" s="202"/>
      <c r="H440" s="205">
        <v>22.577000000000002</v>
      </c>
      <c r="I440" s="206"/>
      <c r="J440" s="202"/>
      <c r="K440" s="202"/>
      <c r="L440" s="207"/>
      <c r="M440" s="208"/>
      <c r="N440" s="209"/>
      <c r="O440" s="209"/>
      <c r="P440" s="209"/>
      <c r="Q440" s="209"/>
      <c r="R440" s="209"/>
      <c r="S440" s="209"/>
      <c r="T440" s="210"/>
      <c r="AT440" s="211" t="s">
        <v>157</v>
      </c>
      <c r="AU440" s="211" t="s">
        <v>85</v>
      </c>
      <c r="AV440" s="13" t="s">
        <v>85</v>
      </c>
      <c r="AW440" s="13" t="s">
        <v>35</v>
      </c>
      <c r="AX440" s="13" t="s">
        <v>75</v>
      </c>
      <c r="AY440" s="211" t="s">
        <v>112</v>
      </c>
    </row>
    <row r="441" spans="1:65" s="13" customFormat="1" ht="11.25" x14ac:dyDescent="0.2">
      <c r="B441" s="201"/>
      <c r="C441" s="202"/>
      <c r="D441" s="189" t="s">
        <v>157</v>
      </c>
      <c r="E441" s="203" t="s">
        <v>19</v>
      </c>
      <c r="F441" s="204" t="s">
        <v>223</v>
      </c>
      <c r="G441" s="202"/>
      <c r="H441" s="205">
        <v>20.468</v>
      </c>
      <c r="I441" s="206"/>
      <c r="J441" s="202"/>
      <c r="K441" s="202"/>
      <c r="L441" s="207"/>
      <c r="M441" s="208"/>
      <c r="N441" s="209"/>
      <c r="O441" s="209"/>
      <c r="P441" s="209"/>
      <c r="Q441" s="209"/>
      <c r="R441" s="209"/>
      <c r="S441" s="209"/>
      <c r="T441" s="210"/>
      <c r="AT441" s="211" t="s">
        <v>157</v>
      </c>
      <c r="AU441" s="211" t="s">
        <v>85</v>
      </c>
      <c r="AV441" s="13" t="s">
        <v>85</v>
      </c>
      <c r="AW441" s="13" t="s">
        <v>35</v>
      </c>
      <c r="AX441" s="13" t="s">
        <v>75</v>
      </c>
      <c r="AY441" s="211" t="s">
        <v>112</v>
      </c>
    </row>
    <row r="442" spans="1:65" s="14" customFormat="1" ht="11.25" x14ac:dyDescent="0.2">
      <c r="B442" s="212"/>
      <c r="C442" s="213"/>
      <c r="D442" s="189" t="s">
        <v>157</v>
      </c>
      <c r="E442" s="214" t="s">
        <v>19</v>
      </c>
      <c r="F442" s="215" t="s">
        <v>226</v>
      </c>
      <c r="G442" s="213"/>
      <c r="H442" s="214" t="s">
        <v>19</v>
      </c>
      <c r="I442" s="216"/>
      <c r="J442" s="213"/>
      <c r="K442" s="213"/>
      <c r="L442" s="217"/>
      <c r="M442" s="218"/>
      <c r="N442" s="219"/>
      <c r="O442" s="219"/>
      <c r="P442" s="219"/>
      <c r="Q442" s="219"/>
      <c r="R442" s="219"/>
      <c r="S442" s="219"/>
      <c r="T442" s="220"/>
      <c r="AT442" s="221" t="s">
        <v>157</v>
      </c>
      <c r="AU442" s="221" t="s">
        <v>85</v>
      </c>
      <c r="AV442" s="14" t="s">
        <v>83</v>
      </c>
      <c r="AW442" s="14" t="s">
        <v>35</v>
      </c>
      <c r="AX442" s="14" t="s">
        <v>75</v>
      </c>
      <c r="AY442" s="221" t="s">
        <v>112</v>
      </c>
    </row>
    <row r="443" spans="1:65" s="13" customFormat="1" ht="11.25" x14ac:dyDescent="0.2">
      <c r="B443" s="201"/>
      <c r="C443" s="202"/>
      <c r="D443" s="189" t="s">
        <v>157</v>
      </c>
      <c r="E443" s="203" t="s">
        <v>19</v>
      </c>
      <c r="F443" s="204" t="s">
        <v>227</v>
      </c>
      <c r="G443" s="202"/>
      <c r="H443" s="205">
        <v>47.567</v>
      </c>
      <c r="I443" s="206"/>
      <c r="J443" s="202"/>
      <c r="K443" s="202"/>
      <c r="L443" s="207"/>
      <c r="M443" s="208"/>
      <c r="N443" s="209"/>
      <c r="O443" s="209"/>
      <c r="P443" s="209"/>
      <c r="Q443" s="209"/>
      <c r="R443" s="209"/>
      <c r="S443" s="209"/>
      <c r="T443" s="210"/>
      <c r="AT443" s="211" t="s">
        <v>157</v>
      </c>
      <c r="AU443" s="211" t="s">
        <v>85</v>
      </c>
      <c r="AV443" s="13" t="s">
        <v>85</v>
      </c>
      <c r="AW443" s="13" t="s">
        <v>35</v>
      </c>
      <c r="AX443" s="13" t="s">
        <v>75</v>
      </c>
      <c r="AY443" s="211" t="s">
        <v>112</v>
      </c>
    </row>
    <row r="444" spans="1:65" s="13" customFormat="1" ht="11.25" x14ac:dyDescent="0.2">
      <c r="B444" s="201"/>
      <c r="C444" s="202"/>
      <c r="D444" s="189" t="s">
        <v>157</v>
      </c>
      <c r="E444" s="203" t="s">
        <v>19</v>
      </c>
      <c r="F444" s="204" t="s">
        <v>228</v>
      </c>
      <c r="G444" s="202"/>
      <c r="H444" s="205">
        <v>16.280999999999999</v>
      </c>
      <c r="I444" s="206"/>
      <c r="J444" s="202"/>
      <c r="K444" s="202"/>
      <c r="L444" s="207"/>
      <c r="M444" s="208"/>
      <c r="N444" s="209"/>
      <c r="O444" s="209"/>
      <c r="P444" s="209"/>
      <c r="Q444" s="209"/>
      <c r="R444" s="209"/>
      <c r="S444" s="209"/>
      <c r="T444" s="210"/>
      <c r="AT444" s="211" t="s">
        <v>157</v>
      </c>
      <c r="AU444" s="211" t="s">
        <v>85</v>
      </c>
      <c r="AV444" s="13" t="s">
        <v>85</v>
      </c>
      <c r="AW444" s="13" t="s">
        <v>35</v>
      </c>
      <c r="AX444" s="13" t="s">
        <v>75</v>
      </c>
      <c r="AY444" s="211" t="s">
        <v>112</v>
      </c>
    </row>
    <row r="445" spans="1:65" s="16" customFormat="1" ht="11.25" x14ac:dyDescent="0.2">
      <c r="B445" s="233"/>
      <c r="C445" s="234"/>
      <c r="D445" s="189" t="s">
        <v>157</v>
      </c>
      <c r="E445" s="235" t="s">
        <v>19</v>
      </c>
      <c r="F445" s="236" t="s">
        <v>232</v>
      </c>
      <c r="G445" s="234"/>
      <c r="H445" s="237">
        <v>227.25700000000001</v>
      </c>
      <c r="I445" s="238"/>
      <c r="J445" s="234"/>
      <c r="K445" s="234"/>
      <c r="L445" s="239"/>
      <c r="M445" s="240"/>
      <c r="N445" s="241"/>
      <c r="O445" s="241"/>
      <c r="P445" s="241"/>
      <c r="Q445" s="241"/>
      <c r="R445" s="241"/>
      <c r="S445" s="241"/>
      <c r="T445" s="242"/>
      <c r="AT445" s="243" t="s">
        <v>157</v>
      </c>
      <c r="AU445" s="243" t="s">
        <v>85</v>
      </c>
      <c r="AV445" s="16" t="s">
        <v>153</v>
      </c>
      <c r="AW445" s="16" t="s">
        <v>35</v>
      </c>
      <c r="AX445" s="16" t="s">
        <v>83</v>
      </c>
      <c r="AY445" s="243" t="s">
        <v>112</v>
      </c>
    </row>
    <row r="446" spans="1:65" s="2" customFormat="1" ht="24.2" customHeight="1" x14ac:dyDescent="0.2">
      <c r="A446" s="37"/>
      <c r="B446" s="38"/>
      <c r="C446" s="176" t="s">
        <v>478</v>
      </c>
      <c r="D446" s="176" t="s">
        <v>115</v>
      </c>
      <c r="E446" s="177" t="s">
        <v>479</v>
      </c>
      <c r="F446" s="178" t="s">
        <v>480</v>
      </c>
      <c r="G446" s="179" t="s">
        <v>152</v>
      </c>
      <c r="H446" s="180">
        <v>308.91399999999999</v>
      </c>
      <c r="I446" s="181"/>
      <c r="J446" s="182">
        <f>ROUND(I446*H446,2)</f>
        <v>0</v>
      </c>
      <c r="K446" s="178" t="s">
        <v>118</v>
      </c>
      <c r="L446" s="42"/>
      <c r="M446" s="183" t="s">
        <v>19</v>
      </c>
      <c r="N446" s="184" t="s">
        <v>46</v>
      </c>
      <c r="O446" s="67"/>
      <c r="P446" s="185">
        <f>O446*H446</f>
        <v>0</v>
      </c>
      <c r="Q446" s="185">
        <v>5.8799999999999998E-3</v>
      </c>
      <c r="R446" s="185">
        <f>Q446*H446</f>
        <v>1.8164143199999998</v>
      </c>
      <c r="S446" s="185">
        <v>0</v>
      </c>
      <c r="T446" s="186">
        <f>S446*H446</f>
        <v>0</v>
      </c>
      <c r="U446" s="37"/>
      <c r="V446" s="37"/>
      <c r="W446" s="37"/>
      <c r="X446" s="37"/>
      <c r="Y446" s="37"/>
      <c r="Z446" s="37"/>
      <c r="AA446" s="37"/>
      <c r="AB446" s="37"/>
      <c r="AC446" s="37"/>
      <c r="AD446" s="37"/>
      <c r="AE446" s="37"/>
      <c r="AR446" s="187" t="s">
        <v>212</v>
      </c>
      <c r="AT446" s="187" t="s">
        <v>115</v>
      </c>
      <c r="AU446" s="187" t="s">
        <v>85</v>
      </c>
      <c r="AY446" s="20" t="s">
        <v>112</v>
      </c>
      <c r="BE446" s="188">
        <f>IF(N446="základní",J446,0)</f>
        <v>0</v>
      </c>
      <c r="BF446" s="188">
        <f>IF(N446="snížená",J446,0)</f>
        <v>0</v>
      </c>
      <c r="BG446" s="188">
        <f>IF(N446="zákl. přenesená",J446,0)</f>
        <v>0</v>
      </c>
      <c r="BH446" s="188">
        <f>IF(N446="sníž. přenesená",J446,0)</f>
        <v>0</v>
      </c>
      <c r="BI446" s="188">
        <f>IF(N446="nulová",J446,0)</f>
        <v>0</v>
      </c>
      <c r="BJ446" s="20" t="s">
        <v>83</v>
      </c>
      <c r="BK446" s="188">
        <f>ROUND(I446*H446,2)</f>
        <v>0</v>
      </c>
      <c r="BL446" s="20" t="s">
        <v>212</v>
      </c>
      <c r="BM446" s="187" t="s">
        <v>481</v>
      </c>
    </row>
    <row r="447" spans="1:65" s="2" customFormat="1" ht="29.25" x14ac:dyDescent="0.2">
      <c r="A447" s="37"/>
      <c r="B447" s="38"/>
      <c r="C447" s="39"/>
      <c r="D447" s="189" t="s">
        <v>121</v>
      </c>
      <c r="E447" s="39"/>
      <c r="F447" s="190" t="s">
        <v>482</v>
      </c>
      <c r="G447" s="39"/>
      <c r="H447" s="39"/>
      <c r="I447" s="191"/>
      <c r="J447" s="39"/>
      <c r="K447" s="39"/>
      <c r="L447" s="42"/>
      <c r="M447" s="192"/>
      <c r="N447" s="193"/>
      <c r="O447" s="67"/>
      <c r="P447" s="67"/>
      <c r="Q447" s="67"/>
      <c r="R447" s="67"/>
      <c r="S447" s="67"/>
      <c r="T447" s="68"/>
      <c r="U447" s="37"/>
      <c r="V447" s="37"/>
      <c r="W447" s="37"/>
      <c r="X447" s="37"/>
      <c r="Y447" s="37"/>
      <c r="Z447" s="37"/>
      <c r="AA447" s="37"/>
      <c r="AB447" s="37"/>
      <c r="AC447" s="37"/>
      <c r="AD447" s="37"/>
      <c r="AE447" s="37"/>
      <c r="AT447" s="20" t="s">
        <v>121</v>
      </c>
      <c r="AU447" s="20" t="s">
        <v>85</v>
      </c>
    </row>
    <row r="448" spans="1:65" s="2" customFormat="1" ht="11.25" x14ac:dyDescent="0.2">
      <c r="A448" s="37"/>
      <c r="B448" s="38"/>
      <c r="C448" s="39"/>
      <c r="D448" s="194" t="s">
        <v>122</v>
      </c>
      <c r="E448" s="39"/>
      <c r="F448" s="195" t="s">
        <v>483</v>
      </c>
      <c r="G448" s="39"/>
      <c r="H448" s="39"/>
      <c r="I448" s="191"/>
      <c r="J448" s="39"/>
      <c r="K448" s="39"/>
      <c r="L448" s="42"/>
      <c r="M448" s="192"/>
      <c r="N448" s="193"/>
      <c r="O448" s="67"/>
      <c r="P448" s="67"/>
      <c r="Q448" s="67"/>
      <c r="R448" s="67"/>
      <c r="S448" s="67"/>
      <c r="T448" s="68"/>
      <c r="U448" s="37"/>
      <c r="V448" s="37"/>
      <c r="W448" s="37"/>
      <c r="X448" s="37"/>
      <c r="Y448" s="37"/>
      <c r="Z448" s="37"/>
      <c r="AA448" s="37"/>
      <c r="AB448" s="37"/>
      <c r="AC448" s="37"/>
      <c r="AD448" s="37"/>
      <c r="AE448" s="37"/>
      <c r="AT448" s="20" t="s">
        <v>122</v>
      </c>
      <c r="AU448" s="20" t="s">
        <v>85</v>
      </c>
    </row>
    <row r="449" spans="2:51" s="14" customFormat="1" ht="11.25" x14ac:dyDescent="0.2">
      <c r="B449" s="212"/>
      <c r="C449" s="213"/>
      <c r="D449" s="189" t="s">
        <v>157</v>
      </c>
      <c r="E449" s="214" t="s">
        <v>19</v>
      </c>
      <c r="F449" s="215" t="s">
        <v>256</v>
      </c>
      <c r="G449" s="213"/>
      <c r="H449" s="214" t="s">
        <v>19</v>
      </c>
      <c r="I449" s="216"/>
      <c r="J449" s="213"/>
      <c r="K449" s="213"/>
      <c r="L449" s="217"/>
      <c r="M449" s="218"/>
      <c r="N449" s="219"/>
      <c r="O449" s="219"/>
      <c r="P449" s="219"/>
      <c r="Q449" s="219"/>
      <c r="R449" s="219"/>
      <c r="S449" s="219"/>
      <c r="T449" s="220"/>
      <c r="AT449" s="221" t="s">
        <v>157</v>
      </c>
      <c r="AU449" s="221" t="s">
        <v>85</v>
      </c>
      <c r="AV449" s="14" t="s">
        <v>83</v>
      </c>
      <c r="AW449" s="14" t="s">
        <v>35</v>
      </c>
      <c r="AX449" s="14" t="s">
        <v>75</v>
      </c>
      <c r="AY449" s="221" t="s">
        <v>112</v>
      </c>
    </row>
    <row r="450" spans="2:51" s="13" customFormat="1" ht="11.25" x14ac:dyDescent="0.2">
      <c r="B450" s="201"/>
      <c r="C450" s="202"/>
      <c r="D450" s="189" t="s">
        <v>157</v>
      </c>
      <c r="E450" s="203" t="s">
        <v>19</v>
      </c>
      <c r="F450" s="204" t="s">
        <v>257</v>
      </c>
      <c r="G450" s="202"/>
      <c r="H450" s="205">
        <v>413.04</v>
      </c>
      <c r="I450" s="206"/>
      <c r="J450" s="202"/>
      <c r="K450" s="202"/>
      <c r="L450" s="207"/>
      <c r="M450" s="208"/>
      <c r="N450" s="209"/>
      <c r="O450" s="209"/>
      <c r="P450" s="209"/>
      <c r="Q450" s="209"/>
      <c r="R450" s="209"/>
      <c r="S450" s="209"/>
      <c r="T450" s="210"/>
      <c r="AT450" s="211" t="s">
        <v>157</v>
      </c>
      <c r="AU450" s="211" t="s">
        <v>85</v>
      </c>
      <c r="AV450" s="13" t="s">
        <v>85</v>
      </c>
      <c r="AW450" s="13" t="s">
        <v>35</v>
      </c>
      <c r="AX450" s="13" t="s">
        <v>75</v>
      </c>
      <c r="AY450" s="211" t="s">
        <v>112</v>
      </c>
    </row>
    <row r="451" spans="2:51" s="14" customFormat="1" ht="11.25" x14ac:dyDescent="0.2">
      <c r="B451" s="212"/>
      <c r="C451" s="213"/>
      <c r="D451" s="189" t="s">
        <v>157</v>
      </c>
      <c r="E451" s="214" t="s">
        <v>19</v>
      </c>
      <c r="F451" s="215" t="s">
        <v>258</v>
      </c>
      <c r="G451" s="213"/>
      <c r="H451" s="214" t="s">
        <v>19</v>
      </c>
      <c r="I451" s="216"/>
      <c r="J451" s="213"/>
      <c r="K451" s="213"/>
      <c r="L451" s="217"/>
      <c r="M451" s="218"/>
      <c r="N451" s="219"/>
      <c r="O451" s="219"/>
      <c r="P451" s="219"/>
      <c r="Q451" s="219"/>
      <c r="R451" s="219"/>
      <c r="S451" s="219"/>
      <c r="T451" s="220"/>
      <c r="AT451" s="221" t="s">
        <v>157</v>
      </c>
      <c r="AU451" s="221" t="s">
        <v>85</v>
      </c>
      <c r="AV451" s="14" t="s">
        <v>83</v>
      </c>
      <c r="AW451" s="14" t="s">
        <v>35</v>
      </c>
      <c r="AX451" s="14" t="s">
        <v>75</v>
      </c>
      <c r="AY451" s="221" t="s">
        <v>112</v>
      </c>
    </row>
    <row r="452" spans="2:51" s="13" customFormat="1" ht="11.25" x14ac:dyDescent="0.2">
      <c r="B452" s="201"/>
      <c r="C452" s="202"/>
      <c r="D452" s="189" t="s">
        <v>157</v>
      </c>
      <c r="E452" s="203" t="s">
        <v>19</v>
      </c>
      <c r="F452" s="204" t="s">
        <v>259</v>
      </c>
      <c r="G452" s="202"/>
      <c r="H452" s="205">
        <v>-61.341999999999999</v>
      </c>
      <c r="I452" s="206"/>
      <c r="J452" s="202"/>
      <c r="K452" s="202"/>
      <c r="L452" s="207"/>
      <c r="M452" s="208"/>
      <c r="N452" s="209"/>
      <c r="O452" s="209"/>
      <c r="P452" s="209"/>
      <c r="Q452" s="209"/>
      <c r="R452" s="209"/>
      <c r="S452" s="209"/>
      <c r="T452" s="210"/>
      <c r="AT452" s="211" t="s">
        <v>157</v>
      </c>
      <c r="AU452" s="211" t="s">
        <v>85</v>
      </c>
      <c r="AV452" s="13" t="s">
        <v>85</v>
      </c>
      <c r="AW452" s="13" t="s">
        <v>35</v>
      </c>
      <c r="AX452" s="13" t="s">
        <v>75</v>
      </c>
      <c r="AY452" s="211" t="s">
        <v>112</v>
      </c>
    </row>
    <row r="453" spans="2:51" s="14" customFormat="1" ht="11.25" x14ac:dyDescent="0.2">
      <c r="B453" s="212"/>
      <c r="C453" s="213"/>
      <c r="D453" s="189" t="s">
        <v>157</v>
      </c>
      <c r="E453" s="214" t="s">
        <v>19</v>
      </c>
      <c r="F453" s="215" t="s">
        <v>260</v>
      </c>
      <c r="G453" s="213"/>
      <c r="H453" s="214" t="s">
        <v>19</v>
      </c>
      <c r="I453" s="216"/>
      <c r="J453" s="213"/>
      <c r="K453" s="213"/>
      <c r="L453" s="217"/>
      <c r="M453" s="218"/>
      <c r="N453" s="219"/>
      <c r="O453" s="219"/>
      <c r="P453" s="219"/>
      <c r="Q453" s="219"/>
      <c r="R453" s="219"/>
      <c r="S453" s="219"/>
      <c r="T453" s="220"/>
      <c r="AT453" s="221" t="s">
        <v>157</v>
      </c>
      <c r="AU453" s="221" t="s">
        <v>85</v>
      </c>
      <c r="AV453" s="14" t="s">
        <v>83</v>
      </c>
      <c r="AW453" s="14" t="s">
        <v>35</v>
      </c>
      <c r="AX453" s="14" t="s">
        <v>75</v>
      </c>
      <c r="AY453" s="221" t="s">
        <v>112</v>
      </c>
    </row>
    <row r="454" spans="2:51" s="13" customFormat="1" ht="11.25" x14ac:dyDescent="0.2">
      <c r="B454" s="201"/>
      <c r="C454" s="202"/>
      <c r="D454" s="189" t="s">
        <v>157</v>
      </c>
      <c r="E454" s="203" t="s">
        <v>19</v>
      </c>
      <c r="F454" s="204" t="s">
        <v>261</v>
      </c>
      <c r="G454" s="202"/>
      <c r="H454" s="205">
        <v>-48.654000000000003</v>
      </c>
      <c r="I454" s="206"/>
      <c r="J454" s="202"/>
      <c r="K454" s="202"/>
      <c r="L454" s="207"/>
      <c r="M454" s="208"/>
      <c r="N454" s="209"/>
      <c r="O454" s="209"/>
      <c r="P454" s="209"/>
      <c r="Q454" s="209"/>
      <c r="R454" s="209"/>
      <c r="S454" s="209"/>
      <c r="T454" s="210"/>
      <c r="AT454" s="211" t="s">
        <v>157</v>
      </c>
      <c r="AU454" s="211" t="s">
        <v>85</v>
      </c>
      <c r="AV454" s="13" t="s">
        <v>85</v>
      </c>
      <c r="AW454" s="13" t="s">
        <v>35</v>
      </c>
      <c r="AX454" s="13" t="s">
        <v>75</v>
      </c>
      <c r="AY454" s="211" t="s">
        <v>112</v>
      </c>
    </row>
    <row r="455" spans="2:51" s="14" customFormat="1" ht="11.25" x14ac:dyDescent="0.2">
      <c r="B455" s="212"/>
      <c r="C455" s="213"/>
      <c r="D455" s="189" t="s">
        <v>157</v>
      </c>
      <c r="E455" s="214" t="s">
        <v>19</v>
      </c>
      <c r="F455" s="215" t="s">
        <v>262</v>
      </c>
      <c r="G455" s="213"/>
      <c r="H455" s="214" t="s">
        <v>19</v>
      </c>
      <c r="I455" s="216"/>
      <c r="J455" s="213"/>
      <c r="K455" s="213"/>
      <c r="L455" s="217"/>
      <c r="M455" s="218"/>
      <c r="N455" s="219"/>
      <c r="O455" s="219"/>
      <c r="P455" s="219"/>
      <c r="Q455" s="219"/>
      <c r="R455" s="219"/>
      <c r="S455" s="219"/>
      <c r="T455" s="220"/>
      <c r="AT455" s="221" t="s">
        <v>157</v>
      </c>
      <c r="AU455" s="221" t="s">
        <v>85</v>
      </c>
      <c r="AV455" s="14" t="s">
        <v>83</v>
      </c>
      <c r="AW455" s="14" t="s">
        <v>35</v>
      </c>
      <c r="AX455" s="14" t="s">
        <v>75</v>
      </c>
      <c r="AY455" s="221" t="s">
        <v>112</v>
      </c>
    </row>
    <row r="456" spans="2:51" s="13" customFormat="1" ht="11.25" x14ac:dyDescent="0.2">
      <c r="B456" s="201"/>
      <c r="C456" s="202"/>
      <c r="D456" s="189" t="s">
        <v>157</v>
      </c>
      <c r="E456" s="203" t="s">
        <v>19</v>
      </c>
      <c r="F456" s="204" t="s">
        <v>263</v>
      </c>
      <c r="G456" s="202"/>
      <c r="H456" s="205">
        <v>-34.502000000000002</v>
      </c>
      <c r="I456" s="206"/>
      <c r="J456" s="202"/>
      <c r="K456" s="202"/>
      <c r="L456" s="207"/>
      <c r="M456" s="208"/>
      <c r="N456" s="209"/>
      <c r="O456" s="209"/>
      <c r="P456" s="209"/>
      <c r="Q456" s="209"/>
      <c r="R456" s="209"/>
      <c r="S456" s="209"/>
      <c r="T456" s="210"/>
      <c r="AT456" s="211" t="s">
        <v>157</v>
      </c>
      <c r="AU456" s="211" t="s">
        <v>85</v>
      </c>
      <c r="AV456" s="13" t="s">
        <v>85</v>
      </c>
      <c r="AW456" s="13" t="s">
        <v>35</v>
      </c>
      <c r="AX456" s="13" t="s">
        <v>75</v>
      </c>
      <c r="AY456" s="211" t="s">
        <v>112</v>
      </c>
    </row>
    <row r="457" spans="2:51" s="14" customFormat="1" ht="11.25" x14ac:dyDescent="0.2">
      <c r="B457" s="212"/>
      <c r="C457" s="213"/>
      <c r="D457" s="189" t="s">
        <v>157</v>
      </c>
      <c r="E457" s="214" t="s">
        <v>19</v>
      </c>
      <c r="F457" s="215" t="s">
        <v>264</v>
      </c>
      <c r="G457" s="213"/>
      <c r="H457" s="214" t="s">
        <v>19</v>
      </c>
      <c r="I457" s="216"/>
      <c r="J457" s="213"/>
      <c r="K457" s="213"/>
      <c r="L457" s="217"/>
      <c r="M457" s="218"/>
      <c r="N457" s="219"/>
      <c r="O457" s="219"/>
      <c r="P457" s="219"/>
      <c r="Q457" s="219"/>
      <c r="R457" s="219"/>
      <c r="S457" s="219"/>
      <c r="T457" s="220"/>
      <c r="AT457" s="221" t="s">
        <v>157</v>
      </c>
      <c r="AU457" s="221" t="s">
        <v>85</v>
      </c>
      <c r="AV457" s="14" t="s">
        <v>83</v>
      </c>
      <c r="AW457" s="14" t="s">
        <v>35</v>
      </c>
      <c r="AX457" s="14" t="s">
        <v>75</v>
      </c>
      <c r="AY457" s="221" t="s">
        <v>112</v>
      </c>
    </row>
    <row r="458" spans="2:51" s="13" customFormat="1" ht="11.25" x14ac:dyDescent="0.2">
      <c r="B458" s="201"/>
      <c r="C458" s="202"/>
      <c r="D458" s="189" t="s">
        <v>157</v>
      </c>
      <c r="E458" s="203" t="s">
        <v>19</v>
      </c>
      <c r="F458" s="204" t="s">
        <v>265</v>
      </c>
      <c r="G458" s="202"/>
      <c r="H458" s="205">
        <v>-0.627</v>
      </c>
      <c r="I458" s="206"/>
      <c r="J458" s="202"/>
      <c r="K458" s="202"/>
      <c r="L458" s="207"/>
      <c r="M458" s="208"/>
      <c r="N458" s="209"/>
      <c r="O458" s="209"/>
      <c r="P458" s="209"/>
      <c r="Q458" s="209"/>
      <c r="R458" s="209"/>
      <c r="S458" s="209"/>
      <c r="T458" s="210"/>
      <c r="AT458" s="211" t="s">
        <v>157</v>
      </c>
      <c r="AU458" s="211" t="s">
        <v>85</v>
      </c>
      <c r="AV458" s="13" t="s">
        <v>85</v>
      </c>
      <c r="AW458" s="13" t="s">
        <v>35</v>
      </c>
      <c r="AX458" s="13" t="s">
        <v>75</v>
      </c>
      <c r="AY458" s="211" t="s">
        <v>112</v>
      </c>
    </row>
    <row r="459" spans="2:51" s="14" customFormat="1" ht="11.25" x14ac:dyDescent="0.2">
      <c r="B459" s="212"/>
      <c r="C459" s="213"/>
      <c r="D459" s="189" t="s">
        <v>157</v>
      </c>
      <c r="E459" s="214" t="s">
        <v>19</v>
      </c>
      <c r="F459" s="215" t="s">
        <v>266</v>
      </c>
      <c r="G459" s="213"/>
      <c r="H459" s="214" t="s">
        <v>19</v>
      </c>
      <c r="I459" s="216"/>
      <c r="J459" s="213"/>
      <c r="K459" s="213"/>
      <c r="L459" s="217"/>
      <c r="M459" s="218"/>
      <c r="N459" s="219"/>
      <c r="O459" s="219"/>
      <c r="P459" s="219"/>
      <c r="Q459" s="219"/>
      <c r="R459" s="219"/>
      <c r="S459" s="219"/>
      <c r="T459" s="220"/>
      <c r="AT459" s="221" t="s">
        <v>157</v>
      </c>
      <c r="AU459" s="221" t="s">
        <v>85</v>
      </c>
      <c r="AV459" s="14" t="s">
        <v>83</v>
      </c>
      <c r="AW459" s="14" t="s">
        <v>35</v>
      </c>
      <c r="AX459" s="14" t="s">
        <v>75</v>
      </c>
      <c r="AY459" s="221" t="s">
        <v>112</v>
      </c>
    </row>
    <row r="460" spans="2:51" s="13" customFormat="1" ht="11.25" x14ac:dyDescent="0.2">
      <c r="B460" s="201"/>
      <c r="C460" s="202"/>
      <c r="D460" s="189" t="s">
        <v>157</v>
      </c>
      <c r="E460" s="203" t="s">
        <v>19</v>
      </c>
      <c r="F460" s="204" t="s">
        <v>267</v>
      </c>
      <c r="G460" s="202"/>
      <c r="H460" s="205">
        <v>-3.6819999999999999</v>
      </c>
      <c r="I460" s="206"/>
      <c r="J460" s="202"/>
      <c r="K460" s="202"/>
      <c r="L460" s="207"/>
      <c r="M460" s="208"/>
      <c r="N460" s="209"/>
      <c r="O460" s="209"/>
      <c r="P460" s="209"/>
      <c r="Q460" s="209"/>
      <c r="R460" s="209"/>
      <c r="S460" s="209"/>
      <c r="T460" s="210"/>
      <c r="AT460" s="211" t="s">
        <v>157</v>
      </c>
      <c r="AU460" s="211" t="s">
        <v>85</v>
      </c>
      <c r="AV460" s="13" t="s">
        <v>85</v>
      </c>
      <c r="AW460" s="13" t="s">
        <v>35</v>
      </c>
      <c r="AX460" s="13" t="s">
        <v>75</v>
      </c>
      <c r="AY460" s="211" t="s">
        <v>112</v>
      </c>
    </row>
    <row r="461" spans="2:51" s="14" customFormat="1" ht="11.25" x14ac:dyDescent="0.2">
      <c r="B461" s="212"/>
      <c r="C461" s="213"/>
      <c r="D461" s="189" t="s">
        <v>157</v>
      </c>
      <c r="E461" s="214" t="s">
        <v>19</v>
      </c>
      <c r="F461" s="215" t="s">
        <v>268</v>
      </c>
      <c r="G461" s="213"/>
      <c r="H461" s="214" t="s">
        <v>19</v>
      </c>
      <c r="I461" s="216"/>
      <c r="J461" s="213"/>
      <c r="K461" s="213"/>
      <c r="L461" s="217"/>
      <c r="M461" s="218"/>
      <c r="N461" s="219"/>
      <c r="O461" s="219"/>
      <c r="P461" s="219"/>
      <c r="Q461" s="219"/>
      <c r="R461" s="219"/>
      <c r="S461" s="219"/>
      <c r="T461" s="220"/>
      <c r="AT461" s="221" t="s">
        <v>157</v>
      </c>
      <c r="AU461" s="221" t="s">
        <v>85</v>
      </c>
      <c r="AV461" s="14" t="s">
        <v>83</v>
      </c>
      <c r="AW461" s="14" t="s">
        <v>35</v>
      </c>
      <c r="AX461" s="14" t="s">
        <v>75</v>
      </c>
      <c r="AY461" s="221" t="s">
        <v>112</v>
      </c>
    </row>
    <row r="462" spans="2:51" s="13" customFormat="1" ht="11.25" x14ac:dyDescent="0.2">
      <c r="B462" s="201"/>
      <c r="C462" s="202"/>
      <c r="D462" s="189" t="s">
        <v>157</v>
      </c>
      <c r="E462" s="203" t="s">
        <v>19</v>
      </c>
      <c r="F462" s="204" t="s">
        <v>269</v>
      </c>
      <c r="G462" s="202"/>
      <c r="H462" s="205">
        <v>-0.58399999999999996</v>
      </c>
      <c r="I462" s="206"/>
      <c r="J462" s="202"/>
      <c r="K462" s="202"/>
      <c r="L462" s="207"/>
      <c r="M462" s="208"/>
      <c r="N462" s="209"/>
      <c r="O462" s="209"/>
      <c r="P462" s="209"/>
      <c r="Q462" s="209"/>
      <c r="R462" s="209"/>
      <c r="S462" s="209"/>
      <c r="T462" s="210"/>
      <c r="AT462" s="211" t="s">
        <v>157</v>
      </c>
      <c r="AU462" s="211" t="s">
        <v>85</v>
      </c>
      <c r="AV462" s="13" t="s">
        <v>85</v>
      </c>
      <c r="AW462" s="13" t="s">
        <v>35</v>
      </c>
      <c r="AX462" s="13" t="s">
        <v>75</v>
      </c>
      <c r="AY462" s="211" t="s">
        <v>112</v>
      </c>
    </row>
    <row r="463" spans="2:51" s="13" customFormat="1" ht="11.25" x14ac:dyDescent="0.2">
      <c r="B463" s="201"/>
      <c r="C463" s="202"/>
      <c r="D463" s="189" t="s">
        <v>157</v>
      </c>
      <c r="E463" s="203" t="s">
        <v>19</v>
      </c>
      <c r="F463" s="204" t="s">
        <v>270</v>
      </c>
      <c r="G463" s="202"/>
      <c r="H463" s="205">
        <v>-1.5009999999999999</v>
      </c>
      <c r="I463" s="206"/>
      <c r="J463" s="202"/>
      <c r="K463" s="202"/>
      <c r="L463" s="207"/>
      <c r="M463" s="208"/>
      <c r="N463" s="209"/>
      <c r="O463" s="209"/>
      <c r="P463" s="209"/>
      <c r="Q463" s="209"/>
      <c r="R463" s="209"/>
      <c r="S463" s="209"/>
      <c r="T463" s="210"/>
      <c r="AT463" s="211" t="s">
        <v>157</v>
      </c>
      <c r="AU463" s="211" t="s">
        <v>85</v>
      </c>
      <c r="AV463" s="13" t="s">
        <v>85</v>
      </c>
      <c r="AW463" s="13" t="s">
        <v>35</v>
      </c>
      <c r="AX463" s="13" t="s">
        <v>75</v>
      </c>
      <c r="AY463" s="211" t="s">
        <v>112</v>
      </c>
    </row>
    <row r="464" spans="2:51" s="14" customFormat="1" ht="11.25" x14ac:dyDescent="0.2">
      <c r="B464" s="212"/>
      <c r="C464" s="213"/>
      <c r="D464" s="189" t="s">
        <v>157</v>
      </c>
      <c r="E464" s="214" t="s">
        <v>19</v>
      </c>
      <c r="F464" s="215" t="s">
        <v>271</v>
      </c>
      <c r="G464" s="213"/>
      <c r="H464" s="214" t="s">
        <v>19</v>
      </c>
      <c r="I464" s="216"/>
      <c r="J464" s="213"/>
      <c r="K464" s="213"/>
      <c r="L464" s="217"/>
      <c r="M464" s="218"/>
      <c r="N464" s="219"/>
      <c r="O464" s="219"/>
      <c r="P464" s="219"/>
      <c r="Q464" s="219"/>
      <c r="R464" s="219"/>
      <c r="S464" s="219"/>
      <c r="T464" s="220"/>
      <c r="AT464" s="221" t="s">
        <v>157</v>
      </c>
      <c r="AU464" s="221" t="s">
        <v>85</v>
      </c>
      <c r="AV464" s="14" t="s">
        <v>83</v>
      </c>
      <c r="AW464" s="14" t="s">
        <v>35</v>
      </c>
      <c r="AX464" s="14" t="s">
        <v>75</v>
      </c>
      <c r="AY464" s="221" t="s">
        <v>112</v>
      </c>
    </row>
    <row r="465" spans="1:65" s="13" customFormat="1" ht="11.25" x14ac:dyDescent="0.2">
      <c r="B465" s="201"/>
      <c r="C465" s="202"/>
      <c r="D465" s="189" t="s">
        <v>157</v>
      </c>
      <c r="E465" s="203" t="s">
        <v>19</v>
      </c>
      <c r="F465" s="204" t="s">
        <v>272</v>
      </c>
      <c r="G465" s="202"/>
      <c r="H465" s="205">
        <v>103.52</v>
      </c>
      <c r="I465" s="206"/>
      <c r="J465" s="202"/>
      <c r="K465" s="202"/>
      <c r="L465" s="207"/>
      <c r="M465" s="208"/>
      <c r="N465" s="209"/>
      <c r="O465" s="209"/>
      <c r="P465" s="209"/>
      <c r="Q465" s="209"/>
      <c r="R465" s="209"/>
      <c r="S465" s="209"/>
      <c r="T465" s="210"/>
      <c r="AT465" s="211" t="s">
        <v>157</v>
      </c>
      <c r="AU465" s="211" t="s">
        <v>85</v>
      </c>
      <c r="AV465" s="13" t="s">
        <v>85</v>
      </c>
      <c r="AW465" s="13" t="s">
        <v>35</v>
      </c>
      <c r="AX465" s="13" t="s">
        <v>75</v>
      </c>
      <c r="AY465" s="211" t="s">
        <v>112</v>
      </c>
    </row>
    <row r="466" spans="1:65" s="14" customFormat="1" ht="11.25" x14ac:dyDescent="0.2">
      <c r="B466" s="212"/>
      <c r="C466" s="213"/>
      <c r="D466" s="189" t="s">
        <v>157</v>
      </c>
      <c r="E466" s="214" t="s">
        <v>19</v>
      </c>
      <c r="F466" s="215" t="s">
        <v>273</v>
      </c>
      <c r="G466" s="213"/>
      <c r="H466" s="214" t="s">
        <v>19</v>
      </c>
      <c r="I466" s="216"/>
      <c r="J466" s="213"/>
      <c r="K466" s="213"/>
      <c r="L466" s="217"/>
      <c r="M466" s="218"/>
      <c r="N466" s="219"/>
      <c r="O466" s="219"/>
      <c r="P466" s="219"/>
      <c r="Q466" s="219"/>
      <c r="R466" s="219"/>
      <c r="S466" s="219"/>
      <c r="T466" s="220"/>
      <c r="AT466" s="221" t="s">
        <v>157</v>
      </c>
      <c r="AU466" s="221" t="s">
        <v>85</v>
      </c>
      <c r="AV466" s="14" t="s">
        <v>83</v>
      </c>
      <c r="AW466" s="14" t="s">
        <v>35</v>
      </c>
      <c r="AX466" s="14" t="s">
        <v>75</v>
      </c>
      <c r="AY466" s="221" t="s">
        <v>112</v>
      </c>
    </row>
    <row r="467" spans="1:65" s="13" customFormat="1" ht="11.25" x14ac:dyDescent="0.2">
      <c r="B467" s="201"/>
      <c r="C467" s="202"/>
      <c r="D467" s="189" t="s">
        <v>157</v>
      </c>
      <c r="E467" s="203" t="s">
        <v>19</v>
      </c>
      <c r="F467" s="204" t="s">
        <v>274</v>
      </c>
      <c r="G467" s="202"/>
      <c r="H467" s="205">
        <v>-56.753999999999998</v>
      </c>
      <c r="I467" s="206"/>
      <c r="J467" s="202"/>
      <c r="K467" s="202"/>
      <c r="L467" s="207"/>
      <c r="M467" s="208"/>
      <c r="N467" s="209"/>
      <c r="O467" s="209"/>
      <c r="P467" s="209"/>
      <c r="Q467" s="209"/>
      <c r="R467" s="209"/>
      <c r="S467" s="209"/>
      <c r="T467" s="210"/>
      <c r="AT467" s="211" t="s">
        <v>157</v>
      </c>
      <c r="AU467" s="211" t="s">
        <v>85</v>
      </c>
      <c r="AV467" s="13" t="s">
        <v>85</v>
      </c>
      <c r="AW467" s="13" t="s">
        <v>35</v>
      </c>
      <c r="AX467" s="13" t="s">
        <v>75</v>
      </c>
      <c r="AY467" s="211" t="s">
        <v>112</v>
      </c>
    </row>
    <row r="468" spans="1:65" s="16" customFormat="1" ht="11.25" x14ac:dyDescent="0.2">
      <c r="B468" s="233"/>
      <c r="C468" s="234"/>
      <c r="D468" s="189" t="s">
        <v>157</v>
      </c>
      <c r="E468" s="235" t="s">
        <v>19</v>
      </c>
      <c r="F468" s="236" t="s">
        <v>232</v>
      </c>
      <c r="G468" s="234"/>
      <c r="H468" s="237">
        <v>308.91399999999999</v>
      </c>
      <c r="I468" s="238"/>
      <c r="J468" s="234"/>
      <c r="K468" s="234"/>
      <c r="L468" s="239"/>
      <c r="M468" s="240"/>
      <c r="N468" s="241"/>
      <c r="O468" s="241"/>
      <c r="P468" s="241"/>
      <c r="Q468" s="241"/>
      <c r="R468" s="241"/>
      <c r="S468" s="241"/>
      <c r="T468" s="242"/>
      <c r="AT468" s="243" t="s">
        <v>157</v>
      </c>
      <c r="AU468" s="243" t="s">
        <v>85</v>
      </c>
      <c r="AV468" s="16" t="s">
        <v>153</v>
      </c>
      <c r="AW468" s="16" t="s">
        <v>35</v>
      </c>
      <c r="AX468" s="16" t="s">
        <v>83</v>
      </c>
      <c r="AY468" s="243" t="s">
        <v>112</v>
      </c>
    </row>
    <row r="469" spans="1:65" s="2" customFormat="1" ht="24.2" customHeight="1" x14ac:dyDescent="0.2">
      <c r="A469" s="37"/>
      <c r="B469" s="38"/>
      <c r="C469" s="176" t="s">
        <v>484</v>
      </c>
      <c r="D469" s="176" t="s">
        <v>115</v>
      </c>
      <c r="E469" s="177" t="s">
        <v>485</v>
      </c>
      <c r="F469" s="178" t="s">
        <v>486</v>
      </c>
      <c r="G469" s="179" t="s">
        <v>180</v>
      </c>
      <c r="H469" s="180">
        <v>90.48</v>
      </c>
      <c r="I469" s="181"/>
      <c r="J469" s="182">
        <f>ROUND(I469*H469,2)</f>
        <v>0</v>
      </c>
      <c r="K469" s="178" t="s">
        <v>118</v>
      </c>
      <c r="L469" s="42"/>
      <c r="M469" s="183" t="s">
        <v>19</v>
      </c>
      <c r="N469" s="184" t="s">
        <v>46</v>
      </c>
      <c r="O469" s="67"/>
      <c r="P469" s="185">
        <f>O469*H469</f>
        <v>0</v>
      </c>
      <c r="Q469" s="185">
        <v>0</v>
      </c>
      <c r="R469" s="185">
        <f>Q469*H469</f>
        <v>0</v>
      </c>
      <c r="S469" s="185">
        <v>0</v>
      </c>
      <c r="T469" s="186">
        <f>S469*H469</f>
        <v>0</v>
      </c>
      <c r="U469" s="37"/>
      <c r="V469" s="37"/>
      <c r="W469" s="37"/>
      <c r="X469" s="37"/>
      <c r="Y469" s="37"/>
      <c r="Z469" s="37"/>
      <c r="AA469" s="37"/>
      <c r="AB469" s="37"/>
      <c r="AC469" s="37"/>
      <c r="AD469" s="37"/>
      <c r="AE469" s="37"/>
      <c r="AR469" s="187" t="s">
        <v>212</v>
      </c>
      <c r="AT469" s="187" t="s">
        <v>115</v>
      </c>
      <c r="AU469" s="187" t="s">
        <v>85</v>
      </c>
      <c r="AY469" s="20" t="s">
        <v>112</v>
      </c>
      <c r="BE469" s="188">
        <f>IF(N469="základní",J469,0)</f>
        <v>0</v>
      </c>
      <c r="BF469" s="188">
        <f>IF(N469="snížená",J469,0)</f>
        <v>0</v>
      </c>
      <c r="BG469" s="188">
        <f>IF(N469="zákl. přenesená",J469,0)</f>
        <v>0</v>
      </c>
      <c r="BH469" s="188">
        <f>IF(N469="sníž. přenesená",J469,0)</f>
        <v>0</v>
      </c>
      <c r="BI469" s="188">
        <f>IF(N469="nulová",J469,0)</f>
        <v>0</v>
      </c>
      <c r="BJ469" s="20" t="s">
        <v>83</v>
      </c>
      <c r="BK469" s="188">
        <f>ROUND(I469*H469,2)</f>
        <v>0</v>
      </c>
      <c r="BL469" s="20" t="s">
        <v>212</v>
      </c>
      <c r="BM469" s="187" t="s">
        <v>487</v>
      </c>
    </row>
    <row r="470" spans="1:65" s="2" customFormat="1" ht="19.5" x14ac:dyDescent="0.2">
      <c r="A470" s="37"/>
      <c r="B470" s="38"/>
      <c r="C470" s="39"/>
      <c r="D470" s="189" t="s">
        <v>121</v>
      </c>
      <c r="E470" s="39"/>
      <c r="F470" s="190" t="s">
        <v>488</v>
      </c>
      <c r="G470" s="39"/>
      <c r="H470" s="39"/>
      <c r="I470" s="191"/>
      <c r="J470" s="39"/>
      <c r="K470" s="39"/>
      <c r="L470" s="42"/>
      <c r="M470" s="192"/>
      <c r="N470" s="193"/>
      <c r="O470" s="67"/>
      <c r="P470" s="67"/>
      <c r="Q470" s="67"/>
      <c r="R470" s="67"/>
      <c r="S470" s="67"/>
      <c r="T470" s="68"/>
      <c r="U470" s="37"/>
      <c r="V470" s="37"/>
      <c r="W470" s="37"/>
      <c r="X470" s="37"/>
      <c r="Y470" s="37"/>
      <c r="Z470" s="37"/>
      <c r="AA470" s="37"/>
      <c r="AB470" s="37"/>
      <c r="AC470" s="37"/>
      <c r="AD470" s="37"/>
      <c r="AE470" s="37"/>
      <c r="AT470" s="20" t="s">
        <v>121</v>
      </c>
      <c r="AU470" s="20" t="s">
        <v>85</v>
      </c>
    </row>
    <row r="471" spans="1:65" s="2" customFormat="1" ht="11.25" x14ac:dyDescent="0.2">
      <c r="A471" s="37"/>
      <c r="B471" s="38"/>
      <c r="C471" s="39"/>
      <c r="D471" s="194" t="s">
        <v>122</v>
      </c>
      <c r="E471" s="39"/>
      <c r="F471" s="195" t="s">
        <v>489</v>
      </c>
      <c r="G471" s="39"/>
      <c r="H471" s="39"/>
      <c r="I471" s="191"/>
      <c r="J471" s="39"/>
      <c r="K471" s="39"/>
      <c r="L471" s="42"/>
      <c r="M471" s="192"/>
      <c r="N471" s="193"/>
      <c r="O471" s="67"/>
      <c r="P471" s="67"/>
      <c r="Q471" s="67"/>
      <c r="R471" s="67"/>
      <c r="S471" s="67"/>
      <c r="T471" s="68"/>
      <c r="U471" s="37"/>
      <c r="V471" s="37"/>
      <c r="W471" s="37"/>
      <c r="X471" s="37"/>
      <c r="Y471" s="37"/>
      <c r="Z471" s="37"/>
      <c r="AA471" s="37"/>
      <c r="AB471" s="37"/>
      <c r="AC471" s="37"/>
      <c r="AD471" s="37"/>
      <c r="AE471" s="37"/>
      <c r="AT471" s="20" t="s">
        <v>122</v>
      </c>
      <c r="AU471" s="20" t="s">
        <v>85</v>
      </c>
    </row>
    <row r="472" spans="1:65" s="13" customFormat="1" ht="11.25" x14ac:dyDescent="0.2">
      <c r="B472" s="201"/>
      <c r="C472" s="202"/>
      <c r="D472" s="189" t="s">
        <v>157</v>
      </c>
      <c r="E472" s="203" t="s">
        <v>19</v>
      </c>
      <c r="F472" s="204" t="s">
        <v>469</v>
      </c>
      <c r="G472" s="202"/>
      <c r="H472" s="205">
        <v>90.48</v>
      </c>
      <c r="I472" s="206"/>
      <c r="J472" s="202"/>
      <c r="K472" s="202"/>
      <c r="L472" s="207"/>
      <c r="M472" s="208"/>
      <c r="N472" s="209"/>
      <c r="O472" s="209"/>
      <c r="P472" s="209"/>
      <c r="Q472" s="209"/>
      <c r="R472" s="209"/>
      <c r="S472" s="209"/>
      <c r="T472" s="210"/>
      <c r="AT472" s="211" t="s">
        <v>157</v>
      </c>
      <c r="AU472" s="211" t="s">
        <v>85</v>
      </c>
      <c r="AV472" s="13" t="s">
        <v>85</v>
      </c>
      <c r="AW472" s="13" t="s">
        <v>35</v>
      </c>
      <c r="AX472" s="13" t="s">
        <v>83</v>
      </c>
      <c r="AY472" s="211" t="s">
        <v>112</v>
      </c>
    </row>
    <row r="473" spans="1:65" s="2" customFormat="1" ht="24.2" customHeight="1" x14ac:dyDescent="0.2">
      <c r="A473" s="37"/>
      <c r="B473" s="38"/>
      <c r="C473" s="244" t="s">
        <v>490</v>
      </c>
      <c r="D473" s="244" t="s">
        <v>234</v>
      </c>
      <c r="E473" s="245" t="s">
        <v>491</v>
      </c>
      <c r="F473" s="246" t="s">
        <v>492</v>
      </c>
      <c r="G473" s="247" t="s">
        <v>180</v>
      </c>
      <c r="H473" s="248">
        <v>99.528000000000006</v>
      </c>
      <c r="I473" s="249"/>
      <c r="J473" s="250">
        <f>ROUND(I473*H473,2)</f>
        <v>0</v>
      </c>
      <c r="K473" s="246" t="s">
        <v>118</v>
      </c>
      <c r="L473" s="251"/>
      <c r="M473" s="252" t="s">
        <v>19</v>
      </c>
      <c r="N473" s="253" t="s">
        <v>46</v>
      </c>
      <c r="O473" s="67"/>
      <c r="P473" s="185">
        <f>O473*H473</f>
        <v>0</v>
      </c>
      <c r="Q473" s="185">
        <v>2E-3</v>
      </c>
      <c r="R473" s="185">
        <f>Q473*H473</f>
        <v>0.19905600000000001</v>
      </c>
      <c r="S473" s="185">
        <v>0</v>
      </c>
      <c r="T473" s="186">
        <f>S473*H473</f>
        <v>0</v>
      </c>
      <c r="U473" s="37"/>
      <c r="V473" s="37"/>
      <c r="W473" s="37"/>
      <c r="X473" s="37"/>
      <c r="Y473" s="37"/>
      <c r="Z473" s="37"/>
      <c r="AA473" s="37"/>
      <c r="AB473" s="37"/>
      <c r="AC473" s="37"/>
      <c r="AD473" s="37"/>
      <c r="AE473" s="37"/>
      <c r="AR473" s="187" t="s">
        <v>237</v>
      </c>
      <c r="AT473" s="187" t="s">
        <v>234</v>
      </c>
      <c r="AU473" s="187" t="s">
        <v>85</v>
      </c>
      <c r="AY473" s="20" t="s">
        <v>112</v>
      </c>
      <c r="BE473" s="188">
        <f>IF(N473="základní",J473,0)</f>
        <v>0</v>
      </c>
      <c r="BF473" s="188">
        <f>IF(N473="snížená",J473,0)</f>
        <v>0</v>
      </c>
      <c r="BG473" s="188">
        <f>IF(N473="zákl. přenesená",J473,0)</f>
        <v>0</v>
      </c>
      <c r="BH473" s="188">
        <f>IF(N473="sníž. přenesená",J473,0)</f>
        <v>0</v>
      </c>
      <c r="BI473" s="188">
        <f>IF(N473="nulová",J473,0)</f>
        <v>0</v>
      </c>
      <c r="BJ473" s="20" t="s">
        <v>83</v>
      </c>
      <c r="BK473" s="188">
        <f>ROUND(I473*H473,2)</f>
        <v>0</v>
      </c>
      <c r="BL473" s="20" t="s">
        <v>212</v>
      </c>
      <c r="BM473" s="187" t="s">
        <v>493</v>
      </c>
    </row>
    <row r="474" spans="1:65" s="2" customFormat="1" ht="11.25" x14ac:dyDescent="0.2">
      <c r="A474" s="37"/>
      <c r="B474" s="38"/>
      <c r="C474" s="39"/>
      <c r="D474" s="189" t="s">
        <v>121</v>
      </c>
      <c r="E474" s="39"/>
      <c r="F474" s="190" t="s">
        <v>492</v>
      </c>
      <c r="G474" s="39"/>
      <c r="H474" s="39"/>
      <c r="I474" s="191"/>
      <c r="J474" s="39"/>
      <c r="K474" s="39"/>
      <c r="L474" s="42"/>
      <c r="M474" s="192"/>
      <c r="N474" s="193"/>
      <c r="O474" s="67"/>
      <c r="P474" s="67"/>
      <c r="Q474" s="67"/>
      <c r="R474" s="67"/>
      <c r="S474" s="67"/>
      <c r="T474" s="68"/>
      <c r="U474" s="37"/>
      <c r="V474" s="37"/>
      <c r="W474" s="37"/>
      <c r="X474" s="37"/>
      <c r="Y474" s="37"/>
      <c r="Z474" s="37"/>
      <c r="AA474" s="37"/>
      <c r="AB474" s="37"/>
      <c r="AC474" s="37"/>
      <c r="AD474" s="37"/>
      <c r="AE474" s="37"/>
      <c r="AT474" s="20" t="s">
        <v>121</v>
      </c>
      <c r="AU474" s="20" t="s">
        <v>85</v>
      </c>
    </row>
    <row r="475" spans="1:65" s="13" customFormat="1" ht="11.25" x14ac:dyDescent="0.2">
      <c r="B475" s="201"/>
      <c r="C475" s="202"/>
      <c r="D475" s="189" t="s">
        <v>157</v>
      </c>
      <c r="E475" s="202"/>
      <c r="F475" s="204" t="s">
        <v>494</v>
      </c>
      <c r="G475" s="202"/>
      <c r="H475" s="205">
        <v>99.528000000000006</v>
      </c>
      <c r="I475" s="206"/>
      <c r="J475" s="202"/>
      <c r="K475" s="202"/>
      <c r="L475" s="207"/>
      <c r="M475" s="208"/>
      <c r="N475" s="209"/>
      <c r="O475" s="209"/>
      <c r="P475" s="209"/>
      <c r="Q475" s="209"/>
      <c r="R475" s="209"/>
      <c r="S475" s="209"/>
      <c r="T475" s="210"/>
      <c r="AT475" s="211" t="s">
        <v>157</v>
      </c>
      <c r="AU475" s="211" t="s">
        <v>85</v>
      </c>
      <c r="AV475" s="13" t="s">
        <v>85</v>
      </c>
      <c r="AW475" s="13" t="s">
        <v>4</v>
      </c>
      <c r="AX475" s="13" t="s">
        <v>83</v>
      </c>
      <c r="AY475" s="211" t="s">
        <v>112</v>
      </c>
    </row>
    <row r="476" spans="1:65" s="2" customFormat="1" ht="24.2" customHeight="1" x14ac:dyDescent="0.2">
      <c r="A476" s="37"/>
      <c r="B476" s="38"/>
      <c r="C476" s="176" t="s">
        <v>495</v>
      </c>
      <c r="D476" s="176" t="s">
        <v>115</v>
      </c>
      <c r="E476" s="177" t="s">
        <v>496</v>
      </c>
      <c r="F476" s="178" t="s">
        <v>497</v>
      </c>
      <c r="G476" s="179" t="s">
        <v>152</v>
      </c>
      <c r="H476" s="180">
        <v>4.1840000000000002</v>
      </c>
      <c r="I476" s="181"/>
      <c r="J476" s="182">
        <f>ROUND(I476*H476,2)</f>
        <v>0</v>
      </c>
      <c r="K476" s="178" t="s">
        <v>118</v>
      </c>
      <c r="L476" s="42"/>
      <c r="M476" s="183" t="s">
        <v>19</v>
      </c>
      <c r="N476" s="184" t="s">
        <v>46</v>
      </c>
      <c r="O476" s="67"/>
      <c r="P476" s="185">
        <f>O476*H476</f>
        <v>0</v>
      </c>
      <c r="Q476" s="185">
        <v>5.8100000000000001E-3</v>
      </c>
      <c r="R476" s="185">
        <f>Q476*H476</f>
        <v>2.4309040000000001E-2</v>
      </c>
      <c r="S476" s="185">
        <v>0</v>
      </c>
      <c r="T476" s="186">
        <f>S476*H476</f>
        <v>0</v>
      </c>
      <c r="U476" s="37"/>
      <c r="V476" s="37"/>
      <c r="W476" s="37"/>
      <c r="X476" s="37"/>
      <c r="Y476" s="37"/>
      <c r="Z476" s="37"/>
      <c r="AA476" s="37"/>
      <c r="AB476" s="37"/>
      <c r="AC476" s="37"/>
      <c r="AD476" s="37"/>
      <c r="AE476" s="37"/>
      <c r="AR476" s="187" t="s">
        <v>212</v>
      </c>
      <c r="AT476" s="187" t="s">
        <v>115</v>
      </c>
      <c r="AU476" s="187" t="s">
        <v>85</v>
      </c>
      <c r="AY476" s="20" t="s">
        <v>112</v>
      </c>
      <c r="BE476" s="188">
        <f>IF(N476="základní",J476,0)</f>
        <v>0</v>
      </c>
      <c r="BF476" s="188">
        <f>IF(N476="snížená",J476,0)</f>
        <v>0</v>
      </c>
      <c r="BG476" s="188">
        <f>IF(N476="zákl. přenesená",J476,0)</f>
        <v>0</v>
      </c>
      <c r="BH476" s="188">
        <f>IF(N476="sníž. přenesená",J476,0)</f>
        <v>0</v>
      </c>
      <c r="BI476" s="188">
        <f>IF(N476="nulová",J476,0)</f>
        <v>0</v>
      </c>
      <c r="BJ476" s="20" t="s">
        <v>83</v>
      </c>
      <c r="BK476" s="188">
        <f>ROUND(I476*H476,2)</f>
        <v>0</v>
      </c>
      <c r="BL476" s="20" t="s">
        <v>212</v>
      </c>
      <c r="BM476" s="187" t="s">
        <v>498</v>
      </c>
    </row>
    <row r="477" spans="1:65" s="2" customFormat="1" ht="19.5" x14ac:dyDescent="0.2">
      <c r="A477" s="37"/>
      <c r="B477" s="38"/>
      <c r="C477" s="39"/>
      <c r="D477" s="189" t="s">
        <v>121</v>
      </c>
      <c r="E477" s="39"/>
      <c r="F477" s="190" t="s">
        <v>499</v>
      </c>
      <c r="G477" s="39"/>
      <c r="H477" s="39"/>
      <c r="I477" s="191"/>
      <c r="J477" s="39"/>
      <c r="K477" s="39"/>
      <c r="L477" s="42"/>
      <c r="M477" s="192"/>
      <c r="N477" s="193"/>
      <c r="O477" s="67"/>
      <c r="P477" s="67"/>
      <c r="Q477" s="67"/>
      <c r="R477" s="67"/>
      <c r="S477" s="67"/>
      <c r="T477" s="68"/>
      <c r="U477" s="37"/>
      <c r="V477" s="37"/>
      <c r="W477" s="37"/>
      <c r="X477" s="37"/>
      <c r="Y477" s="37"/>
      <c r="Z477" s="37"/>
      <c r="AA477" s="37"/>
      <c r="AB477" s="37"/>
      <c r="AC477" s="37"/>
      <c r="AD477" s="37"/>
      <c r="AE477" s="37"/>
      <c r="AT477" s="20" t="s">
        <v>121</v>
      </c>
      <c r="AU477" s="20" t="s">
        <v>85</v>
      </c>
    </row>
    <row r="478" spans="1:65" s="2" customFormat="1" ht="11.25" x14ac:dyDescent="0.2">
      <c r="A478" s="37"/>
      <c r="B478" s="38"/>
      <c r="C478" s="39"/>
      <c r="D478" s="194" t="s">
        <v>122</v>
      </c>
      <c r="E478" s="39"/>
      <c r="F478" s="195" t="s">
        <v>500</v>
      </c>
      <c r="G478" s="39"/>
      <c r="H478" s="39"/>
      <c r="I478" s="191"/>
      <c r="J478" s="39"/>
      <c r="K478" s="39"/>
      <c r="L478" s="42"/>
      <c r="M478" s="192"/>
      <c r="N478" s="193"/>
      <c r="O478" s="67"/>
      <c r="P478" s="67"/>
      <c r="Q478" s="67"/>
      <c r="R478" s="67"/>
      <c r="S478" s="67"/>
      <c r="T478" s="68"/>
      <c r="U478" s="37"/>
      <c r="V478" s="37"/>
      <c r="W478" s="37"/>
      <c r="X478" s="37"/>
      <c r="Y478" s="37"/>
      <c r="Z478" s="37"/>
      <c r="AA478" s="37"/>
      <c r="AB478" s="37"/>
      <c r="AC478" s="37"/>
      <c r="AD478" s="37"/>
      <c r="AE478" s="37"/>
      <c r="AT478" s="20" t="s">
        <v>122</v>
      </c>
      <c r="AU478" s="20" t="s">
        <v>85</v>
      </c>
    </row>
    <row r="479" spans="1:65" s="14" customFormat="1" ht="11.25" x14ac:dyDescent="0.2">
      <c r="B479" s="212"/>
      <c r="C479" s="213"/>
      <c r="D479" s="189" t="s">
        <v>157</v>
      </c>
      <c r="E479" s="214" t="s">
        <v>19</v>
      </c>
      <c r="F479" s="215" t="s">
        <v>501</v>
      </c>
      <c r="G479" s="213"/>
      <c r="H479" s="214" t="s">
        <v>19</v>
      </c>
      <c r="I479" s="216"/>
      <c r="J479" s="213"/>
      <c r="K479" s="213"/>
      <c r="L479" s="217"/>
      <c r="M479" s="218"/>
      <c r="N479" s="219"/>
      <c r="O479" s="219"/>
      <c r="P479" s="219"/>
      <c r="Q479" s="219"/>
      <c r="R479" s="219"/>
      <c r="S479" s="219"/>
      <c r="T479" s="220"/>
      <c r="AT479" s="221" t="s">
        <v>157</v>
      </c>
      <c r="AU479" s="221" t="s">
        <v>85</v>
      </c>
      <c r="AV479" s="14" t="s">
        <v>83</v>
      </c>
      <c r="AW479" s="14" t="s">
        <v>35</v>
      </c>
      <c r="AX479" s="14" t="s">
        <v>75</v>
      </c>
      <c r="AY479" s="221" t="s">
        <v>112</v>
      </c>
    </row>
    <row r="480" spans="1:65" s="13" customFormat="1" ht="11.25" x14ac:dyDescent="0.2">
      <c r="B480" s="201"/>
      <c r="C480" s="202"/>
      <c r="D480" s="189" t="s">
        <v>157</v>
      </c>
      <c r="E480" s="203" t="s">
        <v>19</v>
      </c>
      <c r="F480" s="204" t="s">
        <v>502</v>
      </c>
      <c r="G480" s="202"/>
      <c r="H480" s="205">
        <v>2.8959999999999999</v>
      </c>
      <c r="I480" s="206"/>
      <c r="J480" s="202"/>
      <c r="K480" s="202"/>
      <c r="L480" s="207"/>
      <c r="M480" s="208"/>
      <c r="N480" s="209"/>
      <c r="O480" s="209"/>
      <c r="P480" s="209"/>
      <c r="Q480" s="209"/>
      <c r="R480" s="209"/>
      <c r="S480" s="209"/>
      <c r="T480" s="210"/>
      <c r="AT480" s="211" t="s">
        <v>157</v>
      </c>
      <c r="AU480" s="211" t="s">
        <v>85</v>
      </c>
      <c r="AV480" s="13" t="s">
        <v>85</v>
      </c>
      <c r="AW480" s="13" t="s">
        <v>35</v>
      </c>
      <c r="AX480" s="13" t="s">
        <v>75</v>
      </c>
      <c r="AY480" s="211" t="s">
        <v>112</v>
      </c>
    </row>
    <row r="481" spans="1:65" s="13" customFormat="1" ht="11.25" x14ac:dyDescent="0.2">
      <c r="B481" s="201"/>
      <c r="C481" s="202"/>
      <c r="D481" s="189" t="s">
        <v>157</v>
      </c>
      <c r="E481" s="203" t="s">
        <v>19</v>
      </c>
      <c r="F481" s="204" t="s">
        <v>503</v>
      </c>
      <c r="G481" s="202"/>
      <c r="H481" s="205">
        <v>1.288</v>
      </c>
      <c r="I481" s="206"/>
      <c r="J481" s="202"/>
      <c r="K481" s="202"/>
      <c r="L481" s="207"/>
      <c r="M481" s="208"/>
      <c r="N481" s="209"/>
      <c r="O481" s="209"/>
      <c r="P481" s="209"/>
      <c r="Q481" s="209"/>
      <c r="R481" s="209"/>
      <c r="S481" s="209"/>
      <c r="T481" s="210"/>
      <c r="AT481" s="211" t="s">
        <v>157</v>
      </c>
      <c r="AU481" s="211" t="s">
        <v>85</v>
      </c>
      <c r="AV481" s="13" t="s">
        <v>85</v>
      </c>
      <c r="AW481" s="13" t="s">
        <v>35</v>
      </c>
      <c r="AX481" s="13" t="s">
        <v>75</v>
      </c>
      <c r="AY481" s="211" t="s">
        <v>112</v>
      </c>
    </row>
    <row r="482" spans="1:65" s="16" customFormat="1" ht="11.25" x14ac:dyDescent="0.2">
      <c r="B482" s="233"/>
      <c r="C482" s="234"/>
      <c r="D482" s="189" t="s">
        <v>157</v>
      </c>
      <c r="E482" s="235" t="s">
        <v>19</v>
      </c>
      <c r="F482" s="236" t="s">
        <v>232</v>
      </c>
      <c r="G482" s="234"/>
      <c r="H482" s="237">
        <v>4.1840000000000002</v>
      </c>
      <c r="I482" s="238"/>
      <c r="J482" s="234"/>
      <c r="K482" s="234"/>
      <c r="L482" s="239"/>
      <c r="M482" s="240"/>
      <c r="N482" s="241"/>
      <c r="O482" s="241"/>
      <c r="P482" s="241"/>
      <c r="Q482" s="241"/>
      <c r="R482" s="241"/>
      <c r="S482" s="241"/>
      <c r="T482" s="242"/>
      <c r="AT482" s="243" t="s">
        <v>157</v>
      </c>
      <c r="AU482" s="243" t="s">
        <v>85</v>
      </c>
      <c r="AV482" s="16" t="s">
        <v>153</v>
      </c>
      <c r="AW482" s="16" t="s">
        <v>35</v>
      </c>
      <c r="AX482" s="16" t="s">
        <v>83</v>
      </c>
      <c r="AY482" s="243" t="s">
        <v>112</v>
      </c>
    </row>
    <row r="483" spans="1:65" s="2" customFormat="1" ht="33" customHeight="1" x14ac:dyDescent="0.2">
      <c r="A483" s="37"/>
      <c r="B483" s="38"/>
      <c r="C483" s="176" t="s">
        <v>504</v>
      </c>
      <c r="D483" s="176" t="s">
        <v>115</v>
      </c>
      <c r="E483" s="177" t="s">
        <v>505</v>
      </c>
      <c r="F483" s="178" t="s">
        <v>506</v>
      </c>
      <c r="G483" s="179" t="s">
        <v>305</v>
      </c>
      <c r="H483" s="180">
        <v>1</v>
      </c>
      <c r="I483" s="181"/>
      <c r="J483" s="182">
        <f>ROUND(I483*H483,2)</f>
        <v>0</v>
      </c>
      <c r="K483" s="178" t="s">
        <v>118</v>
      </c>
      <c r="L483" s="42"/>
      <c r="M483" s="183" t="s">
        <v>19</v>
      </c>
      <c r="N483" s="184" t="s">
        <v>46</v>
      </c>
      <c r="O483" s="67"/>
      <c r="P483" s="185">
        <f>O483*H483</f>
        <v>0</v>
      </c>
      <c r="Q483" s="185">
        <v>4.4999999999999999E-4</v>
      </c>
      <c r="R483" s="185">
        <f>Q483*H483</f>
        <v>4.4999999999999999E-4</v>
      </c>
      <c r="S483" s="185">
        <v>0</v>
      </c>
      <c r="T483" s="186">
        <f>S483*H483</f>
        <v>0</v>
      </c>
      <c r="U483" s="37"/>
      <c r="V483" s="37"/>
      <c r="W483" s="37"/>
      <c r="X483" s="37"/>
      <c r="Y483" s="37"/>
      <c r="Z483" s="37"/>
      <c r="AA483" s="37"/>
      <c r="AB483" s="37"/>
      <c r="AC483" s="37"/>
      <c r="AD483" s="37"/>
      <c r="AE483" s="37"/>
      <c r="AR483" s="187" t="s">
        <v>212</v>
      </c>
      <c r="AT483" s="187" t="s">
        <v>115</v>
      </c>
      <c r="AU483" s="187" t="s">
        <v>85</v>
      </c>
      <c r="AY483" s="20" t="s">
        <v>112</v>
      </c>
      <c r="BE483" s="188">
        <f>IF(N483="základní",J483,0)</f>
        <v>0</v>
      </c>
      <c r="BF483" s="188">
        <f>IF(N483="snížená",J483,0)</f>
        <v>0</v>
      </c>
      <c r="BG483" s="188">
        <f>IF(N483="zákl. přenesená",J483,0)</f>
        <v>0</v>
      </c>
      <c r="BH483" s="188">
        <f>IF(N483="sníž. přenesená",J483,0)</f>
        <v>0</v>
      </c>
      <c r="BI483" s="188">
        <f>IF(N483="nulová",J483,0)</f>
        <v>0</v>
      </c>
      <c r="BJ483" s="20" t="s">
        <v>83</v>
      </c>
      <c r="BK483" s="188">
        <f>ROUND(I483*H483,2)</f>
        <v>0</v>
      </c>
      <c r="BL483" s="20" t="s">
        <v>212</v>
      </c>
      <c r="BM483" s="187" t="s">
        <v>507</v>
      </c>
    </row>
    <row r="484" spans="1:65" s="2" customFormat="1" ht="29.25" x14ac:dyDescent="0.2">
      <c r="A484" s="37"/>
      <c r="B484" s="38"/>
      <c r="C484" s="39"/>
      <c r="D484" s="189" t="s">
        <v>121</v>
      </c>
      <c r="E484" s="39"/>
      <c r="F484" s="190" t="s">
        <v>508</v>
      </c>
      <c r="G484" s="39"/>
      <c r="H484" s="39"/>
      <c r="I484" s="191"/>
      <c r="J484" s="39"/>
      <c r="K484" s="39"/>
      <c r="L484" s="42"/>
      <c r="M484" s="192"/>
      <c r="N484" s="193"/>
      <c r="O484" s="67"/>
      <c r="P484" s="67"/>
      <c r="Q484" s="67"/>
      <c r="R484" s="67"/>
      <c r="S484" s="67"/>
      <c r="T484" s="68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T484" s="20" t="s">
        <v>121</v>
      </c>
      <c r="AU484" s="20" t="s">
        <v>85</v>
      </c>
    </row>
    <row r="485" spans="1:65" s="2" customFormat="1" ht="11.25" x14ac:dyDescent="0.2">
      <c r="A485" s="37"/>
      <c r="B485" s="38"/>
      <c r="C485" s="39"/>
      <c r="D485" s="194" t="s">
        <v>122</v>
      </c>
      <c r="E485" s="39"/>
      <c r="F485" s="195" t="s">
        <v>509</v>
      </c>
      <c r="G485" s="39"/>
      <c r="H485" s="39"/>
      <c r="I485" s="191"/>
      <c r="J485" s="39"/>
      <c r="K485" s="39"/>
      <c r="L485" s="42"/>
      <c r="M485" s="192"/>
      <c r="N485" s="193"/>
      <c r="O485" s="67"/>
      <c r="P485" s="67"/>
      <c r="Q485" s="67"/>
      <c r="R485" s="67"/>
      <c r="S485" s="67"/>
      <c r="T485" s="68"/>
      <c r="U485" s="37"/>
      <c r="V485" s="37"/>
      <c r="W485" s="37"/>
      <c r="X485" s="37"/>
      <c r="Y485" s="37"/>
      <c r="Z485" s="37"/>
      <c r="AA485" s="37"/>
      <c r="AB485" s="37"/>
      <c r="AC485" s="37"/>
      <c r="AD485" s="37"/>
      <c r="AE485" s="37"/>
      <c r="AT485" s="20" t="s">
        <v>122</v>
      </c>
      <c r="AU485" s="20" t="s">
        <v>85</v>
      </c>
    </row>
    <row r="486" spans="1:65" s="14" customFormat="1" ht="11.25" x14ac:dyDescent="0.2">
      <c r="B486" s="212"/>
      <c r="C486" s="213"/>
      <c r="D486" s="189" t="s">
        <v>157</v>
      </c>
      <c r="E486" s="214" t="s">
        <v>19</v>
      </c>
      <c r="F486" s="215" t="s">
        <v>510</v>
      </c>
      <c r="G486" s="213"/>
      <c r="H486" s="214" t="s">
        <v>19</v>
      </c>
      <c r="I486" s="216"/>
      <c r="J486" s="213"/>
      <c r="K486" s="213"/>
      <c r="L486" s="217"/>
      <c r="M486" s="218"/>
      <c r="N486" s="219"/>
      <c r="O486" s="219"/>
      <c r="P486" s="219"/>
      <c r="Q486" s="219"/>
      <c r="R486" s="219"/>
      <c r="S486" s="219"/>
      <c r="T486" s="220"/>
      <c r="AT486" s="221" t="s">
        <v>157</v>
      </c>
      <c r="AU486" s="221" t="s">
        <v>85</v>
      </c>
      <c r="AV486" s="14" t="s">
        <v>83</v>
      </c>
      <c r="AW486" s="14" t="s">
        <v>35</v>
      </c>
      <c r="AX486" s="14" t="s">
        <v>75</v>
      </c>
      <c r="AY486" s="221" t="s">
        <v>112</v>
      </c>
    </row>
    <row r="487" spans="1:65" s="13" customFormat="1" ht="11.25" x14ac:dyDescent="0.2">
      <c r="B487" s="201"/>
      <c r="C487" s="202"/>
      <c r="D487" s="189" t="s">
        <v>157</v>
      </c>
      <c r="E487" s="203" t="s">
        <v>19</v>
      </c>
      <c r="F487" s="204" t="s">
        <v>83</v>
      </c>
      <c r="G487" s="202"/>
      <c r="H487" s="205">
        <v>1</v>
      </c>
      <c r="I487" s="206"/>
      <c r="J487" s="202"/>
      <c r="K487" s="202"/>
      <c r="L487" s="207"/>
      <c r="M487" s="208"/>
      <c r="N487" s="209"/>
      <c r="O487" s="209"/>
      <c r="P487" s="209"/>
      <c r="Q487" s="209"/>
      <c r="R487" s="209"/>
      <c r="S487" s="209"/>
      <c r="T487" s="210"/>
      <c r="AT487" s="211" t="s">
        <v>157</v>
      </c>
      <c r="AU487" s="211" t="s">
        <v>85</v>
      </c>
      <c r="AV487" s="13" t="s">
        <v>85</v>
      </c>
      <c r="AW487" s="13" t="s">
        <v>35</v>
      </c>
      <c r="AX487" s="13" t="s">
        <v>83</v>
      </c>
      <c r="AY487" s="211" t="s">
        <v>112</v>
      </c>
    </row>
    <row r="488" spans="1:65" s="2" customFormat="1" ht="37.9" customHeight="1" x14ac:dyDescent="0.2">
      <c r="A488" s="37"/>
      <c r="B488" s="38"/>
      <c r="C488" s="176" t="s">
        <v>511</v>
      </c>
      <c r="D488" s="176" t="s">
        <v>115</v>
      </c>
      <c r="E488" s="177" t="s">
        <v>512</v>
      </c>
      <c r="F488" s="178" t="s">
        <v>513</v>
      </c>
      <c r="G488" s="179" t="s">
        <v>305</v>
      </c>
      <c r="H488" s="180">
        <v>13</v>
      </c>
      <c r="I488" s="181"/>
      <c r="J488" s="182">
        <f>ROUND(I488*H488,2)</f>
        <v>0</v>
      </c>
      <c r="K488" s="178" t="s">
        <v>118</v>
      </c>
      <c r="L488" s="42"/>
      <c r="M488" s="183" t="s">
        <v>19</v>
      </c>
      <c r="N488" s="184" t="s">
        <v>46</v>
      </c>
      <c r="O488" s="67"/>
      <c r="P488" s="185">
        <f>O488*H488</f>
        <v>0</v>
      </c>
      <c r="Q488" s="185">
        <v>4.4999999999999999E-4</v>
      </c>
      <c r="R488" s="185">
        <f>Q488*H488</f>
        <v>5.8500000000000002E-3</v>
      </c>
      <c r="S488" s="185">
        <v>0</v>
      </c>
      <c r="T488" s="186">
        <f>S488*H488</f>
        <v>0</v>
      </c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R488" s="187" t="s">
        <v>212</v>
      </c>
      <c r="AT488" s="187" t="s">
        <v>115</v>
      </c>
      <c r="AU488" s="187" t="s">
        <v>85</v>
      </c>
      <c r="AY488" s="20" t="s">
        <v>112</v>
      </c>
      <c r="BE488" s="188">
        <f>IF(N488="základní",J488,0)</f>
        <v>0</v>
      </c>
      <c r="BF488" s="188">
        <f>IF(N488="snížená",J488,0)</f>
        <v>0</v>
      </c>
      <c r="BG488" s="188">
        <f>IF(N488="zákl. přenesená",J488,0)</f>
        <v>0</v>
      </c>
      <c r="BH488" s="188">
        <f>IF(N488="sníž. přenesená",J488,0)</f>
        <v>0</v>
      </c>
      <c r="BI488" s="188">
        <f>IF(N488="nulová",J488,0)</f>
        <v>0</v>
      </c>
      <c r="BJ488" s="20" t="s">
        <v>83</v>
      </c>
      <c r="BK488" s="188">
        <f>ROUND(I488*H488,2)</f>
        <v>0</v>
      </c>
      <c r="BL488" s="20" t="s">
        <v>212</v>
      </c>
      <c r="BM488" s="187" t="s">
        <v>514</v>
      </c>
    </row>
    <row r="489" spans="1:65" s="2" customFormat="1" ht="29.25" x14ac:dyDescent="0.2">
      <c r="A489" s="37"/>
      <c r="B489" s="38"/>
      <c r="C489" s="39"/>
      <c r="D489" s="189" t="s">
        <v>121</v>
      </c>
      <c r="E489" s="39"/>
      <c r="F489" s="190" t="s">
        <v>515</v>
      </c>
      <c r="G489" s="39"/>
      <c r="H489" s="39"/>
      <c r="I489" s="191"/>
      <c r="J489" s="39"/>
      <c r="K489" s="39"/>
      <c r="L489" s="42"/>
      <c r="M489" s="192"/>
      <c r="N489" s="193"/>
      <c r="O489" s="67"/>
      <c r="P489" s="67"/>
      <c r="Q489" s="67"/>
      <c r="R489" s="67"/>
      <c r="S489" s="67"/>
      <c r="T489" s="68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T489" s="20" t="s">
        <v>121</v>
      </c>
      <c r="AU489" s="20" t="s">
        <v>85</v>
      </c>
    </row>
    <row r="490" spans="1:65" s="2" customFormat="1" ht="11.25" x14ac:dyDescent="0.2">
      <c r="A490" s="37"/>
      <c r="B490" s="38"/>
      <c r="C490" s="39"/>
      <c r="D490" s="194" t="s">
        <v>122</v>
      </c>
      <c r="E490" s="39"/>
      <c r="F490" s="195" t="s">
        <v>516</v>
      </c>
      <c r="G490" s="39"/>
      <c r="H490" s="39"/>
      <c r="I490" s="191"/>
      <c r="J490" s="39"/>
      <c r="K490" s="39"/>
      <c r="L490" s="42"/>
      <c r="M490" s="192"/>
      <c r="N490" s="193"/>
      <c r="O490" s="67"/>
      <c r="P490" s="67"/>
      <c r="Q490" s="67"/>
      <c r="R490" s="67"/>
      <c r="S490" s="67"/>
      <c r="T490" s="68"/>
      <c r="U490" s="37"/>
      <c r="V490" s="37"/>
      <c r="W490" s="37"/>
      <c r="X490" s="37"/>
      <c r="Y490" s="37"/>
      <c r="Z490" s="37"/>
      <c r="AA490" s="37"/>
      <c r="AB490" s="37"/>
      <c r="AC490" s="37"/>
      <c r="AD490" s="37"/>
      <c r="AE490" s="37"/>
      <c r="AT490" s="20" t="s">
        <v>122</v>
      </c>
      <c r="AU490" s="20" t="s">
        <v>85</v>
      </c>
    </row>
    <row r="491" spans="1:65" s="14" customFormat="1" ht="11.25" x14ac:dyDescent="0.2">
      <c r="B491" s="212"/>
      <c r="C491" s="213"/>
      <c r="D491" s="189" t="s">
        <v>157</v>
      </c>
      <c r="E491" s="214" t="s">
        <v>19</v>
      </c>
      <c r="F491" s="215" t="s">
        <v>517</v>
      </c>
      <c r="G491" s="213"/>
      <c r="H491" s="214" t="s">
        <v>19</v>
      </c>
      <c r="I491" s="216"/>
      <c r="J491" s="213"/>
      <c r="K491" s="213"/>
      <c r="L491" s="217"/>
      <c r="M491" s="218"/>
      <c r="N491" s="219"/>
      <c r="O491" s="219"/>
      <c r="P491" s="219"/>
      <c r="Q491" s="219"/>
      <c r="R491" s="219"/>
      <c r="S491" s="219"/>
      <c r="T491" s="220"/>
      <c r="AT491" s="221" t="s">
        <v>157</v>
      </c>
      <c r="AU491" s="221" t="s">
        <v>85</v>
      </c>
      <c r="AV491" s="14" t="s">
        <v>83</v>
      </c>
      <c r="AW491" s="14" t="s">
        <v>35</v>
      </c>
      <c r="AX491" s="14" t="s">
        <v>75</v>
      </c>
      <c r="AY491" s="221" t="s">
        <v>112</v>
      </c>
    </row>
    <row r="492" spans="1:65" s="13" customFormat="1" ht="11.25" x14ac:dyDescent="0.2">
      <c r="B492" s="201"/>
      <c r="C492" s="202"/>
      <c r="D492" s="189" t="s">
        <v>157</v>
      </c>
      <c r="E492" s="203" t="s">
        <v>19</v>
      </c>
      <c r="F492" s="204" t="s">
        <v>250</v>
      </c>
      <c r="G492" s="202"/>
      <c r="H492" s="205">
        <v>13</v>
      </c>
      <c r="I492" s="206"/>
      <c r="J492" s="202"/>
      <c r="K492" s="202"/>
      <c r="L492" s="207"/>
      <c r="M492" s="208"/>
      <c r="N492" s="209"/>
      <c r="O492" s="209"/>
      <c r="P492" s="209"/>
      <c r="Q492" s="209"/>
      <c r="R492" s="209"/>
      <c r="S492" s="209"/>
      <c r="T492" s="210"/>
      <c r="AT492" s="211" t="s">
        <v>157</v>
      </c>
      <c r="AU492" s="211" t="s">
        <v>85</v>
      </c>
      <c r="AV492" s="13" t="s">
        <v>85</v>
      </c>
      <c r="AW492" s="13" t="s">
        <v>35</v>
      </c>
      <c r="AX492" s="13" t="s">
        <v>83</v>
      </c>
      <c r="AY492" s="211" t="s">
        <v>112</v>
      </c>
    </row>
    <row r="493" spans="1:65" s="2" customFormat="1" ht="21.75" customHeight="1" x14ac:dyDescent="0.2">
      <c r="A493" s="37"/>
      <c r="B493" s="38"/>
      <c r="C493" s="176" t="s">
        <v>518</v>
      </c>
      <c r="D493" s="176" t="s">
        <v>115</v>
      </c>
      <c r="E493" s="177" t="s">
        <v>519</v>
      </c>
      <c r="F493" s="178" t="s">
        <v>520</v>
      </c>
      <c r="G493" s="179" t="s">
        <v>180</v>
      </c>
      <c r="H493" s="180">
        <v>125.46</v>
      </c>
      <c r="I493" s="181"/>
      <c r="J493" s="182">
        <f>ROUND(I493*H493,2)</f>
        <v>0</v>
      </c>
      <c r="K493" s="178" t="s">
        <v>118</v>
      </c>
      <c r="L493" s="42"/>
      <c r="M493" s="183" t="s">
        <v>19</v>
      </c>
      <c r="N493" s="184" t="s">
        <v>46</v>
      </c>
      <c r="O493" s="67"/>
      <c r="P493" s="185">
        <f>O493*H493</f>
        <v>0</v>
      </c>
      <c r="Q493" s="185">
        <v>3.2200000000000002E-3</v>
      </c>
      <c r="R493" s="185">
        <f>Q493*H493</f>
        <v>0.40398119999999998</v>
      </c>
      <c r="S493" s="185">
        <v>0</v>
      </c>
      <c r="T493" s="186">
        <f>S493*H493</f>
        <v>0</v>
      </c>
      <c r="U493" s="37"/>
      <c r="V493" s="37"/>
      <c r="W493" s="37"/>
      <c r="X493" s="37"/>
      <c r="Y493" s="37"/>
      <c r="Z493" s="37"/>
      <c r="AA493" s="37"/>
      <c r="AB493" s="37"/>
      <c r="AC493" s="37"/>
      <c r="AD493" s="37"/>
      <c r="AE493" s="37"/>
      <c r="AR493" s="187" t="s">
        <v>212</v>
      </c>
      <c r="AT493" s="187" t="s">
        <v>115</v>
      </c>
      <c r="AU493" s="187" t="s">
        <v>85</v>
      </c>
      <c r="AY493" s="20" t="s">
        <v>112</v>
      </c>
      <c r="BE493" s="188">
        <f>IF(N493="základní",J493,0)</f>
        <v>0</v>
      </c>
      <c r="BF493" s="188">
        <f>IF(N493="snížená",J493,0)</f>
        <v>0</v>
      </c>
      <c r="BG493" s="188">
        <f>IF(N493="zákl. přenesená",J493,0)</f>
        <v>0</v>
      </c>
      <c r="BH493" s="188">
        <f>IF(N493="sníž. přenesená",J493,0)</f>
        <v>0</v>
      </c>
      <c r="BI493" s="188">
        <f>IF(N493="nulová",J493,0)</f>
        <v>0</v>
      </c>
      <c r="BJ493" s="20" t="s">
        <v>83</v>
      </c>
      <c r="BK493" s="188">
        <f>ROUND(I493*H493,2)</f>
        <v>0</v>
      </c>
      <c r="BL493" s="20" t="s">
        <v>212</v>
      </c>
      <c r="BM493" s="187" t="s">
        <v>521</v>
      </c>
    </row>
    <row r="494" spans="1:65" s="2" customFormat="1" ht="19.5" x14ac:dyDescent="0.2">
      <c r="A494" s="37"/>
      <c r="B494" s="38"/>
      <c r="C494" s="39"/>
      <c r="D494" s="189" t="s">
        <v>121</v>
      </c>
      <c r="E494" s="39"/>
      <c r="F494" s="190" t="s">
        <v>522</v>
      </c>
      <c r="G494" s="39"/>
      <c r="H494" s="39"/>
      <c r="I494" s="191"/>
      <c r="J494" s="39"/>
      <c r="K494" s="39"/>
      <c r="L494" s="42"/>
      <c r="M494" s="192"/>
      <c r="N494" s="193"/>
      <c r="O494" s="67"/>
      <c r="P494" s="67"/>
      <c r="Q494" s="67"/>
      <c r="R494" s="67"/>
      <c r="S494" s="67"/>
      <c r="T494" s="68"/>
      <c r="U494" s="37"/>
      <c r="V494" s="37"/>
      <c r="W494" s="37"/>
      <c r="X494" s="37"/>
      <c r="Y494" s="37"/>
      <c r="Z494" s="37"/>
      <c r="AA494" s="37"/>
      <c r="AB494" s="37"/>
      <c r="AC494" s="37"/>
      <c r="AD494" s="37"/>
      <c r="AE494" s="37"/>
      <c r="AT494" s="20" t="s">
        <v>121</v>
      </c>
      <c r="AU494" s="20" t="s">
        <v>85</v>
      </c>
    </row>
    <row r="495" spans="1:65" s="2" customFormat="1" ht="11.25" x14ac:dyDescent="0.2">
      <c r="A495" s="37"/>
      <c r="B495" s="38"/>
      <c r="C495" s="39"/>
      <c r="D495" s="194" t="s">
        <v>122</v>
      </c>
      <c r="E495" s="39"/>
      <c r="F495" s="195" t="s">
        <v>523</v>
      </c>
      <c r="G495" s="39"/>
      <c r="H495" s="39"/>
      <c r="I495" s="191"/>
      <c r="J495" s="39"/>
      <c r="K495" s="39"/>
      <c r="L495" s="42"/>
      <c r="M495" s="192"/>
      <c r="N495" s="193"/>
      <c r="O495" s="67"/>
      <c r="P495" s="67"/>
      <c r="Q495" s="67"/>
      <c r="R495" s="67"/>
      <c r="S495" s="67"/>
      <c r="T495" s="68"/>
      <c r="U495" s="37"/>
      <c r="V495" s="37"/>
      <c r="W495" s="37"/>
      <c r="X495" s="37"/>
      <c r="Y495" s="37"/>
      <c r="Z495" s="37"/>
      <c r="AA495" s="37"/>
      <c r="AB495" s="37"/>
      <c r="AC495" s="37"/>
      <c r="AD495" s="37"/>
      <c r="AE495" s="37"/>
      <c r="AT495" s="20" t="s">
        <v>122</v>
      </c>
      <c r="AU495" s="20" t="s">
        <v>85</v>
      </c>
    </row>
    <row r="496" spans="1:65" s="14" customFormat="1" ht="11.25" x14ac:dyDescent="0.2">
      <c r="B496" s="212"/>
      <c r="C496" s="213"/>
      <c r="D496" s="189" t="s">
        <v>157</v>
      </c>
      <c r="E496" s="214" t="s">
        <v>19</v>
      </c>
      <c r="F496" s="215" t="s">
        <v>468</v>
      </c>
      <c r="G496" s="213"/>
      <c r="H496" s="214" t="s">
        <v>19</v>
      </c>
      <c r="I496" s="216"/>
      <c r="J496" s="213"/>
      <c r="K496" s="213"/>
      <c r="L496" s="217"/>
      <c r="M496" s="218"/>
      <c r="N496" s="219"/>
      <c r="O496" s="219"/>
      <c r="P496" s="219"/>
      <c r="Q496" s="219"/>
      <c r="R496" s="219"/>
      <c r="S496" s="219"/>
      <c r="T496" s="220"/>
      <c r="AT496" s="221" t="s">
        <v>157</v>
      </c>
      <c r="AU496" s="221" t="s">
        <v>85</v>
      </c>
      <c r="AV496" s="14" t="s">
        <v>83</v>
      </c>
      <c r="AW496" s="14" t="s">
        <v>35</v>
      </c>
      <c r="AX496" s="14" t="s">
        <v>75</v>
      </c>
      <c r="AY496" s="221" t="s">
        <v>112</v>
      </c>
    </row>
    <row r="497" spans="1:65" s="13" customFormat="1" ht="11.25" x14ac:dyDescent="0.2">
      <c r="B497" s="201"/>
      <c r="C497" s="202"/>
      <c r="D497" s="189" t="s">
        <v>157</v>
      </c>
      <c r="E497" s="203" t="s">
        <v>19</v>
      </c>
      <c r="F497" s="204" t="s">
        <v>469</v>
      </c>
      <c r="G497" s="202"/>
      <c r="H497" s="205">
        <v>90.48</v>
      </c>
      <c r="I497" s="206"/>
      <c r="J497" s="202"/>
      <c r="K497" s="202"/>
      <c r="L497" s="207"/>
      <c r="M497" s="208"/>
      <c r="N497" s="209"/>
      <c r="O497" s="209"/>
      <c r="P497" s="209"/>
      <c r="Q497" s="209"/>
      <c r="R497" s="209"/>
      <c r="S497" s="209"/>
      <c r="T497" s="210"/>
      <c r="AT497" s="211" t="s">
        <v>157</v>
      </c>
      <c r="AU497" s="211" t="s">
        <v>85</v>
      </c>
      <c r="AV497" s="13" t="s">
        <v>85</v>
      </c>
      <c r="AW497" s="13" t="s">
        <v>35</v>
      </c>
      <c r="AX497" s="13" t="s">
        <v>75</v>
      </c>
      <c r="AY497" s="211" t="s">
        <v>112</v>
      </c>
    </row>
    <row r="498" spans="1:65" s="14" customFormat="1" ht="11.25" x14ac:dyDescent="0.2">
      <c r="B498" s="212"/>
      <c r="C498" s="213"/>
      <c r="D498" s="189" t="s">
        <v>157</v>
      </c>
      <c r="E498" s="214" t="s">
        <v>19</v>
      </c>
      <c r="F498" s="215" t="s">
        <v>470</v>
      </c>
      <c r="G498" s="213"/>
      <c r="H498" s="214" t="s">
        <v>19</v>
      </c>
      <c r="I498" s="216"/>
      <c r="J498" s="213"/>
      <c r="K498" s="213"/>
      <c r="L498" s="217"/>
      <c r="M498" s="218"/>
      <c r="N498" s="219"/>
      <c r="O498" s="219"/>
      <c r="P498" s="219"/>
      <c r="Q498" s="219"/>
      <c r="R498" s="219"/>
      <c r="S498" s="219"/>
      <c r="T498" s="220"/>
      <c r="AT498" s="221" t="s">
        <v>157</v>
      </c>
      <c r="AU498" s="221" t="s">
        <v>85</v>
      </c>
      <c r="AV498" s="14" t="s">
        <v>83</v>
      </c>
      <c r="AW498" s="14" t="s">
        <v>35</v>
      </c>
      <c r="AX498" s="14" t="s">
        <v>75</v>
      </c>
      <c r="AY498" s="221" t="s">
        <v>112</v>
      </c>
    </row>
    <row r="499" spans="1:65" s="13" customFormat="1" ht="11.25" x14ac:dyDescent="0.2">
      <c r="B499" s="201"/>
      <c r="C499" s="202"/>
      <c r="D499" s="189" t="s">
        <v>157</v>
      </c>
      <c r="E499" s="203" t="s">
        <v>19</v>
      </c>
      <c r="F499" s="204" t="s">
        <v>471</v>
      </c>
      <c r="G499" s="202"/>
      <c r="H499" s="205">
        <v>34.979999999999997</v>
      </c>
      <c r="I499" s="206"/>
      <c r="J499" s="202"/>
      <c r="K499" s="202"/>
      <c r="L499" s="207"/>
      <c r="M499" s="208"/>
      <c r="N499" s="209"/>
      <c r="O499" s="209"/>
      <c r="P499" s="209"/>
      <c r="Q499" s="209"/>
      <c r="R499" s="209"/>
      <c r="S499" s="209"/>
      <c r="T499" s="210"/>
      <c r="AT499" s="211" t="s">
        <v>157</v>
      </c>
      <c r="AU499" s="211" t="s">
        <v>85</v>
      </c>
      <c r="AV499" s="13" t="s">
        <v>85</v>
      </c>
      <c r="AW499" s="13" t="s">
        <v>35</v>
      </c>
      <c r="AX499" s="13" t="s">
        <v>75</v>
      </c>
      <c r="AY499" s="211" t="s">
        <v>112</v>
      </c>
    </row>
    <row r="500" spans="1:65" s="16" customFormat="1" ht="11.25" x14ac:dyDescent="0.2">
      <c r="B500" s="233"/>
      <c r="C500" s="234"/>
      <c r="D500" s="189" t="s">
        <v>157</v>
      </c>
      <c r="E500" s="235" t="s">
        <v>19</v>
      </c>
      <c r="F500" s="236" t="s">
        <v>232</v>
      </c>
      <c r="G500" s="234"/>
      <c r="H500" s="237">
        <v>125.46000000000001</v>
      </c>
      <c r="I500" s="238"/>
      <c r="J500" s="234"/>
      <c r="K500" s="234"/>
      <c r="L500" s="239"/>
      <c r="M500" s="240"/>
      <c r="N500" s="241"/>
      <c r="O500" s="241"/>
      <c r="P500" s="241"/>
      <c r="Q500" s="241"/>
      <c r="R500" s="241"/>
      <c r="S500" s="241"/>
      <c r="T500" s="242"/>
      <c r="AT500" s="243" t="s">
        <v>157</v>
      </c>
      <c r="AU500" s="243" t="s">
        <v>85</v>
      </c>
      <c r="AV500" s="16" t="s">
        <v>153</v>
      </c>
      <c r="AW500" s="16" t="s">
        <v>35</v>
      </c>
      <c r="AX500" s="16" t="s">
        <v>83</v>
      </c>
      <c r="AY500" s="243" t="s">
        <v>112</v>
      </c>
    </row>
    <row r="501" spans="1:65" s="2" customFormat="1" ht="24.2" customHeight="1" x14ac:dyDescent="0.2">
      <c r="A501" s="37"/>
      <c r="B501" s="38"/>
      <c r="C501" s="176" t="s">
        <v>524</v>
      </c>
      <c r="D501" s="176" t="s">
        <v>115</v>
      </c>
      <c r="E501" s="177" t="s">
        <v>525</v>
      </c>
      <c r="F501" s="178" t="s">
        <v>526</v>
      </c>
      <c r="G501" s="179" t="s">
        <v>305</v>
      </c>
      <c r="H501" s="180">
        <v>20</v>
      </c>
      <c r="I501" s="181"/>
      <c r="J501" s="182">
        <f>ROUND(I501*H501,2)</f>
        <v>0</v>
      </c>
      <c r="K501" s="178" t="s">
        <v>118</v>
      </c>
      <c r="L501" s="42"/>
      <c r="M501" s="183" t="s">
        <v>19</v>
      </c>
      <c r="N501" s="184" t="s">
        <v>46</v>
      </c>
      <c r="O501" s="67"/>
      <c r="P501" s="185">
        <f>O501*H501</f>
        <v>0</v>
      </c>
      <c r="Q501" s="185">
        <v>2E-3</v>
      </c>
      <c r="R501" s="185">
        <f>Q501*H501</f>
        <v>0.04</v>
      </c>
      <c r="S501" s="185">
        <v>0</v>
      </c>
      <c r="T501" s="186">
        <f>S501*H501</f>
        <v>0</v>
      </c>
      <c r="U501" s="37"/>
      <c r="V501" s="37"/>
      <c r="W501" s="37"/>
      <c r="X501" s="37"/>
      <c r="Y501" s="37"/>
      <c r="Z501" s="37"/>
      <c r="AA501" s="37"/>
      <c r="AB501" s="37"/>
      <c r="AC501" s="37"/>
      <c r="AD501" s="37"/>
      <c r="AE501" s="37"/>
      <c r="AR501" s="187" t="s">
        <v>212</v>
      </c>
      <c r="AT501" s="187" t="s">
        <v>115</v>
      </c>
      <c r="AU501" s="187" t="s">
        <v>85</v>
      </c>
      <c r="AY501" s="20" t="s">
        <v>112</v>
      </c>
      <c r="BE501" s="188">
        <f>IF(N501="základní",J501,0)</f>
        <v>0</v>
      </c>
      <c r="BF501" s="188">
        <f>IF(N501="snížená",J501,0)</f>
        <v>0</v>
      </c>
      <c r="BG501" s="188">
        <f>IF(N501="zákl. přenesená",J501,0)</f>
        <v>0</v>
      </c>
      <c r="BH501" s="188">
        <f>IF(N501="sníž. přenesená",J501,0)</f>
        <v>0</v>
      </c>
      <c r="BI501" s="188">
        <f>IF(N501="nulová",J501,0)</f>
        <v>0</v>
      </c>
      <c r="BJ501" s="20" t="s">
        <v>83</v>
      </c>
      <c r="BK501" s="188">
        <f>ROUND(I501*H501,2)</f>
        <v>0</v>
      </c>
      <c r="BL501" s="20" t="s">
        <v>212</v>
      </c>
      <c r="BM501" s="187" t="s">
        <v>527</v>
      </c>
    </row>
    <row r="502" spans="1:65" s="2" customFormat="1" ht="19.5" x14ac:dyDescent="0.2">
      <c r="A502" s="37"/>
      <c r="B502" s="38"/>
      <c r="C502" s="39"/>
      <c r="D502" s="189" t="s">
        <v>121</v>
      </c>
      <c r="E502" s="39"/>
      <c r="F502" s="190" t="s">
        <v>528</v>
      </c>
      <c r="G502" s="39"/>
      <c r="H502" s="39"/>
      <c r="I502" s="191"/>
      <c r="J502" s="39"/>
      <c r="K502" s="39"/>
      <c r="L502" s="42"/>
      <c r="M502" s="192"/>
      <c r="N502" s="193"/>
      <c r="O502" s="67"/>
      <c r="P502" s="67"/>
      <c r="Q502" s="67"/>
      <c r="R502" s="67"/>
      <c r="S502" s="67"/>
      <c r="T502" s="68"/>
      <c r="U502" s="37"/>
      <c r="V502" s="37"/>
      <c r="W502" s="37"/>
      <c r="X502" s="37"/>
      <c r="Y502" s="37"/>
      <c r="Z502" s="37"/>
      <c r="AA502" s="37"/>
      <c r="AB502" s="37"/>
      <c r="AC502" s="37"/>
      <c r="AD502" s="37"/>
      <c r="AE502" s="37"/>
      <c r="AT502" s="20" t="s">
        <v>121</v>
      </c>
      <c r="AU502" s="20" t="s">
        <v>85</v>
      </c>
    </row>
    <row r="503" spans="1:65" s="2" customFormat="1" ht="11.25" x14ac:dyDescent="0.2">
      <c r="A503" s="37"/>
      <c r="B503" s="38"/>
      <c r="C503" s="39"/>
      <c r="D503" s="194" t="s">
        <v>122</v>
      </c>
      <c r="E503" s="39"/>
      <c r="F503" s="195" t="s">
        <v>529</v>
      </c>
      <c r="G503" s="39"/>
      <c r="H503" s="39"/>
      <c r="I503" s="191"/>
      <c r="J503" s="39"/>
      <c r="K503" s="39"/>
      <c r="L503" s="42"/>
      <c r="M503" s="192"/>
      <c r="N503" s="193"/>
      <c r="O503" s="67"/>
      <c r="P503" s="67"/>
      <c r="Q503" s="67"/>
      <c r="R503" s="67"/>
      <c r="S503" s="67"/>
      <c r="T503" s="68"/>
      <c r="U503" s="37"/>
      <c r="V503" s="37"/>
      <c r="W503" s="37"/>
      <c r="X503" s="37"/>
      <c r="Y503" s="37"/>
      <c r="Z503" s="37"/>
      <c r="AA503" s="37"/>
      <c r="AB503" s="37"/>
      <c r="AC503" s="37"/>
      <c r="AD503" s="37"/>
      <c r="AE503" s="37"/>
      <c r="AT503" s="20" t="s">
        <v>122</v>
      </c>
      <c r="AU503" s="20" t="s">
        <v>85</v>
      </c>
    </row>
    <row r="504" spans="1:65" s="14" customFormat="1" ht="11.25" x14ac:dyDescent="0.2">
      <c r="B504" s="212"/>
      <c r="C504" s="213"/>
      <c r="D504" s="189" t="s">
        <v>157</v>
      </c>
      <c r="E504" s="214" t="s">
        <v>19</v>
      </c>
      <c r="F504" s="215" t="s">
        <v>530</v>
      </c>
      <c r="G504" s="213"/>
      <c r="H504" s="214" t="s">
        <v>19</v>
      </c>
      <c r="I504" s="216"/>
      <c r="J504" s="213"/>
      <c r="K504" s="213"/>
      <c r="L504" s="217"/>
      <c r="M504" s="218"/>
      <c r="N504" s="219"/>
      <c r="O504" s="219"/>
      <c r="P504" s="219"/>
      <c r="Q504" s="219"/>
      <c r="R504" s="219"/>
      <c r="S504" s="219"/>
      <c r="T504" s="220"/>
      <c r="AT504" s="221" t="s">
        <v>157</v>
      </c>
      <c r="AU504" s="221" t="s">
        <v>85</v>
      </c>
      <c r="AV504" s="14" t="s">
        <v>83</v>
      </c>
      <c r="AW504" s="14" t="s">
        <v>35</v>
      </c>
      <c r="AX504" s="14" t="s">
        <v>75</v>
      </c>
      <c r="AY504" s="221" t="s">
        <v>112</v>
      </c>
    </row>
    <row r="505" spans="1:65" s="13" customFormat="1" ht="11.25" x14ac:dyDescent="0.2">
      <c r="B505" s="201"/>
      <c r="C505" s="202"/>
      <c r="D505" s="189" t="s">
        <v>157</v>
      </c>
      <c r="E505" s="203" t="s">
        <v>19</v>
      </c>
      <c r="F505" s="204" t="s">
        <v>153</v>
      </c>
      <c r="G505" s="202"/>
      <c r="H505" s="205">
        <v>4</v>
      </c>
      <c r="I505" s="206"/>
      <c r="J505" s="202"/>
      <c r="K505" s="202"/>
      <c r="L505" s="207"/>
      <c r="M505" s="208"/>
      <c r="N505" s="209"/>
      <c r="O505" s="209"/>
      <c r="P505" s="209"/>
      <c r="Q505" s="209"/>
      <c r="R505" s="209"/>
      <c r="S505" s="209"/>
      <c r="T505" s="210"/>
      <c r="AT505" s="211" t="s">
        <v>157</v>
      </c>
      <c r="AU505" s="211" t="s">
        <v>85</v>
      </c>
      <c r="AV505" s="13" t="s">
        <v>85</v>
      </c>
      <c r="AW505" s="13" t="s">
        <v>35</v>
      </c>
      <c r="AX505" s="13" t="s">
        <v>75</v>
      </c>
      <c r="AY505" s="211" t="s">
        <v>112</v>
      </c>
    </row>
    <row r="506" spans="1:65" s="14" customFormat="1" ht="11.25" x14ac:dyDescent="0.2">
      <c r="B506" s="212"/>
      <c r="C506" s="213"/>
      <c r="D506" s="189" t="s">
        <v>157</v>
      </c>
      <c r="E506" s="214" t="s">
        <v>19</v>
      </c>
      <c r="F506" s="215" t="s">
        <v>531</v>
      </c>
      <c r="G506" s="213"/>
      <c r="H506" s="214" t="s">
        <v>19</v>
      </c>
      <c r="I506" s="216"/>
      <c r="J506" s="213"/>
      <c r="K506" s="213"/>
      <c r="L506" s="217"/>
      <c r="M506" s="218"/>
      <c r="N506" s="219"/>
      <c r="O506" s="219"/>
      <c r="P506" s="219"/>
      <c r="Q506" s="219"/>
      <c r="R506" s="219"/>
      <c r="S506" s="219"/>
      <c r="T506" s="220"/>
      <c r="AT506" s="221" t="s">
        <v>157</v>
      </c>
      <c r="AU506" s="221" t="s">
        <v>85</v>
      </c>
      <c r="AV506" s="14" t="s">
        <v>83</v>
      </c>
      <c r="AW506" s="14" t="s">
        <v>35</v>
      </c>
      <c r="AX506" s="14" t="s">
        <v>75</v>
      </c>
      <c r="AY506" s="221" t="s">
        <v>112</v>
      </c>
    </row>
    <row r="507" spans="1:65" s="13" customFormat="1" ht="11.25" x14ac:dyDescent="0.2">
      <c r="B507" s="201"/>
      <c r="C507" s="202"/>
      <c r="D507" s="189" t="s">
        <v>157</v>
      </c>
      <c r="E507" s="203" t="s">
        <v>19</v>
      </c>
      <c r="F507" s="204" t="s">
        <v>532</v>
      </c>
      <c r="G507" s="202"/>
      <c r="H507" s="205">
        <v>16</v>
      </c>
      <c r="I507" s="206"/>
      <c r="J507" s="202"/>
      <c r="K507" s="202"/>
      <c r="L507" s="207"/>
      <c r="M507" s="208"/>
      <c r="N507" s="209"/>
      <c r="O507" s="209"/>
      <c r="P507" s="209"/>
      <c r="Q507" s="209"/>
      <c r="R507" s="209"/>
      <c r="S507" s="209"/>
      <c r="T507" s="210"/>
      <c r="AT507" s="211" t="s">
        <v>157</v>
      </c>
      <c r="AU507" s="211" t="s">
        <v>85</v>
      </c>
      <c r="AV507" s="13" t="s">
        <v>85</v>
      </c>
      <c r="AW507" s="13" t="s">
        <v>35</v>
      </c>
      <c r="AX507" s="13" t="s">
        <v>75</v>
      </c>
      <c r="AY507" s="211" t="s">
        <v>112</v>
      </c>
    </row>
    <row r="508" spans="1:65" s="16" customFormat="1" ht="11.25" x14ac:dyDescent="0.2">
      <c r="B508" s="233"/>
      <c r="C508" s="234"/>
      <c r="D508" s="189" t="s">
        <v>157</v>
      </c>
      <c r="E508" s="235" t="s">
        <v>19</v>
      </c>
      <c r="F508" s="236" t="s">
        <v>232</v>
      </c>
      <c r="G508" s="234"/>
      <c r="H508" s="237">
        <v>20</v>
      </c>
      <c r="I508" s="238"/>
      <c r="J508" s="234"/>
      <c r="K508" s="234"/>
      <c r="L508" s="239"/>
      <c r="M508" s="240"/>
      <c r="N508" s="241"/>
      <c r="O508" s="241"/>
      <c r="P508" s="241"/>
      <c r="Q508" s="241"/>
      <c r="R508" s="241"/>
      <c r="S508" s="241"/>
      <c r="T508" s="242"/>
      <c r="AT508" s="243" t="s">
        <v>157</v>
      </c>
      <c r="AU508" s="243" t="s">
        <v>85</v>
      </c>
      <c r="AV508" s="16" t="s">
        <v>153</v>
      </c>
      <c r="AW508" s="16" t="s">
        <v>35</v>
      </c>
      <c r="AX508" s="16" t="s">
        <v>83</v>
      </c>
      <c r="AY508" s="243" t="s">
        <v>112</v>
      </c>
    </row>
    <row r="509" spans="1:65" s="2" customFormat="1" ht="24.2" customHeight="1" x14ac:dyDescent="0.2">
      <c r="A509" s="37"/>
      <c r="B509" s="38"/>
      <c r="C509" s="176" t="s">
        <v>533</v>
      </c>
      <c r="D509" s="176" t="s">
        <v>115</v>
      </c>
      <c r="E509" s="177" t="s">
        <v>534</v>
      </c>
      <c r="F509" s="178" t="s">
        <v>535</v>
      </c>
      <c r="G509" s="179" t="s">
        <v>305</v>
      </c>
      <c r="H509" s="180">
        <v>12</v>
      </c>
      <c r="I509" s="181"/>
      <c r="J509" s="182">
        <f>ROUND(I509*H509,2)</f>
        <v>0</v>
      </c>
      <c r="K509" s="178" t="s">
        <v>118</v>
      </c>
      <c r="L509" s="42"/>
      <c r="M509" s="183" t="s">
        <v>19</v>
      </c>
      <c r="N509" s="184" t="s">
        <v>46</v>
      </c>
      <c r="O509" s="67"/>
      <c r="P509" s="185">
        <f>O509*H509</f>
        <v>0</v>
      </c>
      <c r="Q509" s="185">
        <v>3.1199999999999999E-3</v>
      </c>
      <c r="R509" s="185">
        <f>Q509*H509</f>
        <v>3.7440000000000001E-2</v>
      </c>
      <c r="S509" s="185">
        <v>0</v>
      </c>
      <c r="T509" s="186">
        <f>S509*H509</f>
        <v>0</v>
      </c>
      <c r="U509" s="37"/>
      <c r="V509" s="37"/>
      <c r="W509" s="37"/>
      <c r="X509" s="37"/>
      <c r="Y509" s="37"/>
      <c r="Z509" s="37"/>
      <c r="AA509" s="37"/>
      <c r="AB509" s="37"/>
      <c r="AC509" s="37"/>
      <c r="AD509" s="37"/>
      <c r="AE509" s="37"/>
      <c r="AR509" s="187" t="s">
        <v>212</v>
      </c>
      <c r="AT509" s="187" t="s">
        <v>115</v>
      </c>
      <c r="AU509" s="187" t="s">
        <v>85</v>
      </c>
      <c r="AY509" s="20" t="s">
        <v>112</v>
      </c>
      <c r="BE509" s="188">
        <f>IF(N509="základní",J509,0)</f>
        <v>0</v>
      </c>
      <c r="BF509" s="188">
        <f>IF(N509="snížená",J509,0)</f>
        <v>0</v>
      </c>
      <c r="BG509" s="188">
        <f>IF(N509="zákl. přenesená",J509,0)</f>
        <v>0</v>
      </c>
      <c r="BH509" s="188">
        <f>IF(N509="sníž. přenesená",J509,0)</f>
        <v>0</v>
      </c>
      <c r="BI509" s="188">
        <f>IF(N509="nulová",J509,0)</f>
        <v>0</v>
      </c>
      <c r="BJ509" s="20" t="s">
        <v>83</v>
      </c>
      <c r="BK509" s="188">
        <f>ROUND(I509*H509,2)</f>
        <v>0</v>
      </c>
      <c r="BL509" s="20" t="s">
        <v>212</v>
      </c>
      <c r="BM509" s="187" t="s">
        <v>536</v>
      </c>
    </row>
    <row r="510" spans="1:65" s="2" customFormat="1" ht="19.5" x14ac:dyDescent="0.2">
      <c r="A510" s="37"/>
      <c r="B510" s="38"/>
      <c r="C510" s="39"/>
      <c r="D510" s="189" t="s">
        <v>121</v>
      </c>
      <c r="E510" s="39"/>
      <c r="F510" s="190" t="s">
        <v>537</v>
      </c>
      <c r="G510" s="39"/>
      <c r="H510" s="39"/>
      <c r="I510" s="191"/>
      <c r="J510" s="39"/>
      <c r="K510" s="39"/>
      <c r="L510" s="42"/>
      <c r="M510" s="192"/>
      <c r="N510" s="193"/>
      <c r="O510" s="67"/>
      <c r="P510" s="67"/>
      <c r="Q510" s="67"/>
      <c r="R510" s="67"/>
      <c r="S510" s="67"/>
      <c r="T510" s="68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T510" s="20" t="s">
        <v>121</v>
      </c>
      <c r="AU510" s="20" t="s">
        <v>85</v>
      </c>
    </row>
    <row r="511" spans="1:65" s="2" customFormat="1" ht="11.25" x14ac:dyDescent="0.2">
      <c r="A511" s="37"/>
      <c r="B511" s="38"/>
      <c r="C511" s="39"/>
      <c r="D511" s="194" t="s">
        <v>122</v>
      </c>
      <c r="E511" s="39"/>
      <c r="F511" s="195" t="s">
        <v>538</v>
      </c>
      <c r="G511" s="39"/>
      <c r="H511" s="39"/>
      <c r="I511" s="191"/>
      <c r="J511" s="39"/>
      <c r="K511" s="39"/>
      <c r="L511" s="42"/>
      <c r="M511" s="192"/>
      <c r="N511" s="193"/>
      <c r="O511" s="67"/>
      <c r="P511" s="67"/>
      <c r="Q511" s="67"/>
      <c r="R511" s="67"/>
      <c r="S511" s="67"/>
      <c r="T511" s="68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T511" s="20" t="s">
        <v>122</v>
      </c>
      <c r="AU511" s="20" t="s">
        <v>85</v>
      </c>
    </row>
    <row r="512" spans="1:65" s="2" customFormat="1" ht="24.2" customHeight="1" x14ac:dyDescent="0.2">
      <c r="A512" s="37"/>
      <c r="B512" s="38"/>
      <c r="C512" s="176" t="s">
        <v>539</v>
      </c>
      <c r="D512" s="176" t="s">
        <v>115</v>
      </c>
      <c r="E512" s="177" t="s">
        <v>540</v>
      </c>
      <c r="F512" s="178" t="s">
        <v>541</v>
      </c>
      <c r="G512" s="179" t="s">
        <v>189</v>
      </c>
      <c r="H512" s="180">
        <v>3.8639999999999999</v>
      </c>
      <c r="I512" s="181"/>
      <c r="J512" s="182">
        <f>ROUND(I512*H512,2)</f>
        <v>0</v>
      </c>
      <c r="K512" s="178" t="s">
        <v>118</v>
      </c>
      <c r="L512" s="42"/>
      <c r="M512" s="183" t="s">
        <v>19</v>
      </c>
      <c r="N512" s="184" t="s">
        <v>46</v>
      </c>
      <c r="O512" s="67"/>
      <c r="P512" s="185">
        <f>O512*H512</f>
        <v>0</v>
      </c>
      <c r="Q512" s="185">
        <v>0</v>
      </c>
      <c r="R512" s="185">
        <f>Q512*H512</f>
        <v>0</v>
      </c>
      <c r="S512" s="185">
        <v>0</v>
      </c>
      <c r="T512" s="186">
        <f>S512*H512</f>
        <v>0</v>
      </c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R512" s="187" t="s">
        <v>212</v>
      </c>
      <c r="AT512" s="187" t="s">
        <v>115</v>
      </c>
      <c r="AU512" s="187" t="s">
        <v>85</v>
      </c>
      <c r="AY512" s="20" t="s">
        <v>112</v>
      </c>
      <c r="BE512" s="188">
        <f>IF(N512="základní",J512,0)</f>
        <v>0</v>
      </c>
      <c r="BF512" s="188">
        <f>IF(N512="snížená",J512,0)</f>
        <v>0</v>
      </c>
      <c r="BG512" s="188">
        <f>IF(N512="zákl. přenesená",J512,0)</f>
        <v>0</v>
      </c>
      <c r="BH512" s="188">
        <f>IF(N512="sníž. přenesená",J512,0)</f>
        <v>0</v>
      </c>
      <c r="BI512" s="188">
        <f>IF(N512="nulová",J512,0)</f>
        <v>0</v>
      </c>
      <c r="BJ512" s="20" t="s">
        <v>83</v>
      </c>
      <c r="BK512" s="188">
        <f>ROUND(I512*H512,2)</f>
        <v>0</v>
      </c>
      <c r="BL512" s="20" t="s">
        <v>212</v>
      </c>
      <c r="BM512" s="187" t="s">
        <v>542</v>
      </c>
    </row>
    <row r="513" spans="1:65" s="2" customFormat="1" ht="29.25" x14ac:dyDescent="0.2">
      <c r="A513" s="37"/>
      <c r="B513" s="38"/>
      <c r="C513" s="39"/>
      <c r="D513" s="189" t="s">
        <v>121</v>
      </c>
      <c r="E513" s="39"/>
      <c r="F513" s="190" t="s">
        <v>543</v>
      </c>
      <c r="G513" s="39"/>
      <c r="H513" s="39"/>
      <c r="I513" s="191"/>
      <c r="J513" s="39"/>
      <c r="K513" s="39"/>
      <c r="L513" s="42"/>
      <c r="M513" s="192"/>
      <c r="N513" s="193"/>
      <c r="O513" s="67"/>
      <c r="P513" s="67"/>
      <c r="Q513" s="67"/>
      <c r="R513" s="67"/>
      <c r="S513" s="67"/>
      <c r="T513" s="68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T513" s="20" t="s">
        <v>121</v>
      </c>
      <c r="AU513" s="20" t="s">
        <v>85</v>
      </c>
    </row>
    <row r="514" spans="1:65" s="2" customFormat="1" ht="11.25" x14ac:dyDescent="0.2">
      <c r="A514" s="37"/>
      <c r="B514" s="38"/>
      <c r="C514" s="39"/>
      <c r="D514" s="194" t="s">
        <v>122</v>
      </c>
      <c r="E514" s="39"/>
      <c r="F514" s="195" t="s">
        <v>544</v>
      </c>
      <c r="G514" s="39"/>
      <c r="H514" s="39"/>
      <c r="I514" s="191"/>
      <c r="J514" s="39"/>
      <c r="K514" s="39"/>
      <c r="L514" s="42"/>
      <c r="M514" s="192"/>
      <c r="N514" s="193"/>
      <c r="O514" s="67"/>
      <c r="P514" s="67"/>
      <c r="Q514" s="67"/>
      <c r="R514" s="67"/>
      <c r="S514" s="67"/>
      <c r="T514" s="68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T514" s="20" t="s">
        <v>122</v>
      </c>
      <c r="AU514" s="20" t="s">
        <v>85</v>
      </c>
    </row>
    <row r="515" spans="1:65" s="12" customFormat="1" ht="22.9" customHeight="1" x14ac:dyDescent="0.2">
      <c r="B515" s="160"/>
      <c r="C515" s="161"/>
      <c r="D515" s="162" t="s">
        <v>74</v>
      </c>
      <c r="E515" s="174" t="s">
        <v>545</v>
      </c>
      <c r="F515" s="174" t="s">
        <v>546</v>
      </c>
      <c r="G515" s="161"/>
      <c r="H515" s="161"/>
      <c r="I515" s="164"/>
      <c r="J515" s="175">
        <f>BK515</f>
        <v>0</v>
      </c>
      <c r="K515" s="161"/>
      <c r="L515" s="166"/>
      <c r="M515" s="167"/>
      <c r="N515" s="168"/>
      <c r="O515" s="168"/>
      <c r="P515" s="169">
        <f>SUM(P516:P630)</f>
        <v>0</v>
      </c>
      <c r="Q515" s="168"/>
      <c r="R515" s="169">
        <f>SUM(R516:R630)</f>
        <v>8.2570319999999989E-2</v>
      </c>
      <c r="S515" s="168"/>
      <c r="T515" s="170">
        <f>SUM(T516:T630)</f>
        <v>5.0936245000000007</v>
      </c>
      <c r="AR515" s="171" t="s">
        <v>85</v>
      </c>
      <c r="AT515" s="172" t="s">
        <v>74</v>
      </c>
      <c r="AU515" s="172" t="s">
        <v>83</v>
      </c>
      <c r="AY515" s="171" t="s">
        <v>112</v>
      </c>
      <c r="BK515" s="173">
        <f>SUM(BK516:BK630)</f>
        <v>0</v>
      </c>
    </row>
    <row r="516" spans="1:65" s="2" customFormat="1" ht="16.5" customHeight="1" x14ac:dyDescent="0.2">
      <c r="A516" s="37"/>
      <c r="B516" s="38"/>
      <c r="C516" s="176" t="s">
        <v>547</v>
      </c>
      <c r="D516" s="176" t="s">
        <v>115</v>
      </c>
      <c r="E516" s="177" t="s">
        <v>548</v>
      </c>
      <c r="F516" s="178" t="s">
        <v>549</v>
      </c>
      <c r="G516" s="179" t="s">
        <v>152</v>
      </c>
      <c r="H516" s="180">
        <v>536.17100000000005</v>
      </c>
      <c r="I516" s="181"/>
      <c r="J516" s="182">
        <f>ROUND(I516*H516,2)</f>
        <v>0</v>
      </c>
      <c r="K516" s="178" t="s">
        <v>118</v>
      </c>
      <c r="L516" s="42"/>
      <c r="M516" s="183" t="s">
        <v>19</v>
      </c>
      <c r="N516" s="184" t="s">
        <v>46</v>
      </c>
      <c r="O516" s="67"/>
      <c r="P516" s="185">
        <f>O516*H516</f>
        <v>0</v>
      </c>
      <c r="Q516" s="185">
        <v>0</v>
      </c>
      <c r="R516" s="185">
        <f>Q516*H516</f>
        <v>0</v>
      </c>
      <c r="S516" s="185">
        <v>9.4999999999999998E-3</v>
      </c>
      <c r="T516" s="186">
        <f>S516*H516</f>
        <v>5.0936245000000007</v>
      </c>
      <c r="U516" s="37"/>
      <c r="V516" s="37"/>
      <c r="W516" s="37"/>
      <c r="X516" s="37"/>
      <c r="Y516" s="37"/>
      <c r="Z516" s="37"/>
      <c r="AA516" s="37"/>
      <c r="AB516" s="37"/>
      <c r="AC516" s="37"/>
      <c r="AD516" s="37"/>
      <c r="AE516" s="37"/>
      <c r="AR516" s="187" t="s">
        <v>212</v>
      </c>
      <c r="AT516" s="187" t="s">
        <v>115</v>
      </c>
      <c r="AU516" s="187" t="s">
        <v>85</v>
      </c>
      <c r="AY516" s="20" t="s">
        <v>112</v>
      </c>
      <c r="BE516" s="188">
        <f>IF(N516="základní",J516,0)</f>
        <v>0</v>
      </c>
      <c r="BF516" s="188">
        <f>IF(N516="snížená",J516,0)</f>
        <v>0</v>
      </c>
      <c r="BG516" s="188">
        <f>IF(N516="zákl. přenesená",J516,0)</f>
        <v>0</v>
      </c>
      <c r="BH516" s="188">
        <f>IF(N516="sníž. přenesená",J516,0)</f>
        <v>0</v>
      </c>
      <c r="BI516" s="188">
        <f>IF(N516="nulová",J516,0)</f>
        <v>0</v>
      </c>
      <c r="BJ516" s="20" t="s">
        <v>83</v>
      </c>
      <c r="BK516" s="188">
        <f>ROUND(I516*H516,2)</f>
        <v>0</v>
      </c>
      <c r="BL516" s="20" t="s">
        <v>212</v>
      </c>
      <c r="BM516" s="187" t="s">
        <v>550</v>
      </c>
    </row>
    <row r="517" spans="1:65" s="2" customFormat="1" ht="11.25" x14ac:dyDescent="0.2">
      <c r="A517" s="37"/>
      <c r="B517" s="38"/>
      <c r="C517" s="39"/>
      <c r="D517" s="189" t="s">
        <v>121</v>
      </c>
      <c r="E517" s="39"/>
      <c r="F517" s="190" t="s">
        <v>551</v>
      </c>
      <c r="G517" s="39"/>
      <c r="H517" s="39"/>
      <c r="I517" s="191"/>
      <c r="J517" s="39"/>
      <c r="K517" s="39"/>
      <c r="L517" s="42"/>
      <c r="M517" s="192"/>
      <c r="N517" s="193"/>
      <c r="O517" s="67"/>
      <c r="P517" s="67"/>
      <c r="Q517" s="67"/>
      <c r="R517" s="67"/>
      <c r="S517" s="67"/>
      <c r="T517" s="68"/>
      <c r="U517" s="37"/>
      <c r="V517" s="37"/>
      <c r="W517" s="37"/>
      <c r="X517" s="37"/>
      <c r="Y517" s="37"/>
      <c r="Z517" s="37"/>
      <c r="AA517" s="37"/>
      <c r="AB517" s="37"/>
      <c r="AC517" s="37"/>
      <c r="AD517" s="37"/>
      <c r="AE517" s="37"/>
      <c r="AT517" s="20" t="s">
        <v>121</v>
      </c>
      <c r="AU517" s="20" t="s">
        <v>85</v>
      </c>
    </row>
    <row r="518" spans="1:65" s="2" customFormat="1" ht="11.25" x14ac:dyDescent="0.2">
      <c r="A518" s="37"/>
      <c r="B518" s="38"/>
      <c r="C518" s="39"/>
      <c r="D518" s="194" t="s">
        <v>122</v>
      </c>
      <c r="E518" s="39"/>
      <c r="F518" s="195" t="s">
        <v>552</v>
      </c>
      <c r="G518" s="39"/>
      <c r="H518" s="39"/>
      <c r="I518" s="191"/>
      <c r="J518" s="39"/>
      <c r="K518" s="39"/>
      <c r="L518" s="42"/>
      <c r="M518" s="192"/>
      <c r="N518" s="193"/>
      <c r="O518" s="67"/>
      <c r="P518" s="67"/>
      <c r="Q518" s="67"/>
      <c r="R518" s="67"/>
      <c r="S518" s="67"/>
      <c r="T518" s="68"/>
      <c r="U518" s="37"/>
      <c r="V518" s="37"/>
      <c r="W518" s="37"/>
      <c r="X518" s="37"/>
      <c r="Y518" s="37"/>
      <c r="Z518" s="37"/>
      <c r="AA518" s="37"/>
      <c r="AB518" s="37"/>
      <c r="AC518" s="37"/>
      <c r="AD518" s="37"/>
      <c r="AE518" s="37"/>
      <c r="AT518" s="20" t="s">
        <v>122</v>
      </c>
      <c r="AU518" s="20" t="s">
        <v>85</v>
      </c>
    </row>
    <row r="519" spans="1:65" s="14" customFormat="1" ht="11.25" x14ac:dyDescent="0.2">
      <c r="B519" s="212"/>
      <c r="C519" s="213"/>
      <c r="D519" s="189" t="s">
        <v>157</v>
      </c>
      <c r="E519" s="214" t="s">
        <v>19</v>
      </c>
      <c r="F519" s="215" t="s">
        <v>256</v>
      </c>
      <c r="G519" s="213"/>
      <c r="H519" s="214" t="s">
        <v>19</v>
      </c>
      <c r="I519" s="216"/>
      <c r="J519" s="213"/>
      <c r="K519" s="213"/>
      <c r="L519" s="217"/>
      <c r="M519" s="218"/>
      <c r="N519" s="219"/>
      <c r="O519" s="219"/>
      <c r="P519" s="219"/>
      <c r="Q519" s="219"/>
      <c r="R519" s="219"/>
      <c r="S519" s="219"/>
      <c r="T519" s="220"/>
      <c r="AT519" s="221" t="s">
        <v>157</v>
      </c>
      <c r="AU519" s="221" t="s">
        <v>85</v>
      </c>
      <c r="AV519" s="14" t="s">
        <v>83</v>
      </c>
      <c r="AW519" s="14" t="s">
        <v>35</v>
      </c>
      <c r="AX519" s="14" t="s">
        <v>75</v>
      </c>
      <c r="AY519" s="221" t="s">
        <v>112</v>
      </c>
    </row>
    <row r="520" spans="1:65" s="13" customFormat="1" ht="11.25" x14ac:dyDescent="0.2">
      <c r="B520" s="201"/>
      <c r="C520" s="202"/>
      <c r="D520" s="189" t="s">
        <v>157</v>
      </c>
      <c r="E520" s="203" t="s">
        <v>19</v>
      </c>
      <c r="F520" s="204" t="s">
        <v>257</v>
      </c>
      <c r="G520" s="202"/>
      <c r="H520" s="205">
        <v>413.04</v>
      </c>
      <c r="I520" s="206"/>
      <c r="J520" s="202"/>
      <c r="K520" s="202"/>
      <c r="L520" s="207"/>
      <c r="M520" s="208"/>
      <c r="N520" s="209"/>
      <c r="O520" s="209"/>
      <c r="P520" s="209"/>
      <c r="Q520" s="209"/>
      <c r="R520" s="209"/>
      <c r="S520" s="209"/>
      <c r="T520" s="210"/>
      <c r="AT520" s="211" t="s">
        <v>157</v>
      </c>
      <c r="AU520" s="211" t="s">
        <v>85</v>
      </c>
      <c r="AV520" s="13" t="s">
        <v>85</v>
      </c>
      <c r="AW520" s="13" t="s">
        <v>35</v>
      </c>
      <c r="AX520" s="13" t="s">
        <v>75</v>
      </c>
      <c r="AY520" s="211" t="s">
        <v>112</v>
      </c>
    </row>
    <row r="521" spans="1:65" s="14" customFormat="1" ht="11.25" x14ac:dyDescent="0.2">
      <c r="B521" s="212"/>
      <c r="C521" s="213"/>
      <c r="D521" s="189" t="s">
        <v>157</v>
      </c>
      <c r="E521" s="214" t="s">
        <v>19</v>
      </c>
      <c r="F521" s="215" t="s">
        <v>258</v>
      </c>
      <c r="G521" s="213"/>
      <c r="H521" s="214" t="s">
        <v>19</v>
      </c>
      <c r="I521" s="216"/>
      <c r="J521" s="213"/>
      <c r="K521" s="213"/>
      <c r="L521" s="217"/>
      <c r="M521" s="218"/>
      <c r="N521" s="219"/>
      <c r="O521" s="219"/>
      <c r="P521" s="219"/>
      <c r="Q521" s="219"/>
      <c r="R521" s="219"/>
      <c r="S521" s="219"/>
      <c r="T521" s="220"/>
      <c r="AT521" s="221" t="s">
        <v>157</v>
      </c>
      <c r="AU521" s="221" t="s">
        <v>85</v>
      </c>
      <c r="AV521" s="14" t="s">
        <v>83</v>
      </c>
      <c r="AW521" s="14" t="s">
        <v>35</v>
      </c>
      <c r="AX521" s="14" t="s">
        <v>75</v>
      </c>
      <c r="AY521" s="221" t="s">
        <v>112</v>
      </c>
    </row>
    <row r="522" spans="1:65" s="13" customFormat="1" ht="11.25" x14ac:dyDescent="0.2">
      <c r="B522" s="201"/>
      <c r="C522" s="202"/>
      <c r="D522" s="189" t="s">
        <v>157</v>
      </c>
      <c r="E522" s="203" t="s">
        <v>19</v>
      </c>
      <c r="F522" s="204" t="s">
        <v>259</v>
      </c>
      <c r="G522" s="202"/>
      <c r="H522" s="205">
        <v>-61.341999999999999</v>
      </c>
      <c r="I522" s="206"/>
      <c r="J522" s="202"/>
      <c r="K522" s="202"/>
      <c r="L522" s="207"/>
      <c r="M522" s="208"/>
      <c r="N522" s="209"/>
      <c r="O522" s="209"/>
      <c r="P522" s="209"/>
      <c r="Q522" s="209"/>
      <c r="R522" s="209"/>
      <c r="S522" s="209"/>
      <c r="T522" s="210"/>
      <c r="AT522" s="211" t="s">
        <v>157</v>
      </c>
      <c r="AU522" s="211" t="s">
        <v>85</v>
      </c>
      <c r="AV522" s="13" t="s">
        <v>85</v>
      </c>
      <c r="AW522" s="13" t="s">
        <v>35</v>
      </c>
      <c r="AX522" s="13" t="s">
        <v>75</v>
      </c>
      <c r="AY522" s="211" t="s">
        <v>112</v>
      </c>
    </row>
    <row r="523" spans="1:65" s="14" customFormat="1" ht="11.25" x14ac:dyDescent="0.2">
      <c r="B523" s="212"/>
      <c r="C523" s="213"/>
      <c r="D523" s="189" t="s">
        <v>157</v>
      </c>
      <c r="E523" s="214" t="s">
        <v>19</v>
      </c>
      <c r="F523" s="215" t="s">
        <v>260</v>
      </c>
      <c r="G523" s="213"/>
      <c r="H523" s="214" t="s">
        <v>19</v>
      </c>
      <c r="I523" s="216"/>
      <c r="J523" s="213"/>
      <c r="K523" s="213"/>
      <c r="L523" s="217"/>
      <c r="M523" s="218"/>
      <c r="N523" s="219"/>
      <c r="O523" s="219"/>
      <c r="P523" s="219"/>
      <c r="Q523" s="219"/>
      <c r="R523" s="219"/>
      <c r="S523" s="219"/>
      <c r="T523" s="220"/>
      <c r="AT523" s="221" t="s">
        <v>157</v>
      </c>
      <c r="AU523" s="221" t="s">
        <v>85</v>
      </c>
      <c r="AV523" s="14" t="s">
        <v>83</v>
      </c>
      <c r="AW523" s="14" t="s">
        <v>35</v>
      </c>
      <c r="AX523" s="14" t="s">
        <v>75</v>
      </c>
      <c r="AY523" s="221" t="s">
        <v>112</v>
      </c>
    </row>
    <row r="524" spans="1:65" s="13" customFormat="1" ht="11.25" x14ac:dyDescent="0.2">
      <c r="B524" s="201"/>
      <c r="C524" s="202"/>
      <c r="D524" s="189" t="s">
        <v>157</v>
      </c>
      <c r="E524" s="203" t="s">
        <v>19</v>
      </c>
      <c r="F524" s="204" t="s">
        <v>261</v>
      </c>
      <c r="G524" s="202"/>
      <c r="H524" s="205">
        <v>-48.654000000000003</v>
      </c>
      <c r="I524" s="206"/>
      <c r="J524" s="202"/>
      <c r="K524" s="202"/>
      <c r="L524" s="207"/>
      <c r="M524" s="208"/>
      <c r="N524" s="209"/>
      <c r="O524" s="209"/>
      <c r="P524" s="209"/>
      <c r="Q524" s="209"/>
      <c r="R524" s="209"/>
      <c r="S524" s="209"/>
      <c r="T524" s="210"/>
      <c r="AT524" s="211" t="s">
        <v>157</v>
      </c>
      <c r="AU524" s="211" t="s">
        <v>85</v>
      </c>
      <c r="AV524" s="13" t="s">
        <v>85</v>
      </c>
      <c r="AW524" s="13" t="s">
        <v>35</v>
      </c>
      <c r="AX524" s="13" t="s">
        <v>75</v>
      </c>
      <c r="AY524" s="211" t="s">
        <v>112</v>
      </c>
    </row>
    <row r="525" spans="1:65" s="14" customFormat="1" ht="11.25" x14ac:dyDescent="0.2">
      <c r="B525" s="212"/>
      <c r="C525" s="213"/>
      <c r="D525" s="189" t="s">
        <v>157</v>
      </c>
      <c r="E525" s="214" t="s">
        <v>19</v>
      </c>
      <c r="F525" s="215" t="s">
        <v>262</v>
      </c>
      <c r="G525" s="213"/>
      <c r="H525" s="214" t="s">
        <v>19</v>
      </c>
      <c r="I525" s="216"/>
      <c r="J525" s="213"/>
      <c r="K525" s="213"/>
      <c r="L525" s="217"/>
      <c r="M525" s="218"/>
      <c r="N525" s="219"/>
      <c r="O525" s="219"/>
      <c r="P525" s="219"/>
      <c r="Q525" s="219"/>
      <c r="R525" s="219"/>
      <c r="S525" s="219"/>
      <c r="T525" s="220"/>
      <c r="AT525" s="221" t="s">
        <v>157</v>
      </c>
      <c r="AU525" s="221" t="s">
        <v>85</v>
      </c>
      <c r="AV525" s="14" t="s">
        <v>83</v>
      </c>
      <c r="AW525" s="14" t="s">
        <v>35</v>
      </c>
      <c r="AX525" s="14" t="s">
        <v>75</v>
      </c>
      <c r="AY525" s="221" t="s">
        <v>112</v>
      </c>
    </row>
    <row r="526" spans="1:65" s="13" customFormat="1" ht="11.25" x14ac:dyDescent="0.2">
      <c r="B526" s="201"/>
      <c r="C526" s="202"/>
      <c r="D526" s="189" t="s">
        <v>157</v>
      </c>
      <c r="E526" s="203" t="s">
        <v>19</v>
      </c>
      <c r="F526" s="204" t="s">
        <v>263</v>
      </c>
      <c r="G526" s="202"/>
      <c r="H526" s="205">
        <v>-34.502000000000002</v>
      </c>
      <c r="I526" s="206"/>
      <c r="J526" s="202"/>
      <c r="K526" s="202"/>
      <c r="L526" s="207"/>
      <c r="M526" s="208"/>
      <c r="N526" s="209"/>
      <c r="O526" s="209"/>
      <c r="P526" s="209"/>
      <c r="Q526" s="209"/>
      <c r="R526" s="209"/>
      <c r="S526" s="209"/>
      <c r="T526" s="210"/>
      <c r="AT526" s="211" t="s">
        <v>157</v>
      </c>
      <c r="AU526" s="211" t="s">
        <v>85</v>
      </c>
      <c r="AV526" s="13" t="s">
        <v>85</v>
      </c>
      <c r="AW526" s="13" t="s">
        <v>35</v>
      </c>
      <c r="AX526" s="13" t="s">
        <v>75</v>
      </c>
      <c r="AY526" s="211" t="s">
        <v>112</v>
      </c>
    </row>
    <row r="527" spans="1:65" s="14" customFormat="1" ht="11.25" x14ac:dyDescent="0.2">
      <c r="B527" s="212"/>
      <c r="C527" s="213"/>
      <c r="D527" s="189" t="s">
        <v>157</v>
      </c>
      <c r="E527" s="214" t="s">
        <v>19</v>
      </c>
      <c r="F527" s="215" t="s">
        <v>264</v>
      </c>
      <c r="G527" s="213"/>
      <c r="H527" s="214" t="s">
        <v>19</v>
      </c>
      <c r="I527" s="216"/>
      <c r="J527" s="213"/>
      <c r="K527" s="213"/>
      <c r="L527" s="217"/>
      <c r="M527" s="218"/>
      <c r="N527" s="219"/>
      <c r="O527" s="219"/>
      <c r="P527" s="219"/>
      <c r="Q527" s="219"/>
      <c r="R527" s="219"/>
      <c r="S527" s="219"/>
      <c r="T527" s="220"/>
      <c r="AT527" s="221" t="s">
        <v>157</v>
      </c>
      <c r="AU527" s="221" t="s">
        <v>85</v>
      </c>
      <c r="AV527" s="14" t="s">
        <v>83</v>
      </c>
      <c r="AW527" s="14" t="s">
        <v>35</v>
      </c>
      <c r="AX527" s="14" t="s">
        <v>75</v>
      </c>
      <c r="AY527" s="221" t="s">
        <v>112</v>
      </c>
    </row>
    <row r="528" spans="1:65" s="13" customFormat="1" ht="11.25" x14ac:dyDescent="0.2">
      <c r="B528" s="201"/>
      <c r="C528" s="202"/>
      <c r="D528" s="189" t="s">
        <v>157</v>
      </c>
      <c r="E528" s="203" t="s">
        <v>19</v>
      </c>
      <c r="F528" s="204" t="s">
        <v>265</v>
      </c>
      <c r="G528" s="202"/>
      <c r="H528" s="205">
        <v>-0.627</v>
      </c>
      <c r="I528" s="206"/>
      <c r="J528" s="202"/>
      <c r="K528" s="202"/>
      <c r="L528" s="207"/>
      <c r="M528" s="208"/>
      <c r="N528" s="209"/>
      <c r="O528" s="209"/>
      <c r="P528" s="209"/>
      <c r="Q528" s="209"/>
      <c r="R528" s="209"/>
      <c r="S528" s="209"/>
      <c r="T528" s="210"/>
      <c r="AT528" s="211" t="s">
        <v>157</v>
      </c>
      <c r="AU528" s="211" t="s">
        <v>85</v>
      </c>
      <c r="AV528" s="13" t="s">
        <v>85</v>
      </c>
      <c r="AW528" s="13" t="s">
        <v>35</v>
      </c>
      <c r="AX528" s="13" t="s">
        <v>75</v>
      </c>
      <c r="AY528" s="211" t="s">
        <v>112</v>
      </c>
    </row>
    <row r="529" spans="2:51" s="14" customFormat="1" ht="11.25" x14ac:dyDescent="0.2">
      <c r="B529" s="212"/>
      <c r="C529" s="213"/>
      <c r="D529" s="189" t="s">
        <v>157</v>
      </c>
      <c r="E529" s="214" t="s">
        <v>19</v>
      </c>
      <c r="F529" s="215" t="s">
        <v>266</v>
      </c>
      <c r="G529" s="213"/>
      <c r="H529" s="214" t="s">
        <v>19</v>
      </c>
      <c r="I529" s="216"/>
      <c r="J529" s="213"/>
      <c r="K529" s="213"/>
      <c r="L529" s="217"/>
      <c r="M529" s="218"/>
      <c r="N529" s="219"/>
      <c r="O529" s="219"/>
      <c r="P529" s="219"/>
      <c r="Q529" s="219"/>
      <c r="R529" s="219"/>
      <c r="S529" s="219"/>
      <c r="T529" s="220"/>
      <c r="AT529" s="221" t="s">
        <v>157</v>
      </c>
      <c r="AU529" s="221" t="s">
        <v>85</v>
      </c>
      <c r="AV529" s="14" t="s">
        <v>83</v>
      </c>
      <c r="AW529" s="14" t="s">
        <v>35</v>
      </c>
      <c r="AX529" s="14" t="s">
        <v>75</v>
      </c>
      <c r="AY529" s="221" t="s">
        <v>112</v>
      </c>
    </row>
    <row r="530" spans="2:51" s="13" customFormat="1" ht="11.25" x14ac:dyDescent="0.2">
      <c r="B530" s="201"/>
      <c r="C530" s="202"/>
      <c r="D530" s="189" t="s">
        <v>157</v>
      </c>
      <c r="E530" s="203" t="s">
        <v>19</v>
      </c>
      <c r="F530" s="204" t="s">
        <v>267</v>
      </c>
      <c r="G530" s="202"/>
      <c r="H530" s="205">
        <v>-3.6819999999999999</v>
      </c>
      <c r="I530" s="206"/>
      <c r="J530" s="202"/>
      <c r="K530" s="202"/>
      <c r="L530" s="207"/>
      <c r="M530" s="208"/>
      <c r="N530" s="209"/>
      <c r="O530" s="209"/>
      <c r="P530" s="209"/>
      <c r="Q530" s="209"/>
      <c r="R530" s="209"/>
      <c r="S530" s="209"/>
      <c r="T530" s="210"/>
      <c r="AT530" s="211" t="s">
        <v>157</v>
      </c>
      <c r="AU530" s="211" t="s">
        <v>85</v>
      </c>
      <c r="AV530" s="13" t="s">
        <v>85</v>
      </c>
      <c r="AW530" s="13" t="s">
        <v>35</v>
      </c>
      <c r="AX530" s="13" t="s">
        <v>75</v>
      </c>
      <c r="AY530" s="211" t="s">
        <v>112</v>
      </c>
    </row>
    <row r="531" spans="2:51" s="14" customFormat="1" ht="11.25" x14ac:dyDescent="0.2">
      <c r="B531" s="212"/>
      <c r="C531" s="213"/>
      <c r="D531" s="189" t="s">
        <v>157</v>
      </c>
      <c r="E531" s="214" t="s">
        <v>19</v>
      </c>
      <c r="F531" s="215" t="s">
        <v>268</v>
      </c>
      <c r="G531" s="213"/>
      <c r="H531" s="214" t="s">
        <v>19</v>
      </c>
      <c r="I531" s="216"/>
      <c r="J531" s="213"/>
      <c r="K531" s="213"/>
      <c r="L531" s="217"/>
      <c r="M531" s="218"/>
      <c r="N531" s="219"/>
      <c r="O531" s="219"/>
      <c r="P531" s="219"/>
      <c r="Q531" s="219"/>
      <c r="R531" s="219"/>
      <c r="S531" s="219"/>
      <c r="T531" s="220"/>
      <c r="AT531" s="221" t="s">
        <v>157</v>
      </c>
      <c r="AU531" s="221" t="s">
        <v>85</v>
      </c>
      <c r="AV531" s="14" t="s">
        <v>83</v>
      </c>
      <c r="AW531" s="14" t="s">
        <v>35</v>
      </c>
      <c r="AX531" s="14" t="s">
        <v>75</v>
      </c>
      <c r="AY531" s="221" t="s">
        <v>112</v>
      </c>
    </row>
    <row r="532" spans="2:51" s="13" customFormat="1" ht="11.25" x14ac:dyDescent="0.2">
      <c r="B532" s="201"/>
      <c r="C532" s="202"/>
      <c r="D532" s="189" t="s">
        <v>157</v>
      </c>
      <c r="E532" s="203" t="s">
        <v>19</v>
      </c>
      <c r="F532" s="204" t="s">
        <v>269</v>
      </c>
      <c r="G532" s="202"/>
      <c r="H532" s="205">
        <v>-0.58399999999999996</v>
      </c>
      <c r="I532" s="206"/>
      <c r="J532" s="202"/>
      <c r="K532" s="202"/>
      <c r="L532" s="207"/>
      <c r="M532" s="208"/>
      <c r="N532" s="209"/>
      <c r="O532" s="209"/>
      <c r="P532" s="209"/>
      <c r="Q532" s="209"/>
      <c r="R532" s="209"/>
      <c r="S532" s="209"/>
      <c r="T532" s="210"/>
      <c r="AT532" s="211" t="s">
        <v>157</v>
      </c>
      <c r="AU532" s="211" t="s">
        <v>85</v>
      </c>
      <c r="AV532" s="13" t="s">
        <v>85</v>
      </c>
      <c r="AW532" s="13" t="s">
        <v>35</v>
      </c>
      <c r="AX532" s="13" t="s">
        <v>75</v>
      </c>
      <c r="AY532" s="211" t="s">
        <v>112</v>
      </c>
    </row>
    <row r="533" spans="2:51" s="13" customFormat="1" ht="11.25" x14ac:dyDescent="0.2">
      <c r="B533" s="201"/>
      <c r="C533" s="202"/>
      <c r="D533" s="189" t="s">
        <v>157</v>
      </c>
      <c r="E533" s="203" t="s">
        <v>19</v>
      </c>
      <c r="F533" s="204" t="s">
        <v>270</v>
      </c>
      <c r="G533" s="202"/>
      <c r="H533" s="205">
        <v>-1.5009999999999999</v>
      </c>
      <c r="I533" s="206"/>
      <c r="J533" s="202"/>
      <c r="K533" s="202"/>
      <c r="L533" s="207"/>
      <c r="M533" s="208"/>
      <c r="N533" s="209"/>
      <c r="O533" s="209"/>
      <c r="P533" s="209"/>
      <c r="Q533" s="209"/>
      <c r="R533" s="209"/>
      <c r="S533" s="209"/>
      <c r="T533" s="210"/>
      <c r="AT533" s="211" t="s">
        <v>157</v>
      </c>
      <c r="AU533" s="211" t="s">
        <v>85</v>
      </c>
      <c r="AV533" s="13" t="s">
        <v>85</v>
      </c>
      <c r="AW533" s="13" t="s">
        <v>35</v>
      </c>
      <c r="AX533" s="13" t="s">
        <v>75</v>
      </c>
      <c r="AY533" s="211" t="s">
        <v>112</v>
      </c>
    </row>
    <row r="534" spans="2:51" s="14" customFormat="1" ht="11.25" x14ac:dyDescent="0.2">
      <c r="B534" s="212"/>
      <c r="C534" s="213"/>
      <c r="D534" s="189" t="s">
        <v>157</v>
      </c>
      <c r="E534" s="214" t="s">
        <v>19</v>
      </c>
      <c r="F534" s="215" t="s">
        <v>271</v>
      </c>
      <c r="G534" s="213"/>
      <c r="H534" s="214" t="s">
        <v>19</v>
      </c>
      <c r="I534" s="216"/>
      <c r="J534" s="213"/>
      <c r="K534" s="213"/>
      <c r="L534" s="217"/>
      <c r="M534" s="218"/>
      <c r="N534" s="219"/>
      <c r="O534" s="219"/>
      <c r="P534" s="219"/>
      <c r="Q534" s="219"/>
      <c r="R534" s="219"/>
      <c r="S534" s="219"/>
      <c r="T534" s="220"/>
      <c r="AT534" s="221" t="s">
        <v>157</v>
      </c>
      <c r="AU534" s="221" t="s">
        <v>85</v>
      </c>
      <c r="AV534" s="14" t="s">
        <v>83</v>
      </c>
      <c r="AW534" s="14" t="s">
        <v>35</v>
      </c>
      <c r="AX534" s="14" t="s">
        <v>75</v>
      </c>
      <c r="AY534" s="221" t="s">
        <v>112</v>
      </c>
    </row>
    <row r="535" spans="2:51" s="13" customFormat="1" ht="11.25" x14ac:dyDescent="0.2">
      <c r="B535" s="201"/>
      <c r="C535" s="202"/>
      <c r="D535" s="189" t="s">
        <v>157</v>
      </c>
      <c r="E535" s="203" t="s">
        <v>19</v>
      </c>
      <c r="F535" s="204" t="s">
        <v>272</v>
      </c>
      <c r="G535" s="202"/>
      <c r="H535" s="205">
        <v>103.52</v>
      </c>
      <c r="I535" s="206"/>
      <c r="J535" s="202"/>
      <c r="K535" s="202"/>
      <c r="L535" s="207"/>
      <c r="M535" s="208"/>
      <c r="N535" s="209"/>
      <c r="O535" s="209"/>
      <c r="P535" s="209"/>
      <c r="Q535" s="209"/>
      <c r="R535" s="209"/>
      <c r="S535" s="209"/>
      <c r="T535" s="210"/>
      <c r="AT535" s="211" t="s">
        <v>157</v>
      </c>
      <c r="AU535" s="211" t="s">
        <v>85</v>
      </c>
      <c r="AV535" s="13" t="s">
        <v>85</v>
      </c>
      <c r="AW535" s="13" t="s">
        <v>35</v>
      </c>
      <c r="AX535" s="13" t="s">
        <v>75</v>
      </c>
      <c r="AY535" s="211" t="s">
        <v>112</v>
      </c>
    </row>
    <row r="536" spans="2:51" s="14" customFormat="1" ht="11.25" x14ac:dyDescent="0.2">
      <c r="B536" s="212"/>
      <c r="C536" s="213"/>
      <c r="D536" s="189" t="s">
        <v>157</v>
      </c>
      <c r="E536" s="214" t="s">
        <v>19</v>
      </c>
      <c r="F536" s="215" t="s">
        <v>273</v>
      </c>
      <c r="G536" s="213"/>
      <c r="H536" s="214" t="s">
        <v>19</v>
      </c>
      <c r="I536" s="216"/>
      <c r="J536" s="213"/>
      <c r="K536" s="213"/>
      <c r="L536" s="217"/>
      <c r="M536" s="218"/>
      <c r="N536" s="219"/>
      <c r="O536" s="219"/>
      <c r="P536" s="219"/>
      <c r="Q536" s="219"/>
      <c r="R536" s="219"/>
      <c r="S536" s="219"/>
      <c r="T536" s="220"/>
      <c r="AT536" s="221" t="s">
        <v>157</v>
      </c>
      <c r="AU536" s="221" t="s">
        <v>85</v>
      </c>
      <c r="AV536" s="14" t="s">
        <v>83</v>
      </c>
      <c r="AW536" s="14" t="s">
        <v>35</v>
      </c>
      <c r="AX536" s="14" t="s">
        <v>75</v>
      </c>
      <c r="AY536" s="221" t="s">
        <v>112</v>
      </c>
    </row>
    <row r="537" spans="2:51" s="13" customFormat="1" ht="11.25" x14ac:dyDescent="0.2">
      <c r="B537" s="201"/>
      <c r="C537" s="202"/>
      <c r="D537" s="189" t="s">
        <v>157</v>
      </c>
      <c r="E537" s="203" t="s">
        <v>19</v>
      </c>
      <c r="F537" s="204" t="s">
        <v>274</v>
      </c>
      <c r="G537" s="202"/>
      <c r="H537" s="205">
        <v>-56.753999999999998</v>
      </c>
      <c r="I537" s="206"/>
      <c r="J537" s="202"/>
      <c r="K537" s="202"/>
      <c r="L537" s="207"/>
      <c r="M537" s="208"/>
      <c r="N537" s="209"/>
      <c r="O537" s="209"/>
      <c r="P537" s="209"/>
      <c r="Q537" s="209"/>
      <c r="R537" s="209"/>
      <c r="S537" s="209"/>
      <c r="T537" s="210"/>
      <c r="AT537" s="211" t="s">
        <v>157</v>
      </c>
      <c r="AU537" s="211" t="s">
        <v>85</v>
      </c>
      <c r="AV537" s="13" t="s">
        <v>85</v>
      </c>
      <c r="AW537" s="13" t="s">
        <v>35</v>
      </c>
      <c r="AX537" s="13" t="s">
        <v>75</v>
      </c>
      <c r="AY537" s="211" t="s">
        <v>112</v>
      </c>
    </row>
    <row r="538" spans="2:51" s="14" customFormat="1" ht="11.25" x14ac:dyDescent="0.2">
      <c r="B538" s="212"/>
      <c r="C538" s="213"/>
      <c r="D538" s="189" t="s">
        <v>157</v>
      </c>
      <c r="E538" s="214" t="s">
        <v>19</v>
      </c>
      <c r="F538" s="215" t="s">
        <v>218</v>
      </c>
      <c r="G538" s="213"/>
      <c r="H538" s="214" t="s">
        <v>19</v>
      </c>
      <c r="I538" s="216"/>
      <c r="J538" s="213"/>
      <c r="K538" s="213"/>
      <c r="L538" s="217"/>
      <c r="M538" s="218"/>
      <c r="N538" s="219"/>
      <c r="O538" s="219"/>
      <c r="P538" s="219"/>
      <c r="Q538" s="219"/>
      <c r="R538" s="219"/>
      <c r="S538" s="219"/>
      <c r="T538" s="220"/>
      <c r="AT538" s="221" t="s">
        <v>157</v>
      </c>
      <c r="AU538" s="221" t="s">
        <v>85</v>
      </c>
      <c r="AV538" s="14" t="s">
        <v>83</v>
      </c>
      <c r="AW538" s="14" t="s">
        <v>35</v>
      </c>
      <c r="AX538" s="14" t="s">
        <v>75</v>
      </c>
      <c r="AY538" s="221" t="s">
        <v>112</v>
      </c>
    </row>
    <row r="539" spans="2:51" s="13" customFormat="1" ht="11.25" x14ac:dyDescent="0.2">
      <c r="B539" s="201"/>
      <c r="C539" s="202"/>
      <c r="D539" s="189" t="s">
        <v>157</v>
      </c>
      <c r="E539" s="203" t="s">
        <v>19</v>
      </c>
      <c r="F539" s="204" t="s">
        <v>219</v>
      </c>
      <c r="G539" s="202"/>
      <c r="H539" s="205">
        <v>44.99</v>
      </c>
      <c r="I539" s="206"/>
      <c r="J539" s="202"/>
      <c r="K539" s="202"/>
      <c r="L539" s="207"/>
      <c r="M539" s="208"/>
      <c r="N539" s="209"/>
      <c r="O539" s="209"/>
      <c r="P539" s="209"/>
      <c r="Q539" s="209"/>
      <c r="R539" s="209"/>
      <c r="S539" s="209"/>
      <c r="T539" s="210"/>
      <c r="AT539" s="211" t="s">
        <v>157</v>
      </c>
      <c r="AU539" s="211" t="s">
        <v>85</v>
      </c>
      <c r="AV539" s="13" t="s">
        <v>85</v>
      </c>
      <c r="AW539" s="13" t="s">
        <v>35</v>
      </c>
      <c r="AX539" s="13" t="s">
        <v>75</v>
      </c>
      <c r="AY539" s="211" t="s">
        <v>112</v>
      </c>
    </row>
    <row r="540" spans="2:51" s="13" customFormat="1" ht="11.25" x14ac:dyDescent="0.2">
      <c r="B540" s="201"/>
      <c r="C540" s="202"/>
      <c r="D540" s="189" t="s">
        <v>157</v>
      </c>
      <c r="E540" s="203" t="s">
        <v>19</v>
      </c>
      <c r="F540" s="204" t="s">
        <v>220</v>
      </c>
      <c r="G540" s="202"/>
      <c r="H540" s="205">
        <v>20.468</v>
      </c>
      <c r="I540" s="206"/>
      <c r="J540" s="202"/>
      <c r="K540" s="202"/>
      <c r="L540" s="207"/>
      <c r="M540" s="208"/>
      <c r="N540" s="209"/>
      <c r="O540" s="209"/>
      <c r="P540" s="209"/>
      <c r="Q540" s="209"/>
      <c r="R540" s="209"/>
      <c r="S540" s="209"/>
      <c r="T540" s="210"/>
      <c r="AT540" s="211" t="s">
        <v>157</v>
      </c>
      <c r="AU540" s="211" t="s">
        <v>85</v>
      </c>
      <c r="AV540" s="13" t="s">
        <v>85</v>
      </c>
      <c r="AW540" s="13" t="s">
        <v>35</v>
      </c>
      <c r="AX540" s="13" t="s">
        <v>75</v>
      </c>
      <c r="AY540" s="211" t="s">
        <v>112</v>
      </c>
    </row>
    <row r="541" spans="2:51" s="14" customFormat="1" ht="11.25" x14ac:dyDescent="0.2">
      <c r="B541" s="212"/>
      <c r="C541" s="213"/>
      <c r="D541" s="189" t="s">
        <v>157</v>
      </c>
      <c r="E541" s="214" t="s">
        <v>19</v>
      </c>
      <c r="F541" s="215" t="s">
        <v>221</v>
      </c>
      <c r="G541" s="213"/>
      <c r="H541" s="214" t="s">
        <v>19</v>
      </c>
      <c r="I541" s="216"/>
      <c r="J541" s="213"/>
      <c r="K541" s="213"/>
      <c r="L541" s="217"/>
      <c r="M541" s="218"/>
      <c r="N541" s="219"/>
      <c r="O541" s="219"/>
      <c r="P541" s="219"/>
      <c r="Q541" s="219"/>
      <c r="R541" s="219"/>
      <c r="S541" s="219"/>
      <c r="T541" s="220"/>
      <c r="AT541" s="221" t="s">
        <v>157</v>
      </c>
      <c r="AU541" s="221" t="s">
        <v>85</v>
      </c>
      <c r="AV541" s="14" t="s">
        <v>83</v>
      </c>
      <c r="AW541" s="14" t="s">
        <v>35</v>
      </c>
      <c r="AX541" s="14" t="s">
        <v>75</v>
      </c>
      <c r="AY541" s="221" t="s">
        <v>112</v>
      </c>
    </row>
    <row r="542" spans="2:51" s="13" customFormat="1" ht="11.25" x14ac:dyDescent="0.2">
      <c r="B542" s="201"/>
      <c r="C542" s="202"/>
      <c r="D542" s="189" t="s">
        <v>157</v>
      </c>
      <c r="E542" s="203" t="s">
        <v>19</v>
      </c>
      <c r="F542" s="204" t="s">
        <v>222</v>
      </c>
      <c r="G542" s="202"/>
      <c r="H542" s="205">
        <v>34.438000000000002</v>
      </c>
      <c r="I542" s="206"/>
      <c r="J542" s="202"/>
      <c r="K542" s="202"/>
      <c r="L542" s="207"/>
      <c r="M542" s="208"/>
      <c r="N542" s="209"/>
      <c r="O542" s="209"/>
      <c r="P542" s="209"/>
      <c r="Q542" s="209"/>
      <c r="R542" s="209"/>
      <c r="S542" s="209"/>
      <c r="T542" s="210"/>
      <c r="AT542" s="211" t="s">
        <v>157</v>
      </c>
      <c r="AU542" s="211" t="s">
        <v>85</v>
      </c>
      <c r="AV542" s="13" t="s">
        <v>85</v>
      </c>
      <c r="AW542" s="13" t="s">
        <v>35</v>
      </c>
      <c r="AX542" s="13" t="s">
        <v>75</v>
      </c>
      <c r="AY542" s="211" t="s">
        <v>112</v>
      </c>
    </row>
    <row r="543" spans="2:51" s="13" customFormat="1" ht="11.25" x14ac:dyDescent="0.2">
      <c r="B543" s="201"/>
      <c r="C543" s="202"/>
      <c r="D543" s="189" t="s">
        <v>157</v>
      </c>
      <c r="E543" s="203" t="s">
        <v>19</v>
      </c>
      <c r="F543" s="204" t="s">
        <v>223</v>
      </c>
      <c r="G543" s="202"/>
      <c r="H543" s="205">
        <v>20.468</v>
      </c>
      <c r="I543" s="206"/>
      <c r="J543" s="202"/>
      <c r="K543" s="202"/>
      <c r="L543" s="207"/>
      <c r="M543" s="208"/>
      <c r="N543" s="209"/>
      <c r="O543" s="209"/>
      <c r="P543" s="209"/>
      <c r="Q543" s="209"/>
      <c r="R543" s="209"/>
      <c r="S543" s="209"/>
      <c r="T543" s="210"/>
      <c r="AT543" s="211" t="s">
        <v>157</v>
      </c>
      <c r="AU543" s="211" t="s">
        <v>85</v>
      </c>
      <c r="AV543" s="13" t="s">
        <v>85</v>
      </c>
      <c r="AW543" s="13" t="s">
        <v>35</v>
      </c>
      <c r="AX543" s="13" t="s">
        <v>75</v>
      </c>
      <c r="AY543" s="211" t="s">
        <v>112</v>
      </c>
    </row>
    <row r="544" spans="2:51" s="14" customFormat="1" ht="11.25" x14ac:dyDescent="0.2">
      <c r="B544" s="212"/>
      <c r="C544" s="213"/>
      <c r="D544" s="189" t="s">
        <v>157</v>
      </c>
      <c r="E544" s="214" t="s">
        <v>19</v>
      </c>
      <c r="F544" s="215" t="s">
        <v>224</v>
      </c>
      <c r="G544" s="213"/>
      <c r="H544" s="214" t="s">
        <v>19</v>
      </c>
      <c r="I544" s="216"/>
      <c r="J544" s="213"/>
      <c r="K544" s="213"/>
      <c r="L544" s="217"/>
      <c r="M544" s="218"/>
      <c r="N544" s="219"/>
      <c r="O544" s="219"/>
      <c r="P544" s="219"/>
      <c r="Q544" s="219"/>
      <c r="R544" s="219"/>
      <c r="S544" s="219"/>
      <c r="T544" s="220"/>
      <c r="AT544" s="221" t="s">
        <v>157</v>
      </c>
      <c r="AU544" s="221" t="s">
        <v>85</v>
      </c>
      <c r="AV544" s="14" t="s">
        <v>83</v>
      </c>
      <c r="AW544" s="14" t="s">
        <v>35</v>
      </c>
      <c r="AX544" s="14" t="s">
        <v>75</v>
      </c>
      <c r="AY544" s="221" t="s">
        <v>112</v>
      </c>
    </row>
    <row r="545" spans="1:65" s="13" customFormat="1" ht="11.25" x14ac:dyDescent="0.2">
      <c r="B545" s="201"/>
      <c r="C545" s="202"/>
      <c r="D545" s="189" t="s">
        <v>157</v>
      </c>
      <c r="E545" s="203" t="s">
        <v>19</v>
      </c>
      <c r="F545" s="204" t="s">
        <v>225</v>
      </c>
      <c r="G545" s="202"/>
      <c r="H545" s="205">
        <v>22.577000000000002</v>
      </c>
      <c r="I545" s="206"/>
      <c r="J545" s="202"/>
      <c r="K545" s="202"/>
      <c r="L545" s="207"/>
      <c r="M545" s="208"/>
      <c r="N545" s="209"/>
      <c r="O545" s="209"/>
      <c r="P545" s="209"/>
      <c r="Q545" s="209"/>
      <c r="R545" s="209"/>
      <c r="S545" s="209"/>
      <c r="T545" s="210"/>
      <c r="AT545" s="211" t="s">
        <v>157</v>
      </c>
      <c r="AU545" s="211" t="s">
        <v>85</v>
      </c>
      <c r="AV545" s="13" t="s">
        <v>85</v>
      </c>
      <c r="AW545" s="13" t="s">
        <v>35</v>
      </c>
      <c r="AX545" s="13" t="s">
        <v>75</v>
      </c>
      <c r="AY545" s="211" t="s">
        <v>112</v>
      </c>
    </row>
    <row r="546" spans="1:65" s="13" customFormat="1" ht="11.25" x14ac:dyDescent="0.2">
      <c r="B546" s="201"/>
      <c r="C546" s="202"/>
      <c r="D546" s="189" t="s">
        <v>157</v>
      </c>
      <c r="E546" s="203" t="s">
        <v>19</v>
      </c>
      <c r="F546" s="204" t="s">
        <v>223</v>
      </c>
      <c r="G546" s="202"/>
      <c r="H546" s="205">
        <v>20.468</v>
      </c>
      <c r="I546" s="206"/>
      <c r="J546" s="202"/>
      <c r="K546" s="202"/>
      <c r="L546" s="207"/>
      <c r="M546" s="208"/>
      <c r="N546" s="209"/>
      <c r="O546" s="209"/>
      <c r="P546" s="209"/>
      <c r="Q546" s="209"/>
      <c r="R546" s="209"/>
      <c r="S546" s="209"/>
      <c r="T546" s="210"/>
      <c r="AT546" s="211" t="s">
        <v>157</v>
      </c>
      <c r="AU546" s="211" t="s">
        <v>85</v>
      </c>
      <c r="AV546" s="13" t="s">
        <v>85</v>
      </c>
      <c r="AW546" s="13" t="s">
        <v>35</v>
      </c>
      <c r="AX546" s="13" t="s">
        <v>75</v>
      </c>
      <c r="AY546" s="211" t="s">
        <v>112</v>
      </c>
    </row>
    <row r="547" spans="1:65" s="14" customFormat="1" ht="11.25" x14ac:dyDescent="0.2">
      <c r="B547" s="212"/>
      <c r="C547" s="213"/>
      <c r="D547" s="189" t="s">
        <v>157</v>
      </c>
      <c r="E547" s="214" t="s">
        <v>19</v>
      </c>
      <c r="F547" s="215" t="s">
        <v>226</v>
      </c>
      <c r="G547" s="213"/>
      <c r="H547" s="214" t="s">
        <v>19</v>
      </c>
      <c r="I547" s="216"/>
      <c r="J547" s="213"/>
      <c r="K547" s="213"/>
      <c r="L547" s="217"/>
      <c r="M547" s="218"/>
      <c r="N547" s="219"/>
      <c r="O547" s="219"/>
      <c r="P547" s="219"/>
      <c r="Q547" s="219"/>
      <c r="R547" s="219"/>
      <c r="S547" s="219"/>
      <c r="T547" s="220"/>
      <c r="AT547" s="221" t="s">
        <v>157</v>
      </c>
      <c r="AU547" s="221" t="s">
        <v>85</v>
      </c>
      <c r="AV547" s="14" t="s">
        <v>83</v>
      </c>
      <c r="AW547" s="14" t="s">
        <v>35</v>
      </c>
      <c r="AX547" s="14" t="s">
        <v>75</v>
      </c>
      <c r="AY547" s="221" t="s">
        <v>112</v>
      </c>
    </row>
    <row r="548" spans="1:65" s="13" customFormat="1" ht="11.25" x14ac:dyDescent="0.2">
      <c r="B548" s="201"/>
      <c r="C548" s="202"/>
      <c r="D548" s="189" t="s">
        <v>157</v>
      </c>
      <c r="E548" s="203" t="s">
        <v>19</v>
      </c>
      <c r="F548" s="204" t="s">
        <v>227</v>
      </c>
      <c r="G548" s="202"/>
      <c r="H548" s="205">
        <v>47.567</v>
      </c>
      <c r="I548" s="206"/>
      <c r="J548" s="202"/>
      <c r="K548" s="202"/>
      <c r="L548" s="207"/>
      <c r="M548" s="208"/>
      <c r="N548" s="209"/>
      <c r="O548" s="209"/>
      <c r="P548" s="209"/>
      <c r="Q548" s="209"/>
      <c r="R548" s="209"/>
      <c r="S548" s="209"/>
      <c r="T548" s="210"/>
      <c r="AT548" s="211" t="s">
        <v>157</v>
      </c>
      <c r="AU548" s="211" t="s">
        <v>85</v>
      </c>
      <c r="AV548" s="13" t="s">
        <v>85</v>
      </c>
      <c r="AW548" s="13" t="s">
        <v>35</v>
      </c>
      <c r="AX548" s="13" t="s">
        <v>75</v>
      </c>
      <c r="AY548" s="211" t="s">
        <v>112</v>
      </c>
    </row>
    <row r="549" spans="1:65" s="13" customFormat="1" ht="11.25" x14ac:dyDescent="0.2">
      <c r="B549" s="201"/>
      <c r="C549" s="202"/>
      <c r="D549" s="189" t="s">
        <v>157</v>
      </c>
      <c r="E549" s="203" t="s">
        <v>19</v>
      </c>
      <c r="F549" s="204" t="s">
        <v>228</v>
      </c>
      <c r="G549" s="202"/>
      <c r="H549" s="205">
        <v>16.280999999999999</v>
      </c>
      <c r="I549" s="206"/>
      <c r="J549" s="202"/>
      <c r="K549" s="202"/>
      <c r="L549" s="207"/>
      <c r="M549" s="208"/>
      <c r="N549" s="209"/>
      <c r="O549" s="209"/>
      <c r="P549" s="209"/>
      <c r="Q549" s="209"/>
      <c r="R549" s="209"/>
      <c r="S549" s="209"/>
      <c r="T549" s="210"/>
      <c r="AT549" s="211" t="s">
        <v>157</v>
      </c>
      <c r="AU549" s="211" t="s">
        <v>85</v>
      </c>
      <c r="AV549" s="13" t="s">
        <v>85</v>
      </c>
      <c r="AW549" s="13" t="s">
        <v>35</v>
      </c>
      <c r="AX549" s="13" t="s">
        <v>75</v>
      </c>
      <c r="AY549" s="211" t="s">
        <v>112</v>
      </c>
    </row>
    <row r="550" spans="1:65" s="16" customFormat="1" ht="11.25" x14ac:dyDescent="0.2">
      <c r="B550" s="233"/>
      <c r="C550" s="234"/>
      <c r="D550" s="189" t="s">
        <v>157</v>
      </c>
      <c r="E550" s="235" t="s">
        <v>19</v>
      </c>
      <c r="F550" s="236" t="s">
        <v>232</v>
      </c>
      <c r="G550" s="234"/>
      <c r="H550" s="237">
        <v>536.17099999999994</v>
      </c>
      <c r="I550" s="238"/>
      <c r="J550" s="234"/>
      <c r="K550" s="234"/>
      <c r="L550" s="239"/>
      <c r="M550" s="240"/>
      <c r="N550" s="241"/>
      <c r="O550" s="241"/>
      <c r="P550" s="241"/>
      <c r="Q550" s="241"/>
      <c r="R550" s="241"/>
      <c r="S550" s="241"/>
      <c r="T550" s="242"/>
      <c r="AT550" s="243" t="s">
        <v>157</v>
      </c>
      <c r="AU550" s="243" t="s">
        <v>85</v>
      </c>
      <c r="AV550" s="16" t="s">
        <v>153</v>
      </c>
      <c r="AW550" s="16" t="s">
        <v>35</v>
      </c>
      <c r="AX550" s="16" t="s">
        <v>83</v>
      </c>
      <c r="AY550" s="243" t="s">
        <v>112</v>
      </c>
    </row>
    <row r="551" spans="1:65" s="2" customFormat="1" ht="24.2" customHeight="1" x14ac:dyDescent="0.2">
      <c r="A551" s="37"/>
      <c r="B551" s="38"/>
      <c r="C551" s="176" t="s">
        <v>553</v>
      </c>
      <c r="D551" s="176" t="s">
        <v>115</v>
      </c>
      <c r="E551" s="177" t="s">
        <v>554</v>
      </c>
      <c r="F551" s="178" t="s">
        <v>555</v>
      </c>
      <c r="G551" s="179" t="s">
        <v>180</v>
      </c>
      <c r="H551" s="180">
        <v>57.79</v>
      </c>
      <c r="I551" s="181"/>
      <c r="J551" s="182">
        <f>ROUND(I551*H551,2)</f>
        <v>0</v>
      </c>
      <c r="K551" s="178" t="s">
        <v>118</v>
      </c>
      <c r="L551" s="42"/>
      <c r="M551" s="183" t="s">
        <v>19</v>
      </c>
      <c r="N551" s="184" t="s">
        <v>46</v>
      </c>
      <c r="O551" s="67"/>
      <c r="P551" s="185">
        <f>O551*H551</f>
        <v>0</v>
      </c>
      <c r="Q551" s="185">
        <v>0</v>
      </c>
      <c r="R551" s="185">
        <f>Q551*H551</f>
        <v>0</v>
      </c>
      <c r="S551" s="185">
        <v>0</v>
      </c>
      <c r="T551" s="186">
        <f>S551*H551</f>
        <v>0</v>
      </c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R551" s="187" t="s">
        <v>212</v>
      </c>
      <c r="AT551" s="187" t="s">
        <v>115</v>
      </c>
      <c r="AU551" s="187" t="s">
        <v>85</v>
      </c>
      <c r="AY551" s="20" t="s">
        <v>112</v>
      </c>
      <c r="BE551" s="188">
        <f>IF(N551="základní",J551,0)</f>
        <v>0</v>
      </c>
      <c r="BF551" s="188">
        <f>IF(N551="snížená",J551,0)</f>
        <v>0</v>
      </c>
      <c r="BG551" s="188">
        <f>IF(N551="zákl. přenesená",J551,0)</f>
        <v>0</v>
      </c>
      <c r="BH551" s="188">
        <f>IF(N551="sníž. přenesená",J551,0)</f>
        <v>0</v>
      </c>
      <c r="BI551" s="188">
        <f>IF(N551="nulová",J551,0)</f>
        <v>0</v>
      </c>
      <c r="BJ551" s="20" t="s">
        <v>83</v>
      </c>
      <c r="BK551" s="188">
        <f>ROUND(I551*H551,2)</f>
        <v>0</v>
      </c>
      <c r="BL551" s="20" t="s">
        <v>212</v>
      </c>
      <c r="BM551" s="187" t="s">
        <v>556</v>
      </c>
    </row>
    <row r="552" spans="1:65" s="2" customFormat="1" ht="19.5" x14ac:dyDescent="0.2">
      <c r="A552" s="37"/>
      <c r="B552" s="38"/>
      <c r="C552" s="39"/>
      <c r="D552" s="189" t="s">
        <v>121</v>
      </c>
      <c r="E552" s="39"/>
      <c r="F552" s="190" t="s">
        <v>557</v>
      </c>
      <c r="G552" s="39"/>
      <c r="H552" s="39"/>
      <c r="I552" s="191"/>
      <c r="J552" s="39"/>
      <c r="K552" s="39"/>
      <c r="L552" s="42"/>
      <c r="M552" s="192"/>
      <c r="N552" s="193"/>
      <c r="O552" s="67"/>
      <c r="P552" s="67"/>
      <c r="Q552" s="67"/>
      <c r="R552" s="67"/>
      <c r="S552" s="67"/>
      <c r="T552" s="68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T552" s="20" t="s">
        <v>121</v>
      </c>
      <c r="AU552" s="20" t="s">
        <v>85</v>
      </c>
    </row>
    <row r="553" spans="1:65" s="2" customFormat="1" ht="11.25" x14ac:dyDescent="0.2">
      <c r="A553" s="37"/>
      <c r="B553" s="38"/>
      <c r="C553" s="39"/>
      <c r="D553" s="194" t="s">
        <v>122</v>
      </c>
      <c r="E553" s="39"/>
      <c r="F553" s="195" t="s">
        <v>558</v>
      </c>
      <c r="G553" s="39"/>
      <c r="H553" s="39"/>
      <c r="I553" s="191"/>
      <c r="J553" s="39"/>
      <c r="K553" s="39"/>
      <c r="L553" s="42"/>
      <c r="M553" s="192"/>
      <c r="N553" s="193"/>
      <c r="O553" s="67"/>
      <c r="P553" s="67"/>
      <c r="Q553" s="67"/>
      <c r="R553" s="67"/>
      <c r="S553" s="67"/>
      <c r="T553" s="68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T553" s="20" t="s">
        <v>122</v>
      </c>
      <c r="AU553" s="20" t="s">
        <v>85</v>
      </c>
    </row>
    <row r="554" spans="1:65" s="14" customFormat="1" ht="11.25" x14ac:dyDescent="0.2">
      <c r="B554" s="212"/>
      <c r="C554" s="213"/>
      <c r="D554" s="189" t="s">
        <v>157</v>
      </c>
      <c r="E554" s="214" t="s">
        <v>19</v>
      </c>
      <c r="F554" s="215" t="s">
        <v>559</v>
      </c>
      <c r="G554" s="213"/>
      <c r="H554" s="214" t="s">
        <v>19</v>
      </c>
      <c r="I554" s="216"/>
      <c r="J554" s="213"/>
      <c r="K554" s="213"/>
      <c r="L554" s="217"/>
      <c r="M554" s="218"/>
      <c r="N554" s="219"/>
      <c r="O554" s="219"/>
      <c r="P554" s="219"/>
      <c r="Q554" s="219"/>
      <c r="R554" s="219"/>
      <c r="S554" s="219"/>
      <c r="T554" s="220"/>
      <c r="AT554" s="221" t="s">
        <v>157</v>
      </c>
      <c r="AU554" s="221" t="s">
        <v>85</v>
      </c>
      <c r="AV554" s="14" t="s">
        <v>83</v>
      </c>
      <c r="AW554" s="14" t="s">
        <v>35</v>
      </c>
      <c r="AX554" s="14" t="s">
        <v>75</v>
      </c>
      <c r="AY554" s="221" t="s">
        <v>112</v>
      </c>
    </row>
    <row r="555" spans="1:65" s="13" customFormat="1" ht="11.25" x14ac:dyDescent="0.2">
      <c r="B555" s="201"/>
      <c r="C555" s="202"/>
      <c r="D555" s="189" t="s">
        <v>157</v>
      </c>
      <c r="E555" s="203" t="s">
        <v>19</v>
      </c>
      <c r="F555" s="204" t="s">
        <v>560</v>
      </c>
      <c r="G555" s="202"/>
      <c r="H555" s="205">
        <v>16.63</v>
      </c>
      <c r="I555" s="206"/>
      <c r="J555" s="202"/>
      <c r="K555" s="202"/>
      <c r="L555" s="207"/>
      <c r="M555" s="208"/>
      <c r="N555" s="209"/>
      <c r="O555" s="209"/>
      <c r="P555" s="209"/>
      <c r="Q555" s="209"/>
      <c r="R555" s="209"/>
      <c r="S555" s="209"/>
      <c r="T555" s="210"/>
      <c r="AT555" s="211" t="s">
        <v>157</v>
      </c>
      <c r="AU555" s="211" t="s">
        <v>85</v>
      </c>
      <c r="AV555" s="13" t="s">
        <v>85</v>
      </c>
      <c r="AW555" s="13" t="s">
        <v>35</v>
      </c>
      <c r="AX555" s="13" t="s">
        <v>75</v>
      </c>
      <c r="AY555" s="211" t="s">
        <v>112</v>
      </c>
    </row>
    <row r="556" spans="1:65" s="14" customFormat="1" ht="11.25" x14ac:dyDescent="0.2">
      <c r="B556" s="212"/>
      <c r="C556" s="213"/>
      <c r="D556" s="189" t="s">
        <v>157</v>
      </c>
      <c r="E556" s="214" t="s">
        <v>19</v>
      </c>
      <c r="F556" s="215" t="s">
        <v>561</v>
      </c>
      <c r="G556" s="213"/>
      <c r="H556" s="214" t="s">
        <v>19</v>
      </c>
      <c r="I556" s="216"/>
      <c r="J556" s="213"/>
      <c r="K556" s="213"/>
      <c r="L556" s="217"/>
      <c r="M556" s="218"/>
      <c r="N556" s="219"/>
      <c r="O556" s="219"/>
      <c r="P556" s="219"/>
      <c r="Q556" s="219"/>
      <c r="R556" s="219"/>
      <c r="S556" s="219"/>
      <c r="T556" s="220"/>
      <c r="AT556" s="221" t="s">
        <v>157</v>
      </c>
      <c r="AU556" s="221" t="s">
        <v>85</v>
      </c>
      <c r="AV556" s="14" t="s">
        <v>83</v>
      </c>
      <c r="AW556" s="14" t="s">
        <v>35</v>
      </c>
      <c r="AX556" s="14" t="s">
        <v>75</v>
      </c>
      <c r="AY556" s="221" t="s">
        <v>112</v>
      </c>
    </row>
    <row r="557" spans="1:65" s="13" customFormat="1" ht="11.25" x14ac:dyDescent="0.2">
      <c r="B557" s="201"/>
      <c r="C557" s="202"/>
      <c r="D557" s="189" t="s">
        <v>157</v>
      </c>
      <c r="E557" s="203" t="s">
        <v>19</v>
      </c>
      <c r="F557" s="204" t="s">
        <v>562</v>
      </c>
      <c r="G557" s="202"/>
      <c r="H557" s="205">
        <v>41.16</v>
      </c>
      <c r="I557" s="206"/>
      <c r="J557" s="202"/>
      <c r="K557" s="202"/>
      <c r="L557" s="207"/>
      <c r="M557" s="208"/>
      <c r="N557" s="209"/>
      <c r="O557" s="209"/>
      <c r="P557" s="209"/>
      <c r="Q557" s="209"/>
      <c r="R557" s="209"/>
      <c r="S557" s="209"/>
      <c r="T557" s="210"/>
      <c r="AT557" s="211" t="s">
        <v>157</v>
      </c>
      <c r="AU557" s="211" t="s">
        <v>85</v>
      </c>
      <c r="AV557" s="13" t="s">
        <v>85</v>
      </c>
      <c r="AW557" s="13" t="s">
        <v>35</v>
      </c>
      <c r="AX557" s="13" t="s">
        <v>75</v>
      </c>
      <c r="AY557" s="211" t="s">
        <v>112</v>
      </c>
    </row>
    <row r="558" spans="1:65" s="16" customFormat="1" ht="11.25" x14ac:dyDescent="0.2">
      <c r="B558" s="233"/>
      <c r="C558" s="234"/>
      <c r="D558" s="189" t="s">
        <v>157</v>
      </c>
      <c r="E558" s="235" t="s">
        <v>19</v>
      </c>
      <c r="F558" s="236" t="s">
        <v>232</v>
      </c>
      <c r="G558" s="234"/>
      <c r="H558" s="237">
        <v>57.789999999999992</v>
      </c>
      <c r="I558" s="238"/>
      <c r="J558" s="234"/>
      <c r="K558" s="234"/>
      <c r="L558" s="239"/>
      <c r="M558" s="240"/>
      <c r="N558" s="241"/>
      <c r="O558" s="241"/>
      <c r="P558" s="241"/>
      <c r="Q558" s="241"/>
      <c r="R558" s="241"/>
      <c r="S558" s="241"/>
      <c r="T558" s="242"/>
      <c r="AT558" s="243" t="s">
        <v>157</v>
      </c>
      <c r="AU558" s="243" t="s">
        <v>85</v>
      </c>
      <c r="AV558" s="16" t="s">
        <v>153</v>
      </c>
      <c r="AW558" s="16" t="s">
        <v>35</v>
      </c>
      <c r="AX558" s="16" t="s">
        <v>83</v>
      </c>
      <c r="AY558" s="243" t="s">
        <v>112</v>
      </c>
    </row>
    <row r="559" spans="1:65" s="2" customFormat="1" ht="24.2" customHeight="1" x14ac:dyDescent="0.2">
      <c r="A559" s="37"/>
      <c r="B559" s="38"/>
      <c r="C559" s="176" t="s">
        <v>563</v>
      </c>
      <c r="D559" s="176" t="s">
        <v>115</v>
      </c>
      <c r="E559" s="177" t="s">
        <v>564</v>
      </c>
      <c r="F559" s="178" t="s">
        <v>565</v>
      </c>
      <c r="G559" s="179" t="s">
        <v>152</v>
      </c>
      <c r="H559" s="180">
        <v>308.91399999999999</v>
      </c>
      <c r="I559" s="181"/>
      <c r="J559" s="182">
        <f>ROUND(I559*H559,2)</f>
        <v>0</v>
      </c>
      <c r="K559" s="178" t="s">
        <v>118</v>
      </c>
      <c r="L559" s="42"/>
      <c r="M559" s="183" t="s">
        <v>19</v>
      </c>
      <c r="N559" s="184" t="s">
        <v>46</v>
      </c>
      <c r="O559" s="67"/>
      <c r="P559" s="185">
        <f>O559*H559</f>
        <v>0</v>
      </c>
      <c r="Q559" s="185">
        <v>0</v>
      </c>
      <c r="R559" s="185">
        <f>Q559*H559</f>
        <v>0</v>
      </c>
      <c r="S559" s="185">
        <v>0</v>
      </c>
      <c r="T559" s="186">
        <f>S559*H559</f>
        <v>0</v>
      </c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R559" s="187" t="s">
        <v>212</v>
      </c>
      <c r="AT559" s="187" t="s">
        <v>115</v>
      </c>
      <c r="AU559" s="187" t="s">
        <v>85</v>
      </c>
      <c r="AY559" s="20" t="s">
        <v>112</v>
      </c>
      <c r="BE559" s="188">
        <f>IF(N559="základní",J559,0)</f>
        <v>0</v>
      </c>
      <c r="BF559" s="188">
        <f>IF(N559="snížená",J559,0)</f>
        <v>0</v>
      </c>
      <c r="BG559" s="188">
        <f>IF(N559="zákl. přenesená",J559,0)</f>
        <v>0</v>
      </c>
      <c r="BH559" s="188">
        <f>IF(N559="sníž. přenesená",J559,0)</f>
        <v>0</v>
      </c>
      <c r="BI559" s="188">
        <f>IF(N559="nulová",J559,0)</f>
        <v>0</v>
      </c>
      <c r="BJ559" s="20" t="s">
        <v>83</v>
      </c>
      <c r="BK559" s="188">
        <f>ROUND(I559*H559,2)</f>
        <v>0</v>
      </c>
      <c r="BL559" s="20" t="s">
        <v>212</v>
      </c>
      <c r="BM559" s="187" t="s">
        <v>566</v>
      </c>
    </row>
    <row r="560" spans="1:65" s="2" customFormat="1" ht="19.5" x14ac:dyDescent="0.2">
      <c r="A560" s="37"/>
      <c r="B560" s="38"/>
      <c r="C560" s="39"/>
      <c r="D560" s="189" t="s">
        <v>121</v>
      </c>
      <c r="E560" s="39"/>
      <c r="F560" s="190" t="s">
        <v>567</v>
      </c>
      <c r="G560" s="39"/>
      <c r="H560" s="39"/>
      <c r="I560" s="191"/>
      <c r="J560" s="39"/>
      <c r="K560" s="39"/>
      <c r="L560" s="42"/>
      <c r="M560" s="192"/>
      <c r="N560" s="193"/>
      <c r="O560" s="67"/>
      <c r="P560" s="67"/>
      <c r="Q560" s="67"/>
      <c r="R560" s="67"/>
      <c r="S560" s="67"/>
      <c r="T560" s="68"/>
      <c r="U560" s="37"/>
      <c r="V560" s="37"/>
      <c r="W560" s="37"/>
      <c r="X560" s="37"/>
      <c r="Y560" s="37"/>
      <c r="Z560" s="37"/>
      <c r="AA560" s="37"/>
      <c r="AB560" s="37"/>
      <c r="AC560" s="37"/>
      <c r="AD560" s="37"/>
      <c r="AE560" s="37"/>
      <c r="AT560" s="20" t="s">
        <v>121</v>
      </c>
      <c r="AU560" s="20" t="s">
        <v>85</v>
      </c>
    </row>
    <row r="561" spans="1:51" s="2" customFormat="1" ht="11.25" x14ac:dyDescent="0.2">
      <c r="A561" s="37"/>
      <c r="B561" s="38"/>
      <c r="C561" s="39"/>
      <c r="D561" s="194" t="s">
        <v>122</v>
      </c>
      <c r="E561" s="39"/>
      <c r="F561" s="195" t="s">
        <v>568</v>
      </c>
      <c r="G561" s="39"/>
      <c r="H561" s="39"/>
      <c r="I561" s="191"/>
      <c r="J561" s="39"/>
      <c r="K561" s="39"/>
      <c r="L561" s="42"/>
      <c r="M561" s="192"/>
      <c r="N561" s="193"/>
      <c r="O561" s="67"/>
      <c r="P561" s="67"/>
      <c r="Q561" s="67"/>
      <c r="R561" s="67"/>
      <c r="S561" s="67"/>
      <c r="T561" s="68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T561" s="20" t="s">
        <v>122</v>
      </c>
      <c r="AU561" s="20" t="s">
        <v>85</v>
      </c>
    </row>
    <row r="562" spans="1:51" s="14" customFormat="1" ht="11.25" x14ac:dyDescent="0.2">
      <c r="B562" s="212"/>
      <c r="C562" s="213"/>
      <c r="D562" s="189" t="s">
        <v>157</v>
      </c>
      <c r="E562" s="214" t="s">
        <v>19</v>
      </c>
      <c r="F562" s="215" t="s">
        <v>256</v>
      </c>
      <c r="G562" s="213"/>
      <c r="H562" s="214" t="s">
        <v>19</v>
      </c>
      <c r="I562" s="216"/>
      <c r="J562" s="213"/>
      <c r="K562" s="213"/>
      <c r="L562" s="217"/>
      <c r="M562" s="218"/>
      <c r="N562" s="219"/>
      <c r="O562" s="219"/>
      <c r="P562" s="219"/>
      <c r="Q562" s="219"/>
      <c r="R562" s="219"/>
      <c r="S562" s="219"/>
      <c r="T562" s="220"/>
      <c r="AT562" s="221" t="s">
        <v>157</v>
      </c>
      <c r="AU562" s="221" t="s">
        <v>85</v>
      </c>
      <c r="AV562" s="14" t="s">
        <v>83</v>
      </c>
      <c r="AW562" s="14" t="s">
        <v>35</v>
      </c>
      <c r="AX562" s="14" t="s">
        <v>75</v>
      </c>
      <c r="AY562" s="221" t="s">
        <v>112</v>
      </c>
    </row>
    <row r="563" spans="1:51" s="13" customFormat="1" ht="11.25" x14ac:dyDescent="0.2">
      <c r="B563" s="201"/>
      <c r="C563" s="202"/>
      <c r="D563" s="189" t="s">
        <v>157</v>
      </c>
      <c r="E563" s="203" t="s">
        <v>19</v>
      </c>
      <c r="F563" s="204" t="s">
        <v>257</v>
      </c>
      <c r="G563" s="202"/>
      <c r="H563" s="205">
        <v>413.04</v>
      </c>
      <c r="I563" s="206"/>
      <c r="J563" s="202"/>
      <c r="K563" s="202"/>
      <c r="L563" s="207"/>
      <c r="M563" s="208"/>
      <c r="N563" s="209"/>
      <c r="O563" s="209"/>
      <c r="P563" s="209"/>
      <c r="Q563" s="209"/>
      <c r="R563" s="209"/>
      <c r="S563" s="209"/>
      <c r="T563" s="210"/>
      <c r="AT563" s="211" t="s">
        <v>157</v>
      </c>
      <c r="AU563" s="211" t="s">
        <v>85</v>
      </c>
      <c r="AV563" s="13" t="s">
        <v>85</v>
      </c>
      <c r="AW563" s="13" t="s">
        <v>35</v>
      </c>
      <c r="AX563" s="13" t="s">
        <v>75</v>
      </c>
      <c r="AY563" s="211" t="s">
        <v>112</v>
      </c>
    </row>
    <row r="564" spans="1:51" s="14" customFormat="1" ht="11.25" x14ac:dyDescent="0.2">
      <c r="B564" s="212"/>
      <c r="C564" s="213"/>
      <c r="D564" s="189" t="s">
        <v>157</v>
      </c>
      <c r="E564" s="214" t="s">
        <v>19</v>
      </c>
      <c r="F564" s="215" t="s">
        <v>258</v>
      </c>
      <c r="G564" s="213"/>
      <c r="H564" s="214" t="s">
        <v>19</v>
      </c>
      <c r="I564" s="216"/>
      <c r="J564" s="213"/>
      <c r="K564" s="213"/>
      <c r="L564" s="217"/>
      <c r="M564" s="218"/>
      <c r="N564" s="219"/>
      <c r="O564" s="219"/>
      <c r="P564" s="219"/>
      <c r="Q564" s="219"/>
      <c r="R564" s="219"/>
      <c r="S564" s="219"/>
      <c r="T564" s="220"/>
      <c r="AT564" s="221" t="s">
        <v>157</v>
      </c>
      <c r="AU564" s="221" t="s">
        <v>85</v>
      </c>
      <c r="AV564" s="14" t="s">
        <v>83</v>
      </c>
      <c r="AW564" s="14" t="s">
        <v>35</v>
      </c>
      <c r="AX564" s="14" t="s">
        <v>75</v>
      </c>
      <c r="AY564" s="221" t="s">
        <v>112</v>
      </c>
    </row>
    <row r="565" spans="1:51" s="13" customFormat="1" ht="11.25" x14ac:dyDescent="0.2">
      <c r="B565" s="201"/>
      <c r="C565" s="202"/>
      <c r="D565" s="189" t="s">
        <v>157</v>
      </c>
      <c r="E565" s="203" t="s">
        <v>19</v>
      </c>
      <c r="F565" s="204" t="s">
        <v>259</v>
      </c>
      <c r="G565" s="202"/>
      <c r="H565" s="205">
        <v>-61.341999999999999</v>
      </c>
      <c r="I565" s="206"/>
      <c r="J565" s="202"/>
      <c r="K565" s="202"/>
      <c r="L565" s="207"/>
      <c r="M565" s="208"/>
      <c r="N565" s="209"/>
      <c r="O565" s="209"/>
      <c r="P565" s="209"/>
      <c r="Q565" s="209"/>
      <c r="R565" s="209"/>
      <c r="S565" s="209"/>
      <c r="T565" s="210"/>
      <c r="AT565" s="211" t="s">
        <v>157</v>
      </c>
      <c r="AU565" s="211" t="s">
        <v>85</v>
      </c>
      <c r="AV565" s="13" t="s">
        <v>85</v>
      </c>
      <c r="AW565" s="13" t="s">
        <v>35</v>
      </c>
      <c r="AX565" s="13" t="s">
        <v>75</v>
      </c>
      <c r="AY565" s="211" t="s">
        <v>112</v>
      </c>
    </row>
    <row r="566" spans="1:51" s="14" customFormat="1" ht="11.25" x14ac:dyDescent="0.2">
      <c r="B566" s="212"/>
      <c r="C566" s="213"/>
      <c r="D566" s="189" t="s">
        <v>157</v>
      </c>
      <c r="E566" s="214" t="s">
        <v>19</v>
      </c>
      <c r="F566" s="215" t="s">
        <v>260</v>
      </c>
      <c r="G566" s="213"/>
      <c r="H566" s="214" t="s">
        <v>19</v>
      </c>
      <c r="I566" s="216"/>
      <c r="J566" s="213"/>
      <c r="K566" s="213"/>
      <c r="L566" s="217"/>
      <c r="M566" s="218"/>
      <c r="N566" s="219"/>
      <c r="O566" s="219"/>
      <c r="P566" s="219"/>
      <c r="Q566" s="219"/>
      <c r="R566" s="219"/>
      <c r="S566" s="219"/>
      <c r="T566" s="220"/>
      <c r="AT566" s="221" t="s">
        <v>157</v>
      </c>
      <c r="AU566" s="221" t="s">
        <v>85</v>
      </c>
      <c r="AV566" s="14" t="s">
        <v>83</v>
      </c>
      <c r="AW566" s="14" t="s">
        <v>35</v>
      </c>
      <c r="AX566" s="14" t="s">
        <v>75</v>
      </c>
      <c r="AY566" s="221" t="s">
        <v>112</v>
      </c>
    </row>
    <row r="567" spans="1:51" s="13" customFormat="1" ht="11.25" x14ac:dyDescent="0.2">
      <c r="B567" s="201"/>
      <c r="C567" s="202"/>
      <c r="D567" s="189" t="s">
        <v>157</v>
      </c>
      <c r="E567" s="203" t="s">
        <v>19</v>
      </c>
      <c r="F567" s="204" t="s">
        <v>261</v>
      </c>
      <c r="G567" s="202"/>
      <c r="H567" s="205">
        <v>-48.654000000000003</v>
      </c>
      <c r="I567" s="206"/>
      <c r="J567" s="202"/>
      <c r="K567" s="202"/>
      <c r="L567" s="207"/>
      <c r="M567" s="208"/>
      <c r="N567" s="209"/>
      <c r="O567" s="209"/>
      <c r="P567" s="209"/>
      <c r="Q567" s="209"/>
      <c r="R567" s="209"/>
      <c r="S567" s="209"/>
      <c r="T567" s="210"/>
      <c r="AT567" s="211" t="s">
        <v>157</v>
      </c>
      <c r="AU567" s="211" t="s">
        <v>85</v>
      </c>
      <c r="AV567" s="13" t="s">
        <v>85</v>
      </c>
      <c r="AW567" s="13" t="s">
        <v>35</v>
      </c>
      <c r="AX567" s="13" t="s">
        <v>75</v>
      </c>
      <c r="AY567" s="211" t="s">
        <v>112</v>
      </c>
    </row>
    <row r="568" spans="1:51" s="14" customFormat="1" ht="11.25" x14ac:dyDescent="0.2">
      <c r="B568" s="212"/>
      <c r="C568" s="213"/>
      <c r="D568" s="189" t="s">
        <v>157</v>
      </c>
      <c r="E568" s="214" t="s">
        <v>19</v>
      </c>
      <c r="F568" s="215" t="s">
        <v>262</v>
      </c>
      <c r="G568" s="213"/>
      <c r="H568" s="214" t="s">
        <v>19</v>
      </c>
      <c r="I568" s="216"/>
      <c r="J568" s="213"/>
      <c r="K568" s="213"/>
      <c r="L568" s="217"/>
      <c r="M568" s="218"/>
      <c r="N568" s="219"/>
      <c r="O568" s="219"/>
      <c r="P568" s="219"/>
      <c r="Q568" s="219"/>
      <c r="R568" s="219"/>
      <c r="S568" s="219"/>
      <c r="T568" s="220"/>
      <c r="AT568" s="221" t="s">
        <v>157</v>
      </c>
      <c r="AU568" s="221" t="s">
        <v>85</v>
      </c>
      <c r="AV568" s="14" t="s">
        <v>83</v>
      </c>
      <c r="AW568" s="14" t="s">
        <v>35</v>
      </c>
      <c r="AX568" s="14" t="s">
        <v>75</v>
      </c>
      <c r="AY568" s="221" t="s">
        <v>112</v>
      </c>
    </row>
    <row r="569" spans="1:51" s="13" customFormat="1" ht="11.25" x14ac:dyDescent="0.2">
      <c r="B569" s="201"/>
      <c r="C569" s="202"/>
      <c r="D569" s="189" t="s">
        <v>157</v>
      </c>
      <c r="E569" s="203" t="s">
        <v>19</v>
      </c>
      <c r="F569" s="204" t="s">
        <v>263</v>
      </c>
      <c r="G569" s="202"/>
      <c r="H569" s="205">
        <v>-34.502000000000002</v>
      </c>
      <c r="I569" s="206"/>
      <c r="J569" s="202"/>
      <c r="K569" s="202"/>
      <c r="L569" s="207"/>
      <c r="M569" s="208"/>
      <c r="N569" s="209"/>
      <c r="O569" s="209"/>
      <c r="P569" s="209"/>
      <c r="Q569" s="209"/>
      <c r="R569" s="209"/>
      <c r="S569" s="209"/>
      <c r="T569" s="210"/>
      <c r="AT569" s="211" t="s">
        <v>157</v>
      </c>
      <c r="AU569" s="211" t="s">
        <v>85</v>
      </c>
      <c r="AV569" s="13" t="s">
        <v>85</v>
      </c>
      <c r="AW569" s="13" t="s">
        <v>35</v>
      </c>
      <c r="AX569" s="13" t="s">
        <v>75</v>
      </c>
      <c r="AY569" s="211" t="s">
        <v>112</v>
      </c>
    </row>
    <row r="570" spans="1:51" s="14" customFormat="1" ht="11.25" x14ac:dyDescent="0.2">
      <c r="B570" s="212"/>
      <c r="C570" s="213"/>
      <c r="D570" s="189" t="s">
        <v>157</v>
      </c>
      <c r="E570" s="214" t="s">
        <v>19</v>
      </c>
      <c r="F570" s="215" t="s">
        <v>264</v>
      </c>
      <c r="G570" s="213"/>
      <c r="H570" s="214" t="s">
        <v>19</v>
      </c>
      <c r="I570" s="216"/>
      <c r="J570" s="213"/>
      <c r="K570" s="213"/>
      <c r="L570" s="217"/>
      <c r="M570" s="218"/>
      <c r="N570" s="219"/>
      <c r="O570" s="219"/>
      <c r="P570" s="219"/>
      <c r="Q570" s="219"/>
      <c r="R570" s="219"/>
      <c r="S570" s="219"/>
      <c r="T570" s="220"/>
      <c r="AT570" s="221" t="s">
        <v>157</v>
      </c>
      <c r="AU570" s="221" t="s">
        <v>85</v>
      </c>
      <c r="AV570" s="14" t="s">
        <v>83</v>
      </c>
      <c r="AW570" s="14" t="s">
        <v>35</v>
      </c>
      <c r="AX570" s="14" t="s">
        <v>75</v>
      </c>
      <c r="AY570" s="221" t="s">
        <v>112</v>
      </c>
    </row>
    <row r="571" spans="1:51" s="13" customFormat="1" ht="11.25" x14ac:dyDescent="0.2">
      <c r="B571" s="201"/>
      <c r="C571" s="202"/>
      <c r="D571" s="189" t="s">
        <v>157</v>
      </c>
      <c r="E571" s="203" t="s">
        <v>19</v>
      </c>
      <c r="F571" s="204" t="s">
        <v>265</v>
      </c>
      <c r="G571" s="202"/>
      <c r="H571" s="205">
        <v>-0.627</v>
      </c>
      <c r="I571" s="206"/>
      <c r="J571" s="202"/>
      <c r="K571" s="202"/>
      <c r="L571" s="207"/>
      <c r="M571" s="208"/>
      <c r="N571" s="209"/>
      <c r="O571" s="209"/>
      <c r="P571" s="209"/>
      <c r="Q571" s="209"/>
      <c r="R571" s="209"/>
      <c r="S571" s="209"/>
      <c r="T571" s="210"/>
      <c r="AT571" s="211" t="s">
        <v>157</v>
      </c>
      <c r="AU571" s="211" t="s">
        <v>85</v>
      </c>
      <c r="AV571" s="13" t="s">
        <v>85</v>
      </c>
      <c r="AW571" s="13" t="s">
        <v>35</v>
      </c>
      <c r="AX571" s="13" t="s">
        <v>75</v>
      </c>
      <c r="AY571" s="211" t="s">
        <v>112</v>
      </c>
    </row>
    <row r="572" spans="1:51" s="14" customFormat="1" ht="11.25" x14ac:dyDescent="0.2">
      <c r="B572" s="212"/>
      <c r="C572" s="213"/>
      <c r="D572" s="189" t="s">
        <v>157</v>
      </c>
      <c r="E572" s="214" t="s">
        <v>19</v>
      </c>
      <c r="F572" s="215" t="s">
        <v>266</v>
      </c>
      <c r="G572" s="213"/>
      <c r="H572" s="214" t="s">
        <v>19</v>
      </c>
      <c r="I572" s="216"/>
      <c r="J572" s="213"/>
      <c r="K572" s="213"/>
      <c r="L572" s="217"/>
      <c r="M572" s="218"/>
      <c r="N572" s="219"/>
      <c r="O572" s="219"/>
      <c r="P572" s="219"/>
      <c r="Q572" s="219"/>
      <c r="R572" s="219"/>
      <c r="S572" s="219"/>
      <c r="T572" s="220"/>
      <c r="AT572" s="221" t="s">
        <v>157</v>
      </c>
      <c r="AU572" s="221" t="s">
        <v>85</v>
      </c>
      <c r="AV572" s="14" t="s">
        <v>83</v>
      </c>
      <c r="AW572" s="14" t="s">
        <v>35</v>
      </c>
      <c r="AX572" s="14" t="s">
        <v>75</v>
      </c>
      <c r="AY572" s="221" t="s">
        <v>112</v>
      </c>
    </row>
    <row r="573" spans="1:51" s="13" customFormat="1" ht="11.25" x14ac:dyDescent="0.2">
      <c r="B573" s="201"/>
      <c r="C573" s="202"/>
      <c r="D573" s="189" t="s">
        <v>157</v>
      </c>
      <c r="E573" s="203" t="s">
        <v>19</v>
      </c>
      <c r="F573" s="204" t="s">
        <v>267</v>
      </c>
      <c r="G573" s="202"/>
      <c r="H573" s="205">
        <v>-3.6819999999999999</v>
      </c>
      <c r="I573" s="206"/>
      <c r="J573" s="202"/>
      <c r="K573" s="202"/>
      <c r="L573" s="207"/>
      <c r="M573" s="208"/>
      <c r="N573" s="209"/>
      <c r="O573" s="209"/>
      <c r="P573" s="209"/>
      <c r="Q573" s="209"/>
      <c r="R573" s="209"/>
      <c r="S573" s="209"/>
      <c r="T573" s="210"/>
      <c r="AT573" s="211" t="s">
        <v>157</v>
      </c>
      <c r="AU573" s="211" t="s">
        <v>85</v>
      </c>
      <c r="AV573" s="13" t="s">
        <v>85</v>
      </c>
      <c r="AW573" s="13" t="s">
        <v>35</v>
      </c>
      <c r="AX573" s="13" t="s">
        <v>75</v>
      </c>
      <c r="AY573" s="211" t="s">
        <v>112</v>
      </c>
    </row>
    <row r="574" spans="1:51" s="14" customFormat="1" ht="11.25" x14ac:dyDescent="0.2">
      <c r="B574" s="212"/>
      <c r="C574" s="213"/>
      <c r="D574" s="189" t="s">
        <v>157</v>
      </c>
      <c r="E574" s="214" t="s">
        <v>19</v>
      </c>
      <c r="F574" s="215" t="s">
        <v>268</v>
      </c>
      <c r="G574" s="213"/>
      <c r="H574" s="214" t="s">
        <v>19</v>
      </c>
      <c r="I574" s="216"/>
      <c r="J574" s="213"/>
      <c r="K574" s="213"/>
      <c r="L574" s="217"/>
      <c r="M574" s="218"/>
      <c r="N574" s="219"/>
      <c r="O574" s="219"/>
      <c r="P574" s="219"/>
      <c r="Q574" s="219"/>
      <c r="R574" s="219"/>
      <c r="S574" s="219"/>
      <c r="T574" s="220"/>
      <c r="AT574" s="221" t="s">
        <v>157</v>
      </c>
      <c r="AU574" s="221" t="s">
        <v>85</v>
      </c>
      <c r="AV574" s="14" t="s">
        <v>83</v>
      </c>
      <c r="AW574" s="14" t="s">
        <v>35</v>
      </c>
      <c r="AX574" s="14" t="s">
        <v>75</v>
      </c>
      <c r="AY574" s="221" t="s">
        <v>112</v>
      </c>
    </row>
    <row r="575" spans="1:51" s="13" customFormat="1" ht="11.25" x14ac:dyDescent="0.2">
      <c r="B575" s="201"/>
      <c r="C575" s="202"/>
      <c r="D575" s="189" t="s">
        <v>157</v>
      </c>
      <c r="E575" s="203" t="s">
        <v>19</v>
      </c>
      <c r="F575" s="204" t="s">
        <v>269</v>
      </c>
      <c r="G575" s="202"/>
      <c r="H575" s="205">
        <v>-0.58399999999999996</v>
      </c>
      <c r="I575" s="206"/>
      <c r="J575" s="202"/>
      <c r="K575" s="202"/>
      <c r="L575" s="207"/>
      <c r="M575" s="208"/>
      <c r="N575" s="209"/>
      <c r="O575" s="209"/>
      <c r="P575" s="209"/>
      <c r="Q575" s="209"/>
      <c r="R575" s="209"/>
      <c r="S575" s="209"/>
      <c r="T575" s="210"/>
      <c r="AT575" s="211" t="s">
        <v>157</v>
      </c>
      <c r="AU575" s="211" t="s">
        <v>85</v>
      </c>
      <c r="AV575" s="13" t="s">
        <v>85</v>
      </c>
      <c r="AW575" s="13" t="s">
        <v>35</v>
      </c>
      <c r="AX575" s="13" t="s">
        <v>75</v>
      </c>
      <c r="AY575" s="211" t="s">
        <v>112</v>
      </c>
    </row>
    <row r="576" spans="1:51" s="13" customFormat="1" ht="11.25" x14ac:dyDescent="0.2">
      <c r="B576" s="201"/>
      <c r="C576" s="202"/>
      <c r="D576" s="189" t="s">
        <v>157</v>
      </c>
      <c r="E576" s="203" t="s">
        <v>19</v>
      </c>
      <c r="F576" s="204" t="s">
        <v>270</v>
      </c>
      <c r="G576" s="202"/>
      <c r="H576" s="205">
        <v>-1.5009999999999999</v>
      </c>
      <c r="I576" s="206"/>
      <c r="J576" s="202"/>
      <c r="K576" s="202"/>
      <c r="L576" s="207"/>
      <c r="M576" s="208"/>
      <c r="N576" s="209"/>
      <c r="O576" s="209"/>
      <c r="P576" s="209"/>
      <c r="Q576" s="209"/>
      <c r="R576" s="209"/>
      <c r="S576" s="209"/>
      <c r="T576" s="210"/>
      <c r="AT576" s="211" t="s">
        <v>157</v>
      </c>
      <c r="AU576" s="211" t="s">
        <v>85</v>
      </c>
      <c r="AV576" s="13" t="s">
        <v>85</v>
      </c>
      <c r="AW576" s="13" t="s">
        <v>35</v>
      </c>
      <c r="AX576" s="13" t="s">
        <v>75</v>
      </c>
      <c r="AY576" s="211" t="s">
        <v>112</v>
      </c>
    </row>
    <row r="577" spans="1:65" s="14" customFormat="1" ht="11.25" x14ac:dyDescent="0.2">
      <c r="B577" s="212"/>
      <c r="C577" s="213"/>
      <c r="D577" s="189" t="s">
        <v>157</v>
      </c>
      <c r="E577" s="214" t="s">
        <v>19</v>
      </c>
      <c r="F577" s="215" t="s">
        <v>271</v>
      </c>
      <c r="G577" s="213"/>
      <c r="H577" s="214" t="s">
        <v>19</v>
      </c>
      <c r="I577" s="216"/>
      <c r="J577" s="213"/>
      <c r="K577" s="213"/>
      <c r="L577" s="217"/>
      <c r="M577" s="218"/>
      <c r="N577" s="219"/>
      <c r="O577" s="219"/>
      <c r="P577" s="219"/>
      <c r="Q577" s="219"/>
      <c r="R577" s="219"/>
      <c r="S577" s="219"/>
      <c r="T577" s="220"/>
      <c r="AT577" s="221" t="s">
        <v>157</v>
      </c>
      <c r="AU577" s="221" t="s">
        <v>85</v>
      </c>
      <c r="AV577" s="14" t="s">
        <v>83</v>
      </c>
      <c r="AW577" s="14" t="s">
        <v>35</v>
      </c>
      <c r="AX577" s="14" t="s">
        <v>75</v>
      </c>
      <c r="AY577" s="221" t="s">
        <v>112</v>
      </c>
    </row>
    <row r="578" spans="1:65" s="13" customFormat="1" ht="11.25" x14ac:dyDescent="0.2">
      <c r="B578" s="201"/>
      <c r="C578" s="202"/>
      <c r="D578" s="189" t="s">
        <v>157</v>
      </c>
      <c r="E578" s="203" t="s">
        <v>19</v>
      </c>
      <c r="F578" s="204" t="s">
        <v>272</v>
      </c>
      <c r="G578" s="202"/>
      <c r="H578" s="205">
        <v>103.52</v>
      </c>
      <c r="I578" s="206"/>
      <c r="J578" s="202"/>
      <c r="K578" s="202"/>
      <c r="L578" s="207"/>
      <c r="M578" s="208"/>
      <c r="N578" s="209"/>
      <c r="O578" s="209"/>
      <c r="P578" s="209"/>
      <c r="Q578" s="209"/>
      <c r="R578" s="209"/>
      <c r="S578" s="209"/>
      <c r="T578" s="210"/>
      <c r="AT578" s="211" t="s">
        <v>157</v>
      </c>
      <c r="AU578" s="211" t="s">
        <v>85</v>
      </c>
      <c r="AV578" s="13" t="s">
        <v>85</v>
      </c>
      <c r="AW578" s="13" t="s">
        <v>35</v>
      </c>
      <c r="AX578" s="13" t="s">
        <v>75</v>
      </c>
      <c r="AY578" s="211" t="s">
        <v>112</v>
      </c>
    </row>
    <row r="579" spans="1:65" s="14" customFormat="1" ht="11.25" x14ac:dyDescent="0.2">
      <c r="B579" s="212"/>
      <c r="C579" s="213"/>
      <c r="D579" s="189" t="s">
        <v>157</v>
      </c>
      <c r="E579" s="214" t="s">
        <v>19</v>
      </c>
      <c r="F579" s="215" t="s">
        <v>273</v>
      </c>
      <c r="G579" s="213"/>
      <c r="H579" s="214" t="s">
        <v>19</v>
      </c>
      <c r="I579" s="216"/>
      <c r="J579" s="213"/>
      <c r="K579" s="213"/>
      <c r="L579" s="217"/>
      <c r="M579" s="218"/>
      <c r="N579" s="219"/>
      <c r="O579" s="219"/>
      <c r="P579" s="219"/>
      <c r="Q579" s="219"/>
      <c r="R579" s="219"/>
      <c r="S579" s="219"/>
      <c r="T579" s="220"/>
      <c r="AT579" s="221" t="s">
        <v>157</v>
      </c>
      <c r="AU579" s="221" t="s">
        <v>85</v>
      </c>
      <c r="AV579" s="14" t="s">
        <v>83</v>
      </c>
      <c r="AW579" s="14" t="s">
        <v>35</v>
      </c>
      <c r="AX579" s="14" t="s">
        <v>75</v>
      </c>
      <c r="AY579" s="221" t="s">
        <v>112</v>
      </c>
    </row>
    <row r="580" spans="1:65" s="13" customFormat="1" ht="11.25" x14ac:dyDescent="0.2">
      <c r="B580" s="201"/>
      <c r="C580" s="202"/>
      <c r="D580" s="189" t="s">
        <v>157</v>
      </c>
      <c r="E580" s="203" t="s">
        <v>19</v>
      </c>
      <c r="F580" s="204" t="s">
        <v>274</v>
      </c>
      <c r="G580" s="202"/>
      <c r="H580" s="205">
        <v>-56.753999999999998</v>
      </c>
      <c r="I580" s="206"/>
      <c r="J580" s="202"/>
      <c r="K580" s="202"/>
      <c r="L580" s="207"/>
      <c r="M580" s="208"/>
      <c r="N580" s="209"/>
      <c r="O580" s="209"/>
      <c r="P580" s="209"/>
      <c r="Q580" s="209"/>
      <c r="R580" s="209"/>
      <c r="S580" s="209"/>
      <c r="T580" s="210"/>
      <c r="AT580" s="211" t="s">
        <v>157</v>
      </c>
      <c r="AU580" s="211" t="s">
        <v>85</v>
      </c>
      <c r="AV580" s="13" t="s">
        <v>85</v>
      </c>
      <c r="AW580" s="13" t="s">
        <v>35</v>
      </c>
      <c r="AX580" s="13" t="s">
        <v>75</v>
      </c>
      <c r="AY580" s="211" t="s">
        <v>112</v>
      </c>
    </row>
    <row r="581" spans="1:65" s="16" customFormat="1" ht="11.25" x14ac:dyDescent="0.2">
      <c r="B581" s="233"/>
      <c r="C581" s="234"/>
      <c r="D581" s="189" t="s">
        <v>157</v>
      </c>
      <c r="E581" s="235" t="s">
        <v>19</v>
      </c>
      <c r="F581" s="236" t="s">
        <v>232</v>
      </c>
      <c r="G581" s="234"/>
      <c r="H581" s="237">
        <v>308.91399999999999</v>
      </c>
      <c r="I581" s="238"/>
      <c r="J581" s="234"/>
      <c r="K581" s="234"/>
      <c r="L581" s="239"/>
      <c r="M581" s="240"/>
      <c r="N581" s="241"/>
      <c r="O581" s="241"/>
      <c r="P581" s="241"/>
      <c r="Q581" s="241"/>
      <c r="R581" s="241"/>
      <c r="S581" s="241"/>
      <c r="T581" s="242"/>
      <c r="AT581" s="243" t="s">
        <v>157</v>
      </c>
      <c r="AU581" s="243" t="s">
        <v>85</v>
      </c>
      <c r="AV581" s="16" t="s">
        <v>153</v>
      </c>
      <c r="AW581" s="16" t="s">
        <v>35</v>
      </c>
      <c r="AX581" s="16" t="s">
        <v>83</v>
      </c>
      <c r="AY581" s="243" t="s">
        <v>112</v>
      </c>
    </row>
    <row r="582" spans="1:65" s="2" customFormat="1" ht="24.2" customHeight="1" x14ac:dyDescent="0.2">
      <c r="A582" s="37"/>
      <c r="B582" s="38"/>
      <c r="C582" s="176" t="s">
        <v>569</v>
      </c>
      <c r="D582" s="176" t="s">
        <v>115</v>
      </c>
      <c r="E582" s="177" t="s">
        <v>570</v>
      </c>
      <c r="F582" s="178" t="s">
        <v>571</v>
      </c>
      <c r="G582" s="179" t="s">
        <v>180</v>
      </c>
      <c r="H582" s="180">
        <v>57.79</v>
      </c>
      <c r="I582" s="181"/>
      <c r="J582" s="182">
        <f>ROUND(I582*H582,2)</f>
        <v>0</v>
      </c>
      <c r="K582" s="178" t="s">
        <v>118</v>
      </c>
      <c r="L582" s="42"/>
      <c r="M582" s="183" t="s">
        <v>19</v>
      </c>
      <c r="N582" s="184" t="s">
        <v>46</v>
      </c>
      <c r="O582" s="67"/>
      <c r="P582" s="185">
        <f>O582*H582</f>
        <v>0</v>
      </c>
      <c r="Q582" s="185">
        <v>0</v>
      </c>
      <c r="R582" s="185">
        <f>Q582*H582</f>
        <v>0</v>
      </c>
      <c r="S582" s="185">
        <v>0</v>
      </c>
      <c r="T582" s="186">
        <f>S582*H582</f>
        <v>0</v>
      </c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R582" s="187" t="s">
        <v>212</v>
      </c>
      <c r="AT582" s="187" t="s">
        <v>115</v>
      </c>
      <c r="AU582" s="187" t="s">
        <v>85</v>
      </c>
      <c r="AY582" s="20" t="s">
        <v>112</v>
      </c>
      <c r="BE582" s="188">
        <f>IF(N582="základní",J582,0)</f>
        <v>0</v>
      </c>
      <c r="BF582" s="188">
        <f>IF(N582="snížená",J582,0)</f>
        <v>0</v>
      </c>
      <c r="BG582" s="188">
        <f>IF(N582="zákl. přenesená",J582,0)</f>
        <v>0</v>
      </c>
      <c r="BH582" s="188">
        <f>IF(N582="sníž. přenesená",J582,0)</f>
        <v>0</v>
      </c>
      <c r="BI582" s="188">
        <f>IF(N582="nulová",J582,0)</f>
        <v>0</v>
      </c>
      <c r="BJ582" s="20" t="s">
        <v>83</v>
      </c>
      <c r="BK582" s="188">
        <f>ROUND(I582*H582,2)</f>
        <v>0</v>
      </c>
      <c r="BL582" s="20" t="s">
        <v>212</v>
      </c>
      <c r="BM582" s="187" t="s">
        <v>572</v>
      </c>
    </row>
    <row r="583" spans="1:65" s="2" customFormat="1" ht="19.5" x14ac:dyDescent="0.2">
      <c r="A583" s="37"/>
      <c r="B583" s="38"/>
      <c r="C583" s="39"/>
      <c r="D583" s="189" t="s">
        <v>121</v>
      </c>
      <c r="E583" s="39"/>
      <c r="F583" s="190" t="s">
        <v>573</v>
      </c>
      <c r="G583" s="39"/>
      <c r="H583" s="39"/>
      <c r="I583" s="191"/>
      <c r="J583" s="39"/>
      <c r="K583" s="39"/>
      <c r="L583" s="42"/>
      <c r="M583" s="192"/>
      <c r="N583" s="193"/>
      <c r="O583" s="67"/>
      <c r="P583" s="67"/>
      <c r="Q583" s="67"/>
      <c r="R583" s="67"/>
      <c r="S583" s="67"/>
      <c r="T583" s="68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T583" s="20" t="s">
        <v>121</v>
      </c>
      <c r="AU583" s="20" t="s">
        <v>85</v>
      </c>
    </row>
    <row r="584" spans="1:65" s="2" customFormat="1" ht="11.25" x14ac:dyDescent="0.2">
      <c r="A584" s="37"/>
      <c r="B584" s="38"/>
      <c r="C584" s="39"/>
      <c r="D584" s="194" t="s">
        <v>122</v>
      </c>
      <c r="E584" s="39"/>
      <c r="F584" s="195" t="s">
        <v>574</v>
      </c>
      <c r="G584" s="39"/>
      <c r="H584" s="39"/>
      <c r="I584" s="191"/>
      <c r="J584" s="39"/>
      <c r="K584" s="39"/>
      <c r="L584" s="42"/>
      <c r="M584" s="192"/>
      <c r="N584" s="193"/>
      <c r="O584" s="67"/>
      <c r="P584" s="67"/>
      <c r="Q584" s="67"/>
      <c r="R584" s="67"/>
      <c r="S584" s="67"/>
      <c r="T584" s="68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T584" s="20" t="s">
        <v>122</v>
      </c>
      <c r="AU584" s="20" t="s">
        <v>85</v>
      </c>
    </row>
    <row r="585" spans="1:65" s="14" customFormat="1" ht="11.25" x14ac:dyDescent="0.2">
      <c r="B585" s="212"/>
      <c r="C585" s="213"/>
      <c r="D585" s="189" t="s">
        <v>157</v>
      </c>
      <c r="E585" s="214" t="s">
        <v>19</v>
      </c>
      <c r="F585" s="215" t="s">
        <v>559</v>
      </c>
      <c r="G585" s="213"/>
      <c r="H585" s="214" t="s">
        <v>19</v>
      </c>
      <c r="I585" s="216"/>
      <c r="J585" s="213"/>
      <c r="K585" s="213"/>
      <c r="L585" s="217"/>
      <c r="M585" s="218"/>
      <c r="N585" s="219"/>
      <c r="O585" s="219"/>
      <c r="P585" s="219"/>
      <c r="Q585" s="219"/>
      <c r="R585" s="219"/>
      <c r="S585" s="219"/>
      <c r="T585" s="220"/>
      <c r="AT585" s="221" t="s">
        <v>157</v>
      </c>
      <c r="AU585" s="221" t="s">
        <v>85</v>
      </c>
      <c r="AV585" s="14" t="s">
        <v>83</v>
      </c>
      <c r="AW585" s="14" t="s">
        <v>35</v>
      </c>
      <c r="AX585" s="14" t="s">
        <v>75</v>
      </c>
      <c r="AY585" s="221" t="s">
        <v>112</v>
      </c>
    </row>
    <row r="586" spans="1:65" s="13" customFormat="1" ht="11.25" x14ac:dyDescent="0.2">
      <c r="B586" s="201"/>
      <c r="C586" s="202"/>
      <c r="D586" s="189" t="s">
        <v>157</v>
      </c>
      <c r="E586" s="203" t="s">
        <v>19</v>
      </c>
      <c r="F586" s="204" t="s">
        <v>560</v>
      </c>
      <c r="G586" s="202"/>
      <c r="H586" s="205">
        <v>16.63</v>
      </c>
      <c r="I586" s="206"/>
      <c r="J586" s="202"/>
      <c r="K586" s="202"/>
      <c r="L586" s="207"/>
      <c r="M586" s="208"/>
      <c r="N586" s="209"/>
      <c r="O586" s="209"/>
      <c r="P586" s="209"/>
      <c r="Q586" s="209"/>
      <c r="R586" s="209"/>
      <c r="S586" s="209"/>
      <c r="T586" s="210"/>
      <c r="AT586" s="211" t="s">
        <v>157</v>
      </c>
      <c r="AU586" s="211" t="s">
        <v>85</v>
      </c>
      <c r="AV586" s="13" t="s">
        <v>85</v>
      </c>
      <c r="AW586" s="13" t="s">
        <v>35</v>
      </c>
      <c r="AX586" s="13" t="s">
        <v>75</v>
      </c>
      <c r="AY586" s="211" t="s">
        <v>112</v>
      </c>
    </row>
    <row r="587" spans="1:65" s="14" customFormat="1" ht="11.25" x14ac:dyDescent="0.2">
      <c r="B587" s="212"/>
      <c r="C587" s="213"/>
      <c r="D587" s="189" t="s">
        <v>157</v>
      </c>
      <c r="E587" s="214" t="s">
        <v>19</v>
      </c>
      <c r="F587" s="215" t="s">
        <v>561</v>
      </c>
      <c r="G587" s="213"/>
      <c r="H587" s="214" t="s">
        <v>19</v>
      </c>
      <c r="I587" s="216"/>
      <c r="J587" s="213"/>
      <c r="K587" s="213"/>
      <c r="L587" s="217"/>
      <c r="M587" s="218"/>
      <c r="N587" s="219"/>
      <c r="O587" s="219"/>
      <c r="P587" s="219"/>
      <c r="Q587" s="219"/>
      <c r="R587" s="219"/>
      <c r="S587" s="219"/>
      <c r="T587" s="220"/>
      <c r="AT587" s="221" t="s">
        <v>157</v>
      </c>
      <c r="AU587" s="221" t="s">
        <v>85</v>
      </c>
      <c r="AV587" s="14" t="s">
        <v>83</v>
      </c>
      <c r="AW587" s="14" t="s">
        <v>35</v>
      </c>
      <c r="AX587" s="14" t="s">
        <v>75</v>
      </c>
      <c r="AY587" s="221" t="s">
        <v>112</v>
      </c>
    </row>
    <row r="588" spans="1:65" s="13" customFormat="1" ht="11.25" x14ac:dyDescent="0.2">
      <c r="B588" s="201"/>
      <c r="C588" s="202"/>
      <c r="D588" s="189" t="s">
        <v>157</v>
      </c>
      <c r="E588" s="203" t="s">
        <v>19</v>
      </c>
      <c r="F588" s="204" t="s">
        <v>562</v>
      </c>
      <c r="G588" s="202"/>
      <c r="H588" s="205">
        <v>41.16</v>
      </c>
      <c r="I588" s="206"/>
      <c r="J588" s="202"/>
      <c r="K588" s="202"/>
      <c r="L588" s="207"/>
      <c r="M588" s="208"/>
      <c r="N588" s="209"/>
      <c r="O588" s="209"/>
      <c r="P588" s="209"/>
      <c r="Q588" s="209"/>
      <c r="R588" s="209"/>
      <c r="S588" s="209"/>
      <c r="T588" s="210"/>
      <c r="AT588" s="211" t="s">
        <v>157</v>
      </c>
      <c r="AU588" s="211" t="s">
        <v>85</v>
      </c>
      <c r="AV588" s="13" t="s">
        <v>85</v>
      </c>
      <c r="AW588" s="13" t="s">
        <v>35</v>
      </c>
      <c r="AX588" s="13" t="s">
        <v>75</v>
      </c>
      <c r="AY588" s="211" t="s">
        <v>112</v>
      </c>
    </row>
    <row r="589" spans="1:65" s="16" customFormat="1" ht="11.25" x14ac:dyDescent="0.2">
      <c r="B589" s="233"/>
      <c r="C589" s="234"/>
      <c r="D589" s="189" t="s">
        <v>157</v>
      </c>
      <c r="E589" s="235" t="s">
        <v>19</v>
      </c>
      <c r="F589" s="236" t="s">
        <v>232</v>
      </c>
      <c r="G589" s="234"/>
      <c r="H589" s="237">
        <v>57.789999999999992</v>
      </c>
      <c r="I589" s="238"/>
      <c r="J589" s="234"/>
      <c r="K589" s="234"/>
      <c r="L589" s="239"/>
      <c r="M589" s="240"/>
      <c r="N589" s="241"/>
      <c r="O589" s="241"/>
      <c r="P589" s="241"/>
      <c r="Q589" s="241"/>
      <c r="R589" s="241"/>
      <c r="S589" s="241"/>
      <c r="T589" s="242"/>
      <c r="AT589" s="243" t="s">
        <v>157</v>
      </c>
      <c r="AU589" s="243" t="s">
        <v>85</v>
      </c>
      <c r="AV589" s="16" t="s">
        <v>153</v>
      </c>
      <c r="AW589" s="16" t="s">
        <v>35</v>
      </c>
      <c r="AX589" s="16" t="s">
        <v>83</v>
      </c>
      <c r="AY589" s="243" t="s">
        <v>112</v>
      </c>
    </row>
    <row r="590" spans="1:65" s="2" customFormat="1" ht="33" customHeight="1" x14ac:dyDescent="0.2">
      <c r="A590" s="37"/>
      <c r="B590" s="38"/>
      <c r="C590" s="176" t="s">
        <v>575</v>
      </c>
      <c r="D590" s="176" t="s">
        <v>115</v>
      </c>
      <c r="E590" s="177" t="s">
        <v>576</v>
      </c>
      <c r="F590" s="178" t="s">
        <v>577</v>
      </c>
      <c r="G590" s="179" t="s">
        <v>152</v>
      </c>
      <c r="H590" s="180">
        <v>536.17100000000005</v>
      </c>
      <c r="I590" s="181"/>
      <c r="J590" s="182">
        <f>ROUND(I590*H590,2)</f>
        <v>0</v>
      </c>
      <c r="K590" s="178" t="s">
        <v>118</v>
      </c>
      <c r="L590" s="42"/>
      <c r="M590" s="183" t="s">
        <v>19</v>
      </c>
      <c r="N590" s="184" t="s">
        <v>46</v>
      </c>
      <c r="O590" s="67"/>
      <c r="P590" s="185">
        <f>O590*H590</f>
        <v>0</v>
      </c>
      <c r="Q590" s="185">
        <v>0</v>
      </c>
      <c r="R590" s="185">
        <f>Q590*H590</f>
        <v>0</v>
      </c>
      <c r="S590" s="185">
        <v>0</v>
      </c>
      <c r="T590" s="186">
        <f>S590*H590</f>
        <v>0</v>
      </c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R590" s="187" t="s">
        <v>212</v>
      </c>
      <c r="AT590" s="187" t="s">
        <v>115</v>
      </c>
      <c r="AU590" s="187" t="s">
        <v>85</v>
      </c>
      <c r="AY590" s="20" t="s">
        <v>112</v>
      </c>
      <c r="BE590" s="188">
        <f>IF(N590="základní",J590,0)</f>
        <v>0</v>
      </c>
      <c r="BF590" s="188">
        <f>IF(N590="snížená",J590,0)</f>
        <v>0</v>
      </c>
      <c r="BG590" s="188">
        <f>IF(N590="zákl. přenesená",J590,0)</f>
        <v>0</v>
      </c>
      <c r="BH590" s="188">
        <f>IF(N590="sníž. přenesená",J590,0)</f>
        <v>0</v>
      </c>
      <c r="BI590" s="188">
        <f>IF(N590="nulová",J590,0)</f>
        <v>0</v>
      </c>
      <c r="BJ590" s="20" t="s">
        <v>83</v>
      </c>
      <c r="BK590" s="188">
        <f>ROUND(I590*H590,2)</f>
        <v>0</v>
      </c>
      <c r="BL590" s="20" t="s">
        <v>212</v>
      </c>
      <c r="BM590" s="187" t="s">
        <v>578</v>
      </c>
    </row>
    <row r="591" spans="1:65" s="2" customFormat="1" ht="19.5" x14ac:dyDescent="0.2">
      <c r="A591" s="37"/>
      <c r="B591" s="38"/>
      <c r="C591" s="39"/>
      <c r="D591" s="189" t="s">
        <v>121</v>
      </c>
      <c r="E591" s="39"/>
      <c r="F591" s="190" t="s">
        <v>579</v>
      </c>
      <c r="G591" s="39"/>
      <c r="H591" s="39"/>
      <c r="I591" s="191"/>
      <c r="J591" s="39"/>
      <c r="K591" s="39"/>
      <c r="L591" s="42"/>
      <c r="M591" s="192"/>
      <c r="N591" s="193"/>
      <c r="O591" s="67"/>
      <c r="P591" s="67"/>
      <c r="Q591" s="67"/>
      <c r="R591" s="67"/>
      <c r="S591" s="67"/>
      <c r="T591" s="68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T591" s="20" t="s">
        <v>121</v>
      </c>
      <c r="AU591" s="20" t="s">
        <v>85</v>
      </c>
    </row>
    <row r="592" spans="1:65" s="2" customFormat="1" ht="11.25" x14ac:dyDescent="0.2">
      <c r="A592" s="37"/>
      <c r="B592" s="38"/>
      <c r="C592" s="39"/>
      <c r="D592" s="194" t="s">
        <v>122</v>
      </c>
      <c r="E592" s="39"/>
      <c r="F592" s="195" t="s">
        <v>580</v>
      </c>
      <c r="G592" s="39"/>
      <c r="H592" s="39"/>
      <c r="I592" s="191"/>
      <c r="J592" s="39"/>
      <c r="K592" s="39"/>
      <c r="L592" s="42"/>
      <c r="M592" s="192"/>
      <c r="N592" s="193"/>
      <c r="O592" s="67"/>
      <c r="P592" s="67"/>
      <c r="Q592" s="67"/>
      <c r="R592" s="67"/>
      <c r="S592" s="67"/>
      <c r="T592" s="68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T592" s="20" t="s">
        <v>122</v>
      </c>
      <c r="AU592" s="20" t="s">
        <v>85</v>
      </c>
    </row>
    <row r="593" spans="2:51" s="14" customFormat="1" ht="11.25" x14ac:dyDescent="0.2">
      <c r="B593" s="212"/>
      <c r="C593" s="213"/>
      <c r="D593" s="189" t="s">
        <v>157</v>
      </c>
      <c r="E593" s="214" t="s">
        <v>19</v>
      </c>
      <c r="F593" s="215" t="s">
        <v>256</v>
      </c>
      <c r="G593" s="213"/>
      <c r="H593" s="214" t="s">
        <v>19</v>
      </c>
      <c r="I593" s="216"/>
      <c r="J593" s="213"/>
      <c r="K593" s="213"/>
      <c r="L593" s="217"/>
      <c r="M593" s="218"/>
      <c r="N593" s="219"/>
      <c r="O593" s="219"/>
      <c r="P593" s="219"/>
      <c r="Q593" s="219"/>
      <c r="R593" s="219"/>
      <c r="S593" s="219"/>
      <c r="T593" s="220"/>
      <c r="AT593" s="221" t="s">
        <v>157</v>
      </c>
      <c r="AU593" s="221" t="s">
        <v>85</v>
      </c>
      <c r="AV593" s="14" t="s">
        <v>83</v>
      </c>
      <c r="AW593" s="14" t="s">
        <v>35</v>
      </c>
      <c r="AX593" s="14" t="s">
        <v>75</v>
      </c>
      <c r="AY593" s="221" t="s">
        <v>112</v>
      </c>
    </row>
    <row r="594" spans="2:51" s="13" customFormat="1" ht="11.25" x14ac:dyDescent="0.2">
      <c r="B594" s="201"/>
      <c r="C594" s="202"/>
      <c r="D594" s="189" t="s">
        <v>157</v>
      </c>
      <c r="E594" s="203" t="s">
        <v>19</v>
      </c>
      <c r="F594" s="204" t="s">
        <v>257</v>
      </c>
      <c r="G594" s="202"/>
      <c r="H594" s="205">
        <v>413.04</v>
      </c>
      <c r="I594" s="206"/>
      <c r="J594" s="202"/>
      <c r="K594" s="202"/>
      <c r="L594" s="207"/>
      <c r="M594" s="208"/>
      <c r="N594" s="209"/>
      <c r="O594" s="209"/>
      <c r="P594" s="209"/>
      <c r="Q594" s="209"/>
      <c r="R594" s="209"/>
      <c r="S594" s="209"/>
      <c r="T594" s="210"/>
      <c r="AT594" s="211" t="s">
        <v>157</v>
      </c>
      <c r="AU594" s="211" t="s">
        <v>85</v>
      </c>
      <c r="AV594" s="13" t="s">
        <v>85</v>
      </c>
      <c r="AW594" s="13" t="s">
        <v>35</v>
      </c>
      <c r="AX594" s="13" t="s">
        <v>75</v>
      </c>
      <c r="AY594" s="211" t="s">
        <v>112</v>
      </c>
    </row>
    <row r="595" spans="2:51" s="14" customFormat="1" ht="11.25" x14ac:dyDescent="0.2">
      <c r="B595" s="212"/>
      <c r="C595" s="213"/>
      <c r="D595" s="189" t="s">
        <v>157</v>
      </c>
      <c r="E595" s="214" t="s">
        <v>19</v>
      </c>
      <c r="F595" s="215" t="s">
        <v>258</v>
      </c>
      <c r="G595" s="213"/>
      <c r="H595" s="214" t="s">
        <v>19</v>
      </c>
      <c r="I595" s="216"/>
      <c r="J595" s="213"/>
      <c r="K595" s="213"/>
      <c r="L595" s="217"/>
      <c r="M595" s="218"/>
      <c r="N595" s="219"/>
      <c r="O595" s="219"/>
      <c r="P595" s="219"/>
      <c r="Q595" s="219"/>
      <c r="R595" s="219"/>
      <c r="S595" s="219"/>
      <c r="T595" s="220"/>
      <c r="AT595" s="221" t="s">
        <v>157</v>
      </c>
      <c r="AU595" s="221" t="s">
        <v>85</v>
      </c>
      <c r="AV595" s="14" t="s">
        <v>83</v>
      </c>
      <c r="AW595" s="14" t="s">
        <v>35</v>
      </c>
      <c r="AX595" s="14" t="s">
        <v>75</v>
      </c>
      <c r="AY595" s="221" t="s">
        <v>112</v>
      </c>
    </row>
    <row r="596" spans="2:51" s="13" customFormat="1" ht="11.25" x14ac:dyDescent="0.2">
      <c r="B596" s="201"/>
      <c r="C596" s="202"/>
      <c r="D596" s="189" t="s">
        <v>157</v>
      </c>
      <c r="E596" s="203" t="s">
        <v>19</v>
      </c>
      <c r="F596" s="204" t="s">
        <v>259</v>
      </c>
      <c r="G596" s="202"/>
      <c r="H596" s="205">
        <v>-61.341999999999999</v>
      </c>
      <c r="I596" s="206"/>
      <c r="J596" s="202"/>
      <c r="K596" s="202"/>
      <c r="L596" s="207"/>
      <c r="M596" s="208"/>
      <c r="N596" s="209"/>
      <c r="O596" s="209"/>
      <c r="P596" s="209"/>
      <c r="Q596" s="209"/>
      <c r="R596" s="209"/>
      <c r="S596" s="209"/>
      <c r="T596" s="210"/>
      <c r="AT596" s="211" t="s">
        <v>157</v>
      </c>
      <c r="AU596" s="211" t="s">
        <v>85</v>
      </c>
      <c r="AV596" s="13" t="s">
        <v>85</v>
      </c>
      <c r="AW596" s="13" t="s">
        <v>35</v>
      </c>
      <c r="AX596" s="13" t="s">
        <v>75</v>
      </c>
      <c r="AY596" s="211" t="s">
        <v>112</v>
      </c>
    </row>
    <row r="597" spans="2:51" s="14" customFormat="1" ht="11.25" x14ac:dyDescent="0.2">
      <c r="B597" s="212"/>
      <c r="C597" s="213"/>
      <c r="D597" s="189" t="s">
        <v>157</v>
      </c>
      <c r="E597" s="214" t="s">
        <v>19</v>
      </c>
      <c r="F597" s="215" t="s">
        <v>260</v>
      </c>
      <c r="G597" s="213"/>
      <c r="H597" s="214" t="s">
        <v>19</v>
      </c>
      <c r="I597" s="216"/>
      <c r="J597" s="213"/>
      <c r="K597" s="213"/>
      <c r="L597" s="217"/>
      <c r="M597" s="218"/>
      <c r="N597" s="219"/>
      <c r="O597" s="219"/>
      <c r="P597" s="219"/>
      <c r="Q597" s="219"/>
      <c r="R597" s="219"/>
      <c r="S597" s="219"/>
      <c r="T597" s="220"/>
      <c r="AT597" s="221" t="s">
        <v>157</v>
      </c>
      <c r="AU597" s="221" t="s">
        <v>85</v>
      </c>
      <c r="AV597" s="14" t="s">
        <v>83</v>
      </c>
      <c r="AW597" s="14" t="s">
        <v>35</v>
      </c>
      <c r="AX597" s="14" t="s">
        <v>75</v>
      </c>
      <c r="AY597" s="221" t="s">
        <v>112</v>
      </c>
    </row>
    <row r="598" spans="2:51" s="13" customFormat="1" ht="11.25" x14ac:dyDescent="0.2">
      <c r="B598" s="201"/>
      <c r="C598" s="202"/>
      <c r="D598" s="189" t="s">
        <v>157</v>
      </c>
      <c r="E598" s="203" t="s">
        <v>19</v>
      </c>
      <c r="F598" s="204" t="s">
        <v>261</v>
      </c>
      <c r="G598" s="202"/>
      <c r="H598" s="205">
        <v>-48.654000000000003</v>
      </c>
      <c r="I598" s="206"/>
      <c r="J598" s="202"/>
      <c r="K598" s="202"/>
      <c r="L598" s="207"/>
      <c r="M598" s="208"/>
      <c r="N598" s="209"/>
      <c r="O598" s="209"/>
      <c r="P598" s="209"/>
      <c r="Q598" s="209"/>
      <c r="R598" s="209"/>
      <c r="S598" s="209"/>
      <c r="T598" s="210"/>
      <c r="AT598" s="211" t="s">
        <v>157</v>
      </c>
      <c r="AU598" s="211" t="s">
        <v>85</v>
      </c>
      <c r="AV598" s="13" t="s">
        <v>85</v>
      </c>
      <c r="AW598" s="13" t="s">
        <v>35</v>
      </c>
      <c r="AX598" s="13" t="s">
        <v>75</v>
      </c>
      <c r="AY598" s="211" t="s">
        <v>112</v>
      </c>
    </row>
    <row r="599" spans="2:51" s="14" customFormat="1" ht="11.25" x14ac:dyDescent="0.2">
      <c r="B599" s="212"/>
      <c r="C599" s="213"/>
      <c r="D599" s="189" t="s">
        <v>157</v>
      </c>
      <c r="E599" s="214" t="s">
        <v>19</v>
      </c>
      <c r="F599" s="215" t="s">
        <v>262</v>
      </c>
      <c r="G599" s="213"/>
      <c r="H599" s="214" t="s">
        <v>19</v>
      </c>
      <c r="I599" s="216"/>
      <c r="J599" s="213"/>
      <c r="K599" s="213"/>
      <c r="L599" s="217"/>
      <c r="M599" s="218"/>
      <c r="N599" s="219"/>
      <c r="O599" s="219"/>
      <c r="P599" s="219"/>
      <c r="Q599" s="219"/>
      <c r="R599" s="219"/>
      <c r="S599" s="219"/>
      <c r="T599" s="220"/>
      <c r="AT599" s="221" t="s">
        <v>157</v>
      </c>
      <c r="AU599" s="221" t="s">
        <v>85</v>
      </c>
      <c r="AV599" s="14" t="s">
        <v>83</v>
      </c>
      <c r="AW599" s="14" t="s">
        <v>35</v>
      </c>
      <c r="AX599" s="14" t="s">
        <v>75</v>
      </c>
      <c r="AY599" s="221" t="s">
        <v>112</v>
      </c>
    </row>
    <row r="600" spans="2:51" s="13" customFormat="1" ht="11.25" x14ac:dyDescent="0.2">
      <c r="B600" s="201"/>
      <c r="C600" s="202"/>
      <c r="D600" s="189" t="s">
        <v>157</v>
      </c>
      <c r="E600" s="203" t="s">
        <v>19</v>
      </c>
      <c r="F600" s="204" t="s">
        <v>263</v>
      </c>
      <c r="G600" s="202"/>
      <c r="H600" s="205">
        <v>-34.502000000000002</v>
      </c>
      <c r="I600" s="206"/>
      <c r="J600" s="202"/>
      <c r="K600" s="202"/>
      <c r="L600" s="207"/>
      <c r="M600" s="208"/>
      <c r="N600" s="209"/>
      <c r="O600" s="209"/>
      <c r="P600" s="209"/>
      <c r="Q600" s="209"/>
      <c r="R600" s="209"/>
      <c r="S600" s="209"/>
      <c r="T600" s="210"/>
      <c r="AT600" s="211" t="s">
        <v>157</v>
      </c>
      <c r="AU600" s="211" t="s">
        <v>85</v>
      </c>
      <c r="AV600" s="13" t="s">
        <v>85</v>
      </c>
      <c r="AW600" s="13" t="s">
        <v>35</v>
      </c>
      <c r="AX600" s="13" t="s">
        <v>75</v>
      </c>
      <c r="AY600" s="211" t="s">
        <v>112</v>
      </c>
    </row>
    <row r="601" spans="2:51" s="14" customFormat="1" ht="11.25" x14ac:dyDescent="0.2">
      <c r="B601" s="212"/>
      <c r="C601" s="213"/>
      <c r="D601" s="189" t="s">
        <v>157</v>
      </c>
      <c r="E601" s="214" t="s">
        <v>19</v>
      </c>
      <c r="F601" s="215" t="s">
        <v>264</v>
      </c>
      <c r="G601" s="213"/>
      <c r="H601" s="214" t="s">
        <v>19</v>
      </c>
      <c r="I601" s="216"/>
      <c r="J601" s="213"/>
      <c r="K601" s="213"/>
      <c r="L601" s="217"/>
      <c r="M601" s="218"/>
      <c r="N601" s="219"/>
      <c r="O601" s="219"/>
      <c r="P601" s="219"/>
      <c r="Q601" s="219"/>
      <c r="R601" s="219"/>
      <c r="S601" s="219"/>
      <c r="T601" s="220"/>
      <c r="AT601" s="221" t="s">
        <v>157</v>
      </c>
      <c r="AU601" s="221" t="s">
        <v>85</v>
      </c>
      <c r="AV601" s="14" t="s">
        <v>83</v>
      </c>
      <c r="AW601" s="14" t="s">
        <v>35</v>
      </c>
      <c r="AX601" s="14" t="s">
        <v>75</v>
      </c>
      <c r="AY601" s="221" t="s">
        <v>112</v>
      </c>
    </row>
    <row r="602" spans="2:51" s="13" customFormat="1" ht="11.25" x14ac:dyDescent="0.2">
      <c r="B602" s="201"/>
      <c r="C602" s="202"/>
      <c r="D602" s="189" t="s">
        <v>157</v>
      </c>
      <c r="E602" s="203" t="s">
        <v>19</v>
      </c>
      <c r="F602" s="204" t="s">
        <v>265</v>
      </c>
      <c r="G602" s="202"/>
      <c r="H602" s="205">
        <v>-0.627</v>
      </c>
      <c r="I602" s="206"/>
      <c r="J602" s="202"/>
      <c r="K602" s="202"/>
      <c r="L602" s="207"/>
      <c r="M602" s="208"/>
      <c r="N602" s="209"/>
      <c r="O602" s="209"/>
      <c r="P602" s="209"/>
      <c r="Q602" s="209"/>
      <c r="R602" s="209"/>
      <c r="S602" s="209"/>
      <c r="T602" s="210"/>
      <c r="AT602" s="211" t="s">
        <v>157</v>
      </c>
      <c r="AU602" s="211" t="s">
        <v>85</v>
      </c>
      <c r="AV602" s="13" t="s">
        <v>85</v>
      </c>
      <c r="AW602" s="13" t="s">
        <v>35</v>
      </c>
      <c r="AX602" s="13" t="s">
        <v>75</v>
      </c>
      <c r="AY602" s="211" t="s">
        <v>112</v>
      </c>
    </row>
    <row r="603" spans="2:51" s="14" customFormat="1" ht="11.25" x14ac:dyDescent="0.2">
      <c r="B603" s="212"/>
      <c r="C603" s="213"/>
      <c r="D603" s="189" t="s">
        <v>157</v>
      </c>
      <c r="E603" s="214" t="s">
        <v>19</v>
      </c>
      <c r="F603" s="215" t="s">
        <v>266</v>
      </c>
      <c r="G603" s="213"/>
      <c r="H603" s="214" t="s">
        <v>19</v>
      </c>
      <c r="I603" s="216"/>
      <c r="J603" s="213"/>
      <c r="K603" s="213"/>
      <c r="L603" s="217"/>
      <c r="M603" s="218"/>
      <c r="N603" s="219"/>
      <c r="O603" s="219"/>
      <c r="P603" s="219"/>
      <c r="Q603" s="219"/>
      <c r="R603" s="219"/>
      <c r="S603" s="219"/>
      <c r="T603" s="220"/>
      <c r="AT603" s="221" t="s">
        <v>157</v>
      </c>
      <c r="AU603" s="221" t="s">
        <v>85</v>
      </c>
      <c r="AV603" s="14" t="s">
        <v>83</v>
      </c>
      <c r="AW603" s="14" t="s">
        <v>35</v>
      </c>
      <c r="AX603" s="14" t="s">
        <v>75</v>
      </c>
      <c r="AY603" s="221" t="s">
        <v>112</v>
      </c>
    </row>
    <row r="604" spans="2:51" s="13" customFormat="1" ht="11.25" x14ac:dyDescent="0.2">
      <c r="B604" s="201"/>
      <c r="C604" s="202"/>
      <c r="D604" s="189" t="s">
        <v>157</v>
      </c>
      <c r="E604" s="203" t="s">
        <v>19</v>
      </c>
      <c r="F604" s="204" t="s">
        <v>267</v>
      </c>
      <c r="G604" s="202"/>
      <c r="H604" s="205">
        <v>-3.6819999999999999</v>
      </c>
      <c r="I604" s="206"/>
      <c r="J604" s="202"/>
      <c r="K604" s="202"/>
      <c r="L604" s="207"/>
      <c r="M604" s="208"/>
      <c r="N604" s="209"/>
      <c r="O604" s="209"/>
      <c r="P604" s="209"/>
      <c r="Q604" s="209"/>
      <c r="R604" s="209"/>
      <c r="S604" s="209"/>
      <c r="T604" s="210"/>
      <c r="AT604" s="211" t="s">
        <v>157</v>
      </c>
      <c r="AU604" s="211" t="s">
        <v>85</v>
      </c>
      <c r="AV604" s="13" t="s">
        <v>85</v>
      </c>
      <c r="AW604" s="13" t="s">
        <v>35</v>
      </c>
      <c r="AX604" s="13" t="s">
        <v>75</v>
      </c>
      <c r="AY604" s="211" t="s">
        <v>112</v>
      </c>
    </row>
    <row r="605" spans="2:51" s="14" customFormat="1" ht="11.25" x14ac:dyDescent="0.2">
      <c r="B605" s="212"/>
      <c r="C605" s="213"/>
      <c r="D605" s="189" t="s">
        <v>157</v>
      </c>
      <c r="E605" s="214" t="s">
        <v>19</v>
      </c>
      <c r="F605" s="215" t="s">
        <v>268</v>
      </c>
      <c r="G605" s="213"/>
      <c r="H605" s="214" t="s">
        <v>19</v>
      </c>
      <c r="I605" s="216"/>
      <c r="J605" s="213"/>
      <c r="K605" s="213"/>
      <c r="L605" s="217"/>
      <c r="M605" s="218"/>
      <c r="N605" s="219"/>
      <c r="O605" s="219"/>
      <c r="P605" s="219"/>
      <c r="Q605" s="219"/>
      <c r="R605" s="219"/>
      <c r="S605" s="219"/>
      <c r="T605" s="220"/>
      <c r="AT605" s="221" t="s">
        <v>157</v>
      </c>
      <c r="AU605" s="221" t="s">
        <v>85</v>
      </c>
      <c r="AV605" s="14" t="s">
        <v>83</v>
      </c>
      <c r="AW605" s="14" t="s">
        <v>35</v>
      </c>
      <c r="AX605" s="14" t="s">
        <v>75</v>
      </c>
      <c r="AY605" s="221" t="s">
        <v>112</v>
      </c>
    </row>
    <row r="606" spans="2:51" s="13" customFormat="1" ht="11.25" x14ac:dyDescent="0.2">
      <c r="B606" s="201"/>
      <c r="C606" s="202"/>
      <c r="D606" s="189" t="s">
        <v>157</v>
      </c>
      <c r="E606" s="203" t="s">
        <v>19</v>
      </c>
      <c r="F606" s="204" t="s">
        <v>269</v>
      </c>
      <c r="G606" s="202"/>
      <c r="H606" s="205">
        <v>-0.58399999999999996</v>
      </c>
      <c r="I606" s="206"/>
      <c r="J606" s="202"/>
      <c r="K606" s="202"/>
      <c r="L606" s="207"/>
      <c r="M606" s="208"/>
      <c r="N606" s="209"/>
      <c r="O606" s="209"/>
      <c r="P606" s="209"/>
      <c r="Q606" s="209"/>
      <c r="R606" s="209"/>
      <c r="S606" s="209"/>
      <c r="T606" s="210"/>
      <c r="AT606" s="211" t="s">
        <v>157</v>
      </c>
      <c r="AU606" s="211" t="s">
        <v>85</v>
      </c>
      <c r="AV606" s="13" t="s">
        <v>85</v>
      </c>
      <c r="AW606" s="13" t="s">
        <v>35</v>
      </c>
      <c r="AX606" s="13" t="s">
        <v>75</v>
      </c>
      <c r="AY606" s="211" t="s">
        <v>112</v>
      </c>
    </row>
    <row r="607" spans="2:51" s="13" customFormat="1" ht="11.25" x14ac:dyDescent="0.2">
      <c r="B607" s="201"/>
      <c r="C607" s="202"/>
      <c r="D607" s="189" t="s">
        <v>157</v>
      </c>
      <c r="E607" s="203" t="s">
        <v>19</v>
      </c>
      <c r="F607" s="204" t="s">
        <v>270</v>
      </c>
      <c r="G607" s="202"/>
      <c r="H607" s="205">
        <v>-1.5009999999999999</v>
      </c>
      <c r="I607" s="206"/>
      <c r="J607" s="202"/>
      <c r="K607" s="202"/>
      <c r="L607" s="207"/>
      <c r="M607" s="208"/>
      <c r="N607" s="209"/>
      <c r="O607" s="209"/>
      <c r="P607" s="209"/>
      <c r="Q607" s="209"/>
      <c r="R607" s="209"/>
      <c r="S607" s="209"/>
      <c r="T607" s="210"/>
      <c r="AT607" s="211" t="s">
        <v>157</v>
      </c>
      <c r="AU607" s="211" t="s">
        <v>85</v>
      </c>
      <c r="AV607" s="13" t="s">
        <v>85</v>
      </c>
      <c r="AW607" s="13" t="s">
        <v>35</v>
      </c>
      <c r="AX607" s="13" t="s">
        <v>75</v>
      </c>
      <c r="AY607" s="211" t="s">
        <v>112</v>
      </c>
    </row>
    <row r="608" spans="2:51" s="14" customFormat="1" ht="11.25" x14ac:dyDescent="0.2">
      <c r="B608" s="212"/>
      <c r="C608" s="213"/>
      <c r="D608" s="189" t="s">
        <v>157</v>
      </c>
      <c r="E608" s="214" t="s">
        <v>19</v>
      </c>
      <c r="F608" s="215" t="s">
        <v>271</v>
      </c>
      <c r="G608" s="213"/>
      <c r="H608" s="214" t="s">
        <v>19</v>
      </c>
      <c r="I608" s="216"/>
      <c r="J608" s="213"/>
      <c r="K608" s="213"/>
      <c r="L608" s="217"/>
      <c r="M608" s="218"/>
      <c r="N608" s="219"/>
      <c r="O608" s="219"/>
      <c r="P608" s="219"/>
      <c r="Q608" s="219"/>
      <c r="R608" s="219"/>
      <c r="S608" s="219"/>
      <c r="T608" s="220"/>
      <c r="AT608" s="221" t="s">
        <v>157</v>
      </c>
      <c r="AU608" s="221" t="s">
        <v>85</v>
      </c>
      <c r="AV608" s="14" t="s">
        <v>83</v>
      </c>
      <c r="AW608" s="14" t="s">
        <v>35</v>
      </c>
      <c r="AX608" s="14" t="s">
        <v>75</v>
      </c>
      <c r="AY608" s="221" t="s">
        <v>112</v>
      </c>
    </row>
    <row r="609" spans="2:51" s="13" customFormat="1" ht="11.25" x14ac:dyDescent="0.2">
      <c r="B609" s="201"/>
      <c r="C609" s="202"/>
      <c r="D609" s="189" t="s">
        <v>157</v>
      </c>
      <c r="E609" s="203" t="s">
        <v>19</v>
      </c>
      <c r="F609" s="204" t="s">
        <v>272</v>
      </c>
      <c r="G609" s="202"/>
      <c r="H609" s="205">
        <v>103.52</v>
      </c>
      <c r="I609" s="206"/>
      <c r="J609" s="202"/>
      <c r="K609" s="202"/>
      <c r="L609" s="207"/>
      <c r="M609" s="208"/>
      <c r="N609" s="209"/>
      <c r="O609" s="209"/>
      <c r="P609" s="209"/>
      <c r="Q609" s="209"/>
      <c r="R609" s="209"/>
      <c r="S609" s="209"/>
      <c r="T609" s="210"/>
      <c r="AT609" s="211" t="s">
        <v>157</v>
      </c>
      <c r="AU609" s="211" t="s">
        <v>85</v>
      </c>
      <c r="AV609" s="13" t="s">
        <v>85</v>
      </c>
      <c r="AW609" s="13" t="s">
        <v>35</v>
      </c>
      <c r="AX609" s="13" t="s">
        <v>75</v>
      </c>
      <c r="AY609" s="211" t="s">
        <v>112</v>
      </c>
    </row>
    <row r="610" spans="2:51" s="14" customFormat="1" ht="11.25" x14ac:dyDescent="0.2">
      <c r="B610" s="212"/>
      <c r="C610" s="213"/>
      <c r="D610" s="189" t="s">
        <v>157</v>
      </c>
      <c r="E610" s="214" t="s">
        <v>19</v>
      </c>
      <c r="F610" s="215" t="s">
        <v>273</v>
      </c>
      <c r="G610" s="213"/>
      <c r="H610" s="214" t="s">
        <v>19</v>
      </c>
      <c r="I610" s="216"/>
      <c r="J610" s="213"/>
      <c r="K610" s="213"/>
      <c r="L610" s="217"/>
      <c r="M610" s="218"/>
      <c r="N610" s="219"/>
      <c r="O610" s="219"/>
      <c r="P610" s="219"/>
      <c r="Q610" s="219"/>
      <c r="R610" s="219"/>
      <c r="S610" s="219"/>
      <c r="T610" s="220"/>
      <c r="AT610" s="221" t="s">
        <v>157</v>
      </c>
      <c r="AU610" s="221" t="s">
        <v>85</v>
      </c>
      <c r="AV610" s="14" t="s">
        <v>83</v>
      </c>
      <c r="AW610" s="14" t="s">
        <v>35</v>
      </c>
      <c r="AX610" s="14" t="s">
        <v>75</v>
      </c>
      <c r="AY610" s="221" t="s">
        <v>112</v>
      </c>
    </row>
    <row r="611" spans="2:51" s="13" customFormat="1" ht="11.25" x14ac:dyDescent="0.2">
      <c r="B611" s="201"/>
      <c r="C611" s="202"/>
      <c r="D611" s="189" t="s">
        <v>157</v>
      </c>
      <c r="E611" s="203" t="s">
        <v>19</v>
      </c>
      <c r="F611" s="204" t="s">
        <v>274</v>
      </c>
      <c r="G611" s="202"/>
      <c r="H611" s="205">
        <v>-56.753999999999998</v>
      </c>
      <c r="I611" s="206"/>
      <c r="J611" s="202"/>
      <c r="K611" s="202"/>
      <c r="L611" s="207"/>
      <c r="M611" s="208"/>
      <c r="N611" s="209"/>
      <c r="O611" s="209"/>
      <c r="P611" s="209"/>
      <c r="Q611" s="209"/>
      <c r="R611" s="209"/>
      <c r="S611" s="209"/>
      <c r="T611" s="210"/>
      <c r="AT611" s="211" t="s">
        <v>157</v>
      </c>
      <c r="AU611" s="211" t="s">
        <v>85</v>
      </c>
      <c r="AV611" s="13" t="s">
        <v>85</v>
      </c>
      <c r="AW611" s="13" t="s">
        <v>35</v>
      </c>
      <c r="AX611" s="13" t="s">
        <v>75</v>
      </c>
      <c r="AY611" s="211" t="s">
        <v>112</v>
      </c>
    </row>
    <row r="612" spans="2:51" s="14" customFormat="1" ht="11.25" x14ac:dyDescent="0.2">
      <c r="B612" s="212"/>
      <c r="C612" s="213"/>
      <c r="D612" s="189" t="s">
        <v>157</v>
      </c>
      <c r="E612" s="214" t="s">
        <v>19</v>
      </c>
      <c r="F612" s="215" t="s">
        <v>218</v>
      </c>
      <c r="G612" s="213"/>
      <c r="H612" s="214" t="s">
        <v>19</v>
      </c>
      <c r="I612" s="216"/>
      <c r="J612" s="213"/>
      <c r="K612" s="213"/>
      <c r="L612" s="217"/>
      <c r="M612" s="218"/>
      <c r="N612" s="219"/>
      <c r="O612" s="219"/>
      <c r="P612" s="219"/>
      <c r="Q612" s="219"/>
      <c r="R612" s="219"/>
      <c r="S612" s="219"/>
      <c r="T612" s="220"/>
      <c r="AT612" s="221" t="s">
        <v>157</v>
      </c>
      <c r="AU612" s="221" t="s">
        <v>85</v>
      </c>
      <c r="AV612" s="14" t="s">
        <v>83</v>
      </c>
      <c r="AW612" s="14" t="s">
        <v>35</v>
      </c>
      <c r="AX612" s="14" t="s">
        <v>75</v>
      </c>
      <c r="AY612" s="221" t="s">
        <v>112</v>
      </c>
    </row>
    <row r="613" spans="2:51" s="13" customFormat="1" ht="11.25" x14ac:dyDescent="0.2">
      <c r="B613" s="201"/>
      <c r="C613" s="202"/>
      <c r="D613" s="189" t="s">
        <v>157</v>
      </c>
      <c r="E613" s="203" t="s">
        <v>19</v>
      </c>
      <c r="F613" s="204" t="s">
        <v>219</v>
      </c>
      <c r="G613" s="202"/>
      <c r="H613" s="205">
        <v>44.99</v>
      </c>
      <c r="I613" s="206"/>
      <c r="J613" s="202"/>
      <c r="K613" s="202"/>
      <c r="L613" s="207"/>
      <c r="M613" s="208"/>
      <c r="N613" s="209"/>
      <c r="O613" s="209"/>
      <c r="P613" s="209"/>
      <c r="Q613" s="209"/>
      <c r="R613" s="209"/>
      <c r="S613" s="209"/>
      <c r="T613" s="210"/>
      <c r="AT613" s="211" t="s">
        <v>157</v>
      </c>
      <c r="AU613" s="211" t="s">
        <v>85</v>
      </c>
      <c r="AV613" s="13" t="s">
        <v>85</v>
      </c>
      <c r="AW613" s="13" t="s">
        <v>35</v>
      </c>
      <c r="AX613" s="13" t="s">
        <v>75</v>
      </c>
      <c r="AY613" s="211" t="s">
        <v>112</v>
      </c>
    </row>
    <row r="614" spans="2:51" s="13" customFormat="1" ht="11.25" x14ac:dyDescent="0.2">
      <c r="B614" s="201"/>
      <c r="C614" s="202"/>
      <c r="D614" s="189" t="s">
        <v>157</v>
      </c>
      <c r="E614" s="203" t="s">
        <v>19</v>
      </c>
      <c r="F614" s="204" t="s">
        <v>220</v>
      </c>
      <c r="G614" s="202"/>
      <c r="H614" s="205">
        <v>20.468</v>
      </c>
      <c r="I614" s="206"/>
      <c r="J614" s="202"/>
      <c r="K614" s="202"/>
      <c r="L614" s="207"/>
      <c r="M614" s="208"/>
      <c r="N614" s="209"/>
      <c r="O614" s="209"/>
      <c r="P614" s="209"/>
      <c r="Q614" s="209"/>
      <c r="R614" s="209"/>
      <c r="S614" s="209"/>
      <c r="T614" s="210"/>
      <c r="AT614" s="211" t="s">
        <v>157</v>
      </c>
      <c r="AU614" s="211" t="s">
        <v>85</v>
      </c>
      <c r="AV614" s="13" t="s">
        <v>85</v>
      </c>
      <c r="AW614" s="13" t="s">
        <v>35</v>
      </c>
      <c r="AX614" s="13" t="s">
        <v>75</v>
      </c>
      <c r="AY614" s="211" t="s">
        <v>112</v>
      </c>
    </row>
    <row r="615" spans="2:51" s="14" customFormat="1" ht="11.25" x14ac:dyDescent="0.2">
      <c r="B615" s="212"/>
      <c r="C615" s="213"/>
      <c r="D615" s="189" t="s">
        <v>157</v>
      </c>
      <c r="E615" s="214" t="s">
        <v>19</v>
      </c>
      <c r="F615" s="215" t="s">
        <v>221</v>
      </c>
      <c r="G615" s="213"/>
      <c r="H615" s="214" t="s">
        <v>19</v>
      </c>
      <c r="I615" s="216"/>
      <c r="J615" s="213"/>
      <c r="K615" s="213"/>
      <c r="L615" s="217"/>
      <c r="M615" s="218"/>
      <c r="N615" s="219"/>
      <c r="O615" s="219"/>
      <c r="P615" s="219"/>
      <c r="Q615" s="219"/>
      <c r="R615" s="219"/>
      <c r="S615" s="219"/>
      <c r="T615" s="220"/>
      <c r="AT615" s="221" t="s">
        <v>157</v>
      </c>
      <c r="AU615" s="221" t="s">
        <v>85</v>
      </c>
      <c r="AV615" s="14" t="s">
        <v>83</v>
      </c>
      <c r="AW615" s="14" t="s">
        <v>35</v>
      </c>
      <c r="AX615" s="14" t="s">
        <v>75</v>
      </c>
      <c r="AY615" s="221" t="s">
        <v>112</v>
      </c>
    </row>
    <row r="616" spans="2:51" s="13" customFormat="1" ht="11.25" x14ac:dyDescent="0.2">
      <c r="B616" s="201"/>
      <c r="C616" s="202"/>
      <c r="D616" s="189" t="s">
        <v>157</v>
      </c>
      <c r="E616" s="203" t="s">
        <v>19</v>
      </c>
      <c r="F616" s="204" t="s">
        <v>222</v>
      </c>
      <c r="G616" s="202"/>
      <c r="H616" s="205">
        <v>34.438000000000002</v>
      </c>
      <c r="I616" s="206"/>
      <c r="J616" s="202"/>
      <c r="K616" s="202"/>
      <c r="L616" s="207"/>
      <c r="M616" s="208"/>
      <c r="N616" s="209"/>
      <c r="O616" s="209"/>
      <c r="P616" s="209"/>
      <c r="Q616" s="209"/>
      <c r="R616" s="209"/>
      <c r="S616" s="209"/>
      <c r="T616" s="210"/>
      <c r="AT616" s="211" t="s">
        <v>157</v>
      </c>
      <c r="AU616" s="211" t="s">
        <v>85</v>
      </c>
      <c r="AV616" s="13" t="s">
        <v>85</v>
      </c>
      <c r="AW616" s="13" t="s">
        <v>35</v>
      </c>
      <c r="AX616" s="13" t="s">
        <v>75</v>
      </c>
      <c r="AY616" s="211" t="s">
        <v>112</v>
      </c>
    </row>
    <row r="617" spans="2:51" s="13" customFormat="1" ht="11.25" x14ac:dyDescent="0.2">
      <c r="B617" s="201"/>
      <c r="C617" s="202"/>
      <c r="D617" s="189" t="s">
        <v>157</v>
      </c>
      <c r="E617" s="203" t="s">
        <v>19</v>
      </c>
      <c r="F617" s="204" t="s">
        <v>223</v>
      </c>
      <c r="G617" s="202"/>
      <c r="H617" s="205">
        <v>20.468</v>
      </c>
      <c r="I617" s="206"/>
      <c r="J617" s="202"/>
      <c r="K617" s="202"/>
      <c r="L617" s="207"/>
      <c r="M617" s="208"/>
      <c r="N617" s="209"/>
      <c r="O617" s="209"/>
      <c r="P617" s="209"/>
      <c r="Q617" s="209"/>
      <c r="R617" s="209"/>
      <c r="S617" s="209"/>
      <c r="T617" s="210"/>
      <c r="AT617" s="211" t="s">
        <v>157</v>
      </c>
      <c r="AU617" s="211" t="s">
        <v>85</v>
      </c>
      <c r="AV617" s="13" t="s">
        <v>85</v>
      </c>
      <c r="AW617" s="13" t="s">
        <v>35</v>
      </c>
      <c r="AX617" s="13" t="s">
        <v>75</v>
      </c>
      <c r="AY617" s="211" t="s">
        <v>112</v>
      </c>
    </row>
    <row r="618" spans="2:51" s="14" customFormat="1" ht="11.25" x14ac:dyDescent="0.2">
      <c r="B618" s="212"/>
      <c r="C618" s="213"/>
      <c r="D618" s="189" t="s">
        <v>157</v>
      </c>
      <c r="E618" s="214" t="s">
        <v>19</v>
      </c>
      <c r="F618" s="215" t="s">
        <v>224</v>
      </c>
      <c r="G618" s="213"/>
      <c r="H618" s="214" t="s">
        <v>19</v>
      </c>
      <c r="I618" s="216"/>
      <c r="J618" s="213"/>
      <c r="K618" s="213"/>
      <c r="L618" s="217"/>
      <c r="M618" s="218"/>
      <c r="N618" s="219"/>
      <c r="O618" s="219"/>
      <c r="P618" s="219"/>
      <c r="Q618" s="219"/>
      <c r="R618" s="219"/>
      <c r="S618" s="219"/>
      <c r="T618" s="220"/>
      <c r="AT618" s="221" t="s">
        <v>157</v>
      </c>
      <c r="AU618" s="221" t="s">
        <v>85</v>
      </c>
      <c r="AV618" s="14" t="s">
        <v>83</v>
      </c>
      <c r="AW618" s="14" t="s">
        <v>35</v>
      </c>
      <c r="AX618" s="14" t="s">
        <v>75</v>
      </c>
      <c r="AY618" s="221" t="s">
        <v>112</v>
      </c>
    </row>
    <row r="619" spans="2:51" s="13" customFormat="1" ht="11.25" x14ac:dyDescent="0.2">
      <c r="B619" s="201"/>
      <c r="C619" s="202"/>
      <c r="D619" s="189" t="s">
        <v>157</v>
      </c>
      <c r="E619" s="203" t="s">
        <v>19</v>
      </c>
      <c r="F619" s="204" t="s">
        <v>225</v>
      </c>
      <c r="G619" s="202"/>
      <c r="H619" s="205">
        <v>22.577000000000002</v>
      </c>
      <c r="I619" s="206"/>
      <c r="J619" s="202"/>
      <c r="K619" s="202"/>
      <c r="L619" s="207"/>
      <c r="M619" s="208"/>
      <c r="N619" s="209"/>
      <c r="O619" s="209"/>
      <c r="P619" s="209"/>
      <c r="Q619" s="209"/>
      <c r="R619" s="209"/>
      <c r="S619" s="209"/>
      <c r="T619" s="210"/>
      <c r="AT619" s="211" t="s">
        <v>157</v>
      </c>
      <c r="AU619" s="211" t="s">
        <v>85</v>
      </c>
      <c r="AV619" s="13" t="s">
        <v>85</v>
      </c>
      <c r="AW619" s="13" t="s">
        <v>35</v>
      </c>
      <c r="AX619" s="13" t="s">
        <v>75</v>
      </c>
      <c r="AY619" s="211" t="s">
        <v>112</v>
      </c>
    </row>
    <row r="620" spans="2:51" s="13" customFormat="1" ht="11.25" x14ac:dyDescent="0.2">
      <c r="B620" s="201"/>
      <c r="C620" s="202"/>
      <c r="D620" s="189" t="s">
        <v>157</v>
      </c>
      <c r="E620" s="203" t="s">
        <v>19</v>
      </c>
      <c r="F620" s="204" t="s">
        <v>223</v>
      </c>
      <c r="G620" s="202"/>
      <c r="H620" s="205">
        <v>20.468</v>
      </c>
      <c r="I620" s="206"/>
      <c r="J620" s="202"/>
      <c r="K620" s="202"/>
      <c r="L620" s="207"/>
      <c r="M620" s="208"/>
      <c r="N620" s="209"/>
      <c r="O620" s="209"/>
      <c r="P620" s="209"/>
      <c r="Q620" s="209"/>
      <c r="R620" s="209"/>
      <c r="S620" s="209"/>
      <c r="T620" s="210"/>
      <c r="AT620" s="211" t="s">
        <v>157</v>
      </c>
      <c r="AU620" s="211" t="s">
        <v>85</v>
      </c>
      <c r="AV620" s="13" t="s">
        <v>85</v>
      </c>
      <c r="AW620" s="13" t="s">
        <v>35</v>
      </c>
      <c r="AX620" s="13" t="s">
        <v>75</v>
      </c>
      <c r="AY620" s="211" t="s">
        <v>112</v>
      </c>
    </row>
    <row r="621" spans="2:51" s="14" customFormat="1" ht="11.25" x14ac:dyDescent="0.2">
      <c r="B621" s="212"/>
      <c r="C621" s="213"/>
      <c r="D621" s="189" t="s">
        <v>157</v>
      </c>
      <c r="E621" s="214" t="s">
        <v>19</v>
      </c>
      <c r="F621" s="215" t="s">
        <v>226</v>
      </c>
      <c r="G621" s="213"/>
      <c r="H621" s="214" t="s">
        <v>19</v>
      </c>
      <c r="I621" s="216"/>
      <c r="J621" s="213"/>
      <c r="K621" s="213"/>
      <c r="L621" s="217"/>
      <c r="M621" s="218"/>
      <c r="N621" s="219"/>
      <c r="O621" s="219"/>
      <c r="P621" s="219"/>
      <c r="Q621" s="219"/>
      <c r="R621" s="219"/>
      <c r="S621" s="219"/>
      <c r="T621" s="220"/>
      <c r="AT621" s="221" t="s">
        <v>157</v>
      </c>
      <c r="AU621" s="221" t="s">
        <v>85</v>
      </c>
      <c r="AV621" s="14" t="s">
        <v>83</v>
      </c>
      <c r="AW621" s="14" t="s">
        <v>35</v>
      </c>
      <c r="AX621" s="14" t="s">
        <v>75</v>
      </c>
      <c r="AY621" s="221" t="s">
        <v>112</v>
      </c>
    </row>
    <row r="622" spans="2:51" s="13" customFormat="1" ht="11.25" x14ac:dyDescent="0.2">
      <c r="B622" s="201"/>
      <c r="C622" s="202"/>
      <c r="D622" s="189" t="s">
        <v>157</v>
      </c>
      <c r="E622" s="203" t="s">
        <v>19</v>
      </c>
      <c r="F622" s="204" t="s">
        <v>227</v>
      </c>
      <c r="G622" s="202"/>
      <c r="H622" s="205">
        <v>47.567</v>
      </c>
      <c r="I622" s="206"/>
      <c r="J622" s="202"/>
      <c r="K622" s="202"/>
      <c r="L622" s="207"/>
      <c r="M622" s="208"/>
      <c r="N622" s="209"/>
      <c r="O622" s="209"/>
      <c r="P622" s="209"/>
      <c r="Q622" s="209"/>
      <c r="R622" s="209"/>
      <c r="S622" s="209"/>
      <c r="T622" s="210"/>
      <c r="AT622" s="211" t="s">
        <v>157</v>
      </c>
      <c r="AU622" s="211" t="s">
        <v>85</v>
      </c>
      <c r="AV622" s="13" t="s">
        <v>85</v>
      </c>
      <c r="AW622" s="13" t="s">
        <v>35</v>
      </c>
      <c r="AX622" s="13" t="s">
        <v>75</v>
      </c>
      <c r="AY622" s="211" t="s">
        <v>112</v>
      </c>
    </row>
    <row r="623" spans="2:51" s="13" customFormat="1" ht="11.25" x14ac:dyDescent="0.2">
      <c r="B623" s="201"/>
      <c r="C623" s="202"/>
      <c r="D623" s="189" t="s">
        <v>157</v>
      </c>
      <c r="E623" s="203" t="s">
        <v>19</v>
      </c>
      <c r="F623" s="204" t="s">
        <v>228</v>
      </c>
      <c r="G623" s="202"/>
      <c r="H623" s="205">
        <v>16.280999999999999</v>
      </c>
      <c r="I623" s="206"/>
      <c r="J623" s="202"/>
      <c r="K623" s="202"/>
      <c r="L623" s="207"/>
      <c r="M623" s="208"/>
      <c r="N623" s="209"/>
      <c r="O623" s="209"/>
      <c r="P623" s="209"/>
      <c r="Q623" s="209"/>
      <c r="R623" s="209"/>
      <c r="S623" s="209"/>
      <c r="T623" s="210"/>
      <c r="AT623" s="211" t="s">
        <v>157</v>
      </c>
      <c r="AU623" s="211" t="s">
        <v>85</v>
      </c>
      <c r="AV623" s="13" t="s">
        <v>85</v>
      </c>
      <c r="AW623" s="13" t="s">
        <v>35</v>
      </c>
      <c r="AX623" s="13" t="s">
        <v>75</v>
      </c>
      <c r="AY623" s="211" t="s">
        <v>112</v>
      </c>
    </row>
    <row r="624" spans="2:51" s="16" customFormat="1" ht="11.25" x14ac:dyDescent="0.2">
      <c r="B624" s="233"/>
      <c r="C624" s="234"/>
      <c r="D624" s="189" t="s">
        <v>157</v>
      </c>
      <c r="E624" s="235" t="s">
        <v>19</v>
      </c>
      <c r="F624" s="236" t="s">
        <v>232</v>
      </c>
      <c r="G624" s="234"/>
      <c r="H624" s="237">
        <v>536.17099999999994</v>
      </c>
      <c r="I624" s="238"/>
      <c r="J624" s="234"/>
      <c r="K624" s="234"/>
      <c r="L624" s="239"/>
      <c r="M624" s="240"/>
      <c r="N624" s="241"/>
      <c r="O624" s="241"/>
      <c r="P624" s="241"/>
      <c r="Q624" s="241"/>
      <c r="R624" s="241"/>
      <c r="S624" s="241"/>
      <c r="T624" s="242"/>
      <c r="AT624" s="243" t="s">
        <v>157</v>
      </c>
      <c r="AU624" s="243" t="s">
        <v>85</v>
      </c>
      <c r="AV624" s="16" t="s">
        <v>153</v>
      </c>
      <c r="AW624" s="16" t="s">
        <v>35</v>
      </c>
      <c r="AX624" s="16" t="s">
        <v>83</v>
      </c>
      <c r="AY624" s="243" t="s">
        <v>112</v>
      </c>
    </row>
    <row r="625" spans="1:65" s="2" customFormat="1" ht="37.9" customHeight="1" x14ac:dyDescent="0.2">
      <c r="A625" s="37"/>
      <c r="B625" s="38"/>
      <c r="C625" s="244" t="s">
        <v>581</v>
      </c>
      <c r="D625" s="244" t="s">
        <v>234</v>
      </c>
      <c r="E625" s="245" t="s">
        <v>582</v>
      </c>
      <c r="F625" s="246" t="s">
        <v>583</v>
      </c>
      <c r="G625" s="247" t="s">
        <v>152</v>
      </c>
      <c r="H625" s="248">
        <v>589.78800000000001</v>
      </c>
      <c r="I625" s="249"/>
      <c r="J625" s="250">
        <f>ROUND(I625*H625,2)</f>
        <v>0</v>
      </c>
      <c r="K625" s="246" t="s">
        <v>118</v>
      </c>
      <c r="L625" s="251"/>
      <c r="M625" s="252" t="s">
        <v>19</v>
      </c>
      <c r="N625" s="253" t="s">
        <v>46</v>
      </c>
      <c r="O625" s="67"/>
      <c r="P625" s="185">
        <f>O625*H625</f>
        <v>0</v>
      </c>
      <c r="Q625" s="185">
        <v>1.3999999999999999E-4</v>
      </c>
      <c r="R625" s="185">
        <f>Q625*H625</f>
        <v>8.2570319999999989E-2</v>
      </c>
      <c r="S625" s="185">
        <v>0</v>
      </c>
      <c r="T625" s="186">
        <f>S625*H625</f>
        <v>0</v>
      </c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R625" s="187" t="s">
        <v>237</v>
      </c>
      <c r="AT625" s="187" t="s">
        <v>234</v>
      </c>
      <c r="AU625" s="187" t="s">
        <v>85</v>
      </c>
      <c r="AY625" s="20" t="s">
        <v>112</v>
      </c>
      <c r="BE625" s="188">
        <f>IF(N625="základní",J625,0)</f>
        <v>0</v>
      </c>
      <c r="BF625" s="188">
        <f>IF(N625="snížená",J625,0)</f>
        <v>0</v>
      </c>
      <c r="BG625" s="188">
        <f>IF(N625="zákl. přenesená",J625,0)</f>
        <v>0</v>
      </c>
      <c r="BH625" s="188">
        <f>IF(N625="sníž. přenesená",J625,0)</f>
        <v>0</v>
      </c>
      <c r="BI625" s="188">
        <f>IF(N625="nulová",J625,0)</f>
        <v>0</v>
      </c>
      <c r="BJ625" s="20" t="s">
        <v>83</v>
      </c>
      <c r="BK625" s="188">
        <f>ROUND(I625*H625,2)</f>
        <v>0</v>
      </c>
      <c r="BL625" s="20" t="s">
        <v>212</v>
      </c>
      <c r="BM625" s="187" t="s">
        <v>584</v>
      </c>
    </row>
    <row r="626" spans="1:65" s="2" customFormat="1" ht="29.25" x14ac:dyDescent="0.2">
      <c r="A626" s="37"/>
      <c r="B626" s="38"/>
      <c r="C626" s="39"/>
      <c r="D626" s="189" t="s">
        <v>121</v>
      </c>
      <c r="E626" s="39"/>
      <c r="F626" s="190" t="s">
        <v>583</v>
      </c>
      <c r="G626" s="39"/>
      <c r="H626" s="39"/>
      <c r="I626" s="191"/>
      <c r="J626" s="39"/>
      <c r="K626" s="39"/>
      <c r="L626" s="42"/>
      <c r="M626" s="192"/>
      <c r="N626" s="193"/>
      <c r="O626" s="67"/>
      <c r="P626" s="67"/>
      <c r="Q626" s="67"/>
      <c r="R626" s="67"/>
      <c r="S626" s="67"/>
      <c r="T626" s="68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T626" s="20" t="s">
        <v>121</v>
      </c>
      <c r="AU626" s="20" t="s">
        <v>85</v>
      </c>
    </row>
    <row r="627" spans="1:65" s="13" customFormat="1" ht="11.25" x14ac:dyDescent="0.2">
      <c r="B627" s="201"/>
      <c r="C627" s="202"/>
      <c r="D627" s="189" t="s">
        <v>157</v>
      </c>
      <c r="E627" s="202"/>
      <c r="F627" s="204" t="s">
        <v>585</v>
      </c>
      <c r="G627" s="202"/>
      <c r="H627" s="205">
        <v>589.78800000000001</v>
      </c>
      <c r="I627" s="206"/>
      <c r="J627" s="202"/>
      <c r="K627" s="202"/>
      <c r="L627" s="207"/>
      <c r="M627" s="208"/>
      <c r="N627" s="209"/>
      <c r="O627" s="209"/>
      <c r="P627" s="209"/>
      <c r="Q627" s="209"/>
      <c r="R627" s="209"/>
      <c r="S627" s="209"/>
      <c r="T627" s="210"/>
      <c r="AT627" s="211" t="s">
        <v>157</v>
      </c>
      <c r="AU627" s="211" t="s">
        <v>85</v>
      </c>
      <c r="AV627" s="13" t="s">
        <v>85</v>
      </c>
      <c r="AW627" s="13" t="s">
        <v>4</v>
      </c>
      <c r="AX627" s="13" t="s">
        <v>83</v>
      </c>
      <c r="AY627" s="211" t="s">
        <v>112</v>
      </c>
    </row>
    <row r="628" spans="1:65" s="2" customFormat="1" ht="33" customHeight="1" x14ac:dyDescent="0.2">
      <c r="A628" s="37"/>
      <c r="B628" s="38"/>
      <c r="C628" s="176" t="s">
        <v>586</v>
      </c>
      <c r="D628" s="176" t="s">
        <v>115</v>
      </c>
      <c r="E628" s="177" t="s">
        <v>587</v>
      </c>
      <c r="F628" s="178" t="s">
        <v>588</v>
      </c>
      <c r="G628" s="179" t="s">
        <v>189</v>
      </c>
      <c r="H628" s="180">
        <v>8.3000000000000004E-2</v>
      </c>
      <c r="I628" s="181"/>
      <c r="J628" s="182">
        <f>ROUND(I628*H628,2)</f>
        <v>0</v>
      </c>
      <c r="K628" s="178" t="s">
        <v>118</v>
      </c>
      <c r="L628" s="42"/>
      <c r="M628" s="183" t="s">
        <v>19</v>
      </c>
      <c r="N628" s="184" t="s">
        <v>46</v>
      </c>
      <c r="O628" s="67"/>
      <c r="P628" s="185">
        <f>O628*H628</f>
        <v>0</v>
      </c>
      <c r="Q628" s="185">
        <v>0</v>
      </c>
      <c r="R628" s="185">
        <f>Q628*H628</f>
        <v>0</v>
      </c>
      <c r="S628" s="185">
        <v>0</v>
      </c>
      <c r="T628" s="186">
        <f>S628*H628</f>
        <v>0</v>
      </c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R628" s="187" t="s">
        <v>212</v>
      </c>
      <c r="AT628" s="187" t="s">
        <v>115</v>
      </c>
      <c r="AU628" s="187" t="s">
        <v>85</v>
      </c>
      <c r="AY628" s="20" t="s">
        <v>112</v>
      </c>
      <c r="BE628" s="188">
        <f>IF(N628="základní",J628,0)</f>
        <v>0</v>
      </c>
      <c r="BF628" s="188">
        <f>IF(N628="snížená",J628,0)</f>
        <v>0</v>
      </c>
      <c r="BG628" s="188">
        <f>IF(N628="zákl. přenesená",J628,0)</f>
        <v>0</v>
      </c>
      <c r="BH628" s="188">
        <f>IF(N628="sníž. přenesená",J628,0)</f>
        <v>0</v>
      </c>
      <c r="BI628" s="188">
        <f>IF(N628="nulová",J628,0)</f>
        <v>0</v>
      </c>
      <c r="BJ628" s="20" t="s">
        <v>83</v>
      </c>
      <c r="BK628" s="188">
        <f>ROUND(I628*H628,2)</f>
        <v>0</v>
      </c>
      <c r="BL628" s="20" t="s">
        <v>212</v>
      </c>
      <c r="BM628" s="187" t="s">
        <v>589</v>
      </c>
    </row>
    <row r="629" spans="1:65" s="2" customFormat="1" ht="29.25" x14ac:dyDescent="0.2">
      <c r="A629" s="37"/>
      <c r="B629" s="38"/>
      <c r="C629" s="39"/>
      <c r="D629" s="189" t="s">
        <v>121</v>
      </c>
      <c r="E629" s="39"/>
      <c r="F629" s="190" t="s">
        <v>590</v>
      </c>
      <c r="G629" s="39"/>
      <c r="H629" s="39"/>
      <c r="I629" s="191"/>
      <c r="J629" s="39"/>
      <c r="K629" s="39"/>
      <c r="L629" s="42"/>
      <c r="M629" s="192"/>
      <c r="N629" s="193"/>
      <c r="O629" s="67"/>
      <c r="P629" s="67"/>
      <c r="Q629" s="67"/>
      <c r="R629" s="67"/>
      <c r="S629" s="67"/>
      <c r="T629" s="68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T629" s="20" t="s">
        <v>121</v>
      </c>
      <c r="AU629" s="20" t="s">
        <v>85</v>
      </c>
    </row>
    <row r="630" spans="1:65" s="2" customFormat="1" ht="11.25" x14ac:dyDescent="0.2">
      <c r="A630" s="37"/>
      <c r="B630" s="38"/>
      <c r="C630" s="39"/>
      <c r="D630" s="194" t="s">
        <v>122</v>
      </c>
      <c r="E630" s="39"/>
      <c r="F630" s="195" t="s">
        <v>591</v>
      </c>
      <c r="G630" s="39"/>
      <c r="H630" s="39"/>
      <c r="I630" s="191"/>
      <c r="J630" s="39"/>
      <c r="K630" s="39"/>
      <c r="L630" s="42"/>
      <c r="M630" s="192"/>
      <c r="N630" s="193"/>
      <c r="O630" s="67"/>
      <c r="P630" s="67"/>
      <c r="Q630" s="67"/>
      <c r="R630" s="67"/>
      <c r="S630" s="67"/>
      <c r="T630" s="68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T630" s="20" t="s">
        <v>122</v>
      </c>
      <c r="AU630" s="20" t="s">
        <v>85</v>
      </c>
    </row>
    <row r="631" spans="1:65" s="12" customFormat="1" ht="22.9" customHeight="1" x14ac:dyDescent="0.2">
      <c r="B631" s="160"/>
      <c r="C631" s="161"/>
      <c r="D631" s="162" t="s">
        <v>74</v>
      </c>
      <c r="E631" s="174" t="s">
        <v>592</v>
      </c>
      <c r="F631" s="174" t="s">
        <v>593</v>
      </c>
      <c r="G631" s="161"/>
      <c r="H631" s="161"/>
      <c r="I631" s="164"/>
      <c r="J631" s="175">
        <f>BK631</f>
        <v>0</v>
      </c>
      <c r="K631" s="161"/>
      <c r="L631" s="166"/>
      <c r="M631" s="167"/>
      <c r="N631" s="168"/>
      <c r="O631" s="168"/>
      <c r="P631" s="169">
        <f>SUM(P632:P654)</f>
        <v>0</v>
      </c>
      <c r="Q631" s="168"/>
      <c r="R631" s="169">
        <f>SUM(R632:R654)</f>
        <v>0.18677999999999997</v>
      </c>
      <c r="S631" s="168"/>
      <c r="T631" s="170">
        <f>SUM(T632:T654)</f>
        <v>0.25019999999999998</v>
      </c>
      <c r="AR631" s="171" t="s">
        <v>85</v>
      </c>
      <c r="AT631" s="172" t="s">
        <v>74</v>
      </c>
      <c r="AU631" s="172" t="s">
        <v>83</v>
      </c>
      <c r="AY631" s="171" t="s">
        <v>112</v>
      </c>
      <c r="BK631" s="173">
        <f>SUM(BK632:BK654)</f>
        <v>0</v>
      </c>
    </row>
    <row r="632" spans="1:65" s="2" customFormat="1" ht="21.75" customHeight="1" x14ac:dyDescent="0.2">
      <c r="A632" s="37"/>
      <c r="B632" s="38"/>
      <c r="C632" s="176" t="s">
        <v>594</v>
      </c>
      <c r="D632" s="176" t="s">
        <v>115</v>
      </c>
      <c r="E632" s="177" t="s">
        <v>595</v>
      </c>
      <c r="F632" s="178" t="s">
        <v>596</v>
      </c>
      <c r="G632" s="179" t="s">
        <v>305</v>
      </c>
      <c r="H632" s="180">
        <v>2</v>
      </c>
      <c r="I632" s="181"/>
      <c r="J632" s="182">
        <f>ROUND(I632*H632,2)</f>
        <v>0</v>
      </c>
      <c r="K632" s="178" t="s">
        <v>118</v>
      </c>
      <c r="L632" s="42"/>
      <c r="M632" s="183" t="s">
        <v>19</v>
      </c>
      <c r="N632" s="184" t="s">
        <v>46</v>
      </c>
      <c r="O632" s="67"/>
      <c r="P632" s="185">
        <f>O632*H632</f>
        <v>0</v>
      </c>
      <c r="Q632" s="185">
        <v>2.7E-4</v>
      </c>
      <c r="R632" s="185">
        <f>Q632*H632</f>
        <v>5.4000000000000001E-4</v>
      </c>
      <c r="S632" s="185">
        <v>0</v>
      </c>
      <c r="T632" s="186">
        <f>S632*H632</f>
        <v>0</v>
      </c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R632" s="187" t="s">
        <v>212</v>
      </c>
      <c r="AT632" s="187" t="s">
        <v>115</v>
      </c>
      <c r="AU632" s="187" t="s">
        <v>85</v>
      </c>
      <c r="AY632" s="20" t="s">
        <v>112</v>
      </c>
      <c r="BE632" s="188">
        <f>IF(N632="základní",J632,0)</f>
        <v>0</v>
      </c>
      <c r="BF632" s="188">
        <f>IF(N632="snížená",J632,0)</f>
        <v>0</v>
      </c>
      <c r="BG632" s="188">
        <f>IF(N632="zákl. přenesená",J632,0)</f>
        <v>0</v>
      </c>
      <c r="BH632" s="188">
        <f>IF(N632="sníž. přenesená",J632,0)</f>
        <v>0</v>
      </c>
      <c r="BI632" s="188">
        <f>IF(N632="nulová",J632,0)</f>
        <v>0</v>
      </c>
      <c r="BJ632" s="20" t="s">
        <v>83</v>
      </c>
      <c r="BK632" s="188">
        <f>ROUND(I632*H632,2)</f>
        <v>0</v>
      </c>
      <c r="BL632" s="20" t="s">
        <v>212</v>
      </c>
      <c r="BM632" s="187" t="s">
        <v>597</v>
      </c>
    </row>
    <row r="633" spans="1:65" s="2" customFormat="1" ht="39" x14ac:dyDescent="0.2">
      <c r="A633" s="37"/>
      <c r="B633" s="38"/>
      <c r="C633" s="39"/>
      <c r="D633" s="189" t="s">
        <v>121</v>
      </c>
      <c r="E633" s="39"/>
      <c r="F633" s="190" t="s">
        <v>598</v>
      </c>
      <c r="G633" s="39"/>
      <c r="H633" s="39"/>
      <c r="I633" s="191"/>
      <c r="J633" s="39"/>
      <c r="K633" s="39"/>
      <c r="L633" s="42"/>
      <c r="M633" s="192"/>
      <c r="N633" s="193"/>
      <c r="O633" s="67"/>
      <c r="P633" s="67"/>
      <c r="Q633" s="67"/>
      <c r="R633" s="67"/>
      <c r="S633" s="67"/>
      <c r="T633" s="68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T633" s="20" t="s">
        <v>121</v>
      </c>
      <c r="AU633" s="20" t="s">
        <v>85</v>
      </c>
    </row>
    <row r="634" spans="1:65" s="2" customFormat="1" ht="11.25" x14ac:dyDescent="0.2">
      <c r="A634" s="37"/>
      <c r="B634" s="38"/>
      <c r="C634" s="39"/>
      <c r="D634" s="194" t="s">
        <v>122</v>
      </c>
      <c r="E634" s="39"/>
      <c r="F634" s="195" t="s">
        <v>599</v>
      </c>
      <c r="G634" s="39"/>
      <c r="H634" s="39"/>
      <c r="I634" s="191"/>
      <c r="J634" s="39"/>
      <c r="K634" s="39"/>
      <c r="L634" s="42"/>
      <c r="M634" s="192"/>
      <c r="N634" s="193"/>
      <c r="O634" s="67"/>
      <c r="P634" s="67"/>
      <c r="Q634" s="67"/>
      <c r="R634" s="67"/>
      <c r="S634" s="67"/>
      <c r="T634" s="68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T634" s="20" t="s">
        <v>122</v>
      </c>
      <c r="AU634" s="20" t="s">
        <v>85</v>
      </c>
    </row>
    <row r="635" spans="1:65" s="14" customFormat="1" ht="11.25" x14ac:dyDescent="0.2">
      <c r="B635" s="212"/>
      <c r="C635" s="213"/>
      <c r="D635" s="189" t="s">
        <v>157</v>
      </c>
      <c r="E635" s="214" t="s">
        <v>19</v>
      </c>
      <c r="F635" s="215" t="s">
        <v>600</v>
      </c>
      <c r="G635" s="213"/>
      <c r="H635" s="214" t="s">
        <v>19</v>
      </c>
      <c r="I635" s="216"/>
      <c r="J635" s="213"/>
      <c r="K635" s="213"/>
      <c r="L635" s="217"/>
      <c r="M635" s="218"/>
      <c r="N635" s="219"/>
      <c r="O635" s="219"/>
      <c r="P635" s="219"/>
      <c r="Q635" s="219"/>
      <c r="R635" s="219"/>
      <c r="S635" s="219"/>
      <c r="T635" s="220"/>
      <c r="AT635" s="221" t="s">
        <v>157</v>
      </c>
      <c r="AU635" s="221" t="s">
        <v>85</v>
      </c>
      <c r="AV635" s="14" t="s">
        <v>83</v>
      </c>
      <c r="AW635" s="14" t="s">
        <v>35</v>
      </c>
      <c r="AX635" s="14" t="s">
        <v>75</v>
      </c>
      <c r="AY635" s="221" t="s">
        <v>112</v>
      </c>
    </row>
    <row r="636" spans="1:65" s="13" customFormat="1" ht="11.25" x14ac:dyDescent="0.2">
      <c r="B636" s="201"/>
      <c r="C636" s="202"/>
      <c r="D636" s="189" t="s">
        <v>157</v>
      </c>
      <c r="E636" s="203" t="s">
        <v>19</v>
      </c>
      <c r="F636" s="204" t="s">
        <v>85</v>
      </c>
      <c r="G636" s="202"/>
      <c r="H636" s="205">
        <v>2</v>
      </c>
      <c r="I636" s="206"/>
      <c r="J636" s="202"/>
      <c r="K636" s="202"/>
      <c r="L636" s="207"/>
      <c r="M636" s="208"/>
      <c r="N636" s="209"/>
      <c r="O636" s="209"/>
      <c r="P636" s="209"/>
      <c r="Q636" s="209"/>
      <c r="R636" s="209"/>
      <c r="S636" s="209"/>
      <c r="T636" s="210"/>
      <c r="AT636" s="211" t="s">
        <v>157</v>
      </c>
      <c r="AU636" s="211" t="s">
        <v>85</v>
      </c>
      <c r="AV636" s="13" t="s">
        <v>85</v>
      </c>
      <c r="AW636" s="13" t="s">
        <v>35</v>
      </c>
      <c r="AX636" s="13" t="s">
        <v>83</v>
      </c>
      <c r="AY636" s="211" t="s">
        <v>112</v>
      </c>
    </row>
    <row r="637" spans="1:65" s="2" customFormat="1" ht="16.5" customHeight="1" x14ac:dyDescent="0.2">
      <c r="A637" s="37"/>
      <c r="B637" s="38"/>
      <c r="C637" s="244" t="s">
        <v>601</v>
      </c>
      <c r="D637" s="244" t="s">
        <v>234</v>
      </c>
      <c r="E637" s="245" t="s">
        <v>602</v>
      </c>
      <c r="F637" s="246" t="s">
        <v>603</v>
      </c>
      <c r="G637" s="247" t="s">
        <v>305</v>
      </c>
      <c r="H637" s="248">
        <v>2</v>
      </c>
      <c r="I637" s="249"/>
      <c r="J637" s="250">
        <f>ROUND(I637*H637,2)</f>
        <v>0</v>
      </c>
      <c r="K637" s="246" t="s">
        <v>118</v>
      </c>
      <c r="L637" s="251"/>
      <c r="M637" s="252" t="s">
        <v>19</v>
      </c>
      <c r="N637" s="253" t="s">
        <v>46</v>
      </c>
      <c r="O637" s="67"/>
      <c r="P637" s="185">
        <f>O637*H637</f>
        <v>0</v>
      </c>
      <c r="Q637" s="185">
        <v>1.4E-2</v>
      </c>
      <c r="R637" s="185">
        <f>Q637*H637</f>
        <v>2.8000000000000001E-2</v>
      </c>
      <c r="S637" s="185">
        <v>0</v>
      </c>
      <c r="T637" s="186">
        <f>S637*H637</f>
        <v>0</v>
      </c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R637" s="187" t="s">
        <v>237</v>
      </c>
      <c r="AT637" s="187" t="s">
        <v>234</v>
      </c>
      <c r="AU637" s="187" t="s">
        <v>85</v>
      </c>
      <c r="AY637" s="20" t="s">
        <v>112</v>
      </c>
      <c r="BE637" s="188">
        <f>IF(N637="základní",J637,0)</f>
        <v>0</v>
      </c>
      <c r="BF637" s="188">
        <f>IF(N637="snížená",J637,0)</f>
        <v>0</v>
      </c>
      <c r="BG637" s="188">
        <f>IF(N637="zákl. přenesená",J637,0)</f>
        <v>0</v>
      </c>
      <c r="BH637" s="188">
        <f>IF(N637="sníž. přenesená",J637,0)</f>
        <v>0</v>
      </c>
      <c r="BI637" s="188">
        <f>IF(N637="nulová",J637,0)</f>
        <v>0</v>
      </c>
      <c r="BJ637" s="20" t="s">
        <v>83</v>
      </c>
      <c r="BK637" s="188">
        <f>ROUND(I637*H637,2)</f>
        <v>0</v>
      </c>
      <c r="BL637" s="20" t="s">
        <v>212</v>
      </c>
      <c r="BM637" s="187" t="s">
        <v>604</v>
      </c>
    </row>
    <row r="638" spans="1:65" s="2" customFormat="1" ht="11.25" x14ac:dyDescent="0.2">
      <c r="A638" s="37"/>
      <c r="B638" s="38"/>
      <c r="C638" s="39"/>
      <c r="D638" s="189" t="s">
        <v>121</v>
      </c>
      <c r="E638" s="39"/>
      <c r="F638" s="190" t="s">
        <v>603</v>
      </c>
      <c r="G638" s="39"/>
      <c r="H638" s="39"/>
      <c r="I638" s="191"/>
      <c r="J638" s="39"/>
      <c r="K638" s="39"/>
      <c r="L638" s="42"/>
      <c r="M638" s="192"/>
      <c r="N638" s="193"/>
      <c r="O638" s="67"/>
      <c r="P638" s="67"/>
      <c r="Q638" s="67"/>
      <c r="R638" s="67"/>
      <c r="S638" s="67"/>
      <c r="T638" s="68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T638" s="20" t="s">
        <v>121</v>
      </c>
      <c r="AU638" s="20" t="s">
        <v>85</v>
      </c>
    </row>
    <row r="639" spans="1:65" s="2" customFormat="1" ht="21.75" customHeight="1" x14ac:dyDescent="0.2">
      <c r="A639" s="37"/>
      <c r="B639" s="38"/>
      <c r="C639" s="176" t="s">
        <v>605</v>
      </c>
      <c r="D639" s="176" t="s">
        <v>115</v>
      </c>
      <c r="E639" s="177" t="s">
        <v>606</v>
      </c>
      <c r="F639" s="178" t="s">
        <v>607</v>
      </c>
      <c r="G639" s="179" t="s">
        <v>305</v>
      </c>
      <c r="H639" s="180">
        <v>4</v>
      </c>
      <c r="I639" s="181"/>
      <c r="J639" s="182">
        <f>ROUND(I639*H639,2)</f>
        <v>0</v>
      </c>
      <c r="K639" s="178" t="s">
        <v>118</v>
      </c>
      <c r="L639" s="42"/>
      <c r="M639" s="183" t="s">
        <v>19</v>
      </c>
      <c r="N639" s="184" t="s">
        <v>46</v>
      </c>
      <c r="O639" s="67"/>
      <c r="P639" s="185">
        <f>O639*H639</f>
        <v>0</v>
      </c>
      <c r="Q639" s="185">
        <v>2.5999999999999998E-4</v>
      </c>
      <c r="R639" s="185">
        <f>Q639*H639</f>
        <v>1.0399999999999999E-3</v>
      </c>
      <c r="S639" s="185">
        <v>0</v>
      </c>
      <c r="T639" s="186">
        <f>S639*H639</f>
        <v>0</v>
      </c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R639" s="187" t="s">
        <v>212</v>
      </c>
      <c r="AT639" s="187" t="s">
        <v>115</v>
      </c>
      <c r="AU639" s="187" t="s">
        <v>85</v>
      </c>
      <c r="AY639" s="20" t="s">
        <v>112</v>
      </c>
      <c r="BE639" s="188">
        <f>IF(N639="základní",J639,0)</f>
        <v>0</v>
      </c>
      <c r="BF639" s="188">
        <f>IF(N639="snížená",J639,0)</f>
        <v>0</v>
      </c>
      <c r="BG639" s="188">
        <f>IF(N639="zákl. přenesená",J639,0)</f>
        <v>0</v>
      </c>
      <c r="BH639" s="188">
        <f>IF(N639="sníž. přenesená",J639,0)</f>
        <v>0</v>
      </c>
      <c r="BI639" s="188">
        <f>IF(N639="nulová",J639,0)</f>
        <v>0</v>
      </c>
      <c r="BJ639" s="20" t="s">
        <v>83</v>
      </c>
      <c r="BK639" s="188">
        <f>ROUND(I639*H639,2)</f>
        <v>0</v>
      </c>
      <c r="BL639" s="20" t="s">
        <v>212</v>
      </c>
      <c r="BM639" s="187" t="s">
        <v>608</v>
      </c>
    </row>
    <row r="640" spans="1:65" s="2" customFormat="1" ht="39" x14ac:dyDescent="0.2">
      <c r="A640" s="37"/>
      <c r="B640" s="38"/>
      <c r="C640" s="39"/>
      <c r="D640" s="189" t="s">
        <v>121</v>
      </c>
      <c r="E640" s="39"/>
      <c r="F640" s="190" t="s">
        <v>609</v>
      </c>
      <c r="G640" s="39"/>
      <c r="H640" s="39"/>
      <c r="I640" s="191"/>
      <c r="J640" s="39"/>
      <c r="K640" s="39"/>
      <c r="L640" s="42"/>
      <c r="M640" s="192"/>
      <c r="N640" s="193"/>
      <c r="O640" s="67"/>
      <c r="P640" s="67"/>
      <c r="Q640" s="67"/>
      <c r="R640" s="67"/>
      <c r="S640" s="67"/>
      <c r="T640" s="68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T640" s="20" t="s">
        <v>121</v>
      </c>
      <c r="AU640" s="20" t="s">
        <v>85</v>
      </c>
    </row>
    <row r="641" spans="1:65" s="2" customFormat="1" ht="11.25" x14ac:dyDescent="0.2">
      <c r="A641" s="37"/>
      <c r="B641" s="38"/>
      <c r="C641" s="39"/>
      <c r="D641" s="194" t="s">
        <v>122</v>
      </c>
      <c r="E641" s="39"/>
      <c r="F641" s="195" t="s">
        <v>610</v>
      </c>
      <c r="G641" s="39"/>
      <c r="H641" s="39"/>
      <c r="I641" s="191"/>
      <c r="J641" s="39"/>
      <c r="K641" s="39"/>
      <c r="L641" s="42"/>
      <c r="M641" s="192"/>
      <c r="N641" s="193"/>
      <c r="O641" s="67"/>
      <c r="P641" s="67"/>
      <c r="Q641" s="67"/>
      <c r="R641" s="67"/>
      <c r="S641" s="67"/>
      <c r="T641" s="68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T641" s="20" t="s">
        <v>122</v>
      </c>
      <c r="AU641" s="20" t="s">
        <v>85</v>
      </c>
    </row>
    <row r="642" spans="1:65" s="2" customFormat="1" ht="24.2" customHeight="1" x14ac:dyDescent="0.2">
      <c r="A642" s="37"/>
      <c r="B642" s="38"/>
      <c r="C642" s="244" t="s">
        <v>611</v>
      </c>
      <c r="D642" s="244" t="s">
        <v>234</v>
      </c>
      <c r="E642" s="245" t="s">
        <v>612</v>
      </c>
      <c r="F642" s="246" t="s">
        <v>613</v>
      </c>
      <c r="G642" s="247" t="s">
        <v>305</v>
      </c>
      <c r="H642" s="248">
        <v>4</v>
      </c>
      <c r="I642" s="249"/>
      <c r="J642" s="250">
        <f>ROUND(I642*H642,2)</f>
        <v>0</v>
      </c>
      <c r="K642" s="246" t="s">
        <v>118</v>
      </c>
      <c r="L642" s="251"/>
      <c r="M642" s="252" t="s">
        <v>19</v>
      </c>
      <c r="N642" s="253" t="s">
        <v>46</v>
      </c>
      <c r="O642" s="67"/>
      <c r="P642" s="185">
        <f>O642*H642</f>
        <v>0</v>
      </c>
      <c r="Q642" s="185">
        <v>3.5499999999999997E-2</v>
      </c>
      <c r="R642" s="185">
        <f>Q642*H642</f>
        <v>0.14199999999999999</v>
      </c>
      <c r="S642" s="185">
        <v>0</v>
      </c>
      <c r="T642" s="186">
        <f>S642*H642</f>
        <v>0</v>
      </c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R642" s="187" t="s">
        <v>237</v>
      </c>
      <c r="AT642" s="187" t="s">
        <v>234</v>
      </c>
      <c r="AU642" s="187" t="s">
        <v>85</v>
      </c>
      <c r="AY642" s="20" t="s">
        <v>112</v>
      </c>
      <c r="BE642" s="188">
        <f>IF(N642="základní",J642,0)</f>
        <v>0</v>
      </c>
      <c r="BF642" s="188">
        <f>IF(N642="snížená",J642,0)</f>
        <v>0</v>
      </c>
      <c r="BG642" s="188">
        <f>IF(N642="zákl. přenesená",J642,0)</f>
        <v>0</v>
      </c>
      <c r="BH642" s="188">
        <f>IF(N642="sníž. přenesená",J642,0)</f>
        <v>0</v>
      </c>
      <c r="BI642" s="188">
        <f>IF(N642="nulová",J642,0)</f>
        <v>0</v>
      </c>
      <c r="BJ642" s="20" t="s">
        <v>83</v>
      </c>
      <c r="BK642" s="188">
        <f>ROUND(I642*H642,2)</f>
        <v>0</v>
      </c>
      <c r="BL642" s="20" t="s">
        <v>212</v>
      </c>
      <c r="BM642" s="187" t="s">
        <v>614</v>
      </c>
    </row>
    <row r="643" spans="1:65" s="2" customFormat="1" ht="19.5" x14ac:dyDescent="0.2">
      <c r="A643" s="37"/>
      <c r="B643" s="38"/>
      <c r="C643" s="39"/>
      <c r="D643" s="189" t="s">
        <v>121</v>
      </c>
      <c r="E643" s="39"/>
      <c r="F643" s="190" t="s">
        <v>613</v>
      </c>
      <c r="G643" s="39"/>
      <c r="H643" s="39"/>
      <c r="I643" s="191"/>
      <c r="J643" s="39"/>
      <c r="K643" s="39"/>
      <c r="L643" s="42"/>
      <c r="M643" s="192"/>
      <c r="N643" s="193"/>
      <c r="O643" s="67"/>
      <c r="P643" s="67"/>
      <c r="Q643" s="67"/>
      <c r="R643" s="67"/>
      <c r="S643" s="67"/>
      <c r="T643" s="68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T643" s="20" t="s">
        <v>121</v>
      </c>
      <c r="AU643" s="20" t="s">
        <v>85</v>
      </c>
    </row>
    <row r="644" spans="1:65" s="2" customFormat="1" ht="16.5" customHeight="1" x14ac:dyDescent="0.2">
      <c r="A644" s="37"/>
      <c r="B644" s="38"/>
      <c r="C644" s="244" t="s">
        <v>615</v>
      </c>
      <c r="D644" s="244" t="s">
        <v>234</v>
      </c>
      <c r="E644" s="245" t="s">
        <v>616</v>
      </c>
      <c r="F644" s="246" t="s">
        <v>617</v>
      </c>
      <c r="G644" s="247" t="s">
        <v>305</v>
      </c>
      <c r="H644" s="248">
        <v>4</v>
      </c>
      <c r="I644" s="249"/>
      <c r="J644" s="250">
        <f>ROUND(I644*H644,2)</f>
        <v>0</v>
      </c>
      <c r="K644" s="246" t="s">
        <v>118</v>
      </c>
      <c r="L644" s="251"/>
      <c r="M644" s="252" t="s">
        <v>19</v>
      </c>
      <c r="N644" s="253" t="s">
        <v>46</v>
      </c>
      <c r="O644" s="67"/>
      <c r="P644" s="185">
        <f>O644*H644</f>
        <v>0</v>
      </c>
      <c r="Q644" s="185">
        <v>3.8E-3</v>
      </c>
      <c r="R644" s="185">
        <f>Q644*H644</f>
        <v>1.52E-2</v>
      </c>
      <c r="S644" s="185">
        <v>0</v>
      </c>
      <c r="T644" s="186">
        <f>S644*H644</f>
        <v>0</v>
      </c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R644" s="187" t="s">
        <v>237</v>
      </c>
      <c r="AT644" s="187" t="s">
        <v>234</v>
      </c>
      <c r="AU644" s="187" t="s">
        <v>85</v>
      </c>
      <c r="AY644" s="20" t="s">
        <v>112</v>
      </c>
      <c r="BE644" s="188">
        <f>IF(N644="základní",J644,0)</f>
        <v>0</v>
      </c>
      <c r="BF644" s="188">
        <f>IF(N644="snížená",J644,0)</f>
        <v>0</v>
      </c>
      <c r="BG644" s="188">
        <f>IF(N644="zákl. přenesená",J644,0)</f>
        <v>0</v>
      </c>
      <c r="BH644" s="188">
        <f>IF(N644="sníž. přenesená",J644,0)</f>
        <v>0</v>
      </c>
      <c r="BI644" s="188">
        <f>IF(N644="nulová",J644,0)</f>
        <v>0</v>
      </c>
      <c r="BJ644" s="20" t="s">
        <v>83</v>
      </c>
      <c r="BK644" s="188">
        <f>ROUND(I644*H644,2)</f>
        <v>0</v>
      </c>
      <c r="BL644" s="20" t="s">
        <v>212</v>
      </c>
      <c r="BM644" s="187" t="s">
        <v>618</v>
      </c>
    </row>
    <row r="645" spans="1:65" s="2" customFormat="1" ht="11.25" x14ac:dyDescent="0.2">
      <c r="A645" s="37"/>
      <c r="B645" s="38"/>
      <c r="C645" s="39"/>
      <c r="D645" s="189" t="s">
        <v>121</v>
      </c>
      <c r="E645" s="39"/>
      <c r="F645" s="190" t="s">
        <v>617</v>
      </c>
      <c r="G645" s="39"/>
      <c r="H645" s="39"/>
      <c r="I645" s="191"/>
      <c r="J645" s="39"/>
      <c r="K645" s="39"/>
      <c r="L645" s="42"/>
      <c r="M645" s="192"/>
      <c r="N645" s="193"/>
      <c r="O645" s="67"/>
      <c r="P645" s="67"/>
      <c r="Q645" s="67"/>
      <c r="R645" s="67"/>
      <c r="S645" s="67"/>
      <c r="T645" s="68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T645" s="20" t="s">
        <v>121</v>
      </c>
      <c r="AU645" s="20" t="s">
        <v>85</v>
      </c>
    </row>
    <row r="646" spans="1:65" s="2" customFormat="1" ht="24.2" customHeight="1" x14ac:dyDescent="0.2">
      <c r="A646" s="37"/>
      <c r="B646" s="38"/>
      <c r="C646" s="176" t="s">
        <v>619</v>
      </c>
      <c r="D646" s="176" t="s">
        <v>115</v>
      </c>
      <c r="E646" s="177" t="s">
        <v>620</v>
      </c>
      <c r="F646" s="178" t="s">
        <v>621</v>
      </c>
      <c r="G646" s="179" t="s">
        <v>305</v>
      </c>
      <c r="H646" s="180">
        <v>6</v>
      </c>
      <c r="I646" s="181"/>
      <c r="J646" s="182">
        <f>ROUND(I646*H646,2)</f>
        <v>0</v>
      </c>
      <c r="K646" s="178" t="s">
        <v>118</v>
      </c>
      <c r="L646" s="42"/>
      <c r="M646" s="183" t="s">
        <v>19</v>
      </c>
      <c r="N646" s="184" t="s">
        <v>46</v>
      </c>
      <c r="O646" s="67"/>
      <c r="P646" s="185">
        <f>O646*H646</f>
        <v>0</v>
      </c>
      <c r="Q646" s="185">
        <v>0</v>
      </c>
      <c r="R646" s="185">
        <f>Q646*H646</f>
        <v>0</v>
      </c>
      <c r="S646" s="185">
        <v>4.1700000000000001E-2</v>
      </c>
      <c r="T646" s="186">
        <f>S646*H646</f>
        <v>0.25019999999999998</v>
      </c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R646" s="187" t="s">
        <v>212</v>
      </c>
      <c r="AT646" s="187" t="s">
        <v>115</v>
      </c>
      <c r="AU646" s="187" t="s">
        <v>85</v>
      </c>
      <c r="AY646" s="20" t="s">
        <v>112</v>
      </c>
      <c r="BE646" s="188">
        <f>IF(N646="základní",J646,0)</f>
        <v>0</v>
      </c>
      <c r="BF646" s="188">
        <f>IF(N646="snížená",J646,0)</f>
        <v>0</v>
      </c>
      <c r="BG646" s="188">
        <f>IF(N646="zákl. přenesená",J646,0)</f>
        <v>0</v>
      </c>
      <c r="BH646" s="188">
        <f>IF(N646="sníž. přenesená",J646,0)</f>
        <v>0</v>
      </c>
      <c r="BI646" s="188">
        <f>IF(N646="nulová",J646,0)</f>
        <v>0</v>
      </c>
      <c r="BJ646" s="20" t="s">
        <v>83</v>
      </c>
      <c r="BK646" s="188">
        <f>ROUND(I646*H646,2)</f>
        <v>0</v>
      </c>
      <c r="BL646" s="20" t="s">
        <v>212</v>
      </c>
      <c r="BM646" s="187" t="s">
        <v>622</v>
      </c>
    </row>
    <row r="647" spans="1:65" s="2" customFormat="1" ht="19.5" x14ac:dyDescent="0.2">
      <c r="A647" s="37"/>
      <c r="B647" s="38"/>
      <c r="C647" s="39"/>
      <c r="D647" s="189" t="s">
        <v>121</v>
      </c>
      <c r="E647" s="39"/>
      <c r="F647" s="190" t="s">
        <v>623</v>
      </c>
      <c r="G647" s="39"/>
      <c r="H647" s="39"/>
      <c r="I647" s="191"/>
      <c r="J647" s="39"/>
      <c r="K647" s="39"/>
      <c r="L647" s="42"/>
      <c r="M647" s="192"/>
      <c r="N647" s="193"/>
      <c r="O647" s="67"/>
      <c r="P647" s="67"/>
      <c r="Q647" s="67"/>
      <c r="R647" s="67"/>
      <c r="S647" s="67"/>
      <c r="T647" s="68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T647" s="20" t="s">
        <v>121</v>
      </c>
      <c r="AU647" s="20" t="s">
        <v>85</v>
      </c>
    </row>
    <row r="648" spans="1:65" s="2" customFormat="1" ht="11.25" x14ac:dyDescent="0.2">
      <c r="A648" s="37"/>
      <c r="B648" s="38"/>
      <c r="C648" s="39"/>
      <c r="D648" s="194" t="s">
        <v>122</v>
      </c>
      <c r="E648" s="39"/>
      <c r="F648" s="195" t="s">
        <v>624</v>
      </c>
      <c r="G648" s="39"/>
      <c r="H648" s="39"/>
      <c r="I648" s="191"/>
      <c r="J648" s="39"/>
      <c r="K648" s="39"/>
      <c r="L648" s="42"/>
      <c r="M648" s="192"/>
      <c r="N648" s="193"/>
      <c r="O648" s="67"/>
      <c r="P648" s="67"/>
      <c r="Q648" s="67"/>
      <c r="R648" s="67"/>
      <c r="S648" s="67"/>
      <c r="T648" s="68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T648" s="20" t="s">
        <v>122</v>
      </c>
      <c r="AU648" s="20" t="s">
        <v>85</v>
      </c>
    </row>
    <row r="649" spans="1:65" s="13" customFormat="1" ht="11.25" x14ac:dyDescent="0.2">
      <c r="B649" s="201"/>
      <c r="C649" s="202"/>
      <c r="D649" s="189" t="s">
        <v>157</v>
      </c>
      <c r="E649" s="203" t="s">
        <v>19</v>
      </c>
      <c r="F649" s="204" t="s">
        <v>625</v>
      </c>
      <c r="G649" s="202"/>
      <c r="H649" s="205">
        <v>2</v>
      </c>
      <c r="I649" s="206"/>
      <c r="J649" s="202"/>
      <c r="K649" s="202"/>
      <c r="L649" s="207"/>
      <c r="M649" s="208"/>
      <c r="N649" s="209"/>
      <c r="O649" s="209"/>
      <c r="P649" s="209"/>
      <c r="Q649" s="209"/>
      <c r="R649" s="209"/>
      <c r="S649" s="209"/>
      <c r="T649" s="210"/>
      <c r="AT649" s="211" t="s">
        <v>157</v>
      </c>
      <c r="AU649" s="211" t="s">
        <v>85</v>
      </c>
      <c r="AV649" s="13" t="s">
        <v>85</v>
      </c>
      <c r="AW649" s="13" t="s">
        <v>35</v>
      </c>
      <c r="AX649" s="13" t="s">
        <v>75</v>
      </c>
      <c r="AY649" s="211" t="s">
        <v>112</v>
      </c>
    </row>
    <row r="650" spans="1:65" s="13" customFormat="1" ht="11.25" x14ac:dyDescent="0.2">
      <c r="B650" s="201"/>
      <c r="C650" s="202"/>
      <c r="D650" s="189" t="s">
        <v>157</v>
      </c>
      <c r="E650" s="203" t="s">
        <v>19</v>
      </c>
      <c r="F650" s="204" t="s">
        <v>626</v>
      </c>
      <c r="G650" s="202"/>
      <c r="H650" s="205">
        <v>4</v>
      </c>
      <c r="I650" s="206"/>
      <c r="J650" s="202"/>
      <c r="K650" s="202"/>
      <c r="L650" s="207"/>
      <c r="M650" s="208"/>
      <c r="N650" s="209"/>
      <c r="O650" s="209"/>
      <c r="P650" s="209"/>
      <c r="Q650" s="209"/>
      <c r="R650" s="209"/>
      <c r="S650" s="209"/>
      <c r="T650" s="210"/>
      <c r="AT650" s="211" t="s">
        <v>157</v>
      </c>
      <c r="AU650" s="211" t="s">
        <v>85</v>
      </c>
      <c r="AV650" s="13" t="s">
        <v>85</v>
      </c>
      <c r="AW650" s="13" t="s">
        <v>35</v>
      </c>
      <c r="AX650" s="13" t="s">
        <v>75</v>
      </c>
      <c r="AY650" s="211" t="s">
        <v>112</v>
      </c>
    </row>
    <row r="651" spans="1:65" s="16" customFormat="1" ht="11.25" x14ac:dyDescent="0.2">
      <c r="B651" s="233"/>
      <c r="C651" s="234"/>
      <c r="D651" s="189" t="s">
        <v>157</v>
      </c>
      <c r="E651" s="235" t="s">
        <v>19</v>
      </c>
      <c r="F651" s="236" t="s">
        <v>232</v>
      </c>
      <c r="G651" s="234"/>
      <c r="H651" s="237">
        <v>6</v>
      </c>
      <c r="I651" s="238"/>
      <c r="J651" s="234"/>
      <c r="K651" s="234"/>
      <c r="L651" s="239"/>
      <c r="M651" s="240"/>
      <c r="N651" s="241"/>
      <c r="O651" s="241"/>
      <c r="P651" s="241"/>
      <c r="Q651" s="241"/>
      <c r="R651" s="241"/>
      <c r="S651" s="241"/>
      <c r="T651" s="242"/>
      <c r="AT651" s="243" t="s">
        <v>157</v>
      </c>
      <c r="AU651" s="243" t="s">
        <v>85</v>
      </c>
      <c r="AV651" s="16" t="s">
        <v>153</v>
      </c>
      <c r="AW651" s="16" t="s">
        <v>35</v>
      </c>
      <c r="AX651" s="16" t="s">
        <v>83</v>
      </c>
      <c r="AY651" s="243" t="s">
        <v>112</v>
      </c>
    </row>
    <row r="652" spans="1:65" s="2" customFormat="1" ht="33" customHeight="1" x14ac:dyDescent="0.2">
      <c r="A652" s="37"/>
      <c r="B652" s="38"/>
      <c r="C652" s="176" t="s">
        <v>627</v>
      </c>
      <c r="D652" s="176" t="s">
        <v>115</v>
      </c>
      <c r="E652" s="177" t="s">
        <v>628</v>
      </c>
      <c r="F652" s="178" t="s">
        <v>629</v>
      </c>
      <c r="G652" s="179" t="s">
        <v>189</v>
      </c>
      <c r="H652" s="180">
        <v>0.187</v>
      </c>
      <c r="I652" s="181"/>
      <c r="J652" s="182">
        <f>ROUND(I652*H652,2)</f>
        <v>0</v>
      </c>
      <c r="K652" s="178" t="s">
        <v>118</v>
      </c>
      <c r="L652" s="42"/>
      <c r="M652" s="183" t="s">
        <v>19</v>
      </c>
      <c r="N652" s="184" t="s">
        <v>46</v>
      </c>
      <c r="O652" s="67"/>
      <c r="P652" s="185">
        <f>O652*H652</f>
        <v>0</v>
      </c>
      <c r="Q652" s="185">
        <v>0</v>
      </c>
      <c r="R652" s="185">
        <f>Q652*H652</f>
        <v>0</v>
      </c>
      <c r="S652" s="185">
        <v>0</v>
      </c>
      <c r="T652" s="186">
        <f>S652*H652</f>
        <v>0</v>
      </c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R652" s="187" t="s">
        <v>212</v>
      </c>
      <c r="AT652" s="187" t="s">
        <v>115</v>
      </c>
      <c r="AU652" s="187" t="s">
        <v>85</v>
      </c>
      <c r="AY652" s="20" t="s">
        <v>112</v>
      </c>
      <c r="BE652" s="188">
        <f>IF(N652="základní",J652,0)</f>
        <v>0</v>
      </c>
      <c r="BF652" s="188">
        <f>IF(N652="snížená",J652,0)</f>
        <v>0</v>
      </c>
      <c r="BG652" s="188">
        <f>IF(N652="zákl. přenesená",J652,0)</f>
        <v>0</v>
      </c>
      <c r="BH652" s="188">
        <f>IF(N652="sníž. přenesená",J652,0)</f>
        <v>0</v>
      </c>
      <c r="BI652" s="188">
        <f>IF(N652="nulová",J652,0)</f>
        <v>0</v>
      </c>
      <c r="BJ652" s="20" t="s">
        <v>83</v>
      </c>
      <c r="BK652" s="188">
        <f>ROUND(I652*H652,2)</f>
        <v>0</v>
      </c>
      <c r="BL652" s="20" t="s">
        <v>212</v>
      </c>
      <c r="BM652" s="187" t="s">
        <v>630</v>
      </c>
    </row>
    <row r="653" spans="1:65" s="2" customFormat="1" ht="29.25" x14ac:dyDescent="0.2">
      <c r="A653" s="37"/>
      <c r="B653" s="38"/>
      <c r="C653" s="39"/>
      <c r="D653" s="189" t="s">
        <v>121</v>
      </c>
      <c r="E653" s="39"/>
      <c r="F653" s="190" t="s">
        <v>631</v>
      </c>
      <c r="G653" s="39"/>
      <c r="H653" s="39"/>
      <c r="I653" s="191"/>
      <c r="J653" s="39"/>
      <c r="K653" s="39"/>
      <c r="L653" s="42"/>
      <c r="M653" s="192"/>
      <c r="N653" s="193"/>
      <c r="O653" s="67"/>
      <c r="P653" s="67"/>
      <c r="Q653" s="67"/>
      <c r="R653" s="67"/>
      <c r="S653" s="67"/>
      <c r="T653" s="68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T653" s="20" t="s">
        <v>121</v>
      </c>
      <c r="AU653" s="20" t="s">
        <v>85</v>
      </c>
    </row>
    <row r="654" spans="1:65" s="2" customFormat="1" ht="11.25" x14ac:dyDescent="0.2">
      <c r="A654" s="37"/>
      <c r="B654" s="38"/>
      <c r="C654" s="39"/>
      <c r="D654" s="194" t="s">
        <v>122</v>
      </c>
      <c r="E654" s="39"/>
      <c r="F654" s="195" t="s">
        <v>632</v>
      </c>
      <c r="G654" s="39"/>
      <c r="H654" s="39"/>
      <c r="I654" s="191"/>
      <c r="J654" s="39"/>
      <c r="K654" s="39"/>
      <c r="L654" s="42"/>
      <c r="M654" s="192"/>
      <c r="N654" s="193"/>
      <c r="O654" s="67"/>
      <c r="P654" s="67"/>
      <c r="Q654" s="67"/>
      <c r="R654" s="67"/>
      <c r="S654" s="67"/>
      <c r="T654" s="68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T654" s="20" t="s">
        <v>122</v>
      </c>
      <c r="AU654" s="20" t="s">
        <v>85</v>
      </c>
    </row>
    <row r="655" spans="1:65" s="12" customFormat="1" ht="25.9" customHeight="1" x14ac:dyDescent="0.2">
      <c r="B655" s="160"/>
      <c r="C655" s="161"/>
      <c r="D655" s="162" t="s">
        <v>74</v>
      </c>
      <c r="E655" s="163" t="s">
        <v>633</v>
      </c>
      <c r="F655" s="163" t="s">
        <v>634</v>
      </c>
      <c r="G655" s="161"/>
      <c r="H655" s="161"/>
      <c r="I655" s="164"/>
      <c r="J655" s="165">
        <f>BK655</f>
        <v>0</v>
      </c>
      <c r="K655" s="161"/>
      <c r="L655" s="166"/>
      <c r="M655" s="167"/>
      <c r="N655" s="168"/>
      <c r="O655" s="168"/>
      <c r="P655" s="169">
        <f>SUM(P656:P660)</f>
        <v>0</v>
      </c>
      <c r="Q655" s="168"/>
      <c r="R655" s="169">
        <f>SUM(R656:R660)</f>
        <v>0</v>
      </c>
      <c r="S655" s="168"/>
      <c r="T655" s="170">
        <f>SUM(T656:T660)</f>
        <v>0</v>
      </c>
      <c r="AR655" s="171" t="s">
        <v>153</v>
      </c>
      <c r="AT655" s="172" t="s">
        <v>74</v>
      </c>
      <c r="AU655" s="172" t="s">
        <v>75</v>
      </c>
      <c r="AY655" s="171" t="s">
        <v>112</v>
      </c>
      <c r="BK655" s="173">
        <f>SUM(BK656:BK660)</f>
        <v>0</v>
      </c>
    </row>
    <row r="656" spans="1:65" s="2" customFormat="1" ht="21.75" customHeight="1" x14ac:dyDescent="0.2">
      <c r="A656" s="37"/>
      <c r="B656" s="38"/>
      <c r="C656" s="176" t="s">
        <v>635</v>
      </c>
      <c r="D656" s="176" t="s">
        <v>115</v>
      </c>
      <c r="E656" s="177" t="s">
        <v>636</v>
      </c>
      <c r="F656" s="178" t="s">
        <v>637</v>
      </c>
      <c r="G656" s="179" t="s">
        <v>638</v>
      </c>
      <c r="H656" s="180">
        <v>238</v>
      </c>
      <c r="I656" s="181"/>
      <c r="J656" s="182">
        <f>ROUND(I656*H656,2)</f>
        <v>0</v>
      </c>
      <c r="K656" s="178" t="s">
        <v>118</v>
      </c>
      <c r="L656" s="42"/>
      <c r="M656" s="183" t="s">
        <v>19</v>
      </c>
      <c r="N656" s="184" t="s">
        <v>46</v>
      </c>
      <c r="O656" s="67"/>
      <c r="P656" s="185">
        <f>O656*H656</f>
        <v>0</v>
      </c>
      <c r="Q656" s="185">
        <v>0</v>
      </c>
      <c r="R656" s="185">
        <f>Q656*H656</f>
        <v>0</v>
      </c>
      <c r="S656" s="185">
        <v>0</v>
      </c>
      <c r="T656" s="186">
        <f>S656*H656</f>
        <v>0</v>
      </c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R656" s="187" t="s">
        <v>639</v>
      </c>
      <c r="AT656" s="187" t="s">
        <v>115</v>
      </c>
      <c r="AU656" s="187" t="s">
        <v>83</v>
      </c>
      <c r="AY656" s="20" t="s">
        <v>112</v>
      </c>
      <c r="BE656" s="188">
        <f>IF(N656="základní",J656,0)</f>
        <v>0</v>
      </c>
      <c r="BF656" s="188">
        <f>IF(N656="snížená",J656,0)</f>
        <v>0</v>
      </c>
      <c r="BG656" s="188">
        <f>IF(N656="zákl. přenesená",J656,0)</f>
        <v>0</v>
      </c>
      <c r="BH656" s="188">
        <f>IF(N656="sníž. přenesená",J656,0)</f>
        <v>0</v>
      </c>
      <c r="BI656" s="188">
        <f>IF(N656="nulová",J656,0)</f>
        <v>0</v>
      </c>
      <c r="BJ656" s="20" t="s">
        <v>83</v>
      </c>
      <c r="BK656" s="188">
        <f>ROUND(I656*H656,2)</f>
        <v>0</v>
      </c>
      <c r="BL656" s="20" t="s">
        <v>639</v>
      </c>
      <c r="BM656" s="187" t="s">
        <v>640</v>
      </c>
    </row>
    <row r="657" spans="1:51" s="2" customFormat="1" ht="19.5" x14ac:dyDescent="0.2">
      <c r="A657" s="37"/>
      <c r="B657" s="38"/>
      <c r="C657" s="39"/>
      <c r="D657" s="189" t="s">
        <v>121</v>
      </c>
      <c r="E657" s="39"/>
      <c r="F657" s="190" t="s">
        <v>641</v>
      </c>
      <c r="G657" s="39"/>
      <c r="H657" s="39"/>
      <c r="I657" s="191"/>
      <c r="J657" s="39"/>
      <c r="K657" s="39"/>
      <c r="L657" s="42"/>
      <c r="M657" s="192"/>
      <c r="N657" s="193"/>
      <c r="O657" s="67"/>
      <c r="P657" s="67"/>
      <c r="Q657" s="67"/>
      <c r="R657" s="67"/>
      <c r="S657" s="67"/>
      <c r="T657" s="68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T657" s="20" t="s">
        <v>121</v>
      </c>
      <c r="AU657" s="20" t="s">
        <v>83</v>
      </c>
    </row>
    <row r="658" spans="1:51" s="2" customFormat="1" ht="11.25" x14ac:dyDescent="0.2">
      <c r="A658" s="37"/>
      <c r="B658" s="38"/>
      <c r="C658" s="39"/>
      <c r="D658" s="194" t="s">
        <v>122</v>
      </c>
      <c r="E658" s="39"/>
      <c r="F658" s="195" t="s">
        <v>642</v>
      </c>
      <c r="G658" s="39"/>
      <c r="H658" s="39"/>
      <c r="I658" s="191"/>
      <c r="J658" s="39"/>
      <c r="K658" s="39"/>
      <c r="L658" s="42"/>
      <c r="M658" s="192"/>
      <c r="N658" s="193"/>
      <c r="O658" s="67"/>
      <c r="P658" s="67"/>
      <c r="Q658" s="67"/>
      <c r="R658" s="67"/>
      <c r="S658" s="67"/>
      <c r="T658" s="68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T658" s="20" t="s">
        <v>122</v>
      </c>
      <c r="AU658" s="20" t="s">
        <v>83</v>
      </c>
    </row>
    <row r="659" spans="1:51" s="14" customFormat="1" ht="22.5" x14ac:dyDescent="0.2">
      <c r="B659" s="212"/>
      <c r="C659" s="213"/>
      <c r="D659" s="189" t="s">
        <v>157</v>
      </c>
      <c r="E659" s="214" t="s">
        <v>19</v>
      </c>
      <c r="F659" s="215" t="s">
        <v>643</v>
      </c>
      <c r="G659" s="213"/>
      <c r="H659" s="214" t="s">
        <v>19</v>
      </c>
      <c r="I659" s="216"/>
      <c r="J659" s="213"/>
      <c r="K659" s="213"/>
      <c r="L659" s="217"/>
      <c r="M659" s="218"/>
      <c r="N659" s="219"/>
      <c r="O659" s="219"/>
      <c r="P659" s="219"/>
      <c r="Q659" s="219"/>
      <c r="R659" s="219"/>
      <c r="S659" s="219"/>
      <c r="T659" s="220"/>
      <c r="AT659" s="221" t="s">
        <v>157</v>
      </c>
      <c r="AU659" s="221" t="s">
        <v>83</v>
      </c>
      <c r="AV659" s="14" t="s">
        <v>83</v>
      </c>
      <c r="AW659" s="14" t="s">
        <v>35</v>
      </c>
      <c r="AX659" s="14" t="s">
        <v>75</v>
      </c>
      <c r="AY659" s="221" t="s">
        <v>112</v>
      </c>
    </row>
    <row r="660" spans="1:51" s="13" customFormat="1" ht="11.25" x14ac:dyDescent="0.2">
      <c r="B660" s="201"/>
      <c r="C660" s="202"/>
      <c r="D660" s="189" t="s">
        <v>157</v>
      </c>
      <c r="E660" s="203" t="s">
        <v>19</v>
      </c>
      <c r="F660" s="204" t="s">
        <v>644</v>
      </c>
      <c r="G660" s="202"/>
      <c r="H660" s="205">
        <v>238</v>
      </c>
      <c r="I660" s="206"/>
      <c r="J660" s="202"/>
      <c r="K660" s="202"/>
      <c r="L660" s="207"/>
      <c r="M660" s="254"/>
      <c r="N660" s="255"/>
      <c r="O660" s="255"/>
      <c r="P660" s="255"/>
      <c r="Q660" s="255"/>
      <c r="R660" s="255"/>
      <c r="S660" s="255"/>
      <c r="T660" s="256"/>
      <c r="AT660" s="211" t="s">
        <v>157</v>
      </c>
      <c r="AU660" s="211" t="s">
        <v>83</v>
      </c>
      <c r="AV660" s="13" t="s">
        <v>85</v>
      </c>
      <c r="AW660" s="13" t="s">
        <v>35</v>
      </c>
      <c r="AX660" s="13" t="s">
        <v>83</v>
      </c>
      <c r="AY660" s="211" t="s">
        <v>112</v>
      </c>
    </row>
    <row r="661" spans="1:51" s="2" customFormat="1" ht="6.95" customHeight="1" x14ac:dyDescent="0.2">
      <c r="A661" s="37"/>
      <c r="B661" s="50"/>
      <c r="C661" s="51"/>
      <c r="D661" s="51"/>
      <c r="E661" s="51"/>
      <c r="F661" s="51"/>
      <c r="G661" s="51"/>
      <c r="H661" s="51"/>
      <c r="I661" s="51"/>
      <c r="J661" s="51"/>
      <c r="K661" s="51"/>
      <c r="L661" s="42"/>
      <c r="M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</row>
  </sheetData>
  <sheetProtection formatColumns="0" formatRows="0" autoFilter="0"/>
  <autoFilter ref="C91:K660"/>
  <mergeCells count="9">
    <mergeCell ref="E50:H50"/>
    <mergeCell ref="E82:H82"/>
    <mergeCell ref="E84:H84"/>
    <mergeCell ref="L2:V2"/>
    <mergeCell ref="E7:H7"/>
    <mergeCell ref="E9:H9"/>
    <mergeCell ref="E18:H18"/>
    <mergeCell ref="E27:H27"/>
    <mergeCell ref="E48:H48"/>
  </mergeCells>
  <hyperlinks>
    <hyperlink ref="F97" r:id="rId1"/>
    <hyperlink ref="F101" r:id="rId2"/>
    <hyperlink ref="F106" r:id="rId3"/>
    <hyperlink ref="F110" r:id="rId4"/>
    <hyperlink ref="F115" r:id="rId5"/>
    <hyperlink ref="F120" r:id="rId6"/>
    <hyperlink ref="F123" r:id="rId7"/>
    <hyperlink ref="F127" r:id="rId8"/>
    <hyperlink ref="F132" r:id="rId9"/>
    <hyperlink ref="F156" r:id="rId10"/>
    <hyperlink ref="F175" r:id="rId11"/>
    <hyperlink ref="F201" r:id="rId12"/>
    <hyperlink ref="F239" r:id="rId13"/>
    <hyperlink ref="F262" r:id="rId14"/>
    <hyperlink ref="F268" r:id="rId15"/>
    <hyperlink ref="F271" r:id="rId16"/>
    <hyperlink ref="F275" r:id="rId17"/>
    <hyperlink ref="F279" r:id="rId18"/>
    <hyperlink ref="F284" r:id="rId19"/>
    <hyperlink ref="F288" r:id="rId20"/>
    <hyperlink ref="F303" r:id="rId21"/>
    <hyperlink ref="F311" r:id="rId22"/>
    <hyperlink ref="F319" r:id="rId23"/>
    <hyperlink ref="F358" r:id="rId24"/>
    <hyperlink ref="F398" r:id="rId25"/>
    <hyperlink ref="F407" r:id="rId26"/>
    <hyperlink ref="F411" r:id="rId27"/>
    <hyperlink ref="F415" r:id="rId28"/>
    <hyperlink ref="F420" r:id="rId29"/>
    <hyperlink ref="F424" r:id="rId30"/>
    <hyperlink ref="F432" r:id="rId31"/>
    <hyperlink ref="F448" r:id="rId32"/>
    <hyperlink ref="F471" r:id="rId33"/>
    <hyperlink ref="F478" r:id="rId34"/>
    <hyperlink ref="F485" r:id="rId35"/>
    <hyperlink ref="F490" r:id="rId36"/>
    <hyperlink ref="F495" r:id="rId37"/>
    <hyperlink ref="F503" r:id="rId38"/>
    <hyperlink ref="F511" r:id="rId39"/>
    <hyperlink ref="F514" r:id="rId40"/>
    <hyperlink ref="F518" r:id="rId41"/>
    <hyperlink ref="F553" r:id="rId42"/>
    <hyperlink ref="F561" r:id="rId43"/>
    <hyperlink ref="F584" r:id="rId44"/>
    <hyperlink ref="F592" r:id="rId45"/>
    <hyperlink ref="F630" r:id="rId46"/>
    <hyperlink ref="F634" r:id="rId47"/>
    <hyperlink ref="F641" r:id="rId48"/>
    <hyperlink ref="F648" r:id="rId49"/>
    <hyperlink ref="F654" r:id="rId50"/>
    <hyperlink ref="F658" r:id="rId51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58" zoomScale="110" zoomScaleNormal="110" workbookViewId="0"/>
  </sheetViews>
  <sheetFormatPr defaultRowHeight="15" x14ac:dyDescent="0.2"/>
  <cols>
    <col min="1" max="1" width="8.33203125" style="257" customWidth="1"/>
    <col min="2" max="2" width="1.6640625" style="257" customWidth="1"/>
    <col min="3" max="4" width="5" style="257" customWidth="1"/>
    <col min="5" max="5" width="11.6640625" style="257" customWidth="1"/>
    <col min="6" max="6" width="9.1640625" style="257" customWidth="1"/>
    <col min="7" max="7" width="5" style="257" customWidth="1"/>
    <col min="8" max="8" width="77.83203125" style="257" customWidth="1"/>
    <col min="9" max="10" width="20" style="257" customWidth="1"/>
    <col min="11" max="11" width="1.6640625" style="257" customWidth="1"/>
  </cols>
  <sheetData>
    <row r="1" spans="2:11" s="1" customFormat="1" ht="37.5" customHeight="1" x14ac:dyDescent="0.2"/>
    <row r="2" spans="2:11" s="1" customFormat="1" ht="7.5" customHeight="1" x14ac:dyDescent="0.2">
      <c r="B2" s="258"/>
      <c r="C2" s="259"/>
      <c r="D2" s="259"/>
      <c r="E2" s="259"/>
      <c r="F2" s="259"/>
      <c r="G2" s="259"/>
      <c r="H2" s="259"/>
      <c r="I2" s="259"/>
      <c r="J2" s="259"/>
      <c r="K2" s="260"/>
    </row>
    <row r="3" spans="2:11" s="17" customFormat="1" ht="45" customHeight="1" x14ac:dyDescent="0.2">
      <c r="B3" s="261"/>
      <c r="C3" s="396" t="s">
        <v>645</v>
      </c>
      <c r="D3" s="396"/>
      <c r="E3" s="396"/>
      <c r="F3" s="396"/>
      <c r="G3" s="396"/>
      <c r="H3" s="396"/>
      <c r="I3" s="396"/>
      <c r="J3" s="396"/>
      <c r="K3" s="262"/>
    </row>
    <row r="4" spans="2:11" s="1" customFormat="1" ht="25.5" customHeight="1" x14ac:dyDescent="0.3">
      <c r="B4" s="263"/>
      <c r="C4" s="395" t="s">
        <v>646</v>
      </c>
      <c r="D4" s="395"/>
      <c r="E4" s="395"/>
      <c r="F4" s="395"/>
      <c r="G4" s="395"/>
      <c r="H4" s="395"/>
      <c r="I4" s="395"/>
      <c r="J4" s="395"/>
      <c r="K4" s="264"/>
    </row>
    <row r="5" spans="2:11" s="1" customFormat="1" ht="5.25" customHeight="1" x14ac:dyDescent="0.2">
      <c r="B5" s="263"/>
      <c r="C5" s="265"/>
      <c r="D5" s="265"/>
      <c r="E5" s="265"/>
      <c r="F5" s="265"/>
      <c r="G5" s="265"/>
      <c r="H5" s="265"/>
      <c r="I5" s="265"/>
      <c r="J5" s="265"/>
      <c r="K5" s="264"/>
    </row>
    <row r="6" spans="2:11" s="1" customFormat="1" ht="15" customHeight="1" x14ac:dyDescent="0.2">
      <c r="B6" s="263"/>
      <c r="C6" s="394" t="s">
        <v>647</v>
      </c>
      <c r="D6" s="394"/>
      <c r="E6" s="394"/>
      <c r="F6" s="394"/>
      <c r="G6" s="394"/>
      <c r="H6" s="394"/>
      <c r="I6" s="394"/>
      <c r="J6" s="394"/>
      <c r="K6" s="264"/>
    </row>
    <row r="7" spans="2:11" s="1" customFormat="1" ht="15" customHeight="1" x14ac:dyDescent="0.2">
      <c r="B7" s="267"/>
      <c r="C7" s="394" t="s">
        <v>648</v>
      </c>
      <c r="D7" s="394"/>
      <c r="E7" s="394"/>
      <c r="F7" s="394"/>
      <c r="G7" s="394"/>
      <c r="H7" s="394"/>
      <c r="I7" s="394"/>
      <c r="J7" s="394"/>
      <c r="K7" s="264"/>
    </row>
    <row r="8" spans="2:11" s="1" customFormat="1" ht="12.75" customHeight="1" x14ac:dyDescent="0.2">
      <c r="B8" s="267"/>
      <c r="C8" s="266"/>
      <c r="D8" s="266"/>
      <c r="E8" s="266"/>
      <c r="F8" s="266"/>
      <c r="G8" s="266"/>
      <c r="H8" s="266"/>
      <c r="I8" s="266"/>
      <c r="J8" s="266"/>
      <c r="K8" s="264"/>
    </row>
    <row r="9" spans="2:11" s="1" customFormat="1" ht="15" customHeight="1" x14ac:dyDescent="0.2">
      <c r="B9" s="267"/>
      <c r="C9" s="394" t="s">
        <v>649</v>
      </c>
      <c r="D9" s="394"/>
      <c r="E9" s="394"/>
      <c r="F9" s="394"/>
      <c r="G9" s="394"/>
      <c r="H9" s="394"/>
      <c r="I9" s="394"/>
      <c r="J9" s="394"/>
      <c r="K9" s="264"/>
    </row>
    <row r="10" spans="2:11" s="1" customFormat="1" ht="15" customHeight="1" x14ac:dyDescent="0.2">
      <c r="B10" s="267"/>
      <c r="C10" s="266"/>
      <c r="D10" s="394" t="s">
        <v>650</v>
      </c>
      <c r="E10" s="394"/>
      <c r="F10" s="394"/>
      <c r="G10" s="394"/>
      <c r="H10" s="394"/>
      <c r="I10" s="394"/>
      <c r="J10" s="394"/>
      <c r="K10" s="264"/>
    </row>
    <row r="11" spans="2:11" s="1" customFormat="1" ht="15" customHeight="1" x14ac:dyDescent="0.2">
      <c r="B11" s="267"/>
      <c r="C11" s="268"/>
      <c r="D11" s="394" t="s">
        <v>651</v>
      </c>
      <c r="E11" s="394"/>
      <c r="F11" s="394"/>
      <c r="G11" s="394"/>
      <c r="H11" s="394"/>
      <c r="I11" s="394"/>
      <c r="J11" s="394"/>
      <c r="K11" s="264"/>
    </row>
    <row r="12" spans="2:11" s="1" customFormat="1" ht="15" customHeight="1" x14ac:dyDescent="0.2">
      <c r="B12" s="267"/>
      <c r="C12" s="268"/>
      <c r="D12" s="266"/>
      <c r="E12" s="266"/>
      <c r="F12" s="266"/>
      <c r="G12" s="266"/>
      <c r="H12" s="266"/>
      <c r="I12" s="266"/>
      <c r="J12" s="266"/>
      <c r="K12" s="264"/>
    </row>
    <row r="13" spans="2:11" s="1" customFormat="1" ht="15" customHeight="1" x14ac:dyDescent="0.2">
      <c r="B13" s="267"/>
      <c r="C13" s="268"/>
      <c r="D13" s="269" t="s">
        <v>652</v>
      </c>
      <c r="E13" s="266"/>
      <c r="F13" s="266"/>
      <c r="G13" s="266"/>
      <c r="H13" s="266"/>
      <c r="I13" s="266"/>
      <c r="J13" s="266"/>
      <c r="K13" s="264"/>
    </row>
    <row r="14" spans="2:11" s="1" customFormat="1" ht="12.75" customHeight="1" x14ac:dyDescent="0.2">
      <c r="B14" s="267"/>
      <c r="C14" s="268"/>
      <c r="D14" s="268"/>
      <c r="E14" s="268"/>
      <c r="F14" s="268"/>
      <c r="G14" s="268"/>
      <c r="H14" s="268"/>
      <c r="I14" s="268"/>
      <c r="J14" s="268"/>
      <c r="K14" s="264"/>
    </row>
    <row r="15" spans="2:11" s="1" customFormat="1" ht="15" customHeight="1" x14ac:dyDescent="0.2">
      <c r="B15" s="267"/>
      <c r="C15" s="268"/>
      <c r="D15" s="394" t="s">
        <v>653</v>
      </c>
      <c r="E15" s="394"/>
      <c r="F15" s="394"/>
      <c r="G15" s="394"/>
      <c r="H15" s="394"/>
      <c r="I15" s="394"/>
      <c r="J15" s="394"/>
      <c r="K15" s="264"/>
    </row>
    <row r="16" spans="2:11" s="1" customFormat="1" ht="15" customHeight="1" x14ac:dyDescent="0.2">
      <c r="B16" s="267"/>
      <c r="C16" s="268"/>
      <c r="D16" s="394" t="s">
        <v>654</v>
      </c>
      <c r="E16" s="394"/>
      <c r="F16" s="394"/>
      <c r="G16" s="394"/>
      <c r="H16" s="394"/>
      <c r="I16" s="394"/>
      <c r="J16" s="394"/>
      <c r="K16" s="264"/>
    </row>
    <row r="17" spans="2:11" s="1" customFormat="1" ht="15" customHeight="1" x14ac:dyDescent="0.2">
      <c r="B17" s="267"/>
      <c r="C17" s="268"/>
      <c r="D17" s="394" t="s">
        <v>655</v>
      </c>
      <c r="E17" s="394"/>
      <c r="F17" s="394"/>
      <c r="G17" s="394"/>
      <c r="H17" s="394"/>
      <c r="I17" s="394"/>
      <c r="J17" s="394"/>
      <c r="K17" s="264"/>
    </row>
    <row r="18" spans="2:11" s="1" customFormat="1" ht="15" customHeight="1" x14ac:dyDescent="0.2">
      <c r="B18" s="267"/>
      <c r="C18" s="268"/>
      <c r="D18" s="268"/>
      <c r="E18" s="270" t="s">
        <v>82</v>
      </c>
      <c r="F18" s="394" t="s">
        <v>656</v>
      </c>
      <c r="G18" s="394"/>
      <c r="H18" s="394"/>
      <c r="I18" s="394"/>
      <c r="J18" s="394"/>
      <c r="K18" s="264"/>
    </row>
    <row r="19" spans="2:11" s="1" customFormat="1" ht="15" customHeight="1" x14ac:dyDescent="0.2">
      <c r="B19" s="267"/>
      <c r="C19" s="268"/>
      <c r="D19" s="268"/>
      <c r="E19" s="270" t="s">
        <v>657</v>
      </c>
      <c r="F19" s="394" t="s">
        <v>658</v>
      </c>
      <c r="G19" s="394"/>
      <c r="H19" s="394"/>
      <c r="I19" s="394"/>
      <c r="J19" s="394"/>
      <c r="K19" s="264"/>
    </row>
    <row r="20" spans="2:11" s="1" customFormat="1" ht="15" customHeight="1" x14ac:dyDescent="0.2">
      <c r="B20" s="267"/>
      <c r="C20" s="268"/>
      <c r="D20" s="268"/>
      <c r="E20" s="270" t="s">
        <v>659</v>
      </c>
      <c r="F20" s="394" t="s">
        <v>660</v>
      </c>
      <c r="G20" s="394"/>
      <c r="H20" s="394"/>
      <c r="I20" s="394"/>
      <c r="J20" s="394"/>
      <c r="K20" s="264"/>
    </row>
    <row r="21" spans="2:11" s="1" customFormat="1" ht="15" customHeight="1" x14ac:dyDescent="0.2">
      <c r="B21" s="267"/>
      <c r="C21" s="268"/>
      <c r="D21" s="268"/>
      <c r="E21" s="270" t="s">
        <v>661</v>
      </c>
      <c r="F21" s="394" t="s">
        <v>662</v>
      </c>
      <c r="G21" s="394"/>
      <c r="H21" s="394"/>
      <c r="I21" s="394"/>
      <c r="J21" s="394"/>
      <c r="K21" s="264"/>
    </row>
    <row r="22" spans="2:11" s="1" customFormat="1" ht="15" customHeight="1" x14ac:dyDescent="0.2">
      <c r="B22" s="267"/>
      <c r="C22" s="268"/>
      <c r="D22" s="268"/>
      <c r="E22" s="270" t="s">
        <v>663</v>
      </c>
      <c r="F22" s="394" t="s">
        <v>664</v>
      </c>
      <c r="G22" s="394"/>
      <c r="H22" s="394"/>
      <c r="I22" s="394"/>
      <c r="J22" s="394"/>
      <c r="K22" s="264"/>
    </row>
    <row r="23" spans="2:11" s="1" customFormat="1" ht="15" customHeight="1" x14ac:dyDescent="0.2">
      <c r="B23" s="267"/>
      <c r="C23" s="268"/>
      <c r="D23" s="268"/>
      <c r="E23" s="270" t="s">
        <v>665</v>
      </c>
      <c r="F23" s="394" t="s">
        <v>666</v>
      </c>
      <c r="G23" s="394"/>
      <c r="H23" s="394"/>
      <c r="I23" s="394"/>
      <c r="J23" s="394"/>
      <c r="K23" s="264"/>
    </row>
    <row r="24" spans="2:11" s="1" customFormat="1" ht="12.75" customHeight="1" x14ac:dyDescent="0.2">
      <c r="B24" s="267"/>
      <c r="C24" s="268"/>
      <c r="D24" s="268"/>
      <c r="E24" s="268"/>
      <c r="F24" s="268"/>
      <c r="G24" s="268"/>
      <c r="H24" s="268"/>
      <c r="I24" s="268"/>
      <c r="J24" s="268"/>
      <c r="K24" s="264"/>
    </row>
    <row r="25" spans="2:11" s="1" customFormat="1" ht="15" customHeight="1" x14ac:dyDescent="0.2">
      <c r="B25" s="267"/>
      <c r="C25" s="394" t="s">
        <v>667</v>
      </c>
      <c r="D25" s="394"/>
      <c r="E25" s="394"/>
      <c r="F25" s="394"/>
      <c r="G25" s="394"/>
      <c r="H25" s="394"/>
      <c r="I25" s="394"/>
      <c r="J25" s="394"/>
      <c r="K25" s="264"/>
    </row>
    <row r="26" spans="2:11" s="1" customFormat="1" ht="15" customHeight="1" x14ac:dyDescent="0.2">
      <c r="B26" s="267"/>
      <c r="C26" s="394" t="s">
        <v>668</v>
      </c>
      <c r="D26" s="394"/>
      <c r="E26" s="394"/>
      <c r="F26" s="394"/>
      <c r="G26" s="394"/>
      <c r="H26" s="394"/>
      <c r="I26" s="394"/>
      <c r="J26" s="394"/>
      <c r="K26" s="264"/>
    </row>
    <row r="27" spans="2:11" s="1" customFormat="1" ht="15" customHeight="1" x14ac:dyDescent="0.2">
      <c r="B27" s="267"/>
      <c r="C27" s="266"/>
      <c r="D27" s="394" t="s">
        <v>669</v>
      </c>
      <c r="E27" s="394"/>
      <c r="F27" s="394"/>
      <c r="G27" s="394"/>
      <c r="H27" s="394"/>
      <c r="I27" s="394"/>
      <c r="J27" s="394"/>
      <c r="K27" s="264"/>
    </row>
    <row r="28" spans="2:11" s="1" customFormat="1" ht="15" customHeight="1" x14ac:dyDescent="0.2">
      <c r="B28" s="267"/>
      <c r="C28" s="268"/>
      <c r="D28" s="394" t="s">
        <v>670</v>
      </c>
      <c r="E28" s="394"/>
      <c r="F28" s="394"/>
      <c r="G28" s="394"/>
      <c r="H28" s="394"/>
      <c r="I28" s="394"/>
      <c r="J28" s="394"/>
      <c r="K28" s="264"/>
    </row>
    <row r="29" spans="2:11" s="1" customFormat="1" ht="12.75" customHeight="1" x14ac:dyDescent="0.2">
      <c r="B29" s="267"/>
      <c r="C29" s="268"/>
      <c r="D29" s="268"/>
      <c r="E29" s="268"/>
      <c r="F29" s="268"/>
      <c r="G29" s="268"/>
      <c r="H29" s="268"/>
      <c r="I29" s="268"/>
      <c r="J29" s="268"/>
      <c r="K29" s="264"/>
    </row>
    <row r="30" spans="2:11" s="1" customFormat="1" ht="15" customHeight="1" x14ac:dyDescent="0.2">
      <c r="B30" s="267"/>
      <c r="C30" s="268"/>
      <c r="D30" s="394" t="s">
        <v>671</v>
      </c>
      <c r="E30" s="394"/>
      <c r="F30" s="394"/>
      <c r="G30" s="394"/>
      <c r="H30" s="394"/>
      <c r="I30" s="394"/>
      <c r="J30" s="394"/>
      <c r="K30" s="264"/>
    </row>
    <row r="31" spans="2:11" s="1" customFormat="1" ht="15" customHeight="1" x14ac:dyDescent="0.2">
      <c r="B31" s="267"/>
      <c r="C31" s="268"/>
      <c r="D31" s="394" t="s">
        <v>672</v>
      </c>
      <c r="E31" s="394"/>
      <c r="F31" s="394"/>
      <c r="G31" s="394"/>
      <c r="H31" s="394"/>
      <c r="I31" s="394"/>
      <c r="J31" s="394"/>
      <c r="K31" s="264"/>
    </row>
    <row r="32" spans="2:11" s="1" customFormat="1" ht="12.75" customHeight="1" x14ac:dyDescent="0.2">
      <c r="B32" s="267"/>
      <c r="C32" s="268"/>
      <c r="D32" s="268"/>
      <c r="E32" s="268"/>
      <c r="F32" s="268"/>
      <c r="G32" s="268"/>
      <c r="H32" s="268"/>
      <c r="I32" s="268"/>
      <c r="J32" s="268"/>
      <c r="K32" s="264"/>
    </row>
    <row r="33" spans="2:11" s="1" customFormat="1" ht="15" customHeight="1" x14ac:dyDescent="0.2">
      <c r="B33" s="267"/>
      <c r="C33" s="268"/>
      <c r="D33" s="394" t="s">
        <v>673</v>
      </c>
      <c r="E33" s="394"/>
      <c r="F33" s="394"/>
      <c r="G33" s="394"/>
      <c r="H33" s="394"/>
      <c r="I33" s="394"/>
      <c r="J33" s="394"/>
      <c r="K33" s="264"/>
    </row>
    <row r="34" spans="2:11" s="1" customFormat="1" ht="15" customHeight="1" x14ac:dyDescent="0.2">
      <c r="B34" s="267"/>
      <c r="C34" s="268"/>
      <c r="D34" s="394" t="s">
        <v>674</v>
      </c>
      <c r="E34" s="394"/>
      <c r="F34" s="394"/>
      <c r="G34" s="394"/>
      <c r="H34" s="394"/>
      <c r="I34" s="394"/>
      <c r="J34" s="394"/>
      <c r="K34" s="264"/>
    </row>
    <row r="35" spans="2:11" s="1" customFormat="1" ht="15" customHeight="1" x14ac:dyDescent="0.2">
      <c r="B35" s="267"/>
      <c r="C35" s="268"/>
      <c r="D35" s="394" t="s">
        <v>675</v>
      </c>
      <c r="E35" s="394"/>
      <c r="F35" s="394"/>
      <c r="G35" s="394"/>
      <c r="H35" s="394"/>
      <c r="I35" s="394"/>
      <c r="J35" s="394"/>
      <c r="K35" s="264"/>
    </row>
    <row r="36" spans="2:11" s="1" customFormat="1" ht="15" customHeight="1" x14ac:dyDescent="0.2">
      <c r="B36" s="267"/>
      <c r="C36" s="268"/>
      <c r="D36" s="266"/>
      <c r="E36" s="269" t="s">
        <v>99</v>
      </c>
      <c r="F36" s="266"/>
      <c r="G36" s="394" t="s">
        <v>676</v>
      </c>
      <c r="H36" s="394"/>
      <c r="I36" s="394"/>
      <c r="J36" s="394"/>
      <c r="K36" s="264"/>
    </row>
    <row r="37" spans="2:11" s="1" customFormat="1" ht="30.75" customHeight="1" x14ac:dyDescent="0.2">
      <c r="B37" s="267"/>
      <c r="C37" s="268"/>
      <c r="D37" s="266"/>
      <c r="E37" s="269" t="s">
        <v>677</v>
      </c>
      <c r="F37" s="266"/>
      <c r="G37" s="394" t="s">
        <v>678</v>
      </c>
      <c r="H37" s="394"/>
      <c r="I37" s="394"/>
      <c r="J37" s="394"/>
      <c r="K37" s="264"/>
    </row>
    <row r="38" spans="2:11" s="1" customFormat="1" ht="15" customHeight="1" x14ac:dyDescent="0.2">
      <c r="B38" s="267"/>
      <c r="C38" s="268"/>
      <c r="D38" s="266"/>
      <c r="E38" s="269" t="s">
        <v>56</v>
      </c>
      <c r="F38" s="266"/>
      <c r="G38" s="394" t="s">
        <v>679</v>
      </c>
      <c r="H38" s="394"/>
      <c r="I38" s="394"/>
      <c r="J38" s="394"/>
      <c r="K38" s="264"/>
    </row>
    <row r="39" spans="2:11" s="1" customFormat="1" ht="15" customHeight="1" x14ac:dyDescent="0.2">
      <c r="B39" s="267"/>
      <c r="C39" s="268"/>
      <c r="D39" s="266"/>
      <c r="E39" s="269" t="s">
        <v>57</v>
      </c>
      <c r="F39" s="266"/>
      <c r="G39" s="394" t="s">
        <v>680</v>
      </c>
      <c r="H39" s="394"/>
      <c r="I39" s="394"/>
      <c r="J39" s="394"/>
      <c r="K39" s="264"/>
    </row>
    <row r="40" spans="2:11" s="1" customFormat="1" ht="15" customHeight="1" x14ac:dyDescent="0.2">
      <c r="B40" s="267"/>
      <c r="C40" s="268"/>
      <c r="D40" s="266"/>
      <c r="E40" s="269" t="s">
        <v>100</v>
      </c>
      <c r="F40" s="266"/>
      <c r="G40" s="394" t="s">
        <v>681</v>
      </c>
      <c r="H40" s="394"/>
      <c r="I40" s="394"/>
      <c r="J40" s="394"/>
      <c r="K40" s="264"/>
    </row>
    <row r="41" spans="2:11" s="1" customFormat="1" ht="15" customHeight="1" x14ac:dyDescent="0.2">
      <c r="B41" s="267"/>
      <c r="C41" s="268"/>
      <c r="D41" s="266"/>
      <c r="E41" s="269" t="s">
        <v>101</v>
      </c>
      <c r="F41" s="266"/>
      <c r="G41" s="394" t="s">
        <v>682</v>
      </c>
      <c r="H41" s="394"/>
      <c r="I41" s="394"/>
      <c r="J41" s="394"/>
      <c r="K41" s="264"/>
    </row>
    <row r="42" spans="2:11" s="1" customFormat="1" ht="15" customHeight="1" x14ac:dyDescent="0.2">
      <c r="B42" s="267"/>
      <c r="C42" s="268"/>
      <c r="D42" s="266"/>
      <c r="E42" s="269" t="s">
        <v>683</v>
      </c>
      <c r="F42" s="266"/>
      <c r="G42" s="394" t="s">
        <v>684</v>
      </c>
      <c r="H42" s="394"/>
      <c r="I42" s="394"/>
      <c r="J42" s="394"/>
      <c r="K42" s="264"/>
    </row>
    <row r="43" spans="2:11" s="1" customFormat="1" ht="15" customHeight="1" x14ac:dyDescent="0.2">
      <c r="B43" s="267"/>
      <c r="C43" s="268"/>
      <c r="D43" s="266"/>
      <c r="E43" s="269"/>
      <c r="F43" s="266"/>
      <c r="G43" s="394" t="s">
        <v>685</v>
      </c>
      <c r="H43" s="394"/>
      <c r="I43" s="394"/>
      <c r="J43" s="394"/>
      <c r="K43" s="264"/>
    </row>
    <row r="44" spans="2:11" s="1" customFormat="1" ht="15" customHeight="1" x14ac:dyDescent="0.2">
      <c r="B44" s="267"/>
      <c r="C44" s="268"/>
      <c r="D44" s="266"/>
      <c r="E44" s="269" t="s">
        <v>686</v>
      </c>
      <c r="F44" s="266"/>
      <c r="G44" s="394" t="s">
        <v>687</v>
      </c>
      <c r="H44" s="394"/>
      <c r="I44" s="394"/>
      <c r="J44" s="394"/>
      <c r="K44" s="264"/>
    </row>
    <row r="45" spans="2:11" s="1" customFormat="1" ht="15" customHeight="1" x14ac:dyDescent="0.2">
      <c r="B45" s="267"/>
      <c r="C45" s="268"/>
      <c r="D45" s="266"/>
      <c r="E45" s="269" t="s">
        <v>103</v>
      </c>
      <c r="F45" s="266"/>
      <c r="G45" s="394" t="s">
        <v>688</v>
      </c>
      <c r="H45" s="394"/>
      <c r="I45" s="394"/>
      <c r="J45" s="394"/>
      <c r="K45" s="264"/>
    </row>
    <row r="46" spans="2:11" s="1" customFormat="1" ht="12.75" customHeight="1" x14ac:dyDescent="0.2">
      <c r="B46" s="267"/>
      <c r="C46" s="268"/>
      <c r="D46" s="266"/>
      <c r="E46" s="266"/>
      <c r="F46" s="266"/>
      <c r="G46" s="266"/>
      <c r="H46" s="266"/>
      <c r="I46" s="266"/>
      <c r="J46" s="266"/>
      <c r="K46" s="264"/>
    </row>
    <row r="47" spans="2:11" s="1" customFormat="1" ht="15" customHeight="1" x14ac:dyDescent="0.2">
      <c r="B47" s="267"/>
      <c r="C47" s="268"/>
      <c r="D47" s="394" t="s">
        <v>689</v>
      </c>
      <c r="E47" s="394"/>
      <c r="F47" s="394"/>
      <c r="G47" s="394"/>
      <c r="H47" s="394"/>
      <c r="I47" s="394"/>
      <c r="J47" s="394"/>
      <c r="K47" s="264"/>
    </row>
    <row r="48" spans="2:11" s="1" customFormat="1" ht="15" customHeight="1" x14ac:dyDescent="0.2">
      <c r="B48" s="267"/>
      <c r="C48" s="268"/>
      <c r="D48" s="268"/>
      <c r="E48" s="394" t="s">
        <v>690</v>
      </c>
      <c r="F48" s="394"/>
      <c r="G48" s="394"/>
      <c r="H48" s="394"/>
      <c r="I48" s="394"/>
      <c r="J48" s="394"/>
      <c r="K48" s="264"/>
    </row>
    <row r="49" spans="2:11" s="1" customFormat="1" ht="15" customHeight="1" x14ac:dyDescent="0.2">
      <c r="B49" s="267"/>
      <c r="C49" s="268"/>
      <c r="D49" s="268"/>
      <c r="E49" s="394" t="s">
        <v>691</v>
      </c>
      <c r="F49" s="394"/>
      <c r="G49" s="394"/>
      <c r="H49" s="394"/>
      <c r="I49" s="394"/>
      <c r="J49" s="394"/>
      <c r="K49" s="264"/>
    </row>
    <row r="50" spans="2:11" s="1" customFormat="1" ht="15" customHeight="1" x14ac:dyDescent="0.2">
      <c r="B50" s="267"/>
      <c r="C50" s="268"/>
      <c r="D50" s="268"/>
      <c r="E50" s="394" t="s">
        <v>692</v>
      </c>
      <c r="F50" s="394"/>
      <c r="G50" s="394"/>
      <c r="H50" s="394"/>
      <c r="I50" s="394"/>
      <c r="J50" s="394"/>
      <c r="K50" s="264"/>
    </row>
    <row r="51" spans="2:11" s="1" customFormat="1" ht="15" customHeight="1" x14ac:dyDescent="0.2">
      <c r="B51" s="267"/>
      <c r="C51" s="268"/>
      <c r="D51" s="394" t="s">
        <v>693</v>
      </c>
      <c r="E51" s="394"/>
      <c r="F51" s="394"/>
      <c r="G51" s="394"/>
      <c r="H51" s="394"/>
      <c r="I51" s="394"/>
      <c r="J51" s="394"/>
      <c r="K51" s="264"/>
    </row>
    <row r="52" spans="2:11" s="1" customFormat="1" ht="25.5" customHeight="1" x14ac:dyDescent="0.3">
      <c r="B52" s="263"/>
      <c r="C52" s="395" t="s">
        <v>694</v>
      </c>
      <c r="D52" s="395"/>
      <c r="E52" s="395"/>
      <c r="F52" s="395"/>
      <c r="G52" s="395"/>
      <c r="H52" s="395"/>
      <c r="I52" s="395"/>
      <c r="J52" s="395"/>
      <c r="K52" s="264"/>
    </row>
    <row r="53" spans="2:11" s="1" customFormat="1" ht="5.25" customHeight="1" x14ac:dyDescent="0.2">
      <c r="B53" s="263"/>
      <c r="C53" s="265"/>
      <c r="D53" s="265"/>
      <c r="E53" s="265"/>
      <c r="F53" s="265"/>
      <c r="G53" s="265"/>
      <c r="H53" s="265"/>
      <c r="I53" s="265"/>
      <c r="J53" s="265"/>
      <c r="K53" s="264"/>
    </row>
    <row r="54" spans="2:11" s="1" customFormat="1" ht="15" customHeight="1" x14ac:dyDescent="0.2">
      <c r="B54" s="263"/>
      <c r="C54" s="394" t="s">
        <v>695</v>
      </c>
      <c r="D54" s="394"/>
      <c r="E54" s="394"/>
      <c r="F54" s="394"/>
      <c r="G54" s="394"/>
      <c r="H54" s="394"/>
      <c r="I54" s="394"/>
      <c r="J54" s="394"/>
      <c r="K54" s="264"/>
    </row>
    <row r="55" spans="2:11" s="1" customFormat="1" ht="15" customHeight="1" x14ac:dyDescent="0.2">
      <c r="B55" s="263"/>
      <c r="C55" s="394" t="s">
        <v>696</v>
      </c>
      <c r="D55" s="394"/>
      <c r="E55" s="394"/>
      <c r="F55" s="394"/>
      <c r="G55" s="394"/>
      <c r="H55" s="394"/>
      <c r="I55" s="394"/>
      <c r="J55" s="394"/>
      <c r="K55" s="264"/>
    </row>
    <row r="56" spans="2:11" s="1" customFormat="1" ht="12.75" customHeight="1" x14ac:dyDescent="0.2">
      <c r="B56" s="263"/>
      <c r="C56" s="266"/>
      <c r="D56" s="266"/>
      <c r="E56" s="266"/>
      <c r="F56" s="266"/>
      <c r="G56" s="266"/>
      <c r="H56" s="266"/>
      <c r="I56" s="266"/>
      <c r="J56" s="266"/>
      <c r="K56" s="264"/>
    </row>
    <row r="57" spans="2:11" s="1" customFormat="1" ht="15" customHeight="1" x14ac:dyDescent="0.2">
      <c r="B57" s="263"/>
      <c r="C57" s="394" t="s">
        <v>697</v>
      </c>
      <c r="D57" s="394"/>
      <c r="E57" s="394"/>
      <c r="F57" s="394"/>
      <c r="G57" s="394"/>
      <c r="H57" s="394"/>
      <c r="I57" s="394"/>
      <c r="J57" s="394"/>
      <c r="K57" s="264"/>
    </row>
    <row r="58" spans="2:11" s="1" customFormat="1" ht="15" customHeight="1" x14ac:dyDescent="0.2">
      <c r="B58" s="263"/>
      <c r="C58" s="268"/>
      <c r="D58" s="394" t="s">
        <v>698</v>
      </c>
      <c r="E58" s="394"/>
      <c r="F58" s="394"/>
      <c r="G58" s="394"/>
      <c r="H58" s="394"/>
      <c r="I58" s="394"/>
      <c r="J58" s="394"/>
      <c r="K58" s="264"/>
    </row>
    <row r="59" spans="2:11" s="1" customFormat="1" ht="15" customHeight="1" x14ac:dyDescent="0.2">
      <c r="B59" s="263"/>
      <c r="C59" s="268"/>
      <c r="D59" s="394" t="s">
        <v>699</v>
      </c>
      <c r="E59" s="394"/>
      <c r="F59" s="394"/>
      <c r="G59" s="394"/>
      <c r="H59" s="394"/>
      <c r="I59" s="394"/>
      <c r="J59" s="394"/>
      <c r="K59" s="264"/>
    </row>
    <row r="60" spans="2:11" s="1" customFormat="1" ht="15" customHeight="1" x14ac:dyDescent="0.2">
      <c r="B60" s="263"/>
      <c r="C60" s="268"/>
      <c r="D60" s="394" t="s">
        <v>700</v>
      </c>
      <c r="E60" s="394"/>
      <c r="F60" s="394"/>
      <c r="G60" s="394"/>
      <c r="H60" s="394"/>
      <c r="I60" s="394"/>
      <c r="J60" s="394"/>
      <c r="K60" s="264"/>
    </row>
    <row r="61" spans="2:11" s="1" customFormat="1" ht="15" customHeight="1" x14ac:dyDescent="0.2">
      <c r="B61" s="263"/>
      <c r="C61" s="268"/>
      <c r="D61" s="394" t="s">
        <v>701</v>
      </c>
      <c r="E61" s="394"/>
      <c r="F61" s="394"/>
      <c r="G61" s="394"/>
      <c r="H61" s="394"/>
      <c r="I61" s="394"/>
      <c r="J61" s="394"/>
      <c r="K61" s="264"/>
    </row>
    <row r="62" spans="2:11" s="1" customFormat="1" ht="15" customHeight="1" x14ac:dyDescent="0.2">
      <c r="B62" s="263"/>
      <c r="C62" s="268"/>
      <c r="D62" s="397" t="s">
        <v>702</v>
      </c>
      <c r="E62" s="397"/>
      <c r="F62" s="397"/>
      <c r="G62" s="397"/>
      <c r="H62" s="397"/>
      <c r="I62" s="397"/>
      <c r="J62" s="397"/>
      <c r="K62" s="264"/>
    </row>
    <row r="63" spans="2:11" s="1" customFormat="1" ht="15" customHeight="1" x14ac:dyDescent="0.2">
      <c r="B63" s="263"/>
      <c r="C63" s="268"/>
      <c r="D63" s="394" t="s">
        <v>703</v>
      </c>
      <c r="E63" s="394"/>
      <c r="F63" s="394"/>
      <c r="G63" s="394"/>
      <c r="H63" s="394"/>
      <c r="I63" s="394"/>
      <c r="J63" s="394"/>
      <c r="K63" s="264"/>
    </row>
    <row r="64" spans="2:11" s="1" customFormat="1" ht="12.75" customHeight="1" x14ac:dyDescent="0.2">
      <c r="B64" s="263"/>
      <c r="C64" s="268"/>
      <c r="D64" s="268"/>
      <c r="E64" s="271"/>
      <c r="F64" s="268"/>
      <c r="G64" s="268"/>
      <c r="H64" s="268"/>
      <c r="I64" s="268"/>
      <c r="J64" s="268"/>
      <c r="K64" s="264"/>
    </row>
    <row r="65" spans="2:11" s="1" customFormat="1" ht="15" customHeight="1" x14ac:dyDescent="0.2">
      <c r="B65" s="263"/>
      <c r="C65" s="268"/>
      <c r="D65" s="394" t="s">
        <v>704</v>
      </c>
      <c r="E65" s="394"/>
      <c r="F65" s="394"/>
      <c r="G65" s="394"/>
      <c r="H65" s="394"/>
      <c r="I65" s="394"/>
      <c r="J65" s="394"/>
      <c r="K65" s="264"/>
    </row>
    <row r="66" spans="2:11" s="1" customFormat="1" ht="15" customHeight="1" x14ac:dyDescent="0.2">
      <c r="B66" s="263"/>
      <c r="C66" s="268"/>
      <c r="D66" s="397" t="s">
        <v>705</v>
      </c>
      <c r="E66" s="397"/>
      <c r="F66" s="397"/>
      <c r="G66" s="397"/>
      <c r="H66" s="397"/>
      <c r="I66" s="397"/>
      <c r="J66" s="397"/>
      <c r="K66" s="264"/>
    </row>
    <row r="67" spans="2:11" s="1" customFormat="1" ht="15" customHeight="1" x14ac:dyDescent="0.2">
      <c r="B67" s="263"/>
      <c r="C67" s="268"/>
      <c r="D67" s="394" t="s">
        <v>706</v>
      </c>
      <c r="E67" s="394"/>
      <c r="F67" s="394"/>
      <c r="G67" s="394"/>
      <c r="H67" s="394"/>
      <c r="I67" s="394"/>
      <c r="J67" s="394"/>
      <c r="K67" s="264"/>
    </row>
    <row r="68" spans="2:11" s="1" customFormat="1" ht="15" customHeight="1" x14ac:dyDescent="0.2">
      <c r="B68" s="263"/>
      <c r="C68" s="268"/>
      <c r="D68" s="394" t="s">
        <v>707</v>
      </c>
      <c r="E68" s="394"/>
      <c r="F68" s="394"/>
      <c r="G68" s="394"/>
      <c r="H68" s="394"/>
      <c r="I68" s="394"/>
      <c r="J68" s="394"/>
      <c r="K68" s="264"/>
    </row>
    <row r="69" spans="2:11" s="1" customFormat="1" ht="15" customHeight="1" x14ac:dyDescent="0.2">
      <c r="B69" s="263"/>
      <c r="C69" s="268"/>
      <c r="D69" s="394" t="s">
        <v>708</v>
      </c>
      <c r="E69" s="394"/>
      <c r="F69" s="394"/>
      <c r="G69" s="394"/>
      <c r="H69" s="394"/>
      <c r="I69" s="394"/>
      <c r="J69" s="394"/>
      <c r="K69" s="264"/>
    </row>
    <row r="70" spans="2:11" s="1" customFormat="1" ht="15" customHeight="1" x14ac:dyDescent="0.2">
      <c r="B70" s="263"/>
      <c r="C70" s="268"/>
      <c r="D70" s="394" t="s">
        <v>709</v>
      </c>
      <c r="E70" s="394"/>
      <c r="F70" s="394"/>
      <c r="G70" s="394"/>
      <c r="H70" s="394"/>
      <c r="I70" s="394"/>
      <c r="J70" s="394"/>
      <c r="K70" s="264"/>
    </row>
    <row r="71" spans="2:11" s="1" customFormat="1" ht="12.75" customHeight="1" x14ac:dyDescent="0.2">
      <c r="B71" s="272"/>
      <c r="C71" s="273"/>
      <c r="D71" s="273"/>
      <c r="E71" s="273"/>
      <c r="F71" s="273"/>
      <c r="G71" s="273"/>
      <c r="H71" s="273"/>
      <c r="I71" s="273"/>
      <c r="J71" s="273"/>
      <c r="K71" s="274"/>
    </row>
    <row r="72" spans="2:11" s="1" customFormat="1" ht="18.75" customHeight="1" x14ac:dyDescent="0.2">
      <c r="B72" s="275"/>
      <c r="C72" s="275"/>
      <c r="D72" s="275"/>
      <c r="E72" s="275"/>
      <c r="F72" s="275"/>
      <c r="G72" s="275"/>
      <c r="H72" s="275"/>
      <c r="I72" s="275"/>
      <c r="J72" s="275"/>
      <c r="K72" s="276"/>
    </row>
    <row r="73" spans="2:11" s="1" customFormat="1" ht="18.75" customHeight="1" x14ac:dyDescent="0.2">
      <c r="B73" s="276"/>
      <c r="C73" s="276"/>
      <c r="D73" s="276"/>
      <c r="E73" s="276"/>
      <c r="F73" s="276"/>
      <c r="G73" s="276"/>
      <c r="H73" s="276"/>
      <c r="I73" s="276"/>
      <c r="J73" s="276"/>
      <c r="K73" s="276"/>
    </row>
    <row r="74" spans="2:11" s="1" customFormat="1" ht="7.5" customHeight="1" x14ac:dyDescent="0.2">
      <c r="B74" s="277"/>
      <c r="C74" s="278"/>
      <c r="D74" s="278"/>
      <c r="E74" s="278"/>
      <c r="F74" s="278"/>
      <c r="G74" s="278"/>
      <c r="H74" s="278"/>
      <c r="I74" s="278"/>
      <c r="J74" s="278"/>
      <c r="K74" s="279"/>
    </row>
    <row r="75" spans="2:11" s="1" customFormat="1" ht="45" customHeight="1" x14ac:dyDescent="0.2">
      <c r="B75" s="280"/>
      <c r="C75" s="398" t="s">
        <v>710</v>
      </c>
      <c r="D75" s="398"/>
      <c r="E75" s="398"/>
      <c r="F75" s="398"/>
      <c r="G75" s="398"/>
      <c r="H75" s="398"/>
      <c r="I75" s="398"/>
      <c r="J75" s="398"/>
      <c r="K75" s="281"/>
    </row>
    <row r="76" spans="2:11" s="1" customFormat="1" ht="17.25" customHeight="1" x14ac:dyDescent="0.2">
      <c r="B76" s="280"/>
      <c r="C76" s="282" t="s">
        <v>711</v>
      </c>
      <c r="D76" s="282"/>
      <c r="E76" s="282"/>
      <c r="F76" s="282" t="s">
        <v>712</v>
      </c>
      <c r="G76" s="283"/>
      <c r="H76" s="282" t="s">
        <v>57</v>
      </c>
      <c r="I76" s="282" t="s">
        <v>60</v>
      </c>
      <c r="J76" s="282" t="s">
        <v>713</v>
      </c>
      <c r="K76" s="281"/>
    </row>
    <row r="77" spans="2:11" s="1" customFormat="1" ht="17.25" customHeight="1" x14ac:dyDescent="0.2">
      <c r="B77" s="280"/>
      <c r="C77" s="284" t="s">
        <v>714</v>
      </c>
      <c r="D77" s="284"/>
      <c r="E77" s="284"/>
      <c r="F77" s="285" t="s">
        <v>715</v>
      </c>
      <c r="G77" s="286"/>
      <c r="H77" s="284"/>
      <c r="I77" s="284"/>
      <c r="J77" s="284" t="s">
        <v>716</v>
      </c>
      <c r="K77" s="281"/>
    </row>
    <row r="78" spans="2:11" s="1" customFormat="1" ht="5.25" customHeight="1" x14ac:dyDescent="0.2">
      <c r="B78" s="280"/>
      <c r="C78" s="287"/>
      <c r="D78" s="287"/>
      <c r="E78" s="287"/>
      <c r="F78" s="287"/>
      <c r="G78" s="288"/>
      <c r="H78" s="287"/>
      <c r="I78" s="287"/>
      <c r="J78" s="287"/>
      <c r="K78" s="281"/>
    </row>
    <row r="79" spans="2:11" s="1" customFormat="1" ht="15" customHeight="1" x14ac:dyDescent="0.2">
      <c r="B79" s="280"/>
      <c r="C79" s="269" t="s">
        <v>56</v>
      </c>
      <c r="D79" s="289"/>
      <c r="E79" s="289"/>
      <c r="F79" s="290" t="s">
        <v>717</v>
      </c>
      <c r="G79" s="291"/>
      <c r="H79" s="269" t="s">
        <v>718</v>
      </c>
      <c r="I79" s="269" t="s">
        <v>719</v>
      </c>
      <c r="J79" s="269">
        <v>20</v>
      </c>
      <c r="K79" s="281"/>
    </row>
    <row r="80" spans="2:11" s="1" customFormat="1" ht="15" customHeight="1" x14ac:dyDescent="0.2">
      <c r="B80" s="280"/>
      <c r="C80" s="269" t="s">
        <v>720</v>
      </c>
      <c r="D80" s="269"/>
      <c r="E80" s="269"/>
      <c r="F80" s="290" t="s">
        <v>717</v>
      </c>
      <c r="G80" s="291"/>
      <c r="H80" s="269" t="s">
        <v>721</v>
      </c>
      <c r="I80" s="269" t="s">
        <v>719</v>
      </c>
      <c r="J80" s="269">
        <v>120</v>
      </c>
      <c r="K80" s="281"/>
    </row>
    <row r="81" spans="2:11" s="1" customFormat="1" ht="15" customHeight="1" x14ac:dyDescent="0.2">
      <c r="B81" s="292"/>
      <c r="C81" s="269" t="s">
        <v>722</v>
      </c>
      <c r="D81" s="269"/>
      <c r="E81" s="269"/>
      <c r="F81" s="290" t="s">
        <v>723</v>
      </c>
      <c r="G81" s="291"/>
      <c r="H81" s="269" t="s">
        <v>724</v>
      </c>
      <c r="I81" s="269" t="s">
        <v>719</v>
      </c>
      <c r="J81" s="269">
        <v>50</v>
      </c>
      <c r="K81" s="281"/>
    </row>
    <row r="82" spans="2:11" s="1" customFormat="1" ht="15" customHeight="1" x14ac:dyDescent="0.2">
      <c r="B82" s="292"/>
      <c r="C82" s="269" t="s">
        <v>725</v>
      </c>
      <c r="D82" s="269"/>
      <c r="E82" s="269"/>
      <c r="F82" s="290" t="s">
        <v>717</v>
      </c>
      <c r="G82" s="291"/>
      <c r="H82" s="269" t="s">
        <v>726</v>
      </c>
      <c r="I82" s="269" t="s">
        <v>727</v>
      </c>
      <c r="J82" s="269"/>
      <c r="K82" s="281"/>
    </row>
    <row r="83" spans="2:11" s="1" customFormat="1" ht="15" customHeight="1" x14ac:dyDescent="0.2">
      <c r="B83" s="292"/>
      <c r="C83" s="293" t="s">
        <v>728</v>
      </c>
      <c r="D83" s="293"/>
      <c r="E83" s="293"/>
      <c r="F83" s="294" t="s">
        <v>723</v>
      </c>
      <c r="G83" s="293"/>
      <c r="H83" s="293" t="s">
        <v>729</v>
      </c>
      <c r="I83" s="293" t="s">
        <v>719</v>
      </c>
      <c r="J83" s="293">
        <v>15</v>
      </c>
      <c r="K83" s="281"/>
    </row>
    <row r="84" spans="2:11" s="1" customFormat="1" ht="15" customHeight="1" x14ac:dyDescent="0.2">
      <c r="B84" s="292"/>
      <c r="C84" s="293" t="s">
        <v>730</v>
      </c>
      <c r="D84" s="293"/>
      <c r="E84" s="293"/>
      <c r="F84" s="294" t="s">
        <v>723</v>
      </c>
      <c r="G84" s="293"/>
      <c r="H84" s="293" t="s">
        <v>731</v>
      </c>
      <c r="I84" s="293" t="s">
        <v>719</v>
      </c>
      <c r="J84" s="293">
        <v>15</v>
      </c>
      <c r="K84" s="281"/>
    </row>
    <row r="85" spans="2:11" s="1" customFormat="1" ht="15" customHeight="1" x14ac:dyDescent="0.2">
      <c r="B85" s="292"/>
      <c r="C85" s="293" t="s">
        <v>732</v>
      </c>
      <c r="D85" s="293"/>
      <c r="E85" s="293"/>
      <c r="F85" s="294" t="s">
        <v>723</v>
      </c>
      <c r="G85" s="293"/>
      <c r="H85" s="293" t="s">
        <v>733</v>
      </c>
      <c r="I85" s="293" t="s">
        <v>719</v>
      </c>
      <c r="J85" s="293">
        <v>20</v>
      </c>
      <c r="K85" s="281"/>
    </row>
    <row r="86" spans="2:11" s="1" customFormat="1" ht="15" customHeight="1" x14ac:dyDescent="0.2">
      <c r="B86" s="292"/>
      <c r="C86" s="293" t="s">
        <v>734</v>
      </c>
      <c r="D86" s="293"/>
      <c r="E86" s="293"/>
      <c r="F86" s="294" t="s">
        <v>723</v>
      </c>
      <c r="G86" s="293"/>
      <c r="H86" s="293" t="s">
        <v>735</v>
      </c>
      <c r="I86" s="293" t="s">
        <v>719</v>
      </c>
      <c r="J86" s="293">
        <v>20</v>
      </c>
      <c r="K86" s="281"/>
    </row>
    <row r="87" spans="2:11" s="1" customFormat="1" ht="15" customHeight="1" x14ac:dyDescent="0.2">
      <c r="B87" s="292"/>
      <c r="C87" s="269" t="s">
        <v>736</v>
      </c>
      <c r="D87" s="269"/>
      <c r="E87" s="269"/>
      <c r="F87" s="290" t="s">
        <v>723</v>
      </c>
      <c r="G87" s="291"/>
      <c r="H87" s="269" t="s">
        <v>737</v>
      </c>
      <c r="I87" s="269" t="s">
        <v>719</v>
      </c>
      <c r="J87" s="269">
        <v>50</v>
      </c>
      <c r="K87" s="281"/>
    </row>
    <row r="88" spans="2:11" s="1" customFormat="1" ht="15" customHeight="1" x14ac:dyDescent="0.2">
      <c r="B88" s="292"/>
      <c r="C88" s="269" t="s">
        <v>738</v>
      </c>
      <c r="D88" s="269"/>
      <c r="E88" s="269"/>
      <c r="F88" s="290" t="s">
        <v>723</v>
      </c>
      <c r="G88" s="291"/>
      <c r="H88" s="269" t="s">
        <v>739</v>
      </c>
      <c r="I88" s="269" t="s">
        <v>719</v>
      </c>
      <c r="J88" s="269">
        <v>20</v>
      </c>
      <c r="K88" s="281"/>
    </row>
    <row r="89" spans="2:11" s="1" customFormat="1" ht="15" customHeight="1" x14ac:dyDescent="0.2">
      <c r="B89" s="292"/>
      <c r="C89" s="269" t="s">
        <v>740</v>
      </c>
      <c r="D89" s="269"/>
      <c r="E89" s="269"/>
      <c r="F89" s="290" t="s">
        <v>723</v>
      </c>
      <c r="G89" s="291"/>
      <c r="H89" s="269" t="s">
        <v>741</v>
      </c>
      <c r="I89" s="269" t="s">
        <v>719</v>
      </c>
      <c r="J89" s="269">
        <v>20</v>
      </c>
      <c r="K89" s="281"/>
    </row>
    <row r="90" spans="2:11" s="1" customFormat="1" ht="15" customHeight="1" x14ac:dyDescent="0.2">
      <c r="B90" s="292"/>
      <c r="C90" s="269" t="s">
        <v>742</v>
      </c>
      <c r="D90" s="269"/>
      <c r="E90" s="269"/>
      <c r="F90" s="290" t="s">
        <v>723</v>
      </c>
      <c r="G90" s="291"/>
      <c r="H90" s="269" t="s">
        <v>743</v>
      </c>
      <c r="I90" s="269" t="s">
        <v>719</v>
      </c>
      <c r="J90" s="269">
        <v>50</v>
      </c>
      <c r="K90" s="281"/>
    </row>
    <row r="91" spans="2:11" s="1" customFormat="1" ht="15" customHeight="1" x14ac:dyDescent="0.2">
      <c r="B91" s="292"/>
      <c r="C91" s="269" t="s">
        <v>744</v>
      </c>
      <c r="D91" s="269"/>
      <c r="E91" s="269"/>
      <c r="F91" s="290" t="s">
        <v>723</v>
      </c>
      <c r="G91" s="291"/>
      <c r="H91" s="269" t="s">
        <v>744</v>
      </c>
      <c r="I91" s="269" t="s">
        <v>719</v>
      </c>
      <c r="J91" s="269">
        <v>50</v>
      </c>
      <c r="K91" s="281"/>
    </row>
    <row r="92" spans="2:11" s="1" customFormat="1" ht="15" customHeight="1" x14ac:dyDescent="0.2">
      <c r="B92" s="292"/>
      <c r="C92" s="269" t="s">
        <v>745</v>
      </c>
      <c r="D92" s="269"/>
      <c r="E92" s="269"/>
      <c r="F92" s="290" t="s">
        <v>723</v>
      </c>
      <c r="G92" s="291"/>
      <c r="H92" s="269" t="s">
        <v>746</v>
      </c>
      <c r="I92" s="269" t="s">
        <v>719</v>
      </c>
      <c r="J92" s="269">
        <v>255</v>
      </c>
      <c r="K92" s="281"/>
    </row>
    <row r="93" spans="2:11" s="1" customFormat="1" ht="15" customHeight="1" x14ac:dyDescent="0.2">
      <c r="B93" s="292"/>
      <c r="C93" s="269" t="s">
        <v>747</v>
      </c>
      <c r="D93" s="269"/>
      <c r="E93" s="269"/>
      <c r="F93" s="290" t="s">
        <v>717</v>
      </c>
      <c r="G93" s="291"/>
      <c r="H93" s="269" t="s">
        <v>748</v>
      </c>
      <c r="I93" s="269" t="s">
        <v>749</v>
      </c>
      <c r="J93" s="269"/>
      <c r="K93" s="281"/>
    </row>
    <row r="94" spans="2:11" s="1" customFormat="1" ht="15" customHeight="1" x14ac:dyDescent="0.2">
      <c r="B94" s="292"/>
      <c r="C94" s="269" t="s">
        <v>750</v>
      </c>
      <c r="D94" s="269"/>
      <c r="E94" s="269"/>
      <c r="F94" s="290" t="s">
        <v>717</v>
      </c>
      <c r="G94" s="291"/>
      <c r="H94" s="269" t="s">
        <v>751</v>
      </c>
      <c r="I94" s="269" t="s">
        <v>752</v>
      </c>
      <c r="J94" s="269"/>
      <c r="K94" s="281"/>
    </row>
    <row r="95" spans="2:11" s="1" customFormat="1" ht="15" customHeight="1" x14ac:dyDescent="0.2">
      <c r="B95" s="292"/>
      <c r="C95" s="269" t="s">
        <v>753</v>
      </c>
      <c r="D95" s="269"/>
      <c r="E95" s="269"/>
      <c r="F95" s="290" t="s">
        <v>717</v>
      </c>
      <c r="G95" s="291"/>
      <c r="H95" s="269" t="s">
        <v>753</v>
      </c>
      <c r="I95" s="269" t="s">
        <v>752</v>
      </c>
      <c r="J95" s="269"/>
      <c r="K95" s="281"/>
    </row>
    <row r="96" spans="2:11" s="1" customFormat="1" ht="15" customHeight="1" x14ac:dyDescent="0.2">
      <c r="B96" s="292"/>
      <c r="C96" s="269" t="s">
        <v>41</v>
      </c>
      <c r="D96" s="269"/>
      <c r="E96" s="269"/>
      <c r="F96" s="290" t="s">
        <v>717</v>
      </c>
      <c r="G96" s="291"/>
      <c r="H96" s="269" t="s">
        <v>754</v>
      </c>
      <c r="I96" s="269" t="s">
        <v>752</v>
      </c>
      <c r="J96" s="269"/>
      <c r="K96" s="281"/>
    </row>
    <row r="97" spans="2:11" s="1" customFormat="1" ht="15" customHeight="1" x14ac:dyDescent="0.2">
      <c r="B97" s="292"/>
      <c r="C97" s="269" t="s">
        <v>51</v>
      </c>
      <c r="D97" s="269"/>
      <c r="E97" s="269"/>
      <c r="F97" s="290" t="s">
        <v>717</v>
      </c>
      <c r="G97" s="291"/>
      <c r="H97" s="269" t="s">
        <v>755</v>
      </c>
      <c r="I97" s="269" t="s">
        <v>752</v>
      </c>
      <c r="J97" s="269"/>
      <c r="K97" s="281"/>
    </row>
    <row r="98" spans="2:11" s="1" customFormat="1" ht="15" customHeight="1" x14ac:dyDescent="0.2">
      <c r="B98" s="295"/>
      <c r="C98" s="296"/>
      <c r="D98" s="296"/>
      <c r="E98" s="296"/>
      <c r="F98" s="296"/>
      <c r="G98" s="296"/>
      <c r="H98" s="296"/>
      <c r="I98" s="296"/>
      <c r="J98" s="296"/>
      <c r="K98" s="297"/>
    </row>
    <row r="99" spans="2:11" s="1" customFormat="1" ht="18.75" customHeight="1" x14ac:dyDescent="0.2">
      <c r="B99" s="298"/>
      <c r="C99" s="299"/>
      <c r="D99" s="299"/>
      <c r="E99" s="299"/>
      <c r="F99" s="299"/>
      <c r="G99" s="299"/>
      <c r="H99" s="299"/>
      <c r="I99" s="299"/>
      <c r="J99" s="299"/>
      <c r="K99" s="298"/>
    </row>
    <row r="100" spans="2:11" s="1" customFormat="1" ht="18.75" customHeight="1" x14ac:dyDescent="0.2">
      <c r="B100" s="276"/>
      <c r="C100" s="276"/>
      <c r="D100" s="276"/>
      <c r="E100" s="276"/>
      <c r="F100" s="276"/>
      <c r="G100" s="276"/>
      <c r="H100" s="276"/>
      <c r="I100" s="276"/>
      <c r="J100" s="276"/>
      <c r="K100" s="276"/>
    </row>
    <row r="101" spans="2:11" s="1" customFormat="1" ht="7.5" customHeight="1" x14ac:dyDescent="0.2">
      <c r="B101" s="277"/>
      <c r="C101" s="278"/>
      <c r="D101" s="278"/>
      <c r="E101" s="278"/>
      <c r="F101" s="278"/>
      <c r="G101" s="278"/>
      <c r="H101" s="278"/>
      <c r="I101" s="278"/>
      <c r="J101" s="278"/>
      <c r="K101" s="279"/>
    </row>
    <row r="102" spans="2:11" s="1" customFormat="1" ht="45" customHeight="1" x14ac:dyDescent="0.2">
      <c r="B102" s="280"/>
      <c r="C102" s="398" t="s">
        <v>756</v>
      </c>
      <c r="D102" s="398"/>
      <c r="E102" s="398"/>
      <c r="F102" s="398"/>
      <c r="G102" s="398"/>
      <c r="H102" s="398"/>
      <c r="I102" s="398"/>
      <c r="J102" s="398"/>
      <c r="K102" s="281"/>
    </row>
    <row r="103" spans="2:11" s="1" customFormat="1" ht="17.25" customHeight="1" x14ac:dyDescent="0.2">
      <c r="B103" s="280"/>
      <c r="C103" s="282" t="s">
        <v>711</v>
      </c>
      <c r="D103" s="282"/>
      <c r="E103" s="282"/>
      <c r="F103" s="282" t="s">
        <v>712</v>
      </c>
      <c r="G103" s="283"/>
      <c r="H103" s="282" t="s">
        <v>57</v>
      </c>
      <c r="I103" s="282" t="s">
        <v>60</v>
      </c>
      <c r="J103" s="282" t="s">
        <v>713</v>
      </c>
      <c r="K103" s="281"/>
    </row>
    <row r="104" spans="2:11" s="1" customFormat="1" ht="17.25" customHeight="1" x14ac:dyDescent="0.2">
      <c r="B104" s="280"/>
      <c r="C104" s="284" t="s">
        <v>714</v>
      </c>
      <c r="D104" s="284"/>
      <c r="E104" s="284"/>
      <c r="F104" s="285" t="s">
        <v>715</v>
      </c>
      <c r="G104" s="286"/>
      <c r="H104" s="284"/>
      <c r="I104" s="284"/>
      <c r="J104" s="284" t="s">
        <v>716</v>
      </c>
      <c r="K104" s="281"/>
    </row>
    <row r="105" spans="2:11" s="1" customFormat="1" ht="5.25" customHeight="1" x14ac:dyDescent="0.2">
      <c r="B105" s="280"/>
      <c r="C105" s="282"/>
      <c r="D105" s="282"/>
      <c r="E105" s="282"/>
      <c r="F105" s="282"/>
      <c r="G105" s="300"/>
      <c r="H105" s="282"/>
      <c r="I105" s="282"/>
      <c r="J105" s="282"/>
      <c r="K105" s="281"/>
    </row>
    <row r="106" spans="2:11" s="1" customFormat="1" ht="15" customHeight="1" x14ac:dyDescent="0.2">
      <c r="B106" s="280"/>
      <c r="C106" s="269" t="s">
        <v>56</v>
      </c>
      <c r="D106" s="289"/>
      <c r="E106" s="289"/>
      <c r="F106" s="290" t="s">
        <v>717</v>
      </c>
      <c r="G106" s="269"/>
      <c r="H106" s="269" t="s">
        <v>757</v>
      </c>
      <c r="I106" s="269" t="s">
        <v>719</v>
      </c>
      <c r="J106" s="269">
        <v>20</v>
      </c>
      <c r="K106" s="281"/>
    </row>
    <row r="107" spans="2:11" s="1" customFormat="1" ht="15" customHeight="1" x14ac:dyDescent="0.2">
      <c r="B107" s="280"/>
      <c r="C107" s="269" t="s">
        <v>720</v>
      </c>
      <c r="D107" s="269"/>
      <c r="E107" s="269"/>
      <c r="F107" s="290" t="s">
        <v>717</v>
      </c>
      <c r="G107" s="269"/>
      <c r="H107" s="269" t="s">
        <v>757</v>
      </c>
      <c r="I107" s="269" t="s">
        <v>719</v>
      </c>
      <c r="J107" s="269">
        <v>120</v>
      </c>
      <c r="K107" s="281"/>
    </row>
    <row r="108" spans="2:11" s="1" customFormat="1" ht="15" customHeight="1" x14ac:dyDescent="0.2">
      <c r="B108" s="292"/>
      <c r="C108" s="269" t="s">
        <v>722</v>
      </c>
      <c r="D108" s="269"/>
      <c r="E108" s="269"/>
      <c r="F108" s="290" t="s">
        <v>723</v>
      </c>
      <c r="G108" s="269"/>
      <c r="H108" s="269" t="s">
        <v>757</v>
      </c>
      <c r="I108" s="269" t="s">
        <v>719</v>
      </c>
      <c r="J108" s="269">
        <v>50</v>
      </c>
      <c r="K108" s="281"/>
    </row>
    <row r="109" spans="2:11" s="1" customFormat="1" ht="15" customHeight="1" x14ac:dyDescent="0.2">
      <c r="B109" s="292"/>
      <c r="C109" s="269" t="s">
        <v>725</v>
      </c>
      <c r="D109" s="269"/>
      <c r="E109" s="269"/>
      <c r="F109" s="290" t="s">
        <v>717</v>
      </c>
      <c r="G109" s="269"/>
      <c r="H109" s="269" t="s">
        <v>757</v>
      </c>
      <c r="I109" s="269" t="s">
        <v>727</v>
      </c>
      <c r="J109" s="269"/>
      <c r="K109" s="281"/>
    </row>
    <row r="110" spans="2:11" s="1" customFormat="1" ht="15" customHeight="1" x14ac:dyDescent="0.2">
      <c r="B110" s="292"/>
      <c r="C110" s="269" t="s">
        <v>736</v>
      </c>
      <c r="D110" s="269"/>
      <c r="E110" s="269"/>
      <c r="F110" s="290" t="s">
        <v>723</v>
      </c>
      <c r="G110" s="269"/>
      <c r="H110" s="269" t="s">
        <v>757</v>
      </c>
      <c r="I110" s="269" t="s">
        <v>719</v>
      </c>
      <c r="J110" s="269">
        <v>50</v>
      </c>
      <c r="K110" s="281"/>
    </row>
    <row r="111" spans="2:11" s="1" customFormat="1" ht="15" customHeight="1" x14ac:dyDescent="0.2">
      <c r="B111" s="292"/>
      <c r="C111" s="269" t="s">
        <v>744</v>
      </c>
      <c r="D111" s="269"/>
      <c r="E111" s="269"/>
      <c r="F111" s="290" t="s">
        <v>723</v>
      </c>
      <c r="G111" s="269"/>
      <c r="H111" s="269" t="s">
        <v>757</v>
      </c>
      <c r="I111" s="269" t="s">
        <v>719</v>
      </c>
      <c r="J111" s="269">
        <v>50</v>
      </c>
      <c r="K111" s="281"/>
    </row>
    <row r="112" spans="2:11" s="1" customFormat="1" ht="15" customHeight="1" x14ac:dyDescent="0.2">
      <c r="B112" s="292"/>
      <c r="C112" s="269" t="s">
        <v>742</v>
      </c>
      <c r="D112" s="269"/>
      <c r="E112" s="269"/>
      <c r="F112" s="290" t="s">
        <v>723</v>
      </c>
      <c r="G112" s="269"/>
      <c r="H112" s="269" t="s">
        <v>757</v>
      </c>
      <c r="I112" s="269" t="s">
        <v>719</v>
      </c>
      <c r="J112" s="269">
        <v>50</v>
      </c>
      <c r="K112" s="281"/>
    </row>
    <row r="113" spans="2:11" s="1" customFormat="1" ht="15" customHeight="1" x14ac:dyDescent="0.2">
      <c r="B113" s="292"/>
      <c r="C113" s="269" t="s">
        <v>56</v>
      </c>
      <c r="D113" s="269"/>
      <c r="E113" s="269"/>
      <c r="F113" s="290" t="s">
        <v>717</v>
      </c>
      <c r="G113" s="269"/>
      <c r="H113" s="269" t="s">
        <v>758</v>
      </c>
      <c r="I113" s="269" t="s">
        <v>719</v>
      </c>
      <c r="J113" s="269">
        <v>20</v>
      </c>
      <c r="K113" s="281"/>
    </row>
    <row r="114" spans="2:11" s="1" customFormat="1" ht="15" customHeight="1" x14ac:dyDescent="0.2">
      <c r="B114" s="292"/>
      <c r="C114" s="269" t="s">
        <v>759</v>
      </c>
      <c r="D114" s="269"/>
      <c r="E114" s="269"/>
      <c r="F114" s="290" t="s">
        <v>717</v>
      </c>
      <c r="G114" s="269"/>
      <c r="H114" s="269" t="s">
        <v>760</v>
      </c>
      <c r="I114" s="269" t="s">
        <v>719</v>
      </c>
      <c r="J114" s="269">
        <v>120</v>
      </c>
      <c r="K114" s="281"/>
    </row>
    <row r="115" spans="2:11" s="1" customFormat="1" ht="15" customHeight="1" x14ac:dyDescent="0.2">
      <c r="B115" s="292"/>
      <c r="C115" s="269" t="s">
        <v>41</v>
      </c>
      <c r="D115" s="269"/>
      <c r="E115" s="269"/>
      <c r="F115" s="290" t="s">
        <v>717</v>
      </c>
      <c r="G115" s="269"/>
      <c r="H115" s="269" t="s">
        <v>761</v>
      </c>
      <c r="I115" s="269" t="s">
        <v>752</v>
      </c>
      <c r="J115" s="269"/>
      <c r="K115" s="281"/>
    </row>
    <row r="116" spans="2:11" s="1" customFormat="1" ht="15" customHeight="1" x14ac:dyDescent="0.2">
      <c r="B116" s="292"/>
      <c r="C116" s="269" t="s">
        <v>51</v>
      </c>
      <c r="D116" s="269"/>
      <c r="E116" s="269"/>
      <c r="F116" s="290" t="s">
        <v>717</v>
      </c>
      <c r="G116" s="269"/>
      <c r="H116" s="269" t="s">
        <v>762</v>
      </c>
      <c r="I116" s="269" t="s">
        <v>752</v>
      </c>
      <c r="J116" s="269"/>
      <c r="K116" s="281"/>
    </row>
    <row r="117" spans="2:11" s="1" customFormat="1" ht="15" customHeight="1" x14ac:dyDescent="0.2">
      <c r="B117" s="292"/>
      <c r="C117" s="269" t="s">
        <v>60</v>
      </c>
      <c r="D117" s="269"/>
      <c r="E117" s="269"/>
      <c r="F117" s="290" t="s">
        <v>717</v>
      </c>
      <c r="G117" s="269"/>
      <c r="H117" s="269" t="s">
        <v>763</v>
      </c>
      <c r="I117" s="269" t="s">
        <v>764</v>
      </c>
      <c r="J117" s="269"/>
      <c r="K117" s="281"/>
    </row>
    <row r="118" spans="2:11" s="1" customFormat="1" ht="15" customHeight="1" x14ac:dyDescent="0.2">
      <c r="B118" s="295"/>
      <c r="C118" s="301"/>
      <c r="D118" s="301"/>
      <c r="E118" s="301"/>
      <c r="F118" s="301"/>
      <c r="G118" s="301"/>
      <c r="H118" s="301"/>
      <c r="I118" s="301"/>
      <c r="J118" s="301"/>
      <c r="K118" s="297"/>
    </row>
    <row r="119" spans="2:11" s="1" customFormat="1" ht="18.75" customHeight="1" x14ac:dyDescent="0.2">
      <c r="B119" s="302"/>
      <c r="C119" s="303"/>
      <c r="D119" s="303"/>
      <c r="E119" s="303"/>
      <c r="F119" s="304"/>
      <c r="G119" s="303"/>
      <c r="H119" s="303"/>
      <c r="I119" s="303"/>
      <c r="J119" s="303"/>
      <c r="K119" s="302"/>
    </row>
    <row r="120" spans="2:11" s="1" customFormat="1" ht="18.75" customHeight="1" x14ac:dyDescent="0.2">
      <c r="B120" s="276"/>
      <c r="C120" s="276"/>
      <c r="D120" s="276"/>
      <c r="E120" s="276"/>
      <c r="F120" s="276"/>
      <c r="G120" s="276"/>
      <c r="H120" s="276"/>
      <c r="I120" s="276"/>
      <c r="J120" s="276"/>
      <c r="K120" s="276"/>
    </row>
    <row r="121" spans="2:11" s="1" customFormat="1" ht="7.5" customHeight="1" x14ac:dyDescent="0.2">
      <c r="B121" s="305"/>
      <c r="C121" s="306"/>
      <c r="D121" s="306"/>
      <c r="E121" s="306"/>
      <c r="F121" s="306"/>
      <c r="G121" s="306"/>
      <c r="H121" s="306"/>
      <c r="I121" s="306"/>
      <c r="J121" s="306"/>
      <c r="K121" s="307"/>
    </row>
    <row r="122" spans="2:11" s="1" customFormat="1" ht="45" customHeight="1" x14ac:dyDescent="0.2">
      <c r="B122" s="308"/>
      <c r="C122" s="396" t="s">
        <v>765</v>
      </c>
      <c r="D122" s="396"/>
      <c r="E122" s="396"/>
      <c r="F122" s="396"/>
      <c r="G122" s="396"/>
      <c r="H122" s="396"/>
      <c r="I122" s="396"/>
      <c r="J122" s="396"/>
      <c r="K122" s="309"/>
    </row>
    <row r="123" spans="2:11" s="1" customFormat="1" ht="17.25" customHeight="1" x14ac:dyDescent="0.2">
      <c r="B123" s="310"/>
      <c r="C123" s="282" t="s">
        <v>711</v>
      </c>
      <c r="D123" s="282"/>
      <c r="E123" s="282"/>
      <c r="F123" s="282" t="s">
        <v>712</v>
      </c>
      <c r="G123" s="283"/>
      <c r="H123" s="282" t="s">
        <v>57</v>
      </c>
      <c r="I123" s="282" t="s">
        <v>60</v>
      </c>
      <c r="J123" s="282" t="s">
        <v>713</v>
      </c>
      <c r="K123" s="311"/>
    </row>
    <row r="124" spans="2:11" s="1" customFormat="1" ht="17.25" customHeight="1" x14ac:dyDescent="0.2">
      <c r="B124" s="310"/>
      <c r="C124" s="284" t="s">
        <v>714</v>
      </c>
      <c r="D124" s="284"/>
      <c r="E124" s="284"/>
      <c r="F124" s="285" t="s">
        <v>715</v>
      </c>
      <c r="G124" s="286"/>
      <c r="H124" s="284"/>
      <c r="I124" s="284"/>
      <c r="J124" s="284" t="s">
        <v>716</v>
      </c>
      <c r="K124" s="311"/>
    </row>
    <row r="125" spans="2:11" s="1" customFormat="1" ht="5.25" customHeight="1" x14ac:dyDescent="0.2">
      <c r="B125" s="312"/>
      <c r="C125" s="287"/>
      <c r="D125" s="287"/>
      <c r="E125" s="287"/>
      <c r="F125" s="287"/>
      <c r="G125" s="313"/>
      <c r="H125" s="287"/>
      <c r="I125" s="287"/>
      <c r="J125" s="287"/>
      <c r="K125" s="314"/>
    </row>
    <row r="126" spans="2:11" s="1" customFormat="1" ht="15" customHeight="1" x14ac:dyDescent="0.2">
      <c r="B126" s="312"/>
      <c r="C126" s="269" t="s">
        <v>720</v>
      </c>
      <c r="D126" s="289"/>
      <c r="E126" s="289"/>
      <c r="F126" s="290" t="s">
        <v>717</v>
      </c>
      <c r="G126" s="269"/>
      <c r="H126" s="269" t="s">
        <v>757</v>
      </c>
      <c r="I126" s="269" t="s">
        <v>719</v>
      </c>
      <c r="J126" s="269">
        <v>120</v>
      </c>
      <c r="K126" s="315"/>
    </row>
    <row r="127" spans="2:11" s="1" customFormat="1" ht="15" customHeight="1" x14ac:dyDescent="0.2">
      <c r="B127" s="312"/>
      <c r="C127" s="269" t="s">
        <v>766</v>
      </c>
      <c r="D127" s="269"/>
      <c r="E127" s="269"/>
      <c r="F127" s="290" t="s">
        <v>717</v>
      </c>
      <c r="G127" s="269"/>
      <c r="H127" s="269" t="s">
        <v>767</v>
      </c>
      <c r="I127" s="269" t="s">
        <v>719</v>
      </c>
      <c r="J127" s="269" t="s">
        <v>768</v>
      </c>
      <c r="K127" s="315"/>
    </row>
    <row r="128" spans="2:11" s="1" customFormat="1" ht="15" customHeight="1" x14ac:dyDescent="0.2">
      <c r="B128" s="312"/>
      <c r="C128" s="269" t="s">
        <v>665</v>
      </c>
      <c r="D128" s="269"/>
      <c r="E128" s="269"/>
      <c r="F128" s="290" t="s">
        <v>717</v>
      </c>
      <c r="G128" s="269"/>
      <c r="H128" s="269" t="s">
        <v>769</v>
      </c>
      <c r="I128" s="269" t="s">
        <v>719</v>
      </c>
      <c r="J128" s="269" t="s">
        <v>768</v>
      </c>
      <c r="K128" s="315"/>
    </row>
    <row r="129" spans="2:11" s="1" customFormat="1" ht="15" customHeight="1" x14ac:dyDescent="0.2">
      <c r="B129" s="312"/>
      <c r="C129" s="269" t="s">
        <v>728</v>
      </c>
      <c r="D129" s="269"/>
      <c r="E129" s="269"/>
      <c r="F129" s="290" t="s">
        <v>723</v>
      </c>
      <c r="G129" s="269"/>
      <c r="H129" s="269" t="s">
        <v>729</v>
      </c>
      <c r="I129" s="269" t="s">
        <v>719</v>
      </c>
      <c r="J129" s="269">
        <v>15</v>
      </c>
      <c r="K129" s="315"/>
    </row>
    <row r="130" spans="2:11" s="1" customFormat="1" ht="15" customHeight="1" x14ac:dyDescent="0.2">
      <c r="B130" s="312"/>
      <c r="C130" s="293" t="s">
        <v>730</v>
      </c>
      <c r="D130" s="293"/>
      <c r="E130" s="293"/>
      <c r="F130" s="294" t="s">
        <v>723</v>
      </c>
      <c r="G130" s="293"/>
      <c r="H130" s="293" t="s">
        <v>731</v>
      </c>
      <c r="I130" s="293" t="s">
        <v>719</v>
      </c>
      <c r="J130" s="293">
        <v>15</v>
      </c>
      <c r="K130" s="315"/>
    </row>
    <row r="131" spans="2:11" s="1" customFormat="1" ht="15" customHeight="1" x14ac:dyDescent="0.2">
      <c r="B131" s="312"/>
      <c r="C131" s="293" t="s">
        <v>732</v>
      </c>
      <c r="D131" s="293"/>
      <c r="E131" s="293"/>
      <c r="F131" s="294" t="s">
        <v>723</v>
      </c>
      <c r="G131" s="293"/>
      <c r="H131" s="293" t="s">
        <v>733</v>
      </c>
      <c r="I131" s="293" t="s">
        <v>719</v>
      </c>
      <c r="J131" s="293">
        <v>20</v>
      </c>
      <c r="K131" s="315"/>
    </row>
    <row r="132" spans="2:11" s="1" customFormat="1" ht="15" customHeight="1" x14ac:dyDescent="0.2">
      <c r="B132" s="312"/>
      <c r="C132" s="293" t="s">
        <v>734</v>
      </c>
      <c r="D132" s="293"/>
      <c r="E132" s="293"/>
      <c r="F132" s="294" t="s">
        <v>723</v>
      </c>
      <c r="G132" s="293"/>
      <c r="H132" s="293" t="s">
        <v>735</v>
      </c>
      <c r="I132" s="293" t="s">
        <v>719</v>
      </c>
      <c r="J132" s="293">
        <v>20</v>
      </c>
      <c r="K132" s="315"/>
    </row>
    <row r="133" spans="2:11" s="1" customFormat="1" ht="15" customHeight="1" x14ac:dyDescent="0.2">
      <c r="B133" s="312"/>
      <c r="C133" s="269" t="s">
        <v>722</v>
      </c>
      <c r="D133" s="269"/>
      <c r="E133" s="269"/>
      <c r="F133" s="290" t="s">
        <v>723</v>
      </c>
      <c r="G133" s="269"/>
      <c r="H133" s="269" t="s">
        <v>757</v>
      </c>
      <c r="I133" s="269" t="s">
        <v>719</v>
      </c>
      <c r="J133" s="269">
        <v>50</v>
      </c>
      <c r="K133" s="315"/>
    </row>
    <row r="134" spans="2:11" s="1" customFormat="1" ht="15" customHeight="1" x14ac:dyDescent="0.2">
      <c r="B134" s="312"/>
      <c r="C134" s="269" t="s">
        <v>736</v>
      </c>
      <c r="D134" s="269"/>
      <c r="E134" s="269"/>
      <c r="F134" s="290" t="s">
        <v>723</v>
      </c>
      <c r="G134" s="269"/>
      <c r="H134" s="269" t="s">
        <v>757</v>
      </c>
      <c r="I134" s="269" t="s">
        <v>719</v>
      </c>
      <c r="J134" s="269">
        <v>50</v>
      </c>
      <c r="K134" s="315"/>
    </row>
    <row r="135" spans="2:11" s="1" customFormat="1" ht="15" customHeight="1" x14ac:dyDescent="0.2">
      <c r="B135" s="312"/>
      <c r="C135" s="269" t="s">
        <v>742</v>
      </c>
      <c r="D135" s="269"/>
      <c r="E135" s="269"/>
      <c r="F135" s="290" t="s">
        <v>723</v>
      </c>
      <c r="G135" s="269"/>
      <c r="H135" s="269" t="s">
        <v>757</v>
      </c>
      <c r="I135" s="269" t="s">
        <v>719</v>
      </c>
      <c r="J135" s="269">
        <v>50</v>
      </c>
      <c r="K135" s="315"/>
    </row>
    <row r="136" spans="2:11" s="1" customFormat="1" ht="15" customHeight="1" x14ac:dyDescent="0.2">
      <c r="B136" s="312"/>
      <c r="C136" s="269" t="s">
        <v>744</v>
      </c>
      <c r="D136" s="269"/>
      <c r="E136" s="269"/>
      <c r="F136" s="290" t="s">
        <v>723</v>
      </c>
      <c r="G136" s="269"/>
      <c r="H136" s="269" t="s">
        <v>757</v>
      </c>
      <c r="I136" s="269" t="s">
        <v>719</v>
      </c>
      <c r="J136" s="269">
        <v>50</v>
      </c>
      <c r="K136" s="315"/>
    </row>
    <row r="137" spans="2:11" s="1" customFormat="1" ht="15" customHeight="1" x14ac:dyDescent="0.2">
      <c r="B137" s="312"/>
      <c r="C137" s="269" t="s">
        <v>745</v>
      </c>
      <c r="D137" s="269"/>
      <c r="E137" s="269"/>
      <c r="F137" s="290" t="s">
        <v>723</v>
      </c>
      <c r="G137" s="269"/>
      <c r="H137" s="269" t="s">
        <v>770</v>
      </c>
      <c r="I137" s="269" t="s">
        <v>719</v>
      </c>
      <c r="J137" s="269">
        <v>255</v>
      </c>
      <c r="K137" s="315"/>
    </row>
    <row r="138" spans="2:11" s="1" customFormat="1" ht="15" customHeight="1" x14ac:dyDescent="0.2">
      <c r="B138" s="312"/>
      <c r="C138" s="269" t="s">
        <v>747</v>
      </c>
      <c r="D138" s="269"/>
      <c r="E138" s="269"/>
      <c r="F138" s="290" t="s">
        <v>717</v>
      </c>
      <c r="G138" s="269"/>
      <c r="H138" s="269" t="s">
        <v>771</v>
      </c>
      <c r="I138" s="269" t="s">
        <v>749</v>
      </c>
      <c r="J138" s="269"/>
      <c r="K138" s="315"/>
    </row>
    <row r="139" spans="2:11" s="1" customFormat="1" ht="15" customHeight="1" x14ac:dyDescent="0.2">
      <c r="B139" s="312"/>
      <c r="C139" s="269" t="s">
        <v>750</v>
      </c>
      <c r="D139" s="269"/>
      <c r="E139" s="269"/>
      <c r="F139" s="290" t="s">
        <v>717</v>
      </c>
      <c r="G139" s="269"/>
      <c r="H139" s="269" t="s">
        <v>772</v>
      </c>
      <c r="I139" s="269" t="s">
        <v>752</v>
      </c>
      <c r="J139" s="269"/>
      <c r="K139" s="315"/>
    </row>
    <row r="140" spans="2:11" s="1" customFormat="1" ht="15" customHeight="1" x14ac:dyDescent="0.2">
      <c r="B140" s="312"/>
      <c r="C140" s="269" t="s">
        <v>753</v>
      </c>
      <c r="D140" s="269"/>
      <c r="E140" s="269"/>
      <c r="F140" s="290" t="s">
        <v>717</v>
      </c>
      <c r="G140" s="269"/>
      <c r="H140" s="269" t="s">
        <v>753</v>
      </c>
      <c r="I140" s="269" t="s">
        <v>752</v>
      </c>
      <c r="J140" s="269"/>
      <c r="K140" s="315"/>
    </row>
    <row r="141" spans="2:11" s="1" customFormat="1" ht="15" customHeight="1" x14ac:dyDescent="0.2">
      <c r="B141" s="312"/>
      <c r="C141" s="269" t="s">
        <v>41</v>
      </c>
      <c r="D141" s="269"/>
      <c r="E141" s="269"/>
      <c r="F141" s="290" t="s">
        <v>717</v>
      </c>
      <c r="G141" s="269"/>
      <c r="H141" s="269" t="s">
        <v>773</v>
      </c>
      <c r="I141" s="269" t="s">
        <v>752</v>
      </c>
      <c r="J141" s="269"/>
      <c r="K141" s="315"/>
    </row>
    <row r="142" spans="2:11" s="1" customFormat="1" ht="15" customHeight="1" x14ac:dyDescent="0.2">
      <c r="B142" s="312"/>
      <c r="C142" s="269" t="s">
        <v>774</v>
      </c>
      <c r="D142" s="269"/>
      <c r="E142" s="269"/>
      <c r="F142" s="290" t="s">
        <v>717</v>
      </c>
      <c r="G142" s="269"/>
      <c r="H142" s="269" t="s">
        <v>775</v>
      </c>
      <c r="I142" s="269" t="s">
        <v>752</v>
      </c>
      <c r="J142" s="269"/>
      <c r="K142" s="315"/>
    </row>
    <row r="143" spans="2:11" s="1" customFormat="1" ht="15" customHeight="1" x14ac:dyDescent="0.2">
      <c r="B143" s="316"/>
      <c r="C143" s="317"/>
      <c r="D143" s="317"/>
      <c r="E143" s="317"/>
      <c r="F143" s="317"/>
      <c r="G143" s="317"/>
      <c r="H143" s="317"/>
      <c r="I143" s="317"/>
      <c r="J143" s="317"/>
      <c r="K143" s="318"/>
    </row>
    <row r="144" spans="2:11" s="1" customFormat="1" ht="18.75" customHeight="1" x14ac:dyDescent="0.2">
      <c r="B144" s="303"/>
      <c r="C144" s="303"/>
      <c r="D144" s="303"/>
      <c r="E144" s="303"/>
      <c r="F144" s="304"/>
      <c r="G144" s="303"/>
      <c r="H144" s="303"/>
      <c r="I144" s="303"/>
      <c r="J144" s="303"/>
      <c r="K144" s="303"/>
    </row>
    <row r="145" spans="2:11" s="1" customFormat="1" ht="18.75" customHeight="1" x14ac:dyDescent="0.2">
      <c r="B145" s="276"/>
      <c r="C145" s="276"/>
      <c r="D145" s="276"/>
      <c r="E145" s="276"/>
      <c r="F145" s="276"/>
      <c r="G145" s="276"/>
      <c r="H145" s="276"/>
      <c r="I145" s="276"/>
      <c r="J145" s="276"/>
      <c r="K145" s="276"/>
    </row>
    <row r="146" spans="2:11" s="1" customFormat="1" ht="7.5" customHeight="1" x14ac:dyDescent="0.2">
      <c r="B146" s="277"/>
      <c r="C146" s="278"/>
      <c r="D146" s="278"/>
      <c r="E146" s="278"/>
      <c r="F146" s="278"/>
      <c r="G146" s="278"/>
      <c r="H146" s="278"/>
      <c r="I146" s="278"/>
      <c r="J146" s="278"/>
      <c r="K146" s="279"/>
    </row>
    <row r="147" spans="2:11" s="1" customFormat="1" ht="45" customHeight="1" x14ac:dyDescent="0.2">
      <c r="B147" s="280"/>
      <c r="C147" s="398" t="s">
        <v>776</v>
      </c>
      <c r="D147" s="398"/>
      <c r="E147" s="398"/>
      <c r="F147" s="398"/>
      <c r="G147" s="398"/>
      <c r="H147" s="398"/>
      <c r="I147" s="398"/>
      <c r="J147" s="398"/>
      <c r="K147" s="281"/>
    </row>
    <row r="148" spans="2:11" s="1" customFormat="1" ht="17.25" customHeight="1" x14ac:dyDescent="0.2">
      <c r="B148" s="280"/>
      <c r="C148" s="282" t="s">
        <v>711</v>
      </c>
      <c r="D148" s="282"/>
      <c r="E148" s="282"/>
      <c r="F148" s="282" t="s">
        <v>712</v>
      </c>
      <c r="G148" s="283"/>
      <c r="H148" s="282" t="s">
        <v>57</v>
      </c>
      <c r="I148" s="282" t="s">
        <v>60</v>
      </c>
      <c r="J148" s="282" t="s">
        <v>713</v>
      </c>
      <c r="K148" s="281"/>
    </row>
    <row r="149" spans="2:11" s="1" customFormat="1" ht="17.25" customHeight="1" x14ac:dyDescent="0.2">
      <c r="B149" s="280"/>
      <c r="C149" s="284" t="s">
        <v>714</v>
      </c>
      <c r="D149" s="284"/>
      <c r="E149" s="284"/>
      <c r="F149" s="285" t="s">
        <v>715</v>
      </c>
      <c r="G149" s="286"/>
      <c r="H149" s="284"/>
      <c r="I149" s="284"/>
      <c r="J149" s="284" t="s">
        <v>716</v>
      </c>
      <c r="K149" s="281"/>
    </row>
    <row r="150" spans="2:11" s="1" customFormat="1" ht="5.25" customHeight="1" x14ac:dyDescent="0.2">
      <c r="B150" s="292"/>
      <c r="C150" s="287"/>
      <c r="D150" s="287"/>
      <c r="E150" s="287"/>
      <c r="F150" s="287"/>
      <c r="G150" s="288"/>
      <c r="H150" s="287"/>
      <c r="I150" s="287"/>
      <c r="J150" s="287"/>
      <c r="K150" s="315"/>
    </row>
    <row r="151" spans="2:11" s="1" customFormat="1" ht="15" customHeight="1" x14ac:dyDescent="0.2">
      <c r="B151" s="292"/>
      <c r="C151" s="319" t="s">
        <v>720</v>
      </c>
      <c r="D151" s="269"/>
      <c r="E151" s="269"/>
      <c r="F151" s="320" t="s">
        <v>717</v>
      </c>
      <c r="G151" s="269"/>
      <c r="H151" s="319" t="s">
        <v>757</v>
      </c>
      <c r="I151" s="319" t="s">
        <v>719</v>
      </c>
      <c r="J151" s="319">
        <v>120</v>
      </c>
      <c r="K151" s="315"/>
    </row>
    <row r="152" spans="2:11" s="1" customFormat="1" ht="15" customHeight="1" x14ac:dyDescent="0.2">
      <c r="B152" s="292"/>
      <c r="C152" s="319" t="s">
        <v>766</v>
      </c>
      <c r="D152" s="269"/>
      <c r="E152" s="269"/>
      <c r="F152" s="320" t="s">
        <v>717</v>
      </c>
      <c r="G152" s="269"/>
      <c r="H152" s="319" t="s">
        <v>777</v>
      </c>
      <c r="I152" s="319" t="s">
        <v>719</v>
      </c>
      <c r="J152" s="319" t="s">
        <v>768</v>
      </c>
      <c r="K152" s="315"/>
    </row>
    <row r="153" spans="2:11" s="1" customFormat="1" ht="15" customHeight="1" x14ac:dyDescent="0.2">
      <c r="B153" s="292"/>
      <c r="C153" s="319" t="s">
        <v>665</v>
      </c>
      <c r="D153" s="269"/>
      <c r="E153" s="269"/>
      <c r="F153" s="320" t="s">
        <v>717</v>
      </c>
      <c r="G153" s="269"/>
      <c r="H153" s="319" t="s">
        <v>778</v>
      </c>
      <c r="I153" s="319" t="s">
        <v>719</v>
      </c>
      <c r="J153" s="319" t="s">
        <v>768</v>
      </c>
      <c r="K153" s="315"/>
    </row>
    <row r="154" spans="2:11" s="1" customFormat="1" ht="15" customHeight="1" x14ac:dyDescent="0.2">
      <c r="B154" s="292"/>
      <c r="C154" s="319" t="s">
        <v>722</v>
      </c>
      <c r="D154" s="269"/>
      <c r="E154" s="269"/>
      <c r="F154" s="320" t="s">
        <v>723</v>
      </c>
      <c r="G154" s="269"/>
      <c r="H154" s="319" t="s">
        <v>757</v>
      </c>
      <c r="I154" s="319" t="s">
        <v>719</v>
      </c>
      <c r="J154" s="319">
        <v>50</v>
      </c>
      <c r="K154" s="315"/>
    </row>
    <row r="155" spans="2:11" s="1" customFormat="1" ht="15" customHeight="1" x14ac:dyDescent="0.2">
      <c r="B155" s="292"/>
      <c r="C155" s="319" t="s">
        <v>725</v>
      </c>
      <c r="D155" s="269"/>
      <c r="E155" s="269"/>
      <c r="F155" s="320" t="s">
        <v>717</v>
      </c>
      <c r="G155" s="269"/>
      <c r="H155" s="319" t="s">
        <v>757</v>
      </c>
      <c r="I155" s="319" t="s">
        <v>727</v>
      </c>
      <c r="J155" s="319"/>
      <c r="K155" s="315"/>
    </row>
    <row r="156" spans="2:11" s="1" customFormat="1" ht="15" customHeight="1" x14ac:dyDescent="0.2">
      <c r="B156" s="292"/>
      <c r="C156" s="319" t="s">
        <v>736</v>
      </c>
      <c r="D156" s="269"/>
      <c r="E156" s="269"/>
      <c r="F156" s="320" t="s">
        <v>723</v>
      </c>
      <c r="G156" s="269"/>
      <c r="H156" s="319" t="s">
        <v>757</v>
      </c>
      <c r="I156" s="319" t="s">
        <v>719</v>
      </c>
      <c r="J156" s="319">
        <v>50</v>
      </c>
      <c r="K156" s="315"/>
    </row>
    <row r="157" spans="2:11" s="1" customFormat="1" ht="15" customHeight="1" x14ac:dyDescent="0.2">
      <c r="B157" s="292"/>
      <c r="C157" s="319" t="s">
        <v>744</v>
      </c>
      <c r="D157" s="269"/>
      <c r="E157" s="269"/>
      <c r="F157" s="320" t="s">
        <v>723</v>
      </c>
      <c r="G157" s="269"/>
      <c r="H157" s="319" t="s">
        <v>757</v>
      </c>
      <c r="I157" s="319" t="s">
        <v>719</v>
      </c>
      <c r="J157" s="319">
        <v>50</v>
      </c>
      <c r="K157" s="315"/>
    </row>
    <row r="158" spans="2:11" s="1" customFormat="1" ht="15" customHeight="1" x14ac:dyDescent="0.2">
      <c r="B158" s="292"/>
      <c r="C158" s="319" t="s">
        <v>742</v>
      </c>
      <c r="D158" s="269"/>
      <c r="E158" s="269"/>
      <c r="F158" s="320" t="s">
        <v>723</v>
      </c>
      <c r="G158" s="269"/>
      <c r="H158" s="319" t="s">
        <v>757</v>
      </c>
      <c r="I158" s="319" t="s">
        <v>719</v>
      </c>
      <c r="J158" s="319">
        <v>50</v>
      </c>
      <c r="K158" s="315"/>
    </row>
    <row r="159" spans="2:11" s="1" customFormat="1" ht="15" customHeight="1" x14ac:dyDescent="0.2">
      <c r="B159" s="292"/>
      <c r="C159" s="319" t="s">
        <v>93</v>
      </c>
      <c r="D159" s="269"/>
      <c r="E159" s="269"/>
      <c r="F159" s="320" t="s">
        <v>717</v>
      </c>
      <c r="G159" s="269"/>
      <c r="H159" s="319" t="s">
        <v>779</v>
      </c>
      <c r="I159" s="319" t="s">
        <v>719</v>
      </c>
      <c r="J159" s="319" t="s">
        <v>780</v>
      </c>
      <c r="K159" s="315"/>
    </row>
    <row r="160" spans="2:11" s="1" customFormat="1" ht="15" customHeight="1" x14ac:dyDescent="0.2">
      <c r="B160" s="292"/>
      <c r="C160" s="319" t="s">
        <v>781</v>
      </c>
      <c r="D160" s="269"/>
      <c r="E160" s="269"/>
      <c r="F160" s="320" t="s">
        <v>717</v>
      </c>
      <c r="G160" s="269"/>
      <c r="H160" s="319" t="s">
        <v>782</v>
      </c>
      <c r="I160" s="319" t="s">
        <v>752</v>
      </c>
      <c r="J160" s="319"/>
      <c r="K160" s="315"/>
    </row>
    <row r="161" spans="2:11" s="1" customFormat="1" ht="15" customHeight="1" x14ac:dyDescent="0.2">
      <c r="B161" s="321"/>
      <c r="C161" s="301"/>
      <c r="D161" s="301"/>
      <c r="E161" s="301"/>
      <c r="F161" s="301"/>
      <c r="G161" s="301"/>
      <c r="H161" s="301"/>
      <c r="I161" s="301"/>
      <c r="J161" s="301"/>
      <c r="K161" s="322"/>
    </row>
    <row r="162" spans="2:11" s="1" customFormat="1" ht="18.75" customHeight="1" x14ac:dyDescent="0.2">
      <c r="B162" s="303"/>
      <c r="C162" s="313"/>
      <c r="D162" s="313"/>
      <c r="E162" s="313"/>
      <c r="F162" s="323"/>
      <c r="G162" s="313"/>
      <c r="H162" s="313"/>
      <c r="I162" s="313"/>
      <c r="J162" s="313"/>
      <c r="K162" s="303"/>
    </row>
    <row r="163" spans="2:11" s="1" customFormat="1" ht="18.75" customHeight="1" x14ac:dyDescent="0.2">
      <c r="B163" s="276"/>
      <c r="C163" s="276"/>
      <c r="D163" s="276"/>
      <c r="E163" s="276"/>
      <c r="F163" s="276"/>
      <c r="G163" s="276"/>
      <c r="H163" s="276"/>
      <c r="I163" s="276"/>
      <c r="J163" s="276"/>
      <c r="K163" s="276"/>
    </row>
    <row r="164" spans="2:11" s="1" customFormat="1" ht="7.5" customHeight="1" x14ac:dyDescent="0.2">
      <c r="B164" s="258"/>
      <c r="C164" s="259"/>
      <c r="D164" s="259"/>
      <c r="E164" s="259"/>
      <c r="F164" s="259"/>
      <c r="G164" s="259"/>
      <c r="H164" s="259"/>
      <c r="I164" s="259"/>
      <c r="J164" s="259"/>
      <c r="K164" s="260"/>
    </row>
    <row r="165" spans="2:11" s="1" customFormat="1" ht="45" customHeight="1" x14ac:dyDescent="0.2">
      <c r="B165" s="261"/>
      <c r="C165" s="396" t="s">
        <v>783</v>
      </c>
      <c r="D165" s="396"/>
      <c r="E165" s="396"/>
      <c r="F165" s="396"/>
      <c r="G165" s="396"/>
      <c r="H165" s="396"/>
      <c r="I165" s="396"/>
      <c r="J165" s="396"/>
      <c r="K165" s="262"/>
    </row>
    <row r="166" spans="2:11" s="1" customFormat="1" ht="17.25" customHeight="1" x14ac:dyDescent="0.2">
      <c r="B166" s="261"/>
      <c r="C166" s="282" t="s">
        <v>711</v>
      </c>
      <c r="D166" s="282"/>
      <c r="E166" s="282"/>
      <c r="F166" s="282" t="s">
        <v>712</v>
      </c>
      <c r="G166" s="324"/>
      <c r="H166" s="325" t="s">
        <v>57</v>
      </c>
      <c r="I166" s="325" t="s">
        <v>60</v>
      </c>
      <c r="J166" s="282" t="s">
        <v>713</v>
      </c>
      <c r="K166" s="262"/>
    </row>
    <row r="167" spans="2:11" s="1" customFormat="1" ht="17.25" customHeight="1" x14ac:dyDescent="0.2">
      <c r="B167" s="263"/>
      <c r="C167" s="284" t="s">
        <v>714</v>
      </c>
      <c r="D167" s="284"/>
      <c r="E167" s="284"/>
      <c r="F167" s="285" t="s">
        <v>715</v>
      </c>
      <c r="G167" s="326"/>
      <c r="H167" s="327"/>
      <c r="I167" s="327"/>
      <c r="J167" s="284" t="s">
        <v>716</v>
      </c>
      <c r="K167" s="264"/>
    </row>
    <row r="168" spans="2:11" s="1" customFormat="1" ht="5.25" customHeight="1" x14ac:dyDescent="0.2">
      <c r="B168" s="292"/>
      <c r="C168" s="287"/>
      <c r="D168" s="287"/>
      <c r="E168" s="287"/>
      <c r="F168" s="287"/>
      <c r="G168" s="288"/>
      <c r="H168" s="287"/>
      <c r="I168" s="287"/>
      <c r="J168" s="287"/>
      <c r="K168" s="315"/>
    </row>
    <row r="169" spans="2:11" s="1" customFormat="1" ht="15" customHeight="1" x14ac:dyDescent="0.2">
      <c r="B169" s="292"/>
      <c r="C169" s="269" t="s">
        <v>720</v>
      </c>
      <c r="D169" s="269"/>
      <c r="E169" s="269"/>
      <c r="F169" s="290" t="s">
        <v>717</v>
      </c>
      <c r="G169" s="269"/>
      <c r="H169" s="269" t="s">
        <v>757</v>
      </c>
      <c r="I169" s="269" t="s">
        <v>719</v>
      </c>
      <c r="J169" s="269">
        <v>120</v>
      </c>
      <c r="K169" s="315"/>
    </row>
    <row r="170" spans="2:11" s="1" customFormat="1" ht="15" customHeight="1" x14ac:dyDescent="0.2">
      <c r="B170" s="292"/>
      <c r="C170" s="269" t="s">
        <v>766</v>
      </c>
      <c r="D170" s="269"/>
      <c r="E170" s="269"/>
      <c r="F170" s="290" t="s">
        <v>717</v>
      </c>
      <c r="G170" s="269"/>
      <c r="H170" s="269" t="s">
        <v>767</v>
      </c>
      <c r="I170" s="269" t="s">
        <v>719</v>
      </c>
      <c r="J170" s="269" t="s">
        <v>768</v>
      </c>
      <c r="K170" s="315"/>
    </row>
    <row r="171" spans="2:11" s="1" customFormat="1" ht="15" customHeight="1" x14ac:dyDescent="0.2">
      <c r="B171" s="292"/>
      <c r="C171" s="269" t="s">
        <v>665</v>
      </c>
      <c r="D171" s="269"/>
      <c r="E171" s="269"/>
      <c r="F171" s="290" t="s">
        <v>717</v>
      </c>
      <c r="G171" s="269"/>
      <c r="H171" s="269" t="s">
        <v>784</v>
      </c>
      <c r="I171" s="269" t="s">
        <v>719</v>
      </c>
      <c r="J171" s="269" t="s">
        <v>768</v>
      </c>
      <c r="K171" s="315"/>
    </row>
    <row r="172" spans="2:11" s="1" customFormat="1" ht="15" customHeight="1" x14ac:dyDescent="0.2">
      <c r="B172" s="292"/>
      <c r="C172" s="269" t="s">
        <v>722</v>
      </c>
      <c r="D172" s="269"/>
      <c r="E172" s="269"/>
      <c r="F172" s="290" t="s">
        <v>723</v>
      </c>
      <c r="G172" s="269"/>
      <c r="H172" s="269" t="s">
        <v>784</v>
      </c>
      <c r="I172" s="269" t="s">
        <v>719</v>
      </c>
      <c r="J172" s="269">
        <v>50</v>
      </c>
      <c r="K172" s="315"/>
    </row>
    <row r="173" spans="2:11" s="1" customFormat="1" ht="15" customHeight="1" x14ac:dyDescent="0.2">
      <c r="B173" s="292"/>
      <c r="C173" s="269" t="s">
        <v>725</v>
      </c>
      <c r="D173" s="269"/>
      <c r="E173" s="269"/>
      <c r="F173" s="290" t="s">
        <v>717</v>
      </c>
      <c r="G173" s="269"/>
      <c r="H173" s="269" t="s">
        <v>784</v>
      </c>
      <c r="I173" s="269" t="s">
        <v>727</v>
      </c>
      <c r="J173" s="269"/>
      <c r="K173" s="315"/>
    </row>
    <row r="174" spans="2:11" s="1" customFormat="1" ht="15" customHeight="1" x14ac:dyDescent="0.2">
      <c r="B174" s="292"/>
      <c r="C174" s="269" t="s">
        <v>736</v>
      </c>
      <c r="D174" s="269"/>
      <c r="E174" s="269"/>
      <c r="F174" s="290" t="s">
        <v>723</v>
      </c>
      <c r="G174" s="269"/>
      <c r="H174" s="269" t="s">
        <v>784</v>
      </c>
      <c r="I174" s="269" t="s">
        <v>719</v>
      </c>
      <c r="J174" s="269">
        <v>50</v>
      </c>
      <c r="K174" s="315"/>
    </row>
    <row r="175" spans="2:11" s="1" customFormat="1" ht="15" customHeight="1" x14ac:dyDescent="0.2">
      <c r="B175" s="292"/>
      <c r="C175" s="269" t="s">
        <v>744</v>
      </c>
      <c r="D175" s="269"/>
      <c r="E175" s="269"/>
      <c r="F175" s="290" t="s">
        <v>723</v>
      </c>
      <c r="G175" s="269"/>
      <c r="H175" s="269" t="s">
        <v>784</v>
      </c>
      <c r="I175" s="269" t="s">
        <v>719</v>
      </c>
      <c r="J175" s="269">
        <v>50</v>
      </c>
      <c r="K175" s="315"/>
    </row>
    <row r="176" spans="2:11" s="1" customFormat="1" ht="15" customHeight="1" x14ac:dyDescent="0.2">
      <c r="B176" s="292"/>
      <c r="C176" s="269" t="s">
        <v>742</v>
      </c>
      <c r="D176" s="269"/>
      <c r="E176" s="269"/>
      <c r="F176" s="290" t="s">
        <v>723</v>
      </c>
      <c r="G176" s="269"/>
      <c r="H176" s="269" t="s">
        <v>784</v>
      </c>
      <c r="I176" s="269" t="s">
        <v>719</v>
      </c>
      <c r="J176" s="269">
        <v>50</v>
      </c>
      <c r="K176" s="315"/>
    </row>
    <row r="177" spans="2:11" s="1" customFormat="1" ht="15" customHeight="1" x14ac:dyDescent="0.2">
      <c r="B177" s="292"/>
      <c r="C177" s="269" t="s">
        <v>99</v>
      </c>
      <c r="D177" s="269"/>
      <c r="E177" s="269"/>
      <c r="F177" s="290" t="s">
        <v>717</v>
      </c>
      <c r="G177" s="269"/>
      <c r="H177" s="269" t="s">
        <v>785</v>
      </c>
      <c r="I177" s="269" t="s">
        <v>786</v>
      </c>
      <c r="J177" s="269"/>
      <c r="K177" s="315"/>
    </row>
    <row r="178" spans="2:11" s="1" customFormat="1" ht="15" customHeight="1" x14ac:dyDescent="0.2">
      <c r="B178" s="292"/>
      <c r="C178" s="269" t="s">
        <v>60</v>
      </c>
      <c r="D178" s="269"/>
      <c r="E178" s="269"/>
      <c r="F178" s="290" t="s">
        <v>717</v>
      </c>
      <c r="G178" s="269"/>
      <c r="H178" s="269" t="s">
        <v>787</v>
      </c>
      <c r="I178" s="269" t="s">
        <v>788</v>
      </c>
      <c r="J178" s="269">
        <v>1</v>
      </c>
      <c r="K178" s="315"/>
    </row>
    <row r="179" spans="2:11" s="1" customFormat="1" ht="15" customHeight="1" x14ac:dyDescent="0.2">
      <c r="B179" s="292"/>
      <c r="C179" s="269" t="s">
        <v>56</v>
      </c>
      <c r="D179" s="269"/>
      <c r="E179" s="269"/>
      <c r="F179" s="290" t="s">
        <v>717</v>
      </c>
      <c r="G179" s="269"/>
      <c r="H179" s="269" t="s">
        <v>789</v>
      </c>
      <c r="I179" s="269" t="s">
        <v>719</v>
      </c>
      <c r="J179" s="269">
        <v>20</v>
      </c>
      <c r="K179" s="315"/>
    </row>
    <row r="180" spans="2:11" s="1" customFormat="1" ht="15" customHeight="1" x14ac:dyDescent="0.2">
      <c r="B180" s="292"/>
      <c r="C180" s="269" t="s">
        <v>57</v>
      </c>
      <c r="D180" s="269"/>
      <c r="E180" s="269"/>
      <c r="F180" s="290" t="s">
        <v>717</v>
      </c>
      <c r="G180" s="269"/>
      <c r="H180" s="269" t="s">
        <v>790</v>
      </c>
      <c r="I180" s="269" t="s">
        <v>719</v>
      </c>
      <c r="J180" s="269">
        <v>255</v>
      </c>
      <c r="K180" s="315"/>
    </row>
    <row r="181" spans="2:11" s="1" customFormat="1" ht="15" customHeight="1" x14ac:dyDescent="0.2">
      <c r="B181" s="292"/>
      <c r="C181" s="269" t="s">
        <v>100</v>
      </c>
      <c r="D181" s="269"/>
      <c r="E181" s="269"/>
      <c r="F181" s="290" t="s">
        <v>717</v>
      </c>
      <c r="G181" s="269"/>
      <c r="H181" s="269" t="s">
        <v>681</v>
      </c>
      <c r="I181" s="269" t="s">
        <v>719</v>
      </c>
      <c r="J181" s="269">
        <v>10</v>
      </c>
      <c r="K181" s="315"/>
    </row>
    <row r="182" spans="2:11" s="1" customFormat="1" ht="15" customHeight="1" x14ac:dyDescent="0.2">
      <c r="B182" s="292"/>
      <c r="C182" s="269" t="s">
        <v>101</v>
      </c>
      <c r="D182" s="269"/>
      <c r="E182" s="269"/>
      <c r="F182" s="290" t="s">
        <v>717</v>
      </c>
      <c r="G182" s="269"/>
      <c r="H182" s="269" t="s">
        <v>791</v>
      </c>
      <c r="I182" s="269" t="s">
        <v>752</v>
      </c>
      <c r="J182" s="269"/>
      <c r="K182" s="315"/>
    </row>
    <row r="183" spans="2:11" s="1" customFormat="1" ht="15" customHeight="1" x14ac:dyDescent="0.2">
      <c r="B183" s="292"/>
      <c r="C183" s="269" t="s">
        <v>792</v>
      </c>
      <c r="D183" s="269"/>
      <c r="E183" s="269"/>
      <c r="F183" s="290" t="s">
        <v>717</v>
      </c>
      <c r="G183" s="269"/>
      <c r="H183" s="269" t="s">
        <v>793</v>
      </c>
      <c r="I183" s="269" t="s">
        <v>752</v>
      </c>
      <c r="J183" s="269"/>
      <c r="K183" s="315"/>
    </row>
    <row r="184" spans="2:11" s="1" customFormat="1" ht="15" customHeight="1" x14ac:dyDescent="0.2">
      <c r="B184" s="292"/>
      <c r="C184" s="269" t="s">
        <v>781</v>
      </c>
      <c r="D184" s="269"/>
      <c r="E184" s="269"/>
      <c r="F184" s="290" t="s">
        <v>717</v>
      </c>
      <c r="G184" s="269"/>
      <c r="H184" s="269" t="s">
        <v>794</v>
      </c>
      <c r="I184" s="269" t="s">
        <v>752</v>
      </c>
      <c r="J184" s="269"/>
      <c r="K184" s="315"/>
    </row>
    <row r="185" spans="2:11" s="1" customFormat="1" ht="15" customHeight="1" x14ac:dyDescent="0.2">
      <c r="B185" s="292"/>
      <c r="C185" s="269" t="s">
        <v>103</v>
      </c>
      <c r="D185" s="269"/>
      <c r="E185" s="269"/>
      <c r="F185" s="290" t="s">
        <v>723</v>
      </c>
      <c r="G185" s="269"/>
      <c r="H185" s="269" t="s">
        <v>795</v>
      </c>
      <c r="I185" s="269" t="s">
        <v>719</v>
      </c>
      <c r="J185" s="269">
        <v>50</v>
      </c>
      <c r="K185" s="315"/>
    </row>
    <row r="186" spans="2:11" s="1" customFormat="1" ht="15" customHeight="1" x14ac:dyDescent="0.2">
      <c r="B186" s="292"/>
      <c r="C186" s="269" t="s">
        <v>796</v>
      </c>
      <c r="D186" s="269"/>
      <c r="E186" s="269"/>
      <c r="F186" s="290" t="s">
        <v>723</v>
      </c>
      <c r="G186" s="269"/>
      <c r="H186" s="269" t="s">
        <v>797</v>
      </c>
      <c r="I186" s="269" t="s">
        <v>798</v>
      </c>
      <c r="J186" s="269"/>
      <c r="K186" s="315"/>
    </row>
    <row r="187" spans="2:11" s="1" customFormat="1" ht="15" customHeight="1" x14ac:dyDescent="0.2">
      <c r="B187" s="292"/>
      <c r="C187" s="269" t="s">
        <v>799</v>
      </c>
      <c r="D187" s="269"/>
      <c r="E187" s="269"/>
      <c r="F187" s="290" t="s">
        <v>723</v>
      </c>
      <c r="G187" s="269"/>
      <c r="H187" s="269" t="s">
        <v>800</v>
      </c>
      <c r="I187" s="269" t="s">
        <v>798</v>
      </c>
      <c r="J187" s="269"/>
      <c r="K187" s="315"/>
    </row>
    <row r="188" spans="2:11" s="1" customFormat="1" ht="15" customHeight="1" x14ac:dyDescent="0.2">
      <c r="B188" s="292"/>
      <c r="C188" s="269" t="s">
        <v>801</v>
      </c>
      <c r="D188" s="269"/>
      <c r="E188" s="269"/>
      <c r="F188" s="290" t="s">
        <v>723</v>
      </c>
      <c r="G188" s="269"/>
      <c r="H188" s="269" t="s">
        <v>802</v>
      </c>
      <c r="I188" s="269" t="s">
        <v>798</v>
      </c>
      <c r="J188" s="269"/>
      <c r="K188" s="315"/>
    </row>
    <row r="189" spans="2:11" s="1" customFormat="1" ht="15" customHeight="1" x14ac:dyDescent="0.2">
      <c r="B189" s="292"/>
      <c r="C189" s="328" t="s">
        <v>803</v>
      </c>
      <c r="D189" s="269"/>
      <c r="E189" s="269"/>
      <c r="F189" s="290" t="s">
        <v>723</v>
      </c>
      <c r="G189" s="269"/>
      <c r="H189" s="269" t="s">
        <v>804</v>
      </c>
      <c r="I189" s="269" t="s">
        <v>805</v>
      </c>
      <c r="J189" s="329" t="s">
        <v>806</v>
      </c>
      <c r="K189" s="315"/>
    </row>
    <row r="190" spans="2:11" s="18" customFormat="1" ht="15" customHeight="1" x14ac:dyDescent="0.2">
      <c r="B190" s="330"/>
      <c r="C190" s="331" t="s">
        <v>807</v>
      </c>
      <c r="D190" s="332"/>
      <c r="E190" s="332"/>
      <c r="F190" s="333" t="s">
        <v>723</v>
      </c>
      <c r="G190" s="332"/>
      <c r="H190" s="332" t="s">
        <v>808</v>
      </c>
      <c r="I190" s="332" t="s">
        <v>805</v>
      </c>
      <c r="J190" s="334" t="s">
        <v>806</v>
      </c>
      <c r="K190" s="335"/>
    </row>
    <row r="191" spans="2:11" s="1" customFormat="1" ht="15" customHeight="1" x14ac:dyDescent="0.2">
      <c r="B191" s="292"/>
      <c r="C191" s="328" t="s">
        <v>45</v>
      </c>
      <c r="D191" s="269"/>
      <c r="E191" s="269"/>
      <c r="F191" s="290" t="s">
        <v>717</v>
      </c>
      <c r="G191" s="269"/>
      <c r="H191" s="266" t="s">
        <v>809</v>
      </c>
      <c r="I191" s="269" t="s">
        <v>810</v>
      </c>
      <c r="J191" s="269"/>
      <c r="K191" s="315"/>
    </row>
    <row r="192" spans="2:11" s="1" customFormat="1" ht="15" customHeight="1" x14ac:dyDescent="0.2">
      <c r="B192" s="292"/>
      <c r="C192" s="328" t="s">
        <v>811</v>
      </c>
      <c r="D192" s="269"/>
      <c r="E192" s="269"/>
      <c r="F192" s="290" t="s">
        <v>717</v>
      </c>
      <c r="G192" s="269"/>
      <c r="H192" s="269" t="s">
        <v>812</v>
      </c>
      <c r="I192" s="269" t="s">
        <v>752</v>
      </c>
      <c r="J192" s="269"/>
      <c r="K192" s="315"/>
    </row>
    <row r="193" spans="2:11" s="1" customFormat="1" ht="15" customHeight="1" x14ac:dyDescent="0.2">
      <c r="B193" s="292"/>
      <c r="C193" s="328" t="s">
        <v>813</v>
      </c>
      <c r="D193" s="269"/>
      <c r="E193" s="269"/>
      <c r="F193" s="290" t="s">
        <v>717</v>
      </c>
      <c r="G193" s="269"/>
      <c r="H193" s="269" t="s">
        <v>814</v>
      </c>
      <c r="I193" s="269" t="s">
        <v>752</v>
      </c>
      <c r="J193" s="269"/>
      <c r="K193" s="315"/>
    </row>
    <row r="194" spans="2:11" s="1" customFormat="1" ht="15" customHeight="1" x14ac:dyDescent="0.2">
      <c r="B194" s="292"/>
      <c r="C194" s="328" t="s">
        <v>815</v>
      </c>
      <c r="D194" s="269"/>
      <c r="E194" s="269"/>
      <c r="F194" s="290" t="s">
        <v>723</v>
      </c>
      <c r="G194" s="269"/>
      <c r="H194" s="269" t="s">
        <v>816</v>
      </c>
      <c r="I194" s="269" t="s">
        <v>752</v>
      </c>
      <c r="J194" s="269"/>
      <c r="K194" s="315"/>
    </row>
    <row r="195" spans="2:11" s="1" customFormat="1" ht="15" customHeight="1" x14ac:dyDescent="0.2">
      <c r="B195" s="321"/>
      <c r="C195" s="336"/>
      <c r="D195" s="301"/>
      <c r="E195" s="301"/>
      <c r="F195" s="301"/>
      <c r="G195" s="301"/>
      <c r="H195" s="301"/>
      <c r="I195" s="301"/>
      <c r="J195" s="301"/>
      <c r="K195" s="322"/>
    </row>
    <row r="196" spans="2:11" s="1" customFormat="1" ht="18.75" customHeight="1" x14ac:dyDescent="0.2">
      <c r="B196" s="303"/>
      <c r="C196" s="313"/>
      <c r="D196" s="313"/>
      <c r="E196" s="313"/>
      <c r="F196" s="323"/>
      <c r="G196" s="313"/>
      <c r="H196" s="313"/>
      <c r="I196" s="313"/>
      <c r="J196" s="313"/>
      <c r="K196" s="303"/>
    </row>
    <row r="197" spans="2:11" s="1" customFormat="1" ht="18.75" customHeight="1" x14ac:dyDescent="0.2">
      <c r="B197" s="303"/>
      <c r="C197" s="313"/>
      <c r="D197" s="313"/>
      <c r="E197" s="313"/>
      <c r="F197" s="323"/>
      <c r="G197" s="313"/>
      <c r="H197" s="313"/>
      <c r="I197" s="313"/>
      <c r="J197" s="313"/>
      <c r="K197" s="303"/>
    </row>
    <row r="198" spans="2:11" s="1" customFormat="1" ht="18.75" customHeight="1" x14ac:dyDescent="0.2">
      <c r="B198" s="276"/>
      <c r="C198" s="276"/>
      <c r="D198" s="276"/>
      <c r="E198" s="276"/>
      <c r="F198" s="276"/>
      <c r="G198" s="276"/>
      <c r="H198" s="276"/>
      <c r="I198" s="276"/>
      <c r="J198" s="276"/>
      <c r="K198" s="276"/>
    </row>
    <row r="199" spans="2:11" s="1" customFormat="1" ht="13.5" x14ac:dyDescent="0.2">
      <c r="B199" s="258"/>
      <c r="C199" s="259"/>
      <c r="D199" s="259"/>
      <c r="E199" s="259"/>
      <c r="F199" s="259"/>
      <c r="G199" s="259"/>
      <c r="H199" s="259"/>
      <c r="I199" s="259"/>
      <c r="J199" s="259"/>
      <c r="K199" s="260"/>
    </row>
    <row r="200" spans="2:11" s="1" customFormat="1" ht="21" x14ac:dyDescent="0.2">
      <c r="B200" s="261"/>
      <c r="C200" s="396" t="s">
        <v>817</v>
      </c>
      <c r="D200" s="396"/>
      <c r="E200" s="396"/>
      <c r="F200" s="396"/>
      <c r="G200" s="396"/>
      <c r="H200" s="396"/>
      <c r="I200" s="396"/>
      <c r="J200" s="396"/>
      <c r="K200" s="262"/>
    </row>
    <row r="201" spans="2:11" s="1" customFormat="1" ht="25.5" customHeight="1" x14ac:dyDescent="0.3">
      <c r="B201" s="261"/>
      <c r="C201" s="337" t="s">
        <v>818</v>
      </c>
      <c r="D201" s="337"/>
      <c r="E201" s="337"/>
      <c r="F201" s="337" t="s">
        <v>819</v>
      </c>
      <c r="G201" s="338"/>
      <c r="H201" s="399" t="s">
        <v>820</v>
      </c>
      <c r="I201" s="399"/>
      <c r="J201" s="399"/>
      <c r="K201" s="262"/>
    </row>
    <row r="202" spans="2:11" s="1" customFormat="1" ht="5.25" customHeight="1" x14ac:dyDescent="0.2">
      <c r="B202" s="292"/>
      <c r="C202" s="287"/>
      <c r="D202" s="287"/>
      <c r="E202" s="287"/>
      <c r="F202" s="287"/>
      <c r="G202" s="313"/>
      <c r="H202" s="287"/>
      <c r="I202" s="287"/>
      <c r="J202" s="287"/>
      <c r="K202" s="315"/>
    </row>
    <row r="203" spans="2:11" s="1" customFormat="1" ht="15" customHeight="1" x14ac:dyDescent="0.2">
      <c r="B203" s="292"/>
      <c r="C203" s="269" t="s">
        <v>810</v>
      </c>
      <c r="D203" s="269"/>
      <c r="E203" s="269"/>
      <c r="F203" s="290" t="s">
        <v>46</v>
      </c>
      <c r="G203" s="269"/>
      <c r="H203" s="400" t="s">
        <v>821</v>
      </c>
      <c r="I203" s="400"/>
      <c r="J203" s="400"/>
      <c r="K203" s="315"/>
    </row>
    <row r="204" spans="2:11" s="1" customFormat="1" ht="15" customHeight="1" x14ac:dyDescent="0.2">
      <c r="B204" s="292"/>
      <c r="C204" s="269"/>
      <c r="D204" s="269"/>
      <c r="E204" s="269"/>
      <c r="F204" s="290" t="s">
        <v>47</v>
      </c>
      <c r="G204" s="269"/>
      <c r="H204" s="400" t="s">
        <v>822</v>
      </c>
      <c r="I204" s="400"/>
      <c r="J204" s="400"/>
      <c r="K204" s="315"/>
    </row>
    <row r="205" spans="2:11" s="1" customFormat="1" ht="15" customHeight="1" x14ac:dyDescent="0.2">
      <c r="B205" s="292"/>
      <c r="C205" s="269"/>
      <c r="D205" s="269"/>
      <c r="E205" s="269"/>
      <c r="F205" s="290" t="s">
        <v>50</v>
      </c>
      <c r="G205" s="269"/>
      <c r="H205" s="400" t="s">
        <v>823</v>
      </c>
      <c r="I205" s="400"/>
      <c r="J205" s="400"/>
      <c r="K205" s="315"/>
    </row>
    <row r="206" spans="2:11" s="1" customFormat="1" ht="15" customHeight="1" x14ac:dyDescent="0.2">
      <c r="B206" s="292"/>
      <c r="C206" s="269"/>
      <c r="D206" s="269"/>
      <c r="E206" s="269"/>
      <c r="F206" s="290" t="s">
        <v>48</v>
      </c>
      <c r="G206" s="269"/>
      <c r="H206" s="400" t="s">
        <v>824</v>
      </c>
      <c r="I206" s="400"/>
      <c r="J206" s="400"/>
      <c r="K206" s="315"/>
    </row>
    <row r="207" spans="2:11" s="1" customFormat="1" ht="15" customHeight="1" x14ac:dyDescent="0.2">
      <c r="B207" s="292"/>
      <c r="C207" s="269"/>
      <c r="D207" s="269"/>
      <c r="E207" s="269"/>
      <c r="F207" s="290" t="s">
        <v>49</v>
      </c>
      <c r="G207" s="269"/>
      <c r="H207" s="400" t="s">
        <v>825</v>
      </c>
      <c r="I207" s="400"/>
      <c r="J207" s="400"/>
      <c r="K207" s="315"/>
    </row>
    <row r="208" spans="2:11" s="1" customFormat="1" ht="15" customHeight="1" x14ac:dyDescent="0.2">
      <c r="B208" s="292"/>
      <c r="C208" s="269"/>
      <c r="D208" s="269"/>
      <c r="E208" s="269"/>
      <c r="F208" s="290"/>
      <c r="G208" s="269"/>
      <c r="H208" s="269"/>
      <c r="I208" s="269"/>
      <c r="J208" s="269"/>
      <c r="K208" s="315"/>
    </row>
    <row r="209" spans="2:11" s="1" customFormat="1" ht="15" customHeight="1" x14ac:dyDescent="0.2">
      <c r="B209" s="292"/>
      <c r="C209" s="269" t="s">
        <v>764</v>
      </c>
      <c r="D209" s="269"/>
      <c r="E209" s="269"/>
      <c r="F209" s="290" t="s">
        <v>82</v>
      </c>
      <c r="G209" s="269"/>
      <c r="H209" s="400" t="s">
        <v>826</v>
      </c>
      <c r="I209" s="400"/>
      <c r="J209" s="400"/>
      <c r="K209" s="315"/>
    </row>
    <row r="210" spans="2:11" s="1" customFormat="1" ht="15" customHeight="1" x14ac:dyDescent="0.2">
      <c r="B210" s="292"/>
      <c r="C210" s="269"/>
      <c r="D210" s="269"/>
      <c r="E210" s="269"/>
      <c r="F210" s="290" t="s">
        <v>659</v>
      </c>
      <c r="G210" s="269"/>
      <c r="H210" s="400" t="s">
        <v>660</v>
      </c>
      <c r="I210" s="400"/>
      <c r="J210" s="400"/>
      <c r="K210" s="315"/>
    </row>
    <row r="211" spans="2:11" s="1" customFormat="1" ht="15" customHeight="1" x14ac:dyDescent="0.2">
      <c r="B211" s="292"/>
      <c r="C211" s="269"/>
      <c r="D211" s="269"/>
      <c r="E211" s="269"/>
      <c r="F211" s="290" t="s">
        <v>657</v>
      </c>
      <c r="G211" s="269"/>
      <c r="H211" s="400" t="s">
        <v>827</v>
      </c>
      <c r="I211" s="400"/>
      <c r="J211" s="400"/>
      <c r="K211" s="315"/>
    </row>
    <row r="212" spans="2:11" s="1" customFormat="1" ht="15" customHeight="1" x14ac:dyDescent="0.2">
      <c r="B212" s="339"/>
      <c r="C212" s="269"/>
      <c r="D212" s="269"/>
      <c r="E212" s="269"/>
      <c r="F212" s="290" t="s">
        <v>661</v>
      </c>
      <c r="G212" s="328"/>
      <c r="H212" s="401" t="s">
        <v>662</v>
      </c>
      <c r="I212" s="401"/>
      <c r="J212" s="401"/>
      <c r="K212" s="340"/>
    </row>
    <row r="213" spans="2:11" s="1" customFormat="1" ht="15" customHeight="1" x14ac:dyDescent="0.2">
      <c r="B213" s="339"/>
      <c r="C213" s="269"/>
      <c r="D213" s="269"/>
      <c r="E213" s="269"/>
      <c r="F213" s="290" t="s">
        <v>663</v>
      </c>
      <c r="G213" s="328"/>
      <c r="H213" s="401" t="s">
        <v>828</v>
      </c>
      <c r="I213" s="401"/>
      <c r="J213" s="401"/>
      <c r="K213" s="340"/>
    </row>
    <row r="214" spans="2:11" s="1" customFormat="1" ht="15" customHeight="1" x14ac:dyDescent="0.2">
      <c r="B214" s="339"/>
      <c r="C214" s="269"/>
      <c r="D214" s="269"/>
      <c r="E214" s="269"/>
      <c r="F214" s="290"/>
      <c r="G214" s="328"/>
      <c r="H214" s="319"/>
      <c r="I214" s="319"/>
      <c r="J214" s="319"/>
      <c r="K214" s="340"/>
    </row>
    <row r="215" spans="2:11" s="1" customFormat="1" ht="15" customHeight="1" x14ac:dyDescent="0.2">
      <c r="B215" s="339"/>
      <c r="C215" s="269" t="s">
        <v>788</v>
      </c>
      <c r="D215" s="269"/>
      <c r="E215" s="269"/>
      <c r="F215" s="290">
        <v>1</v>
      </c>
      <c r="G215" s="328"/>
      <c r="H215" s="401" t="s">
        <v>829</v>
      </c>
      <c r="I215" s="401"/>
      <c r="J215" s="401"/>
      <c r="K215" s="340"/>
    </row>
    <row r="216" spans="2:11" s="1" customFormat="1" ht="15" customHeight="1" x14ac:dyDescent="0.2">
      <c r="B216" s="339"/>
      <c r="C216" s="269"/>
      <c r="D216" s="269"/>
      <c r="E216" s="269"/>
      <c r="F216" s="290">
        <v>2</v>
      </c>
      <c r="G216" s="328"/>
      <c r="H216" s="401" t="s">
        <v>830</v>
      </c>
      <c r="I216" s="401"/>
      <c r="J216" s="401"/>
      <c r="K216" s="340"/>
    </row>
    <row r="217" spans="2:11" s="1" customFormat="1" ht="15" customHeight="1" x14ac:dyDescent="0.2">
      <c r="B217" s="339"/>
      <c r="C217" s="269"/>
      <c r="D217" s="269"/>
      <c r="E217" s="269"/>
      <c r="F217" s="290">
        <v>3</v>
      </c>
      <c r="G217" s="328"/>
      <c r="H217" s="401" t="s">
        <v>831</v>
      </c>
      <c r="I217" s="401"/>
      <c r="J217" s="401"/>
      <c r="K217" s="340"/>
    </row>
    <row r="218" spans="2:11" s="1" customFormat="1" ht="15" customHeight="1" x14ac:dyDescent="0.2">
      <c r="B218" s="339"/>
      <c r="C218" s="269"/>
      <c r="D218" s="269"/>
      <c r="E218" s="269"/>
      <c r="F218" s="290">
        <v>4</v>
      </c>
      <c r="G218" s="328"/>
      <c r="H218" s="401" t="s">
        <v>832</v>
      </c>
      <c r="I218" s="401"/>
      <c r="J218" s="401"/>
      <c r="K218" s="340"/>
    </row>
    <row r="219" spans="2:11" s="1" customFormat="1" ht="12.75" customHeight="1" x14ac:dyDescent="0.2">
      <c r="B219" s="341"/>
      <c r="C219" s="342"/>
      <c r="D219" s="342"/>
      <c r="E219" s="342"/>
      <c r="F219" s="342"/>
      <c r="G219" s="342"/>
      <c r="H219" s="342"/>
      <c r="I219" s="342"/>
      <c r="J219" s="342"/>
      <c r="K219" s="343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VRN - Vedlejší rozpočtové...</vt:lpstr>
      <vt:lpstr>ARS - Stavebně konstrukčn...</vt:lpstr>
      <vt:lpstr>Pokyny pro vyplnění</vt:lpstr>
      <vt:lpstr>'ARS - Stavebně konstrukčn...'!Názvy_tisku</vt:lpstr>
      <vt:lpstr>'Rekapitulace stavby'!Názvy_tisku</vt:lpstr>
      <vt:lpstr>'VRN - Vedlejší rozpočtové...'!Názvy_tisku</vt:lpstr>
      <vt:lpstr>'ARS - Stavebně konstrukčn...'!Oblast_tisku</vt:lpstr>
      <vt:lpstr>'Pokyny pro vyplnění'!Oblast_tisku</vt:lpstr>
      <vt:lpstr>'Rekapitulace stavby'!Oblast_tisku</vt:lpstr>
      <vt:lpstr>'VRN - Vedlejší rozpočtové...'!Oblast_tisku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Vilingr</dc:creator>
  <cp:lastModifiedBy>lukas</cp:lastModifiedBy>
  <dcterms:created xsi:type="dcterms:W3CDTF">2025-01-02T16:45:22Z</dcterms:created>
  <dcterms:modified xsi:type="dcterms:W3CDTF">2025-01-15T12:06:12Z</dcterms:modified>
</cp:coreProperties>
</file>