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\\MU-FS01\RedirectedFolders$\kralovcova\My Documents\ZAKÁZKY\VZMR_MVN Zelenov-Havlovice\Zadávací dokumentace\"/>
    </mc:Choice>
  </mc:AlternateContent>
  <xr:revisionPtr revIDLastSave="0" documentId="13_ncr:1_{EAA9787F-5407-47B9-892B-ACDEF041830C}" xr6:coauthVersionLast="47" xr6:coauthVersionMax="47" xr10:uidLastSave="{00000000-0000-0000-0000-000000000000}"/>
  <bookViews>
    <workbookView xWindow="32880" yWindow="1410" windowWidth="21600" windowHeight="11385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B5CFD50F_885D_4100_B553_D4C289F3EA1D_FIGURE__">Figury!#REF!</definedName>
    <definedName name="__B5CFD50F_885D_4100_B553_D4C289F3EA1D_ITEM__">Zakázka!$A$11:$T$13</definedName>
    <definedName name="__B5CFD50F_885D_4100_B553_D4C289F3EA1D_ITEM_GROUP1__">Zakázka!$A$6:$T$250</definedName>
    <definedName name="__B5CFD50F_885D_4100_B553_D4C289F3EA1D_ITEM_GROUP1_RECAP__">Rekapitulace!$A$6:$G$10</definedName>
    <definedName name="__B5CFD50F_885D_4100_B553_D4C289F3EA1D_ITEM_GROUP2__">Zakázka!$A$7:$T$155</definedName>
    <definedName name="__B5CFD50F_885D_4100_B553_D4C289F3EA1D_ITEM_GROUP2_RECAP__">Rekapitulace!$A$7:$G$10</definedName>
    <definedName name="__B5CFD50F_885D_4100_B553_D4C289F3EA1D_ITEM_GROUP3__X">Zakázka!$A$8:$T$155</definedName>
    <definedName name="__B5CFD50F_885D_4100_B553_D4C289F3EA1D_ITEM_GROUP3_RECAP__">Rekapitulace!$A$8:$G$10</definedName>
    <definedName name="__B5CFD50F_885D_4100_B553_D4C289F3EA1D_ITEM_GROUP4__X">Zakázka!$A$9:$T$122</definedName>
    <definedName name="__B5CFD50F_885D_4100_B553_D4C289F3EA1D_ITEM_GROUP4_RECAP__">Rekapitulace!$A$9:$G$10</definedName>
    <definedName name="__B5CFD50F_885D_4100_B553_D4C289F3EA1D_ITEM_GROUP5__X">Zakázka!$A$10:$T$75</definedName>
    <definedName name="__B5CFD50F_885D_4100_B553_D4C289F3EA1D_ITEM_GROUP5_RECAP__">Rekapitulace!$A$10:$G$10</definedName>
    <definedName name="__B5CFD50F_885D_4100_B553_D4C289F3EA1D_QBILL__">Zakázka!#REF!</definedName>
    <definedName name="__B5CFD50F_885D_4100_B553_D4C289F3EA1D_QBILLFIG__">Figury!#REF!</definedName>
    <definedName name="__B5CFD50F_885D_4100_B553_D4C289F3EA1D_QINDEX__">Zakázka!#REF!</definedName>
    <definedName name="GROUP_ID">Zakázka!$B$6:$B$251</definedName>
    <definedName name="ITEM_COUNTS">Zakázka!$T$6:$T$251</definedName>
    <definedName name="ITEM_FULLDESCR2">Zakázka!$X$12</definedName>
    <definedName name="ITEM_PRICES">Zakázka!$J$6:$J$251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List'!$C$2:$F$37</definedName>
    <definedName name="_xlnm.Print_Area" localSheetId="1">Rekapitulace!$B$1:$G$41</definedName>
    <definedName name="_xlnm.Print_Area" localSheetId="2">Zakázka!$C$1:$T$251</definedName>
    <definedName name="VAT_RATES">Zakázka!$O$6:$O$251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3" i="4" l="1"/>
  <c r="X247" i="4"/>
  <c r="P246" i="4"/>
  <c r="N246" i="4"/>
  <c r="L246" i="4"/>
  <c r="J246" i="4"/>
  <c r="X244" i="4"/>
  <c r="N243" i="4"/>
  <c r="L243" i="4"/>
  <c r="X241" i="4"/>
  <c r="N240" i="4"/>
  <c r="L240" i="4"/>
  <c r="J240" i="4"/>
  <c r="P240" i="4" s="1"/>
  <c r="Q240" i="4" s="1"/>
  <c r="X238" i="4"/>
  <c r="N237" i="4"/>
  <c r="L237" i="4"/>
  <c r="J237" i="4"/>
  <c r="P237" i="4" s="1"/>
  <c r="Q237" i="4" s="1"/>
  <c r="X235" i="4"/>
  <c r="N234" i="4"/>
  <c r="L234" i="4"/>
  <c r="J234" i="4"/>
  <c r="P234" i="4" s="1"/>
  <c r="Q234" i="4" s="1"/>
  <c r="X232" i="4"/>
  <c r="N231" i="4"/>
  <c r="L231" i="4"/>
  <c r="J231" i="4"/>
  <c r="P231" i="4" s="1"/>
  <c r="Q231" i="4" s="1"/>
  <c r="X229" i="4"/>
  <c r="N228" i="4"/>
  <c r="L228" i="4"/>
  <c r="J228" i="4"/>
  <c r="X226" i="4"/>
  <c r="N225" i="4"/>
  <c r="L225" i="4"/>
  <c r="L221" i="4" s="1"/>
  <c r="J225" i="4"/>
  <c r="X223" i="4"/>
  <c r="P222" i="4"/>
  <c r="N222" i="4"/>
  <c r="N221" i="4" s="1"/>
  <c r="N220" i="4" s="1"/>
  <c r="N219" i="4" s="1"/>
  <c r="N218" i="4" s="1"/>
  <c r="L222" i="4"/>
  <c r="J222" i="4"/>
  <c r="T221" i="4"/>
  <c r="T220" i="4"/>
  <c r="T219" i="4" s="1"/>
  <c r="X215" i="4"/>
  <c r="N214" i="4"/>
  <c r="L214" i="4"/>
  <c r="L213" i="4" s="1"/>
  <c r="D30" i="3" s="1"/>
  <c r="J214" i="4"/>
  <c r="P214" i="4" s="1"/>
  <c r="T213" i="4"/>
  <c r="T207" i="4" s="1"/>
  <c r="G28" i="3" s="1"/>
  <c r="N213" i="4"/>
  <c r="X210" i="4"/>
  <c r="N209" i="4"/>
  <c r="L209" i="4"/>
  <c r="L208" i="4" s="1"/>
  <c r="J209" i="4"/>
  <c r="J208" i="4" s="1"/>
  <c r="T208" i="4"/>
  <c r="N208" i="4"/>
  <c r="N207" i="4" s="1"/>
  <c r="X204" i="4"/>
  <c r="N203" i="4"/>
  <c r="N202" i="4" s="1"/>
  <c r="L203" i="4"/>
  <c r="J203" i="4"/>
  <c r="P203" i="4" s="1"/>
  <c r="P202" i="4" s="1"/>
  <c r="E27" i="3" s="1"/>
  <c r="T202" i="4"/>
  <c r="L202" i="4"/>
  <c r="J202" i="4"/>
  <c r="C27" i="3" s="1"/>
  <c r="X199" i="4"/>
  <c r="P198" i="4"/>
  <c r="Q198" i="4" s="1"/>
  <c r="N198" i="4"/>
  <c r="L198" i="4"/>
  <c r="J198" i="4"/>
  <c r="X196" i="4"/>
  <c r="N195" i="4"/>
  <c r="L195" i="4"/>
  <c r="J195" i="4"/>
  <c r="P195" i="4" s="1"/>
  <c r="Q195" i="4" s="1"/>
  <c r="X193" i="4"/>
  <c r="N192" i="4"/>
  <c r="L192" i="4"/>
  <c r="J192" i="4"/>
  <c r="X190" i="4"/>
  <c r="N189" i="4"/>
  <c r="L189" i="4"/>
  <c r="L188" i="4" s="1"/>
  <c r="D26" i="3" s="1"/>
  <c r="J189" i="4"/>
  <c r="J188" i="4" s="1"/>
  <c r="C26" i="3" s="1"/>
  <c r="T188" i="4"/>
  <c r="N188" i="4"/>
  <c r="X185" i="4"/>
  <c r="N184" i="4"/>
  <c r="L184" i="4"/>
  <c r="J184" i="4"/>
  <c r="X182" i="4"/>
  <c r="N181" i="4"/>
  <c r="L181" i="4"/>
  <c r="J181" i="4"/>
  <c r="P181" i="4" s="1"/>
  <c r="Q181" i="4" s="1"/>
  <c r="X179" i="4"/>
  <c r="N178" i="4"/>
  <c r="L178" i="4"/>
  <c r="J178" i="4"/>
  <c r="P178" i="4" s="1"/>
  <c r="Q178" i="4" s="1"/>
  <c r="X176" i="4"/>
  <c r="P175" i="4"/>
  <c r="Q175" i="4" s="1"/>
  <c r="N175" i="4"/>
  <c r="L175" i="4"/>
  <c r="J175" i="4"/>
  <c r="X173" i="4"/>
  <c r="N172" i="4"/>
  <c r="L172" i="4"/>
  <c r="J172" i="4"/>
  <c r="P172" i="4" s="1"/>
  <c r="Q172" i="4" s="1"/>
  <c r="X170" i="4"/>
  <c r="N169" i="4"/>
  <c r="L169" i="4"/>
  <c r="J169" i="4"/>
  <c r="X167" i="4"/>
  <c r="N166" i="4"/>
  <c r="L166" i="4"/>
  <c r="J166" i="4"/>
  <c r="X164" i="4"/>
  <c r="P163" i="4"/>
  <c r="N163" i="4"/>
  <c r="L163" i="4"/>
  <c r="J163" i="4"/>
  <c r="X161" i="4"/>
  <c r="N160" i="4"/>
  <c r="L160" i="4"/>
  <c r="L159" i="4" s="1"/>
  <c r="J160" i="4"/>
  <c r="T159" i="4"/>
  <c r="T158" i="4" s="1"/>
  <c r="N159" i="4"/>
  <c r="X153" i="4"/>
  <c r="N152" i="4"/>
  <c r="L152" i="4"/>
  <c r="J152" i="4"/>
  <c r="J151" i="4" s="1"/>
  <c r="C21" i="3" s="1"/>
  <c r="T151" i="4"/>
  <c r="T145" i="4" s="1"/>
  <c r="G19" i="3" s="1"/>
  <c r="N151" i="4"/>
  <c r="L151" i="4"/>
  <c r="X148" i="4"/>
  <c r="P147" i="4"/>
  <c r="P146" i="4" s="1"/>
  <c r="N147" i="4"/>
  <c r="N146" i="4" s="1"/>
  <c r="N145" i="4" s="1"/>
  <c r="L147" i="4"/>
  <c r="J147" i="4"/>
  <c r="T146" i="4"/>
  <c r="L146" i="4"/>
  <c r="L145" i="4" s="1"/>
  <c r="D19" i="3" s="1"/>
  <c r="J146" i="4"/>
  <c r="X142" i="4"/>
  <c r="N141" i="4"/>
  <c r="L141" i="4"/>
  <c r="J141" i="4"/>
  <c r="P141" i="4" s="1"/>
  <c r="T140" i="4"/>
  <c r="N140" i="4"/>
  <c r="L140" i="4"/>
  <c r="X137" i="4"/>
  <c r="N136" i="4"/>
  <c r="L136" i="4"/>
  <c r="J136" i="4"/>
  <c r="P136" i="4" s="1"/>
  <c r="Q136" i="4" s="1"/>
  <c r="X134" i="4"/>
  <c r="N133" i="4"/>
  <c r="L133" i="4"/>
  <c r="J133" i="4"/>
  <c r="X131" i="4"/>
  <c r="N130" i="4"/>
  <c r="L130" i="4"/>
  <c r="L129" i="4" s="1"/>
  <c r="D17" i="3" s="1"/>
  <c r="J130" i="4"/>
  <c r="J129" i="4" s="1"/>
  <c r="C17" i="3" s="1"/>
  <c r="T129" i="4"/>
  <c r="N129" i="4"/>
  <c r="X126" i="4"/>
  <c r="N125" i="4"/>
  <c r="L125" i="4"/>
  <c r="L124" i="4" s="1"/>
  <c r="J125" i="4"/>
  <c r="J124" i="4" s="1"/>
  <c r="T124" i="4"/>
  <c r="T123" i="4" s="1"/>
  <c r="G15" i="3" s="1"/>
  <c r="N124" i="4"/>
  <c r="N123" i="4" s="1"/>
  <c r="X120" i="4"/>
  <c r="P119" i="4"/>
  <c r="P118" i="4" s="1"/>
  <c r="E14" i="3" s="1"/>
  <c r="N119" i="4"/>
  <c r="N118" i="4" s="1"/>
  <c r="L119" i="4"/>
  <c r="J119" i="4"/>
  <c r="T118" i="4"/>
  <c r="L118" i="4"/>
  <c r="J118" i="4"/>
  <c r="C14" i="3" s="1"/>
  <c r="X115" i="4"/>
  <c r="N114" i="4"/>
  <c r="L114" i="4"/>
  <c r="J114" i="4"/>
  <c r="X112" i="4"/>
  <c r="N111" i="4"/>
  <c r="L111" i="4"/>
  <c r="L107" i="4" s="1"/>
  <c r="D13" i="3" s="1"/>
  <c r="J111" i="4"/>
  <c r="X109" i="4"/>
  <c r="P108" i="4"/>
  <c r="N108" i="4"/>
  <c r="N107" i="4" s="1"/>
  <c r="L108" i="4"/>
  <c r="J108" i="4"/>
  <c r="T107" i="4"/>
  <c r="X104" i="4"/>
  <c r="P103" i="4"/>
  <c r="Q103" i="4" s="1"/>
  <c r="N103" i="4"/>
  <c r="N87" i="4" s="1"/>
  <c r="L103" i="4"/>
  <c r="J103" i="4"/>
  <c r="X101" i="4"/>
  <c r="P100" i="4"/>
  <c r="N100" i="4"/>
  <c r="L100" i="4"/>
  <c r="J100" i="4"/>
  <c r="Q100" i="4" s="1"/>
  <c r="X98" i="4"/>
  <c r="N97" i="4"/>
  <c r="L97" i="4"/>
  <c r="J97" i="4"/>
  <c r="P97" i="4" s="1"/>
  <c r="Q97" i="4" s="1"/>
  <c r="X95" i="4"/>
  <c r="N94" i="4"/>
  <c r="L94" i="4"/>
  <c r="J94" i="4"/>
  <c r="P94" i="4" s="1"/>
  <c r="Q94" i="4" s="1"/>
  <c r="X92" i="4"/>
  <c r="N91" i="4"/>
  <c r="L91" i="4"/>
  <c r="J91" i="4"/>
  <c r="X89" i="4"/>
  <c r="N88" i="4"/>
  <c r="L88" i="4"/>
  <c r="L87" i="4" s="1"/>
  <c r="D12" i="3" s="1"/>
  <c r="J88" i="4"/>
  <c r="T87" i="4"/>
  <c r="X84" i="4"/>
  <c r="N83" i="4"/>
  <c r="L83" i="4"/>
  <c r="J83" i="4"/>
  <c r="X81" i="4"/>
  <c r="P80" i="4"/>
  <c r="N80" i="4"/>
  <c r="N76" i="4" s="1"/>
  <c r="L80" i="4"/>
  <c r="J80" i="4"/>
  <c r="X78" i="4"/>
  <c r="P77" i="4"/>
  <c r="N77" i="4"/>
  <c r="L77" i="4"/>
  <c r="J77" i="4"/>
  <c r="Q77" i="4" s="1"/>
  <c r="T76" i="4"/>
  <c r="L76" i="4"/>
  <c r="X70" i="4"/>
  <c r="N69" i="4"/>
  <c r="L69" i="4"/>
  <c r="J69" i="4"/>
  <c r="P69" i="4" s="1"/>
  <c r="Q69" i="4" s="1"/>
  <c r="X64" i="4"/>
  <c r="N63" i="4"/>
  <c r="L63" i="4"/>
  <c r="J63" i="4"/>
  <c r="X61" i="4"/>
  <c r="N60" i="4"/>
  <c r="L60" i="4"/>
  <c r="J60" i="4"/>
  <c r="X58" i="4"/>
  <c r="P57" i="4"/>
  <c r="N57" i="4"/>
  <c r="L57" i="4"/>
  <c r="J57" i="4"/>
  <c r="X55" i="4"/>
  <c r="N54" i="4"/>
  <c r="L54" i="4"/>
  <c r="J54" i="4"/>
  <c r="X52" i="4"/>
  <c r="P51" i="4"/>
  <c r="Q51" i="4" s="1"/>
  <c r="N51" i="4"/>
  <c r="L51" i="4"/>
  <c r="J51" i="4"/>
  <c r="X49" i="4"/>
  <c r="P48" i="4"/>
  <c r="N48" i="4"/>
  <c r="L48" i="4"/>
  <c r="J48" i="4"/>
  <c r="Q48" i="4" s="1"/>
  <c r="X46" i="4"/>
  <c r="N45" i="4"/>
  <c r="L45" i="4"/>
  <c r="J45" i="4"/>
  <c r="P45" i="4" s="1"/>
  <c r="Q45" i="4" s="1"/>
  <c r="X43" i="4"/>
  <c r="N42" i="4"/>
  <c r="L42" i="4"/>
  <c r="J42" i="4"/>
  <c r="P42" i="4" s="1"/>
  <c r="Q42" i="4" s="1"/>
  <c r="X40" i="4"/>
  <c r="N39" i="4"/>
  <c r="L39" i="4"/>
  <c r="J39" i="4"/>
  <c r="X37" i="4"/>
  <c r="N36" i="4"/>
  <c r="L36" i="4"/>
  <c r="J36" i="4"/>
  <c r="X18" i="4"/>
  <c r="N17" i="4"/>
  <c r="L17" i="4"/>
  <c r="J17" i="4"/>
  <c r="X15" i="4"/>
  <c r="N14" i="4"/>
  <c r="L14" i="4"/>
  <c r="L10" i="4" s="1"/>
  <c r="J14" i="4"/>
  <c r="X12" i="4"/>
  <c r="N11" i="4"/>
  <c r="N10" i="4" s="1"/>
  <c r="L11" i="4"/>
  <c r="J11" i="4"/>
  <c r="P11" i="4" s="1"/>
  <c r="T10" i="4"/>
  <c r="T9" i="4" s="1"/>
  <c r="X4" i="4"/>
  <c r="G34" i="3"/>
  <c r="G33" i="3"/>
  <c r="G30" i="3"/>
  <c r="G29" i="3"/>
  <c r="G27" i="3"/>
  <c r="D27" i="3"/>
  <c r="G26" i="3"/>
  <c r="G25" i="3"/>
  <c r="G21" i="3"/>
  <c r="D21" i="3"/>
  <c r="G20" i="3"/>
  <c r="D20" i="3"/>
  <c r="C20" i="3"/>
  <c r="G18" i="3"/>
  <c r="D18" i="3"/>
  <c r="G17" i="3"/>
  <c r="G16" i="3"/>
  <c r="G14" i="3"/>
  <c r="D14" i="3"/>
  <c r="G13" i="3"/>
  <c r="G12" i="3"/>
  <c r="G11" i="3"/>
  <c r="D11" i="3"/>
  <c r="G10" i="3"/>
  <c r="F30" i="1"/>
  <c r="F27" i="1"/>
  <c r="J10" i="1"/>
  <c r="J9" i="1"/>
  <c r="J8" i="1"/>
  <c r="J7" i="1"/>
  <c r="J4" i="1"/>
  <c r="A4" i="1" a="1"/>
  <c r="A4" i="1" s="1"/>
  <c r="Q246" i="4" l="1"/>
  <c r="Q222" i="4"/>
  <c r="J159" i="4"/>
  <c r="Q163" i="4"/>
  <c r="J145" i="4"/>
  <c r="C19" i="3" s="1"/>
  <c r="Q147" i="4"/>
  <c r="Q146" i="4" s="1"/>
  <c r="J140" i="4"/>
  <c r="C18" i="3" s="1"/>
  <c r="Q108" i="4"/>
  <c r="J87" i="4"/>
  <c r="C12" i="3" s="1"/>
  <c r="C36" i="3"/>
  <c r="Q57" i="4"/>
  <c r="A7" i="1"/>
  <c r="P17" i="4"/>
  <c r="Q17" i="4" s="1"/>
  <c r="P213" i="4"/>
  <c r="E30" i="3" s="1"/>
  <c r="Q214" i="4"/>
  <c r="Q213" i="4" s="1"/>
  <c r="F30" i="3" s="1"/>
  <c r="A5" i="1" a="1"/>
  <c r="A5" i="1" s="1"/>
  <c r="A9" i="1" s="1"/>
  <c r="A8" i="1"/>
  <c r="N158" i="4"/>
  <c r="N157" i="4" s="1"/>
  <c r="N156" i="4" s="1"/>
  <c r="G32" i="3"/>
  <c r="T218" i="4"/>
  <c r="G31" i="3" s="1"/>
  <c r="T157" i="4"/>
  <c r="G24" i="3"/>
  <c r="Q141" i="4"/>
  <c r="Q140" i="4" s="1"/>
  <c r="F18" i="3" s="1"/>
  <c r="P140" i="4"/>
  <c r="E18" i="3" s="1"/>
  <c r="F20" i="3"/>
  <c r="L158" i="4"/>
  <c r="D25" i="3"/>
  <c r="G9" i="3"/>
  <c r="T8" i="4"/>
  <c r="N9" i="4"/>
  <c r="N8" i="4" s="1"/>
  <c r="N7" i="4" s="1"/>
  <c r="C16" i="3"/>
  <c r="J123" i="4"/>
  <c r="C15" i="3" s="1"/>
  <c r="E20" i="3"/>
  <c r="C29" i="3"/>
  <c r="J158" i="4"/>
  <c r="C25" i="3"/>
  <c r="D10" i="3"/>
  <c r="L9" i="4"/>
  <c r="D16" i="3"/>
  <c r="L123" i="4"/>
  <c r="D15" i="3" s="1"/>
  <c r="D29" i="3"/>
  <c r="L207" i="4"/>
  <c r="D28" i="3" s="1"/>
  <c r="L220" i="4"/>
  <c r="D34" i="3"/>
  <c r="Q11" i="4"/>
  <c r="J76" i="4"/>
  <c r="C11" i="3" s="1"/>
  <c r="Q80" i="4"/>
  <c r="Q203" i="4"/>
  <c r="Q202" i="4" s="1"/>
  <c r="F27" i="3" s="1"/>
  <c r="P36" i="4"/>
  <c r="Q36" i="4" s="1"/>
  <c r="P60" i="4"/>
  <c r="Q60" i="4" s="1"/>
  <c r="P88" i="4"/>
  <c r="Q88" i="4" s="1"/>
  <c r="P111" i="4"/>
  <c r="Q111" i="4" s="1"/>
  <c r="P130" i="4"/>
  <c r="Q130" i="4" s="1"/>
  <c r="P166" i="4"/>
  <c r="Q166" i="4" s="1"/>
  <c r="P189" i="4"/>
  <c r="P209" i="4"/>
  <c r="P208" i="4" s="1"/>
  <c r="P225" i="4"/>
  <c r="Q225" i="4" s="1"/>
  <c r="J107" i="4"/>
  <c r="C13" i="3" s="1"/>
  <c r="Q189" i="4"/>
  <c r="J221" i="4"/>
  <c r="Q119" i="4"/>
  <c r="Q118" i="4" s="1"/>
  <c r="F14" i="3" s="1"/>
  <c r="J213" i="4"/>
  <c r="C30" i="3" s="1"/>
  <c r="P14" i="4"/>
  <c r="P54" i="4"/>
  <c r="Q54" i="4" s="1"/>
  <c r="P83" i="4"/>
  <c r="Q83" i="4" s="1"/>
  <c r="P125" i="4"/>
  <c r="P124" i="4" s="1"/>
  <c r="P160" i="4"/>
  <c r="P184" i="4"/>
  <c r="Q184" i="4" s="1"/>
  <c r="P243" i="4"/>
  <c r="Q243" i="4" s="1"/>
  <c r="J10" i="4"/>
  <c r="Q125" i="4"/>
  <c r="Q124" i="4" s="1"/>
  <c r="Q160" i="4"/>
  <c r="P39" i="4"/>
  <c r="Q39" i="4" s="1"/>
  <c r="P63" i="4"/>
  <c r="Q63" i="4" s="1"/>
  <c r="P91" i="4"/>
  <c r="Q91" i="4" s="1"/>
  <c r="P114" i="4"/>
  <c r="Q114" i="4" s="1"/>
  <c r="P133" i="4"/>
  <c r="Q133" i="4" s="1"/>
  <c r="P152" i="4"/>
  <c r="P151" i="4" s="1"/>
  <c r="E21" i="3" s="1"/>
  <c r="P169" i="4"/>
  <c r="Q169" i="4" s="1"/>
  <c r="P192" i="4"/>
  <c r="Q192" i="4" s="1"/>
  <c r="P228" i="4"/>
  <c r="Q228" i="4" s="1"/>
  <c r="E26" i="1"/>
  <c r="Q221" i="4" l="1"/>
  <c r="J207" i="4"/>
  <c r="C28" i="3" s="1"/>
  <c r="P188" i="4"/>
  <c r="E26" i="3" s="1"/>
  <c r="Q152" i="4"/>
  <c r="Q151" i="4" s="1"/>
  <c r="F21" i="3" s="1"/>
  <c r="P145" i="4"/>
  <c r="E19" i="3" s="1"/>
  <c r="Q129" i="4"/>
  <c r="F17" i="3" s="1"/>
  <c r="Q107" i="4"/>
  <c r="F13" i="3" s="1"/>
  <c r="P107" i="4"/>
  <c r="E13" i="3" s="1"/>
  <c r="Q87" i="4"/>
  <c r="F12" i="3" s="1"/>
  <c r="P76" i="4"/>
  <c r="E11" i="3" s="1"/>
  <c r="Q76" i="4"/>
  <c r="F11" i="3" s="1"/>
  <c r="P10" i="4"/>
  <c r="E10" i="3" s="1"/>
  <c r="Q14" i="4"/>
  <c r="F34" i="3"/>
  <c r="Q220" i="4"/>
  <c r="C10" i="3"/>
  <c r="J9" i="4"/>
  <c r="Q188" i="4"/>
  <c r="F26" i="3" s="1"/>
  <c r="Q10" i="4"/>
  <c r="P221" i="4"/>
  <c r="A14" i="1"/>
  <c r="A11" i="1"/>
  <c r="Q145" i="4"/>
  <c r="F19" i="3" s="1"/>
  <c r="A15" i="1"/>
  <c r="A12" i="1"/>
  <c r="P159" i="4"/>
  <c r="E16" i="3"/>
  <c r="P129" i="4"/>
  <c r="E17" i="3" s="1"/>
  <c r="C24" i="3"/>
  <c r="J157" i="4"/>
  <c r="Q159" i="4"/>
  <c r="A6" i="1" a="1"/>
  <c r="A6" i="1" s="1"/>
  <c r="A10" i="1" s="1"/>
  <c r="D24" i="3"/>
  <c r="L157" i="4"/>
  <c r="P87" i="4"/>
  <c r="E12" i="3" s="1"/>
  <c r="N6" i="4"/>
  <c r="L8" i="4"/>
  <c r="D9" i="3"/>
  <c r="J220" i="4"/>
  <c r="C34" i="3"/>
  <c r="G23" i="3"/>
  <c r="T156" i="4"/>
  <c r="G22" i="3" s="1"/>
  <c r="D33" i="3"/>
  <c r="L219" i="4"/>
  <c r="Q123" i="4"/>
  <c r="F15" i="3" s="1"/>
  <c r="F16" i="3"/>
  <c r="E29" i="3"/>
  <c r="P207" i="4"/>
  <c r="E28" i="3" s="1"/>
  <c r="T7" i="4"/>
  <c r="G8" i="3"/>
  <c r="Q209" i="4"/>
  <c r="Q208" i="4" s="1"/>
  <c r="D28" i="1"/>
  <c r="C38" i="3"/>
  <c r="B39" i="3"/>
  <c r="C39" i="3"/>
  <c r="B38" i="3"/>
  <c r="E28" i="1"/>
  <c r="D29" i="1"/>
  <c r="E29" i="1"/>
  <c r="P123" i="4" l="1"/>
  <c r="E15" i="3" s="1"/>
  <c r="F29" i="1"/>
  <c r="C37" i="3"/>
  <c r="C40" i="3" s="1"/>
  <c r="E27" i="1"/>
  <c r="E30" i="1" s="1"/>
  <c r="F28" i="1"/>
  <c r="P158" i="4"/>
  <c r="E25" i="3"/>
  <c r="G7" i="3"/>
  <c r="T6" i="4"/>
  <c r="G6" i="3" s="1"/>
  <c r="C33" i="3"/>
  <c r="J219" i="4"/>
  <c r="L7" i="4"/>
  <c r="D8" i="3"/>
  <c r="F10" i="3"/>
  <c r="Q9" i="4"/>
  <c r="Q219" i="4"/>
  <c r="F33" i="3"/>
  <c r="D23" i="3"/>
  <c r="L156" i="4"/>
  <c r="D22" i="3" s="1"/>
  <c r="J8" i="4"/>
  <c r="C9" i="3"/>
  <c r="F29" i="3"/>
  <c r="Q207" i="4"/>
  <c r="F28" i="3" s="1"/>
  <c r="E34" i="3"/>
  <c r="P220" i="4"/>
  <c r="Q158" i="4"/>
  <c r="F25" i="3"/>
  <c r="J156" i="4"/>
  <c r="C22" i="3" s="1"/>
  <c r="C23" i="3"/>
  <c r="D32" i="3"/>
  <c r="L218" i="4"/>
  <c r="D31" i="3" s="1"/>
  <c r="P9" i="4"/>
  <c r="A13" i="1"/>
  <c r="A16" i="1"/>
  <c r="F32" i="3" l="1"/>
  <c r="Q218" i="4"/>
  <c r="F31" i="3" s="1"/>
  <c r="P8" i="4"/>
  <c r="E9" i="3"/>
  <c r="D7" i="3"/>
  <c r="L6" i="4"/>
  <c r="D6" i="3" s="1"/>
  <c r="F24" i="3"/>
  <c r="Q157" i="4"/>
  <c r="E24" i="3"/>
  <c r="P157" i="4"/>
  <c r="C32" i="3"/>
  <c r="J218" i="4"/>
  <c r="C31" i="3" s="1"/>
  <c r="P219" i="4"/>
  <c r="E33" i="3"/>
  <c r="C8" i="3"/>
  <c r="J7" i="4"/>
  <c r="F9" i="3"/>
  <c r="Q8" i="4"/>
  <c r="P156" i="4" l="1"/>
  <c r="E22" i="3" s="1"/>
  <c r="E23" i="3"/>
  <c r="P7" i="4"/>
  <c r="E8" i="3"/>
  <c r="E32" i="3"/>
  <c r="P218" i="4"/>
  <c r="E31" i="3" s="1"/>
  <c r="C7" i="3"/>
  <c r="J6" i="4"/>
  <c r="C6" i="3" s="1"/>
  <c r="F23" i="3"/>
  <c r="Q156" i="4"/>
  <c r="F22" i="3" s="1"/>
  <c r="Q7" i="4"/>
  <c r="F8" i="3"/>
  <c r="F7" i="3" l="1"/>
  <c r="Q6" i="4"/>
  <c r="F6" i="3" s="1"/>
  <c r="E7" i="3"/>
  <c r="P6" i="4"/>
  <c r="E6" i="3" s="1"/>
</calcChain>
</file>

<file path=xl/sharedStrings.xml><?xml version="1.0" encoding="utf-8"?>
<sst xmlns="http://schemas.openxmlformats.org/spreadsheetml/2006/main" count="607" uniqueCount="276">
  <si>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</si>
  <si>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</si>
  <si>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</si>
  <si>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</si>
  <si>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</si>
  <si>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</si>
  <si>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</si>
  <si>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</si>
  <si>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</si>
  <si>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</si>
  <si>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</si>
  <si>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</si>
  <si>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</si>
  <si>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</si>
  <si>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</si>
  <si>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</si>
  <si>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</si>
  <si>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</si>
  <si>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</si>
  <si>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</si>
  <si>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</si>
  <si>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</si>
  <si>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</si>
  <si>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</si>
  <si>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</si>
  <si>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</si>
  <si>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</si>
  <si>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</si>
  <si>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</si>
  <si>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</si>
  <si>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</si>
  <si>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Zakázka:</t>
  </si>
  <si>
    <t>Havlovice - Zelenov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</si>
  <si>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</si>
  <si>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</si>
  <si>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</si>
  <si>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</si>
  <si>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</si>
  <si>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</si>
  <si>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</si>
  <si>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</si>
  <si>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</si>
  <si>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</si>
  <si>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</si>
  <si>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</si>
  <si>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</si>
  <si>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</si>
  <si>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</si>
  <si>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</si>
  <si>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</si>
  <si>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</si>
  <si>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</si>
  <si>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</si>
  <si>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01.</t>
  </si>
  <si>
    <t>Výstavba MVN</t>
  </si>
  <si>
    <t>02.</t>
  </si>
  <si>
    <t>Výstavba tůně</t>
  </si>
  <si>
    <t>03.</t>
  </si>
  <si>
    <t>VRN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</si>
  <si>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</si>
  <si>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</si>
  <si>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</si>
  <si>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</si>
  <si>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</si>
  <si>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</si>
  <si>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</si>
  <si>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</si>
  <si>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</si>
  <si>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</si>
  <si>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</si>
  <si>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</si>
  <si>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</si>
  <si>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S/01.</t>
  </si>
  <si>
    <t>01.: Výstavba MVN</t>
  </si>
  <si>
    <t>S/01./01..</t>
  </si>
  <si>
    <t>01..: Výstavba MVN</t>
  </si>
  <si>
    <t>S/01./01../H</t>
  </si>
  <si>
    <t>H: Práce HSV</t>
  </si>
  <si>
    <t>S/01./01../H/001</t>
  </si>
  <si>
    <t>001: Zemní práce</t>
  </si>
  <si>
    <t>S/01./01../H/003</t>
  </si>
  <si>
    <t>003: Svislé a kompletní konstrukce</t>
  </si>
  <si>
    <t>S/01./01../H/004</t>
  </si>
  <si>
    <t>004: Vodorovné konstrukce</t>
  </si>
  <si>
    <t>S/01./01../H/008</t>
  </si>
  <si>
    <t>008: Vedení dálková a přípojná</t>
  </si>
  <si>
    <t>S/01./01../H/099</t>
  </si>
  <si>
    <t>099: Přesun hmot a manipulace se sutí</t>
  </si>
  <si>
    <t>S/01./01../HSV</t>
  </si>
  <si>
    <t>HSV: Práce a dodávky HSV</t>
  </si>
  <si>
    <t>S/01./01../HSV/1</t>
  </si>
  <si>
    <t>1: Zemní práce</t>
  </si>
  <si>
    <t>S/01./01../HSV/3</t>
  </si>
  <si>
    <t>3: Svislé a kompletní konstrukce</t>
  </si>
  <si>
    <t>S/01./01../HSV/8</t>
  </si>
  <si>
    <t>8: Trubní vedení</t>
  </si>
  <si>
    <t>S/01./01../P</t>
  </si>
  <si>
    <t>P: Práce PSV</t>
  </si>
  <si>
    <t>S/01./01../P/711</t>
  </si>
  <si>
    <t>711: Izolace proti vodě, vlhkosti a plynu</t>
  </si>
  <si>
    <t>S/01./01../P/784</t>
  </si>
  <si>
    <t>784: Malby a tapety</t>
  </si>
  <si>
    <t>S/02.</t>
  </si>
  <si>
    <t>02.: Výstavba tůně</t>
  </si>
  <si>
    <t>S/02./02..</t>
  </si>
  <si>
    <t>02..: Výstavba tůně</t>
  </si>
  <si>
    <t>S/02./02../H</t>
  </si>
  <si>
    <t>S/02./02../H/001</t>
  </si>
  <si>
    <t>S/02./02../H/004</t>
  </si>
  <si>
    <t>S/02./02../H/099</t>
  </si>
  <si>
    <t>S/02./02../HSV</t>
  </si>
  <si>
    <t>S/02./02../HSV/1</t>
  </si>
  <si>
    <t>S/02./02../HSV/4</t>
  </si>
  <si>
    <t>4: Vodorovné konstrukce</t>
  </si>
  <si>
    <t>S/03.</t>
  </si>
  <si>
    <t>03.: VRN</t>
  </si>
  <si>
    <t>S/03./03..</t>
  </si>
  <si>
    <t>03..: VRN</t>
  </si>
  <si>
    <t>S/03./03../vrn</t>
  </si>
  <si>
    <t>vrn: Vedlejší rozpočtové náklady</t>
  </si>
  <si>
    <t>S/03./03../vrn/vrn.</t>
  </si>
  <si>
    <t>vrn.: Vedlejší rozpočtové náklady</t>
  </si>
  <si>
    <t>Havlovice - Zelenov - Nabídka</t>
  </si>
  <si>
    <t xml:space="preserve"> </t>
  </si>
  <si>
    <t>Stavba</t>
  </si>
  <si>
    <t>Objekt</t>
  </si>
  <si>
    <t>Podobjekt</t>
  </si>
  <si>
    <t>Skupina</t>
  </si>
  <si>
    <t>Oddíl</t>
  </si>
  <si>
    <t>SP</t>
  </si>
  <si>
    <t>111251103</t>
  </si>
  <si>
    <t>Odstranění křovin a stromů průměru kmene do 100 mm i s kořeny sklonu terénu do 1:5 z celkové plochy přes 500 m2 strojně</t>
  </si>
  <si>
    <t>m2</t>
  </si>
  <si>
    <t>Odstranění křovin a stromů s odstraněním kořenů strojně průměru kmene do 100 mm v rovině nebo ve svahu sklonu terénu do 1:5, při celkové ploše přes 500 m2</t>
  </si>
  <si>
    <t>121103111</t>
  </si>
  <si>
    <t>Skrývka zemin schopných zúrodnění v rovině a svahu do 1:5</t>
  </si>
  <si>
    <t>m3</t>
  </si>
  <si>
    <t>Skrývka zemin schopných zúrodnění v rovině a ve sklonu do 1:5</t>
  </si>
  <si>
    <t>122251106</t>
  </si>
  <si>
    <t>Odkopávky a prokopávky nezapažené v hornině třídy těžitelnosti I skupiny 3 objem do 5000 m3 strojně</t>
  </si>
  <si>
    <t>Odkopávky a prokopávky nezapažené strojně v hornině třídy těžitelnosti I skupiny 3 přes 1 000 do 5 000 m3</t>
  </si>
  <si>
    <t>"MVN hráz"</t>
  </si>
  <si>
    <t>1000</t>
  </si>
  <si>
    <t>"zavazující ostruha"</t>
  </si>
  <si>
    <t>30*3*1</t>
  </si>
  <si>
    <t>"nádrž zátopa"</t>
  </si>
  <si>
    <t>850</t>
  </si>
  <si>
    <t>"hráz"</t>
  </si>
  <si>
    <t>380</t>
  </si>
  <si>
    <t>"kamenná patka návodního líce"</t>
  </si>
  <si>
    <t>30*0,25</t>
  </si>
  <si>
    <t>"kamenná patka vzdušného svahu"</t>
  </si>
  <si>
    <t>70*0,25</t>
  </si>
  <si>
    <t>"základ požeráku"</t>
  </si>
  <si>
    <t>1,5*1,5*1,1</t>
  </si>
  <si>
    <t>Součet</t>
  </si>
  <si>
    <t>124253101</t>
  </si>
  <si>
    <t>Vykopávky pro koryta vodotečí v hornině třídy těžitelnosti I skupiny 3 objem do 1000 m3 strojně</t>
  </si>
  <si>
    <t>Vykopávky pro koryta vodotečí strojně v hornině třídy těžitelnosti I skupiny 3 přes 100 do 1 000 m3</t>
  </si>
  <si>
    <t>122251406</t>
  </si>
  <si>
    <t>Vykopávky v zemníku na suchu v hornině třídy těžitelnosti I skupiny 3 objem do 5000 m3 strojně</t>
  </si>
  <si>
    <t>Vykopávky v zemnících na suchu strojně zapažených i nezapažených v hornině třídy těžitelnosti I skupiny 3 přes 1 000 do 5 000 m3</t>
  </si>
  <si>
    <t>162251102</t>
  </si>
  <si>
    <t>Vodorovné přemístění přes 20 do 50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</si>
  <si>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</si>
  <si>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162351104</t>
  </si>
  <si>
    <t>Vodorovné přemístění přes 500 do 1000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</si>
  <si>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500 do 1 000 m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</si>
  <si>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</si>
  <si>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</si>
  <si>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 hornin třídy těžitelnosti I, skupiny 1 až 3</t>
  </si>
  <si>
    <t>171103201</t>
  </si>
  <si>
    <t>Uložení sypanin z horniny třídy těžitelnosti I a II skupiny 1 až 4 do hrází nádrží se zhutněním 100 % PS C s příměsí jílu do 20 %</t>
  </si>
  <si>
    <t>Uložení netříděných sypanin do zemních hrází z hornin třídy těžitelnosti I a II, skupiny 1 až 4 pro jakoukoliv šířku koruny přehradních a jiných vodních nádrží se zhutněním do 100 % PS - koef. C s příměsí jílové hlíny do 20 % objemu</t>
  </si>
  <si>
    <t>181451122</t>
  </si>
  <si>
    <t>Založení lučního trávníku výsevem pl přes 1000 m2 ve svahu přes 1:5 do 1:2</t>
  </si>
  <si>
    <t>Založení trávníku na půdě předem připravené plochy přes 1000 m2 výsevem včetně utažení lučního na svahu přes 1:5 do 1:2</t>
  </si>
  <si>
    <t>182251101</t>
  </si>
  <si>
    <t>Svahování násypů strojně</t>
  </si>
  <si>
    <t>Svahování trvalých svahů do projektovaných profilů strojně s potřebným přemístěním výkopku při svahování násypů v jakékoliv hornině</t>
  </si>
  <si>
    <t>182351135</t>
  </si>
  <si>
    <t>Rozprostření ornice pl přes 500 m2 ve svahu přes 1:5 tl vrstvy přes 250 do 300 mm strojně</t>
  </si>
  <si>
    <t>Rozprostření a urovnání ornice ve svahu sklonu přes 1:5 strojně při souvislé ploše přes 500 m2, tl. vrstvy přes 250 do 300 mm</t>
  </si>
  <si>
    <t>X2711</t>
  </si>
  <si>
    <t>Těžba zeminy vhodné pro stavbu hráze</t>
  </si>
  <si>
    <t>místo odběru zeminy "zemníku" určuje investor</t>
  </si>
  <si>
    <t>X2712</t>
  </si>
  <si>
    <t xml:space="preserve">Doprava vhodné zeminy pro stavbu hráze </t>
  </si>
  <si>
    <t>321213345</t>
  </si>
  <si>
    <t>Zdivo nadzákladové z lomového kamene vodních staveb obkladní s vyspárováním</t>
  </si>
  <si>
    <t>Zdivo nadzákladové z lomového kamene vodních staveb přehrad, jezů a plavebních komor, spodní stavby vodních elektráren, odběrných věží a výpustných zařízení, opěrných zdí, šachet, šachtic a ostatních konstrukcí obkladní z lomového kamene lomařsky upraveného s vyspárováním, na cementovou maltu</t>
  </si>
  <si>
    <t>321311116</t>
  </si>
  <si>
    <t>Konstrukce vodních staveb z betonu prostého mrazuvzdorného tř. C 30/37</t>
  </si>
  <si>
    <t>Konstrukce vodních staveb z betonu přehrad, jezů a plavebních komor, spodní stavby vodních elektráren, jader přehrad, odběrných věží a výpustných zařízení, opěrných zdí, šachet, šachtic a ostatních konstrukcí prostého pro prostředí s mrazovými cykly tř. C 30/37</t>
  </si>
  <si>
    <t>359901211</t>
  </si>
  <si>
    <t>Monitoring stoky jakékoli výšky na nové kanalizaci</t>
  </si>
  <si>
    <t>m</t>
  </si>
  <si>
    <t>Monitoring stok (kamerový systém) jakékoli výšky nová kanalizace</t>
  </si>
  <si>
    <t>452311131</t>
  </si>
  <si>
    <t>Podkladní desky z betonu prostého bez zvýšených nároků na prostředí tř. C 12/15 otevřený výkop</t>
  </si>
  <si>
    <t>Podkladní a zajišťovací konstrukce z betonu prostého v otevřeném výkopu bez zvýšených nároků na prostředí desky pod potrubí, stoky a drobné objekty z betonu tř. C 12/15</t>
  </si>
  <si>
    <t>457572111</t>
  </si>
  <si>
    <t>Filtrační vrstvy ze štěrkopísku se zhutněním frakce od 0 až 8 do 0 až 32 mm</t>
  </si>
  <si>
    <t>Filtrační vrstvy jakékoliv tloušťky a sklonu ze štěrkopísků se zhutněním do 10 pojezdů/m3, frakce od 0-8 do 0-32 mm</t>
  </si>
  <si>
    <t>461211711</t>
  </si>
  <si>
    <t>Patka z lomového kamene pro dlažbu na sucho bez výplně spár</t>
  </si>
  <si>
    <t>Patka z lomového kamene lomařsky upraveného pro dlažbu zděná na sucho bez výplně spár</t>
  </si>
  <si>
    <t>462512270</t>
  </si>
  <si>
    <t>Zához z lomového kamene s proštěrkováním z terénu hmotnost do 200 kg</t>
  </si>
  <si>
    <t>Zához z lomového kamene neupraveného záhozového s proštěrkováním z terénu, hmotnosti jednotlivých kamenů do 200 kg</t>
  </si>
  <si>
    <t>462519002</t>
  </si>
  <si>
    <t>Příplatek za urovnání ploch záhozu z lomového kamene hmotnost do 200 kg</t>
  </si>
  <si>
    <t>Zához z lomového kamene neupraveného záhozového Příplatek k cenám za urovnání viditelných ploch záhozu z kamene, hmotnosti jednotlivých kamenů do 200 kg</t>
  </si>
  <si>
    <t>463212111</t>
  </si>
  <si>
    <t>Rovnanina z lomového kamene upraveného s vyklínováním spár úlomky kamene</t>
  </si>
  <si>
    <t>Rovnanina z lomového kamene upraveného, tříděného jakékoliv tloušťky rovnaniny s vyklínováním spár a dutin úlomky kamene</t>
  </si>
  <si>
    <t>871370410</t>
  </si>
  <si>
    <t>Montáž kanalizačního potrubí korugovaného SN 10 z polypropylenu DN 300</t>
  </si>
  <si>
    <t>Montáž kanalizačního potrubí z plastů z polypropylenu PP korugovaného nebo žebrovaného SN 10 DN 300</t>
  </si>
  <si>
    <t>894608211</t>
  </si>
  <si>
    <t>Výztuž šachet ze svařovaných sítí typu Kari</t>
  </si>
  <si>
    <t>t</t>
  </si>
  <si>
    <t>899623181</t>
  </si>
  <si>
    <t>Obetonování potrubí nebo zdiva stok betonem prostým tř. C 30/37 v otevřeném výkopu</t>
  </si>
  <si>
    <t>Obetonování potrubí nebo zdiva stok betonem prostým v otevřeném výkopu, betonem tř. C 30/37</t>
  </si>
  <si>
    <t>998332011</t>
  </si>
  <si>
    <t>Přesun hmot pro úpravy vodních toků a kanály</t>
  </si>
  <si>
    <t>Přesun hmot pro úpravy vodních toků a kanály, hráze rybníků apod. dopravní vzdálenost do 500 m</t>
  </si>
  <si>
    <t>H</t>
  </si>
  <si>
    <t>00572474</t>
  </si>
  <si>
    <t>osivo směs travní krajinná-svahová</t>
  </si>
  <si>
    <t>kg</t>
  </si>
  <si>
    <t>SUB</t>
  </si>
  <si>
    <t>R1</t>
  </si>
  <si>
    <t>Osazení a dodání prefabrikovaného železobetonového požeráku</t>
  </si>
  <si>
    <t>kus</t>
  </si>
  <si>
    <t>R2</t>
  </si>
  <si>
    <t>Vodočetná lať dl. 2,6m - dodávka vč montáže</t>
  </si>
  <si>
    <t>ks</t>
  </si>
  <si>
    <t>R3</t>
  </si>
  <si>
    <t>Dodávka a montáž ocelové lávky k požeráku dl. 6m, š. 0,7m, v. 1,1m</t>
  </si>
  <si>
    <t>28617046</t>
  </si>
  <si>
    <t>trubka kanalizační PP korugovaná DN 300x6000mm SN10</t>
  </si>
  <si>
    <t>711161389</t>
  </si>
  <si>
    <t>Izolace proti zemní vlhkosti nopovou fólií utěsnění spár tmelem elastickým</t>
  </si>
  <si>
    <t>Izolace proti zemní vlhkosti a beztlakové vodě nopovými fóliemi ostatní utěsnění spár tmelem elastickým</t>
  </si>
  <si>
    <t>784181001</t>
  </si>
  <si>
    <t>Jednonásobné pačokování v místnostech v do 3,80 m</t>
  </si>
  <si>
    <t>Pačokování jednonásobné v místnostech výšky do 3,80 m</t>
  </si>
  <si>
    <t>122251104</t>
  </si>
  <si>
    <t>Odkopávky a prokopávky nezapažené v hornině třídy těžitelnosti I skupiny 3 objem do 500 m3 strojně</t>
  </si>
  <si>
    <t>Odkopávky a prokopávky nezapažené strojně v hornině třídy těžitelnosti I skupiny 3 přes 100 do 500 m3</t>
  </si>
  <si>
    <t>457971111</t>
  </si>
  <si>
    <t>Zřízení vrstvy z geotextilie o sklonu do 10° š do 3 m</t>
  </si>
  <si>
    <t>Zřízení vrstvy z geotextilie s přesahem bez připevnění k podkladu, s potřebným dočasným zatěžováním včetně zakotvení okraje o sklonu do 10°, šířky geotextilie do 3 m</t>
  </si>
  <si>
    <t>69311031</t>
  </si>
  <si>
    <t>geotextilie tkaná separační, filtrační, výztužná PP pevnost v tahu 10kN/m</t>
  </si>
  <si>
    <t>01 VRN</t>
  </si>
  <si>
    <t>Převedení vody po celou dobu stavby, zbudování hrázky a odstranění</t>
  </si>
  <si>
    <t>kpl</t>
  </si>
  <si>
    <t>02 VRN</t>
  </si>
  <si>
    <t>Zajištění a provedení zkoušek, rozborů a atestů nutných pro řádné provádění a dokončení díla dle PD</t>
  </si>
  <si>
    <t>03 VRN</t>
  </si>
  <si>
    <t>Vytýčení stavby</t>
  </si>
  <si>
    <t>04 VRN</t>
  </si>
  <si>
    <t>Zajištění a zabezpečení staveniště, zřízení a likvidace staveniště vč. prístupů, skl. atd.</t>
  </si>
  <si>
    <t>05 VRN</t>
  </si>
  <si>
    <t>Zajištění umístění štítku o povolení stavby a stejnopisu, zahájení prací, oblastní inspektorát práce na viditelném místě</t>
  </si>
  <si>
    <t>06 VRN</t>
  </si>
  <si>
    <t>Provedení opatření vyplývajícího z havarijního a protipovodňového plánu</t>
  </si>
  <si>
    <t>07 VRN</t>
  </si>
  <si>
    <t>Prozatimní sjezdy</t>
  </si>
  <si>
    <t>08 VRN</t>
  </si>
  <si>
    <t>Protokolární předání stavbou dotčených pozemků a komunikací zpět jejich vlastníkům</t>
  </si>
  <si>
    <t>09 VRN</t>
  </si>
  <si>
    <t>Zpracování a předání DSPS 3 paré + 1 CD, ZSPS 3 paré +1 CD, fotodokumentace, geodetické práce po výstavbě, geometrický plán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</si>
</sst>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yyyy"/>
  </numFmts>
  <fonts count="28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6" fillId="0" borderId="0" xfId="0" applyFont="1"/>
    <xf numFmtId="0" fontId="4" fillId="0" borderId="0" xfId="0" applyFont="1"/>
    <xf numFmtId="0" fontId="17" fillId="0" borderId="0" xfId="0" applyFont="1"/>
    <xf numFmtId="0" fontId="18" fillId="0" borderId="0" xfId="0" applyFont="1"/>
    <xf numFmtId="0" fontId="16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1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2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2" fillId="0" borderId="0" xfId="0" applyNumberFormat="1" applyFont="1" applyAlignment="1">
      <alignment horizontal="left" vertical="top"/>
    </xf>
    <xf numFmtId="167" fontId="22" fillId="0" borderId="0" xfId="0" applyNumberFormat="1" applyFont="1" applyAlignment="1">
      <alignment horizontal="left" vertical="top"/>
    </xf>
    <xf numFmtId="0" fontId="19" fillId="0" borderId="0" xfId="0" applyFont="1" applyAlignment="1">
      <alignment horizontal="right" vertical="top"/>
    </xf>
    <xf numFmtId="167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4" fillId="0" borderId="5" xfId="0" applyFont="1" applyBorder="1" applyAlignment="1">
      <alignment horizontal="center"/>
    </xf>
    <xf numFmtId="49" fontId="22" fillId="0" borderId="6" xfId="0" applyNumberFormat="1" applyFont="1" applyBorder="1" applyAlignment="1">
      <alignment horizontal="left" vertical="top" wrapText="1"/>
    </xf>
    <xf numFmtId="49" fontId="22" fillId="0" borderId="7" xfId="0" applyNumberFormat="1" applyFont="1" applyBorder="1" applyAlignment="1">
      <alignment horizontal="left" vertical="top" wrapText="1"/>
    </xf>
    <xf numFmtId="49" fontId="22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13" fillId="0" borderId="10" xfId="0" applyNumberFormat="1" applyFont="1" applyBorder="1"/>
    <xf numFmtId="49" fontId="22" fillId="0" borderId="12" xfId="0" applyNumberFormat="1" applyFont="1" applyBorder="1" applyAlignment="1">
      <alignment horizontal="left" vertical="top" wrapText="1"/>
    </xf>
    <xf numFmtId="49" fontId="22" fillId="0" borderId="13" xfId="0" applyNumberFormat="1" applyFont="1" applyBorder="1" applyAlignment="1">
      <alignment horizontal="left" vertical="top" wrapText="1"/>
    </xf>
    <xf numFmtId="49" fontId="22" fillId="0" borderId="3" xfId="0" applyNumberFormat="1" applyFont="1" applyBorder="1" applyAlignment="1">
      <alignment horizontal="left" vertical="top" wrapText="1"/>
    </xf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5" fillId="0" borderId="0" xfId="0" applyFont="1"/>
    <xf numFmtId="164" fontId="22" fillId="0" borderId="0" xfId="0" applyNumberFormat="1" applyFont="1" applyAlignment="1">
      <alignment horizontal="right" vertical="top"/>
    </xf>
    <xf numFmtId="0" fontId="22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6" fillId="0" borderId="0" xfId="0" applyFont="1"/>
    <xf numFmtId="0" fontId="27" fillId="0" borderId="0" xfId="0" applyFont="1"/>
    <xf numFmtId="0" fontId="6" fillId="0" borderId="1" xfId="0" applyFont="1" applyBorder="1" applyAlignment="1">
      <alignment horizontal="right" vertical="top"/>
    </xf>
    <xf numFmtId="164" fontId="22" fillId="0" borderId="1" xfId="0" applyNumberFormat="1" applyFont="1" applyBorder="1" applyAlignment="1">
      <alignment horizontal="right" vertical="top"/>
    </xf>
    <xf numFmtId="0" fontId="22" fillId="0" borderId="1" xfId="0" applyFont="1" applyBorder="1" applyAlignment="1">
      <alignment horizontal="left" vertical="top"/>
    </xf>
    <xf numFmtId="0" fontId="18" fillId="0" borderId="0" xfId="0" applyFont="1" applyAlignment="1">
      <alignment horizontal="left"/>
    </xf>
    <xf numFmtId="49" fontId="18" fillId="0" borderId="0" xfId="0" applyNumberFormat="1" applyFont="1" applyAlignment="1">
      <alignment horizontal="left"/>
    </xf>
    <xf numFmtId="0" fontId="22" fillId="0" borderId="14" xfId="0" applyFont="1" applyBorder="1" applyAlignment="1">
      <alignment horizontal="left" vertical="top"/>
    </xf>
    <xf numFmtId="49" fontId="22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3"/>
    </xf>
    <xf numFmtId="0" fontId="14" fillId="0" borderId="0" xfId="0" applyFont="1" applyAlignment="1">
      <alignment horizontal="right" vertical="top"/>
    </xf>
    <xf numFmtId="49" fontId="14" fillId="0" borderId="0" xfId="0" applyNumberFormat="1" applyFont="1" applyAlignment="1">
      <alignment horizontal="left" vertical="top" wrapText="1" indent="4"/>
    </xf>
    <xf numFmtId="164" fontId="14" fillId="0" borderId="0" xfId="0" applyNumberFormat="1" applyFont="1" applyAlignment="1">
      <alignment horizontal="right" vertical="top"/>
    </xf>
    <xf numFmtId="166" fontId="14" fillId="0" borderId="0" xfId="0" applyNumberFormat="1" applyFont="1" applyAlignment="1">
      <alignment horizontal="right" vertical="top"/>
    </xf>
    <xf numFmtId="1" fontId="14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6" fontId="14" fillId="0" borderId="0" xfId="0" applyNumberFormat="1" applyFont="1"/>
    <xf numFmtId="165" fontId="14" fillId="0" borderId="0" xfId="0" applyNumberFormat="1" applyFont="1"/>
    <xf numFmtId="164" fontId="14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5" fillId="0" borderId="0" xfId="0" applyFont="1"/>
    <xf numFmtId="1" fontId="15" fillId="0" borderId="0" xfId="0" applyNumberFormat="1" applyFont="1"/>
    <xf numFmtId="49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/>
    <xf numFmtId="164" fontId="15" fillId="0" borderId="0" xfId="0" applyNumberFormat="1" applyFont="1"/>
    <xf numFmtId="166" fontId="15" fillId="0" borderId="0" xfId="0" applyNumberFormat="1" applyFont="1"/>
    <xf numFmtId="49" fontId="15" fillId="0" borderId="0" xfId="0" applyNumberFormat="1" applyFont="1" applyAlignment="1">
      <alignment horizontal="right" vertical="top"/>
    </xf>
    <xf numFmtId="0" fontId="24" fillId="0" borderId="5" xfId="0" applyFont="1" applyBorder="1" applyAlignment="1">
      <alignment horizontal="center"/>
    </xf>
    <xf numFmtId="49" fontId="22" fillId="0" borderId="7" xfId="0" applyNumberFormat="1" applyFont="1" applyBorder="1" applyAlignment="1">
      <alignment horizontal="left" vertical="top" wrapText="1"/>
    </xf>
    <xf numFmtId="49" fontId="22" fillId="0" borderId="8" xfId="0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49" fontId="22" fillId="0" borderId="0" xfId="0" applyNumberFormat="1" applyFont="1" applyAlignment="1">
      <alignment horizontal="right" vertical="top" wrapText="1"/>
    </xf>
    <xf numFmtId="0" fontId="16" fillId="0" borderId="0" xfId="0" applyFont="1" applyAlignment="1">
      <alignment horizontal="center"/>
    </xf>
    <xf numFmtId="49" fontId="22" fillId="0" borderId="0" xfId="0" applyNumberFormat="1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1"/>
  <sheetViews>
    <sheetView showGridLines="0" tabSelected="1" topLeftCell="B1" zoomScaleNormal="100" workbookViewId="0">
      <selection activeCell="D13" sqref="D13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164" t="s">
        <v>27</v>
      </c>
      <c r="D2" s="164"/>
      <c r="E2" s="164"/>
      <c r="F2" s="164"/>
      <c r="J2" s="16" t="s">
        <v>28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168" t="s">
        <v>29</v>
      </c>
      <c r="E4" s="168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30</v>
      </c>
      <c r="D6" s="166"/>
      <c r="E6" s="167"/>
      <c r="F6" s="167"/>
      <c r="H6" s="24"/>
    </row>
    <row r="7" spans="1:10" s="13" customFormat="1" ht="12" x14ac:dyDescent="0.2">
      <c r="A7" s="13">
        <f>SUMIF(GROUP_ID,"",ITEM_PRICES)</f>
        <v>0</v>
      </c>
      <c r="C7" s="25" t="s">
        <v>31</v>
      </c>
      <c r="D7" s="165" t="s">
        <v>32</v>
      </c>
      <c r="E7" s="165"/>
      <c r="F7" s="165"/>
      <c r="H7" s="24"/>
      <c r="J7" s="27" t="str">
        <f>D7</f>
        <v>Havlovice - Zelenov</v>
      </c>
    </row>
    <row r="8" spans="1:10" s="13" customFormat="1" ht="12" x14ac:dyDescent="0.2">
      <c r="A8" s="13">
        <f>IF(ISNUMBER($A$4),SUMIF(VAT_RATES,$A$4,ITEM_PRICES),0)</f>
        <v>0</v>
      </c>
      <c r="C8" s="28" t="s">
        <v>33</v>
      </c>
      <c r="D8" s="165"/>
      <c r="E8" s="165"/>
      <c r="F8" s="165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34</v>
      </c>
      <c r="D9" s="165" t="s">
        <v>35</v>
      </c>
      <c r="E9" s="165"/>
      <c r="F9" s="165"/>
      <c r="H9" s="24"/>
      <c r="J9" s="27" t="str">
        <f>D9</f>
        <v>Nabídka</v>
      </c>
    </row>
    <row r="10" spans="1:10" s="13" customFormat="1" ht="12" x14ac:dyDescent="0.2">
      <c r="A10" s="13">
        <f>IF(ISNUMBER($A$6),SUMIF(VAT_RATES,$A$6,ITEM_PRICES),0)</f>
        <v>0</v>
      </c>
      <c r="C10" s="28" t="s">
        <v>36</v>
      </c>
      <c r="D10" s="165"/>
      <c r="E10" s="165"/>
      <c r="F10" s="165"/>
      <c r="H10" s="24"/>
      <c r="J10" s="27">
        <f>D10</f>
        <v>0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37</v>
      </c>
      <c r="D11" s="26"/>
      <c r="E11" s="28" t="s">
        <v>38</v>
      </c>
      <c r="F11" s="29"/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39</v>
      </c>
      <c r="D12" s="30"/>
      <c r="E12" s="28" t="s">
        <v>40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41</v>
      </c>
      <c r="D14" s="34" t="s">
        <v>42</v>
      </c>
      <c r="E14" s="34" t="s">
        <v>43</v>
      </c>
      <c r="F14" s="34" t="s">
        <v>44</v>
      </c>
      <c r="H14" s="6"/>
    </row>
    <row r="15" spans="1:10" s="13" customFormat="1" ht="12" x14ac:dyDescent="0.2">
      <c r="A15" s="13" t="str">
        <f>IF($A9=0,"",$A9*$A5/100)</f>
        <v/>
      </c>
      <c r="C15" s="35" t="s">
        <v>45</v>
      </c>
      <c r="D15" s="36" t="s">
        <v>45</v>
      </c>
      <c r="E15" s="36" t="s">
        <v>45</v>
      </c>
      <c r="F15" s="37" t="s">
        <v>45</v>
      </c>
      <c r="H15" s="24"/>
    </row>
    <row r="16" spans="1:10" x14ac:dyDescent="0.15">
      <c r="A16" s="10" t="str">
        <f>IF($A10=0,"",$A10*$A6/100)</f>
        <v/>
      </c>
      <c r="C16" s="38"/>
      <c r="D16" s="38"/>
      <c r="E16" s="38"/>
      <c r="F16" s="38"/>
      <c r="H16" s="6"/>
    </row>
    <row r="17" spans="1:8" ht="11.25" x14ac:dyDescent="0.2">
      <c r="A17" s="6"/>
      <c r="B17" s="6"/>
      <c r="C17" s="34" t="s">
        <v>46</v>
      </c>
      <c r="D17" s="159" t="s">
        <v>47</v>
      </c>
      <c r="E17" s="159"/>
      <c r="F17" s="159"/>
      <c r="H17" s="6"/>
    </row>
    <row r="18" spans="1:8" s="13" customFormat="1" ht="12" x14ac:dyDescent="0.2">
      <c r="C18" s="35" t="s">
        <v>45</v>
      </c>
      <c r="D18" s="160" t="s">
        <v>45</v>
      </c>
      <c r="E18" s="160"/>
      <c r="F18" s="161"/>
      <c r="H18" s="24"/>
    </row>
    <row r="19" spans="1:8" x14ac:dyDescent="0.15">
      <c r="C19" s="39"/>
      <c r="D19" s="39"/>
      <c r="E19" s="39"/>
      <c r="F19" s="39"/>
      <c r="H19" s="6"/>
    </row>
    <row r="20" spans="1:8" s="1" customFormat="1" ht="15.75" x14ac:dyDescent="0.25">
      <c r="C20" s="162" t="s">
        <v>48</v>
      </c>
      <c r="D20" s="162"/>
      <c r="E20" s="162"/>
      <c r="F20" s="162"/>
    </row>
    <row r="21" spans="1:8" ht="11.25" x14ac:dyDescent="0.2">
      <c r="C21" s="34" t="s">
        <v>49</v>
      </c>
      <c r="D21" s="34" t="s">
        <v>50</v>
      </c>
      <c r="E21" s="34" t="s">
        <v>51</v>
      </c>
      <c r="F21" s="34" t="s">
        <v>52</v>
      </c>
      <c r="H21" s="6"/>
    </row>
    <row r="22" spans="1:8" s="13" customFormat="1" ht="12" x14ac:dyDescent="0.2">
      <c r="C22" s="40" t="s">
        <v>53</v>
      </c>
      <c r="D22" s="41" t="s">
        <v>54</v>
      </c>
      <c r="E22" s="41"/>
      <c r="F22" s="42"/>
      <c r="H22" s="24"/>
    </row>
    <row r="23" spans="1:8" s="13" customFormat="1" ht="12" x14ac:dyDescent="0.2">
      <c r="C23" s="40" t="s">
        <v>55</v>
      </c>
      <c r="D23" s="41" t="s">
        <v>56</v>
      </c>
      <c r="E23" s="41"/>
      <c r="F23" s="42"/>
      <c r="H23" s="24"/>
    </row>
    <row r="24" spans="1:8" s="13" customFormat="1" ht="12" x14ac:dyDescent="0.2">
      <c r="C24" s="40" t="s">
        <v>57</v>
      </c>
      <c r="D24" s="41" t="s">
        <v>58</v>
      </c>
      <c r="E24" s="41"/>
      <c r="F24" s="42"/>
      <c r="H24" s="24"/>
    </row>
    <row r="25" spans="1:8" x14ac:dyDescent="0.15">
      <c r="C25" s="38"/>
      <c r="D25" s="38"/>
      <c r="E25" s="38"/>
      <c r="F25" s="38"/>
      <c r="H25" s="6"/>
    </row>
    <row r="26" spans="1:8" s="13" customFormat="1" ht="12" x14ac:dyDescent="0.2">
      <c r="C26" s="28"/>
      <c r="D26" s="28" t="s">
        <v>59</v>
      </c>
      <c r="E26" s="43">
        <f ca="1">INDIRECT("A7")</f>
        <v>0</v>
      </c>
      <c r="F26" s="44" t="s">
        <v>60</v>
      </c>
      <c r="G26" s="45"/>
      <c r="H26" s="24"/>
    </row>
    <row r="27" spans="1:8" s="13" customFormat="1" ht="12" x14ac:dyDescent="0.2">
      <c r="C27" s="28"/>
      <c r="D27" s="28" t="s">
        <v>61</v>
      </c>
      <c r="E27" s="46">
        <f ca="1">SUM(E28:E29)</f>
        <v>0</v>
      </c>
      <c r="F27" s="47" t="str">
        <f>F26</f>
        <v>Kč</v>
      </c>
      <c r="G27" s="45"/>
      <c r="H27" s="24"/>
    </row>
    <row r="28" spans="1:8" s="14" customFormat="1" ht="11.25" x14ac:dyDescent="0.2">
      <c r="C28" s="48"/>
      <c r="D28" s="48" t="str">
        <f ca="1">INDIRECT("A11")</f>
        <v/>
      </c>
      <c r="E28" s="49" t="str">
        <f ca="1">INDIRECT("A14")</f>
        <v/>
      </c>
      <c r="F28" s="50" t="str">
        <f ca="1">IF(D28="","",F26)</f>
        <v/>
      </c>
      <c r="G28" s="51"/>
      <c r="H28" s="52"/>
    </row>
    <row r="29" spans="1:8" s="14" customFormat="1" ht="11.25" x14ac:dyDescent="0.2">
      <c r="C29" s="48"/>
      <c r="D29" s="48" t="str">
        <f ca="1">INDIRECT("A12")</f>
        <v/>
      </c>
      <c r="E29" s="49" t="str">
        <f ca="1">INDIRECT("A15")</f>
        <v/>
      </c>
      <c r="F29" s="50" t="str">
        <f ca="1">IF(D29="","",F26)</f>
        <v/>
      </c>
      <c r="G29" s="51"/>
      <c r="H29" s="52"/>
    </row>
    <row r="30" spans="1:8" s="13" customFormat="1" ht="12" x14ac:dyDescent="0.2">
      <c r="C30" s="53"/>
      <c r="D30" s="53" t="s">
        <v>62</v>
      </c>
      <c r="E30" s="54">
        <f ca="1">E26+E27</f>
        <v>0</v>
      </c>
      <c r="F30" s="55" t="str">
        <f>F26</f>
        <v>Kč</v>
      </c>
      <c r="G30" s="45"/>
      <c r="H30" s="24"/>
    </row>
    <row r="31" spans="1:8" s="15" customFormat="1" ht="11.25" x14ac:dyDescent="0.2">
      <c r="C31" s="56" t="s">
        <v>63</v>
      </c>
      <c r="D31" s="57"/>
      <c r="E31" s="56" t="s">
        <v>64</v>
      </c>
      <c r="F31" s="57"/>
    </row>
    <row r="32" spans="1:8" s="13" customFormat="1" ht="12" x14ac:dyDescent="0.2">
      <c r="C32" s="58" t="s">
        <v>65</v>
      </c>
      <c r="D32" s="59"/>
      <c r="E32" s="58" t="s">
        <v>65</v>
      </c>
      <c r="F32" s="59"/>
      <c r="H32" s="24"/>
    </row>
    <row r="33" spans="3:10" s="13" customFormat="1" ht="12" x14ac:dyDescent="0.2">
      <c r="C33" s="58" t="s">
        <v>66</v>
      </c>
      <c r="D33" s="59"/>
      <c r="E33" s="58" t="s">
        <v>66</v>
      </c>
      <c r="F33" s="59"/>
      <c r="H33" s="24"/>
    </row>
    <row r="34" spans="3:10" s="13" customFormat="1" ht="12" x14ac:dyDescent="0.2">
      <c r="C34" s="47" t="s">
        <v>67</v>
      </c>
      <c r="D34" s="59"/>
      <c r="E34" s="47" t="s">
        <v>68</v>
      </c>
      <c r="F34" s="59"/>
      <c r="H34" s="24"/>
    </row>
    <row r="35" spans="3:10" s="13" customFormat="1" ht="12" x14ac:dyDescent="0.2">
      <c r="C35" s="60"/>
      <c r="D35" s="60"/>
      <c r="E35" s="60"/>
      <c r="F35" s="60"/>
      <c r="H35" s="24"/>
    </row>
    <row r="36" spans="3:10" s="15" customFormat="1" ht="11.25" x14ac:dyDescent="0.2">
      <c r="C36" s="56" t="s">
        <v>69</v>
      </c>
      <c r="D36" s="57"/>
      <c r="E36" s="57"/>
      <c r="F36" s="57"/>
    </row>
    <row r="37" spans="3:10" ht="12" x14ac:dyDescent="0.2">
      <c r="C37" s="163"/>
      <c r="D37" s="163"/>
      <c r="E37" s="163"/>
      <c r="F37" s="163"/>
      <c r="H37" s="24"/>
      <c r="J37" s="24"/>
    </row>
    <row r="38" spans="3:10" x14ac:dyDescent="0.15">
      <c r="C38" s="9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  <row r="51" spans="3:3" x14ac:dyDescent="0.15">
      <c r="C51" s="9"/>
    </row>
  </sheetData>
  <mergeCells count="11">
    <mergeCell ref="D17:F17"/>
    <mergeCell ref="D18:F18"/>
    <mergeCell ref="C20:F20"/>
    <mergeCell ref="C37:F37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4&amp;C&amp;P/&amp;N&amp;R&amp;8&amp;[2.6.2025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42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4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9" t="s">
        <v>122</v>
      </c>
    </row>
    <row r="2" spans="1:9" ht="15.75" x14ac:dyDescent="0.15">
      <c r="B2" s="109" t="s">
        <v>123</v>
      </c>
      <c r="C2" s="65"/>
      <c r="D2" s="67"/>
      <c r="E2" s="65"/>
      <c r="F2" s="65"/>
      <c r="G2" s="71"/>
    </row>
    <row r="3" spans="1:9" ht="7.5" customHeight="1" x14ac:dyDescent="0.15">
      <c r="A3" s="6"/>
      <c r="B3" s="62"/>
      <c r="C3" s="65"/>
      <c r="D3" s="68"/>
      <c r="E3" s="70"/>
      <c r="F3" s="70"/>
      <c r="G3" s="72"/>
      <c r="H3" s="8"/>
    </row>
    <row r="4" spans="1:9" ht="11.25" x14ac:dyDescent="0.2">
      <c r="A4" s="3"/>
      <c r="B4" s="74" t="s">
        <v>6</v>
      </c>
      <c r="C4" s="75" t="s">
        <v>13</v>
      </c>
      <c r="D4" s="76" t="s">
        <v>15</v>
      </c>
      <c r="E4" s="75" t="s">
        <v>5</v>
      </c>
      <c r="F4" s="75" t="s">
        <v>19</v>
      </c>
      <c r="G4" s="77" t="s">
        <v>23</v>
      </c>
      <c r="H4" s="6"/>
      <c r="I4" s="8"/>
    </row>
    <row r="5" spans="1:9" ht="7.5" customHeight="1" x14ac:dyDescent="0.15">
      <c r="B5" s="62"/>
      <c r="C5" s="65"/>
      <c r="D5" s="67"/>
      <c r="E5" s="65"/>
      <c r="F5" s="65"/>
      <c r="G5" s="71"/>
      <c r="H5" s="8"/>
    </row>
    <row r="6" spans="1:9" ht="12" x14ac:dyDescent="0.15">
      <c r="A6" s="28" t="s">
        <v>70</v>
      </c>
      <c r="B6" s="94" t="s">
        <v>71</v>
      </c>
      <c r="C6" s="43">
        <f>VLOOKUP($A6,Zakázka!$A:$T,10,FALSE)</f>
        <v>0</v>
      </c>
      <c r="D6" s="95">
        <f>VLOOKUP($A6,Zakázka!$A:$T,12,FALSE)</f>
        <v>240.95678559999993</v>
      </c>
      <c r="E6" s="43">
        <f>VLOOKUP($A6,Zakázka!$A:$T,16,FALSE)</f>
        <v>0</v>
      </c>
      <c r="F6" s="43">
        <f>VLOOKUP($A6,Zakázka!$A:$T,17,FALSE)</f>
        <v>0</v>
      </c>
      <c r="G6" s="96">
        <f>VLOOKUP($A6,Zakázka!$A:$T,20,FALSE)</f>
        <v>59</v>
      </c>
      <c r="H6" s="6"/>
      <c r="I6" s="8"/>
    </row>
    <row r="7" spans="1:9" ht="12" outlineLevel="1" x14ac:dyDescent="0.15">
      <c r="A7" s="28" t="s">
        <v>72</v>
      </c>
      <c r="B7" s="97" t="s">
        <v>73</v>
      </c>
      <c r="C7" s="43">
        <f>VLOOKUP($A7,Zakázka!$A:$T,10,FALSE)</f>
        <v>0</v>
      </c>
      <c r="D7" s="95">
        <f>VLOOKUP($A7,Zakázka!$A:$T,12,FALSE)</f>
        <v>233.20208639999993</v>
      </c>
      <c r="E7" s="43">
        <f>VLOOKUP($A7,Zakázka!$A:$T,16,FALSE)</f>
        <v>0</v>
      </c>
      <c r="F7" s="43">
        <f>VLOOKUP($A7,Zakázka!$A:$T,17,FALSE)</f>
        <v>0</v>
      </c>
      <c r="G7" s="96">
        <f>VLOOKUP($A7,Zakázka!$A:$T,20,FALSE)</f>
        <v>34</v>
      </c>
      <c r="H7" s="6"/>
      <c r="I7" s="8"/>
    </row>
    <row r="8" spans="1:9" ht="11.25" outlineLevel="2" x14ac:dyDescent="0.15">
      <c r="A8" s="98" t="s">
        <v>74</v>
      </c>
      <c r="B8" s="99" t="s">
        <v>75</v>
      </c>
      <c r="C8" s="100">
        <f>VLOOKUP($A8,Zakázka!$A:$T,10,FALSE)</f>
        <v>0</v>
      </c>
      <c r="D8" s="101">
        <f>VLOOKUP($A8,Zakázka!$A:$T,12,FALSE)</f>
        <v>233.20208639999993</v>
      </c>
      <c r="E8" s="100">
        <f>VLOOKUP($A8,Zakázka!$A:$T,16,FALSE)</f>
        <v>0</v>
      </c>
      <c r="F8" s="100">
        <f>VLOOKUP($A8,Zakázka!$A:$T,17,FALSE)</f>
        <v>0</v>
      </c>
      <c r="G8" s="102">
        <f>VLOOKUP($A8,Zakázka!$A:$T,20,FALSE)</f>
        <v>34</v>
      </c>
      <c r="H8" s="6"/>
      <c r="I8" s="8"/>
    </row>
    <row r="9" spans="1:9" ht="11.25" outlineLevel="3" x14ac:dyDescent="0.15">
      <c r="A9" s="98" t="s">
        <v>76</v>
      </c>
      <c r="B9" s="103" t="s">
        <v>77</v>
      </c>
      <c r="C9" s="100">
        <f>VLOOKUP($A9,Zakázka!$A:$T,10,FALSE)</f>
        <v>0</v>
      </c>
      <c r="D9" s="101">
        <f>VLOOKUP($A9,Zakázka!$A:$T,12,FALSE)</f>
        <v>233.03407289999993</v>
      </c>
      <c r="E9" s="100">
        <f>VLOOKUP($A9,Zakázka!$A:$T,16,FALSE)</f>
        <v>0</v>
      </c>
      <c r="F9" s="100">
        <f>VLOOKUP($A9,Zakázka!$A:$T,17,FALSE)</f>
        <v>0</v>
      </c>
      <c r="G9" s="102">
        <f>VLOOKUP($A9,Zakázka!$A:$T,20,FALSE)</f>
        <v>27</v>
      </c>
      <c r="H9" s="6"/>
      <c r="I9" s="8"/>
    </row>
    <row r="10" spans="1:9" ht="9" outlineLevel="4" x14ac:dyDescent="0.15">
      <c r="A10" s="104" t="s">
        <v>78</v>
      </c>
      <c r="B10" s="105" t="s">
        <v>79</v>
      </c>
      <c r="C10" s="106">
        <f>VLOOKUP($A10,Zakázka!$A:$T,10,FALSE)</f>
        <v>0</v>
      </c>
      <c r="D10" s="107">
        <f>VLOOKUP($A10,Zakázka!$A:$T,12,FALSE)</f>
        <v>0</v>
      </c>
      <c r="E10" s="106">
        <f>VLOOKUP($A10,Zakázka!$A:$T,16,FALSE)</f>
        <v>0</v>
      </c>
      <c r="F10" s="106">
        <f>VLOOKUP($A10,Zakázka!$A:$T,17,FALSE)</f>
        <v>0</v>
      </c>
      <c r="G10" s="108">
        <f>VLOOKUP($A10,Zakázka!$A:$T,20,FALSE)</f>
        <v>14</v>
      </c>
      <c r="H10" s="6"/>
      <c r="I10" s="8"/>
    </row>
    <row r="11" spans="1:9" ht="9" outlineLevel="4" x14ac:dyDescent="0.15">
      <c r="A11" s="104" t="s">
        <v>80</v>
      </c>
      <c r="B11" s="105" t="s">
        <v>81</v>
      </c>
      <c r="C11" s="106">
        <f>VLOOKUP($A11,Zakázka!$A:$T,10,FALSE)</f>
        <v>0</v>
      </c>
      <c r="D11" s="107">
        <f>VLOOKUP($A11,Zakázka!$A:$T,12,FALSE)</f>
        <v>6.1654824000000001</v>
      </c>
      <c r="E11" s="106">
        <f>VLOOKUP($A11,Zakázka!$A:$T,16,FALSE)</f>
        <v>0</v>
      </c>
      <c r="F11" s="106">
        <f>VLOOKUP($A11,Zakázka!$A:$T,17,FALSE)</f>
        <v>0</v>
      </c>
      <c r="G11" s="108">
        <f>VLOOKUP($A11,Zakázka!$A:$T,20,FALSE)</f>
        <v>3</v>
      </c>
      <c r="H11" s="6"/>
      <c r="I11" s="8"/>
    </row>
    <row r="12" spans="1:9" ht="9" outlineLevel="4" x14ac:dyDescent="0.15">
      <c r="A12" s="104" t="s">
        <v>82</v>
      </c>
      <c r="B12" s="105" t="s">
        <v>83</v>
      </c>
      <c r="C12" s="106">
        <f>VLOOKUP($A12,Zakázka!$A:$T,10,FALSE)</f>
        <v>0</v>
      </c>
      <c r="D12" s="107">
        <f>VLOOKUP($A12,Zakázka!$A:$T,12,FALSE)</f>
        <v>226.31944799999997</v>
      </c>
      <c r="E12" s="106">
        <f>VLOOKUP($A12,Zakázka!$A:$T,16,FALSE)</f>
        <v>0</v>
      </c>
      <c r="F12" s="106">
        <f>VLOOKUP($A12,Zakázka!$A:$T,17,FALSE)</f>
        <v>0</v>
      </c>
      <c r="G12" s="108">
        <f>VLOOKUP($A12,Zakázka!$A:$T,20,FALSE)</f>
        <v>6</v>
      </c>
      <c r="H12" s="6"/>
      <c r="I12" s="8"/>
    </row>
    <row r="13" spans="1:9" ht="9" outlineLevel="4" x14ac:dyDescent="0.15">
      <c r="A13" s="104" t="s">
        <v>84</v>
      </c>
      <c r="B13" s="105" t="s">
        <v>85</v>
      </c>
      <c r="C13" s="106">
        <f>VLOOKUP($A13,Zakázka!$A:$T,10,FALSE)</f>
        <v>0</v>
      </c>
      <c r="D13" s="107">
        <f>VLOOKUP($A13,Zakázka!$A:$T,12,FALSE)</f>
        <v>0.54914250000000009</v>
      </c>
      <c r="E13" s="106">
        <f>VLOOKUP($A13,Zakázka!$A:$T,16,FALSE)</f>
        <v>0</v>
      </c>
      <c r="F13" s="106">
        <f>VLOOKUP($A13,Zakázka!$A:$T,17,FALSE)</f>
        <v>0</v>
      </c>
      <c r="G13" s="108">
        <f>VLOOKUP($A13,Zakázka!$A:$T,20,FALSE)</f>
        <v>3</v>
      </c>
      <c r="H13" s="6"/>
      <c r="I13" s="8"/>
    </row>
    <row r="14" spans="1:9" ht="9" outlineLevel="4" x14ac:dyDescent="0.15">
      <c r="A14" s="104" t="s">
        <v>86</v>
      </c>
      <c r="B14" s="105" t="s">
        <v>87</v>
      </c>
      <c r="C14" s="106">
        <f>VLOOKUP($A14,Zakázka!$A:$T,10,FALSE)</f>
        <v>0</v>
      </c>
      <c r="D14" s="107">
        <f>VLOOKUP($A14,Zakázka!$A:$T,12,FALSE)</f>
        <v>0</v>
      </c>
      <c r="E14" s="106">
        <f>VLOOKUP($A14,Zakázka!$A:$T,16,FALSE)</f>
        <v>0</v>
      </c>
      <c r="F14" s="106">
        <f>VLOOKUP($A14,Zakázka!$A:$T,17,FALSE)</f>
        <v>0</v>
      </c>
      <c r="G14" s="108">
        <f>VLOOKUP($A14,Zakázka!$A:$T,20,FALSE)</f>
        <v>1</v>
      </c>
      <c r="H14" s="6"/>
      <c r="I14" s="8"/>
    </row>
    <row r="15" spans="1:9" ht="11.25" outlineLevel="3" x14ac:dyDescent="0.15">
      <c r="A15" s="98" t="s">
        <v>88</v>
      </c>
      <c r="B15" s="103" t="s">
        <v>89</v>
      </c>
      <c r="C15" s="100">
        <f>VLOOKUP($A15,Zakázka!$A:$T,10,FALSE)</f>
        <v>0</v>
      </c>
      <c r="D15" s="101">
        <f>VLOOKUP($A15,Zakázka!$A:$T,12,FALSE)</f>
        <v>0.1596735</v>
      </c>
      <c r="E15" s="100">
        <f>VLOOKUP($A15,Zakázka!$A:$T,16,FALSE)</f>
        <v>0</v>
      </c>
      <c r="F15" s="100">
        <f>VLOOKUP($A15,Zakázka!$A:$T,17,FALSE)</f>
        <v>0</v>
      </c>
      <c r="G15" s="102">
        <f>VLOOKUP($A15,Zakázka!$A:$T,20,FALSE)</f>
        <v>5</v>
      </c>
      <c r="H15" s="6"/>
      <c r="I15" s="8"/>
    </row>
    <row r="16" spans="1:9" ht="9" outlineLevel="4" x14ac:dyDescent="0.15">
      <c r="A16" s="104" t="s">
        <v>90</v>
      </c>
      <c r="B16" s="105" t="s">
        <v>91</v>
      </c>
      <c r="C16" s="106">
        <f>VLOOKUP($A16,Zakázka!$A:$T,10,FALSE)</f>
        <v>0</v>
      </c>
      <c r="D16" s="107">
        <f>VLOOKUP($A16,Zakázka!$A:$T,12,FALSE)</f>
        <v>1.26E-2</v>
      </c>
      <c r="E16" s="106">
        <f>VLOOKUP($A16,Zakázka!$A:$T,16,FALSE)</f>
        <v>0</v>
      </c>
      <c r="F16" s="106">
        <f>VLOOKUP($A16,Zakázka!$A:$T,17,FALSE)</f>
        <v>0</v>
      </c>
      <c r="G16" s="108">
        <f>VLOOKUP($A16,Zakázka!$A:$T,20,FALSE)</f>
        <v>1</v>
      </c>
      <c r="H16" s="6"/>
      <c r="I16" s="8"/>
    </row>
    <row r="17" spans="1:9" ht="9" outlineLevel="4" x14ac:dyDescent="0.15">
      <c r="A17" s="104" t="s">
        <v>92</v>
      </c>
      <c r="B17" s="105" t="s">
        <v>93</v>
      </c>
      <c r="C17" s="106">
        <f>VLOOKUP($A17,Zakázka!$A:$T,10,FALSE)</f>
        <v>0</v>
      </c>
      <c r="D17" s="107">
        <f>VLOOKUP($A17,Zakázka!$A:$T,12,FALSE)</f>
        <v>0</v>
      </c>
      <c r="E17" s="106">
        <f>VLOOKUP($A17,Zakázka!$A:$T,16,FALSE)</f>
        <v>0</v>
      </c>
      <c r="F17" s="106">
        <f>VLOOKUP($A17,Zakázka!$A:$T,17,FALSE)</f>
        <v>0</v>
      </c>
      <c r="G17" s="108">
        <f>VLOOKUP($A17,Zakázka!$A:$T,20,FALSE)</f>
        <v>3</v>
      </c>
      <c r="H17" s="6"/>
      <c r="I17" s="8"/>
    </row>
    <row r="18" spans="1:9" ht="9" outlineLevel="4" x14ac:dyDescent="0.15">
      <c r="A18" s="104" t="s">
        <v>94</v>
      </c>
      <c r="B18" s="105" t="s">
        <v>95</v>
      </c>
      <c r="C18" s="106">
        <f>VLOOKUP($A18,Zakázka!$A:$T,10,FALSE)</f>
        <v>0</v>
      </c>
      <c r="D18" s="107">
        <f>VLOOKUP($A18,Zakázka!$A:$T,12,FALSE)</f>
        <v>0.1470735</v>
      </c>
      <c r="E18" s="106">
        <f>VLOOKUP($A18,Zakázka!$A:$T,16,FALSE)</f>
        <v>0</v>
      </c>
      <c r="F18" s="106">
        <f>VLOOKUP($A18,Zakázka!$A:$T,17,FALSE)</f>
        <v>0</v>
      </c>
      <c r="G18" s="108">
        <f>VLOOKUP($A18,Zakázka!$A:$T,20,FALSE)</f>
        <v>1</v>
      </c>
      <c r="H18" s="6"/>
      <c r="I18" s="8"/>
    </row>
    <row r="19" spans="1:9" ht="11.25" outlineLevel="3" x14ac:dyDescent="0.15">
      <c r="A19" s="98" t="s">
        <v>96</v>
      </c>
      <c r="B19" s="103" t="s">
        <v>97</v>
      </c>
      <c r="C19" s="100">
        <f>VLOOKUP($A19,Zakázka!$A:$T,10,FALSE)</f>
        <v>0</v>
      </c>
      <c r="D19" s="101">
        <f>VLOOKUP($A19,Zakázka!$A:$T,12,FALSE)</f>
        <v>8.3400000000000019E-3</v>
      </c>
      <c r="E19" s="100">
        <f>VLOOKUP($A19,Zakázka!$A:$T,16,FALSE)</f>
        <v>0</v>
      </c>
      <c r="F19" s="100">
        <f>VLOOKUP($A19,Zakázka!$A:$T,17,FALSE)</f>
        <v>0</v>
      </c>
      <c r="G19" s="102">
        <f>VLOOKUP($A19,Zakázka!$A:$T,20,FALSE)</f>
        <v>2</v>
      </c>
      <c r="H19" s="6"/>
      <c r="I19" s="8"/>
    </row>
    <row r="20" spans="1:9" ht="9" outlineLevel="4" x14ac:dyDescent="0.15">
      <c r="A20" s="104" t="s">
        <v>98</v>
      </c>
      <c r="B20" s="105" t="s">
        <v>99</v>
      </c>
      <c r="C20" s="106">
        <f>VLOOKUP($A20,Zakázka!$A:$T,10,FALSE)</f>
        <v>0</v>
      </c>
      <c r="D20" s="107">
        <f>VLOOKUP($A20,Zakázka!$A:$T,12,FALSE)</f>
        <v>1.5000000000000001E-4</v>
      </c>
      <c r="E20" s="106">
        <f>VLOOKUP($A20,Zakázka!$A:$T,16,FALSE)</f>
        <v>0</v>
      </c>
      <c r="F20" s="106">
        <f>VLOOKUP($A20,Zakázka!$A:$T,17,FALSE)</f>
        <v>0</v>
      </c>
      <c r="G20" s="108">
        <f>VLOOKUP($A20,Zakázka!$A:$T,20,FALSE)</f>
        <v>1</v>
      </c>
      <c r="H20" s="6"/>
      <c r="I20" s="8"/>
    </row>
    <row r="21" spans="1:9" ht="9" outlineLevel="4" x14ac:dyDescent="0.15">
      <c r="A21" s="104" t="s">
        <v>100</v>
      </c>
      <c r="B21" s="105" t="s">
        <v>101</v>
      </c>
      <c r="C21" s="106">
        <f>VLOOKUP($A21,Zakázka!$A:$T,10,FALSE)</f>
        <v>0</v>
      </c>
      <c r="D21" s="107">
        <f>VLOOKUP($A21,Zakázka!$A:$T,12,FALSE)</f>
        <v>8.1900000000000011E-3</v>
      </c>
      <c r="E21" s="106">
        <f>VLOOKUP($A21,Zakázka!$A:$T,16,FALSE)</f>
        <v>0</v>
      </c>
      <c r="F21" s="106">
        <f>VLOOKUP($A21,Zakázka!$A:$T,17,FALSE)</f>
        <v>0</v>
      </c>
      <c r="G21" s="108">
        <f>VLOOKUP($A21,Zakázka!$A:$T,20,FALSE)</f>
        <v>1</v>
      </c>
      <c r="H21" s="6"/>
      <c r="I21" s="8"/>
    </row>
    <row r="22" spans="1:9" ht="12" outlineLevel="1" x14ac:dyDescent="0.15">
      <c r="A22" s="28" t="s">
        <v>102</v>
      </c>
      <c r="B22" s="97" t="s">
        <v>103</v>
      </c>
      <c r="C22" s="43">
        <f>VLOOKUP($A22,Zakázka!$A:$T,10,FALSE)</f>
        <v>0</v>
      </c>
      <c r="D22" s="95">
        <f>VLOOKUP($A22,Zakázka!$A:$T,12,FALSE)</f>
        <v>7.7546992000000001</v>
      </c>
      <c r="E22" s="43">
        <f>VLOOKUP($A22,Zakázka!$A:$T,16,FALSE)</f>
        <v>0</v>
      </c>
      <c r="F22" s="43">
        <f>VLOOKUP($A22,Zakázka!$A:$T,17,FALSE)</f>
        <v>0</v>
      </c>
      <c r="G22" s="96">
        <f>VLOOKUP($A22,Zakázka!$A:$T,20,FALSE)</f>
        <v>16</v>
      </c>
      <c r="H22" s="6"/>
      <c r="I22" s="8"/>
    </row>
    <row r="23" spans="1:9" ht="11.25" outlineLevel="2" x14ac:dyDescent="0.15">
      <c r="A23" s="98" t="s">
        <v>104</v>
      </c>
      <c r="B23" s="99" t="s">
        <v>105</v>
      </c>
      <c r="C23" s="100">
        <f>VLOOKUP($A23,Zakázka!$A:$T,10,FALSE)</f>
        <v>0</v>
      </c>
      <c r="D23" s="101">
        <f>VLOOKUP($A23,Zakázka!$A:$T,12,FALSE)</f>
        <v>7.7546992000000001</v>
      </c>
      <c r="E23" s="100">
        <f>VLOOKUP($A23,Zakázka!$A:$T,16,FALSE)</f>
        <v>0</v>
      </c>
      <c r="F23" s="100">
        <f>VLOOKUP($A23,Zakázka!$A:$T,17,FALSE)</f>
        <v>0</v>
      </c>
      <c r="G23" s="102">
        <f>VLOOKUP($A23,Zakázka!$A:$T,20,FALSE)</f>
        <v>16</v>
      </c>
      <c r="H23" s="6"/>
      <c r="I23" s="8"/>
    </row>
    <row r="24" spans="1:9" ht="11.25" outlineLevel="3" x14ac:dyDescent="0.15">
      <c r="A24" s="98" t="s">
        <v>106</v>
      </c>
      <c r="B24" s="103" t="s">
        <v>77</v>
      </c>
      <c r="C24" s="100">
        <f>VLOOKUP($A24,Zakázka!$A:$T,10,FALSE)</f>
        <v>0</v>
      </c>
      <c r="D24" s="101">
        <f>VLOOKUP($A24,Zakázka!$A:$T,12,FALSE)</f>
        <v>7.7366399999999995</v>
      </c>
      <c r="E24" s="100">
        <f>VLOOKUP($A24,Zakázka!$A:$T,16,FALSE)</f>
        <v>0</v>
      </c>
      <c r="F24" s="100">
        <f>VLOOKUP($A24,Zakázka!$A:$T,17,FALSE)</f>
        <v>0</v>
      </c>
      <c r="G24" s="102">
        <f>VLOOKUP($A24,Zakázka!$A:$T,20,FALSE)</f>
        <v>14</v>
      </c>
      <c r="H24" s="6"/>
      <c r="I24" s="8"/>
    </row>
    <row r="25" spans="1:9" ht="9" outlineLevel="4" x14ac:dyDescent="0.15">
      <c r="A25" s="104" t="s">
        <v>107</v>
      </c>
      <c r="B25" s="105" t="s">
        <v>79</v>
      </c>
      <c r="C25" s="106">
        <f>VLOOKUP($A25,Zakázka!$A:$T,10,FALSE)</f>
        <v>0</v>
      </c>
      <c r="D25" s="107">
        <f>VLOOKUP($A25,Zakázka!$A:$T,12,FALSE)</f>
        <v>0</v>
      </c>
      <c r="E25" s="106">
        <f>VLOOKUP($A25,Zakázka!$A:$T,16,FALSE)</f>
        <v>0</v>
      </c>
      <c r="F25" s="106">
        <f>VLOOKUP($A25,Zakázka!$A:$T,17,FALSE)</f>
        <v>0</v>
      </c>
      <c r="G25" s="108">
        <f>VLOOKUP($A25,Zakázka!$A:$T,20,FALSE)</f>
        <v>9</v>
      </c>
      <c r="H25" s="6"/>
      <c r="I25" s="8"/>
    </row>
    <row r="26" spans="1:9" ht="9" outlineLevel="4" x14ac:dyDescent="0.15">
      <c r="A26" s="104" t="s">
        <v>108</v>
      </c>
      <c r="B26" s="105" t="s">
        <v>83</v>
      </c>
      <c r="C26" s="106">
        <f>VLOOKUP($A26,Zakázka!$A:$T,10,FALSE)</f>
        <v>0</v>
      </c>
      <c r="D26" s="107">
        <f>VLOOKUP($A26,Zakázka!$A:$T,12,FALSE)</f>
        <v>7.7366399999999995</v>
      </c>
      <c r="E26" s="106">
        <f>VLOOKUP($A26,Zakázka!$A:$T,16,FALSE)</f>
        <v>0</v>
      </c>
      <c r="F26" s="106">
        <f>VLOOKUP($A26,Zakázka!$A:$T,17,FALSE)</f>
        <v>0</v>
      </c>
      <c r="G26" s="108">
        <f>VLOOKUP($A26,Zakázka!$A:$T,20,FALSE)</f>
        <v>4</v>
      </c>
      <c r="H26" s="6"/>
      <c r="I26" s="8"/>
    </row>
    <row r="27" spans="1:9" ht="9" outlineLevel="4" x14ac:dyDescent="0.15">
      <c r="A27" s="104" t="s">
        <v>109</v>
      </c>
      <c r="B27" s="105" t="s">
        <v>87</v>
      </c>
      <c r="C27" s="106">
        <f>VLOOKUP($A27,Zakázka!$A:$T,10,FALSE)</f>
        <v>0</v>
      </c>
      <c r="D27" s="107">
        <f>VLOOKUP($A27,Zakázka!$A:$T,12,FALSE)</f>
        <v>0</v>
      </c>
      <c r="E27" s="106">
        <f>VLOOKUP($A27,Zakázka!$A:$T,16,FALSE)</f>
        <v>0</v>
      </c>
      <c r="F27" s="106">
        <f>VLOOKUP($A27,Zakázka!$A:$T,17,FALSE)</f>
        <v>0</v>
      </c>
      <c r="G27" s="108">
        <f>VLOOKUP($A27,Zakázka!$A:$T,20,FALSE)</f>
        <v>1</v>
      </c>
      <c r="H27" s="6"/>
      <c r="I27" s="8"/>
    </row>
    <row r="28" spans="1:9" ht="11.25" outlineLevel="3" x14ac:dyDescent="0.15">
      <c r="A28" s="98" t="s">
        <v>110</v>
      </c>
      <c r="B28" s="103" t="s">
        <v>89</v>
      </c>
      <c r="C28" s="100">
        <f>VLOOKUP($A28,Zakázka!$A:$T,10,FALSE)</f>
        <v>0</v>
      </c>
      <c r="D28" s="101">
        <f>VLOOKUP($A28,Zakázka!$A:$T,12,FALSE)</f>
        <v>1.8059200000000001E-2</v>
      </c>
      <c r="E28" s="100">
        <f>VLOOKUP($A28,Zakázka!$A:$T,16,FALSE)</f>
        <v>0</v>
      </c>
      <c r="F28" s="100">
        <f>VLOOKUP($A28,Zakázka!$A:$T,17,FALSE)</f>
        <v>0</v>
      </c>
      <c r="G28" s="102">
        <f>VLOOKUP($A28,Zakázka!$A:$T,20,FALSE)</f>
        <v>2</v>
      </c>
      <c r="H28" s="6"/>
      <c r="I28" s="8"/>
    </row>
    <row r="29" spans="1:9" ht="9" outlineLevel="4" x14ac:dyDescent="0.15">
      <c r="A29" s="104" t="s">
        <v>111</v>
      </c>
      <c r="B29" s="105" t="s">
        <v>91</v>
      </c>
      <c r="C29" s="106">
        <f>VLOOKUP($A29,Zakázka!$A:$T,10,FALSE)</f>
        <v>0</v>
      </c>
      <c r="D29" s="107">
        <f>VLOOKUP($A29,Zakázka!$A:$T,12,FALSE)</f>
        <v>1.78E-2</v>
      </c>
      <c r="E29" s="106">
        <f>VLOOKUP($A29,Zakázka!$A:$T,16,FALSE)</f>
        <v>0</v>
      </c>
      <c r="F29" s="106">
        <f>VLOOKUP($A29,Zakázka!$A:$T,17,FALSE)</f>
        <v>0</v>
      </c>
      <c r="G29" s="108">
        <f>VLOOKUP($A29,Zakázka!$A:$T,20,FALSE)</f>
        <v>1</v>
      </c>
      <c r="H29" s="6"/>
      <c r="I29" s="8"/>
    </row>
    <row r="30" spans="1:9" ht="9" outlineLevel="4" x14ac:dyDescent="0.15">
      <c r="A30" s="104" t="s">
        <v>112</v>
      </c>
      <c r="B30" s="105" t="s">
        <v>113</v>
      </c>
      <c r="C30" s="106">
        <f>VLOOKUP($A30,Zakázka!$A:$T,10,FALSE)</f>
        <v>0</v>
      </c>
      <c r="D30" s="107">
        <f>VLOOKUP($A30,Zakázka!$A:$T,12,FALSE)</f>
        <v>2.5920000000000001E-4</v>
      </c>
      <c r="E30" s="106">
        <f>VLOOKUP($A30,Zakázka!$A:$T,16,FALSE)</f>
        <v>0</v>
      </c>
      <c r="F30" s="106">
        <f>VLOOKUP($A30,Zakázka!$A:$T,17,FALSE)</f>
        <v>0</v>
      </c>
      <c r="G30" s="108">
        <f>VLOOKUP($A30,Zakázka!$A:$T,20,FALSE)</f>
        <v>1</v>
      </c>
      <c r="H30" s="6"/>
      <c r="I30" s="8"/>
    </row>
    <row r="31" spans="1:9" ht="12" outlineLevel="1" x14ac:dyDescent="0.15">
      <c r="A31" s="28" t="s">
        <v>114</v>
      </c>
      <c r="B31" s="97" t="s">
        <v>115</v>
      </c>
      <c r="C31" s="43">
        <f>VLOOKUP($A31,Zakázka!$A:$T,10,FALSE)</f>
        <v>0</v>
      </c>
      <c r="D31" s="95">
        <f>VLOOKUP($A31,Zakázka!$A:$T,12,FALSE)</f>
        <v>0</v>
      </c>
      <c r="E31" s="43">
        <f>VLOOKUP($A31,Zakázka!$A:$T,16,FALSE)</f>
        <v>0</v>
      </c>
      <c r="F31" s="43">
        <f>VLOOKUP($A31,Zakázka!$A:$T,17,FALSE)</f>
        <v>0</v>
      </c>
      <c r="G31" s="96">
        <f>VLOOKUP($A31,Zakázka!$A:$T,20,FALSE)</f>
        <v>9</v>
      </c>
      <c r="H31" s="6"/>
      <c r="I31" s="8"/>
    </row>
    <row r="32" spans="1:9" ht="11.25" outlineLevel="2" x14ac:dyDescent="0.15">
      <c r="A32" s="98" t="s">
        <v>116</v>
      </c>
      <c r="B32" s="99" t="s">
        <v>117</v>
      </c>
      <c r="C32" s="100">
        <f>VLOOKUP($A32,Zakázka!$A:$T,10,FALSE)</f>
        <v>0</v>
      </c>
      <c r="D32" s="101">
        <f>VLOOKUP($A32,Zakázka!$A:$T,12,FALSE)</f>
        <v>0</v>
      </c>
      <c r="E32" s="100">
        <f>VLOOKUP($A32,Zakázka!$A:$T,16,FALSE)</f>
        <v>0</v>
      </c>
      <c r="F32" s="100">
        <f>VLOOKUP($A32,Zakázka!$A:$T,17,FALSE)</f>
        <v>0</v>
      </c>
      <c r="G32" s="102">
        <f>VLOOKUP($A32,Zakázka!$A:$T,20,FALSE)</f>
        <v>9</v>
      </c>
      <c r="H32" s="6"/>
      <c r="I32" s="8"/>
    </row>
    <row r="33" spans="1:9" ht="11.25" outlineLevel="3" x14ac:dyDescent="0.15">
      <c r="A33" s="98" t="s">
        <v>118</v>
      </c>
      <c r="B33" s="103" t="s">
        <v>119</v>
      </c>
      <c r="C33" s="100">
        <f>VLOOKUP($A33,Zakázka!$A:$T,10,FALSE)</f>
        <v>0</v>
      </c>
      <c r="D33" s="101">
        <f>VLOOKUP($A33,Zakázka!$A:$T,12,FALSE)</f>
        <v>0</v>
      </c>
      <c r="E33" s="100">
        <f>VLOOKUP($A33,Zakázka!$A:$T,16,FALSE)</f>
        <v>0</v>
      </c>
      <c r="F33" s="100">
        <f>VLOOKUP($A33,Zakázka!$A:$T,17,FALSE)</f>
        <v>0</v>
      </c>
      <c r="G33" s="102">
        <f>VLOOKUP($A33,Zakázka!$A:$T,20,FALSE)</f>
        <v>9</v>
      </c>
      <c r="H33" s="6"/>
      <c r="I33" s="8"/>
    </row>
    <row r="34" spans="1:9" ht="9" outlineLevel="4" x14ac:dyDescent="0.15">
      <c r="A34" s="104" t="s">
        <v>120</v>
      </c>
      <c r="B34" s="105" t="s">
        <v>121</v>
      </c>
      <c r="C34" s="106">
        <f>VLOOKUP($A34,Zakázka!$A:$T,10,FALSE)</f>
        <v>0</v>
      </c>
      <c r="D34" s="107">
        <f>VLOOKUP($A34,Zakázka!$A:$T,12,FALSE)</f>
        <v>0</v>
      </c>
      <c r="E34" s="106">
        <f>VLOOKUP($A34,Zakázka!$A:$T,16,FALSE)</f>
        <v>0</v>
      </c>
      <c r="F34" s="106">
        <f>VLOOKUP($A34,Zakázka!$A:$T,17,FALSE)</f>
        <v>0</v>
      </c>
      <c r="G34" s="108">
        <f>VLOOKUP($A34,Zakázka!$A:$T,20,FALSE)</f>
        <v>9</v>
      </c>
      <c r="H34" s="6"/>
      <c r="I34" s="8"/>
    </row>
    <row r="35" spans="1:9" ht="7.5" customHeight="1" x14ac:dyDescent="0.15">
      <c r="B35" s="64"/>
      <c r="C35" s="66"/>
      <c r="D35" s="69"/>
      <c r="E35" s="66"/>
      <c r="F35" s="66"/>
      <c r="G35" s="73"/>
      <c r="H35" s="8"/>
    </row>
    <row r="36" spans="1:9" ht="12.75" x14ac:dyDescent="0.2">
      <c r="A36" s="5"/>
      <c r="B36" s="78" t="s">
        <v>4</v>
      </c>
      <c r="C36" s="79">
        <f>SUMIF(GROUP_ID,"",ITEM_PRICES)</f>
        <v>0</v>
      </c>
      <c r="D36" s="80"/>
      <c r="E36" s="81"/>
      <c r="F36" s="81"/>
      <c r="G36" s="82"/>
      <c r="H36" s="6"/>
      <c r="I36" s="8"/>
    </row>
    <row r="37" spans="1:9" ht="12.75" x14ac:dyDescent="0.2">
      <c r="A37" s="5"/>
      <c r="B37" s="83" t="s">
        <v>5</v>
      </c>
      <c r="C37" s="79">
        <f ca="1">SUM(C38:C39)</f>
        <v>0</v>
      </c>
      <c r="D37" s="80"/>
      <c r="E37" s="81"/>
      <c r="F37" s="81"/>
      <c r="G37" s="82"/>
      <c r="H37" s="6"/>
      <c r="I37" s="8"/>
    </row>
    <row r="38" spans="1:9" ht="12.75" x14ac:dyDescent="0.2">
      <c r="A38" s="2"/>
      <c r="B38" s="84" t="str">
        <f ca="1">INDIRECT(ADDRESS(11,1,,,"Krycí List"))</f>
        <v/>
      </c>
      <c r="C38" s="85" t="str">
        <f ca="1">INDIRECT(ADDRESS(14,1,,,"Krycí List"))</f>
        <v/>
      </c>
      <c r="D38" s="86"/>
      <c r="E38" s="87"/>
      <c r="F38" s="87"/>
      <c r="G38" s="88"/>
      <c r="H38" s="6"/>
      <c r="I38" s="8"/>
    </row>
    <row r="39" spans="1:9" ht="12.75" x14ac:dyDescent="0.2">
      <c r="A39" s="2"/>
      <c r="B39" s="89" t="str">
        <f ca="1">INDIRECT(ADDRESS(12,1,,,"Krycí List"))</f>
        <v/>
      </c>
      <c r="C39" s="90" t="str">
        <f ca="1">INDIRECT(ADDRESS(15,1,,,"Krycí List"))</f>
        <v/>
      </c>
      <c r="D39" s="91"/>
      <c r="E39" s="92"/>
      <c r="F39" s="92"/>
      <c r="G39" s="93"/>
      <c r="H39" s="6"/>
      <c r="I39" s="8"/>
    </row>
    <row r="40" spans="1:9" ht="12.75" x14ac:dyDescent="0.2">
      <c r="A40" s="5"/>
      <c r="B40" s="78" t="s">
        <v>3</v>
      </c>
      <c r="C40" s="79">
        <f ca="1">C36+C37</f>
        <v>0</v>
      </c>
      <c r="D40" s="80"/>
      <c r="E40" s="81"/>
      <c r="F40" s="81"/>
      <c r="G40" s="82"/>
      <c r="H40" s="6"/>
      <c r="I40" s="8"/>
    </row>
    <row r="41" spans="1:9" x14ac:dyDescent="0.15">
      <c r="B41" s="62"/>
      <c r="C41" s="65"/>
      <c r="D41" s="67"/>
      <c r="E41" s="65"/>
      <c r="F41" s="65"/>
      <c r="G41" s="71"/>
    </row>
    <row r="42" spans="1:9" x14ac:dyDescent="0.15">
      <c r="B42" s="6"/>
      <c r="C42" s="8"/>
      <c r="D42" s="6"/>
      <c r="E42" s="8"/>
      <c r="F42" s="8"/>
      <c r="G42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&amp;L&amp;8Ing. Oldřich Kovařík - Lukanus Stav s.r.o.&amp;C&amp;8</oddHeader>
    <oddFooter>&amp;L&amp;8Vytvořeno systémem euroCALC 4&amp;C&amp;P/&amp;N&amp;R&amp;8&amp;[2.6.2025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250"/>
  <sheetViews>
    <sheetView workbookViewId="0">
      <pane ySplit="4" topLeftCell="A201" activePane="bottomLeft" state="frozen"/>
      <selection pane="bottomLeft" activeCell="I246" sqref="I246"/>
    </sheetView>
  </sheetViews>
  <sheetFormatPr defaultColWidth="9.140625" defaultRowHeight="8.25" outlineLevelRow="6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9" t="s">
        <v>122</v>
      </c>
    </row>
    <row r="2" spans="1:27" ht="15.75" x14ac:dyDescent="0.15">
      <c r="B2" s="71"/>
      <c r="C2" s="71"/>
      <c r="D2" s="62"/>
      <c r="E2" s="62"/>
      <c r="F2" s="109" t="s">
        <v>123</v>
      </c>
      <c r="G2" s="62"/>
      <c r="H2" s="67"/>
      <c r="I2" s="112"/>
      <c r="J2" s="65"/>
      <c r="K2" s="67"/>
      <c r="L2" s="67"/>
      <c r="M2" s="67"/>
      <c r="N2" s="67"/>
      <c r="O2" s="65"/>
      <c r="P2" s="65"/>
      <c r="Q2" s="65"/>
      <c r="R2" s="62"/>
      <c r="S2" s="62"/>
      <c r="T2" s="71"/>
      <c r="V2" s="9"/>
      <c r="X2" s="113" t="s">
        <v>24</v>
      </c>
      <c r="Y2" s="9"/>
    </row>
    <row r="3" spans="1:27" ht="7.5" customHeight="1" x14ac:dyDescent="0.15">
      <c r="A3" s="6"/>
      <c r="B3" s="110"/>
      <c r="C3" s="71"/>
      <c r="D3" s="62"/>
      <c r="E3" s="62"/>
      <c r="F3" s="62"/>
      <c r="G3" s="62"/>
      <c r="H3" s="67"/>
      <c r="I3" s="112"/>
      <c r="J3" s="65"/>
      <c r="K3" s="68"/>
      <c r="L3" s="68"/>
      <c r="M3" s="68"/>
      <c r="N3" s="68"/>
      <c r="O3" s="70"/>
      <c r="P3" s="70"/>
      <c r="Q3" s="70"/>
      <c r="R3" s="111"/>
      <c r="S3" s="62"/>
      <c r="T3" s="72"/>
      <c r="U3" s="8"/>
      <c r="X3" s="114"/>
      <c r="Y3" s="9"/>
    </row>
    <row r="4" spans="1:27" ht="11.25" x14ac:dyDescent="0.2">
      <c r="A4" s="3"/>
      <c r="B4" s="77"/>
      <c r="C4" s="77" t="s">
        <v>7</v>
      </c>
      <c r="D4" s="74" t="s">
        <v>8</v>
      </c>
      <c r="E4" s="74" t="s">
        <v>9</v>
      </c>
      <c r="F4" s="74" t="s">
        <v>6</v>
      </c>
      <c r="G4" s="74" t="s">
        <v>10</v>
      </c>
      <c r="H4" s="76" t="s">
        <v>11</v>
      </c>
      <c r="I4" s="115" t="s">
        <v>12</v>
      </c>
      <c r="J4" s="75" t="s">
        <v>13</v>
      </c>
      <c r="K4" s="76" t="s">
        <v>14</v>
      </c>
      <c r="L4" s="76" t="s">
        <v>15</v>
      </c>
      <c r="M4" s="76" t="s">
        <v>16</v>
      </c>
      <c r="N4" s="76" t="s">
        <v>17</v>
      </c>
      <c r="O4" s="75" t="s">
        <v>18</v>
      </c>
      <c r="P4" s="75" t="s">
        <v>5</v>
      </c>
      <c r="Q4" s="75" t="s">
        <v>19</v>
      </c>
      <c r="R4" s="74" t="s">
        <v>20</v>
      </c>
      <c r="S4" s="74" t="s">
        <v>21</v>
      </c>
      <c r="T4" s="77" t="s">
        <v>22</v>
      </c>
      <c r="U4" s="6"/>
      <c r="V4" s="8"/>
      <c r="W4" s="8"/>
      <c r="X4" s="113">
        <f ca="1">CELL("width",F4)+CELL("width",G4)+CELL("width",H4)+CELL("width",I4)+CELL("width",J4)</f>
        <v>117</v>
      </c>
      <c r="Y4" s="9"/>
    </row>
    <row r="5" spans="1:27" ht="7.5" customHeight="1" x14ac:dyDescent="0.15">
      <c r="B5" s="71"/>
      <c r="C5" s="71"/>
      <c r="D5" s="62"/>
      <c r="E5" s="62"/>
      <c r="F5" s="62"/>
      <c r="G5" s="62"/>
      <c r="H5" s="67"/>
      <c r="I5" s="112"/>
      <c r="J5" s="65"/>
      <c r="K5" s="67"/>
      <c r="L5" s="67"/>
      <c r="M5" s="67"/>
      <c r="N5" s="67"/>
      <c r="O5" s="65"/>
      <c r="P5" s="65"/>
      <c r="Q5" s="65"/>
      <c r="R5" s="62"/>
      <c r="S5" s="62"/>
      <c r="T5" s="71"/>
      <c r="U5" s="8"/>
      <c r="X5" s="61"/>
    </row>
    <row r="6" spans="1:27" ht="12" x14ac:dyDescent="0.2">
      <c r="A6" s="28" t="s">
        <v>70</v>
      </c>
      <c r="B6" s="96">
        <v>1</v>
      </c>
      <c r="C6" s="116"/>
      <c r="D6" s="117" t="s">
        <v>124</v>
      </c>
      <c r="E6" s="117"/>
      <c r="F6" s="94" t="s">
        <v>71</v>
      </c>
      <c r="G6" s="117"/>
      <c r="H6" s="118"/>
      <c r="I6" s="119"/>
      <c r="J6" s="43">
        <f>SUBTOTAL(9,J7:J250)</f>
        <v>0</v>
      </c>
      <c r="K6" s="118"/>
      <c r="L6" s="95">
        <f>SUBTOTAL(9,L7:L250)</f>
        <v>240.95678559999993</v>
      </c>
      <c r="M6" s="118"/>
      <c r="N6" s="95">
        <f>SUBTOTAL(9,N7:N250)</f>
        <v>0</v>
      </c>
      <c r="O6" s="120"/>
      <c r="P6" s="43">
        <f>SUBTOTAL(9,P7:P250)</f>
        <v>0</v>
      </c>
      <c r="Q6" s="43">
        <f>SUBTOTAL(9,Q7:Q250)</f>
        <v>0</v>
      </c>
      <c r="R6" s="117"/>
      <c r="S6" s="117"/>
      <c r="T6" s="96">
        <f>SUBTOTAL(9,T7:T250)</f>
        <v>59</v>
      </c>
      <c r="U6" s="6"/>
      <c r="V6" s="8"/>
      <c r="W6" s="8"/>
      <c r="X6" s="62"/>
    </row>
    <row r="7" spans="1:27" ht="12" outlineLevel="1" x14ac:dyDescent="0.2">
      <c r="A7" s="28" t="s">
        <v>72</v>
      </c>
      <c r="B7" s="96">
        <v>2</v>
      </c>
      <c r="C7" s="116"/>
      <c r="D7" s="117" t="s">
        <v>125</v>
      </c>
      <c r="E7" s="117"/>
      <c r="F7" s="94" t="s">
        <v>73</v>
      </c>
      <c r="G7" s="117"/>
      <c r="H7" s="118"/>
      <c r="I7" s="119"/>
      <c r="J7" s="43">
        <f>SUBTOTAL(9,J8:J155)</f>
        <v>0</v>
      </c>
      <c r="K7" s="118"/>
      <c r="L7" s="95">
        <f>SUBTOTAL(9,L8:L155)</f>
        <v>233.20208639999993</v>
      </c>
      <c r="M7" s="118"/>
      <c r="N7" s="95">
        <f>SUBTOTAL(9,N8:N155)</f>
        <v>0</v>
      </c>
      <c r="O7" s="120"/>
      <c r="P7" s="43">
        <f>SUBTOTAL(9,P8:P155)</f>
        <v>0</v>
      </c>
      <c r="Q7" s="43">
        <f>SUBTOTAL(9,Q8:Q155)</f>
        <v>0</v>
      </c>
      <c r="R7" s="117"/>
      <c r="S7" s="117"/>
      <c r="T7" s="96">
        <f>SUBTOTAL(9,T8:T155)</f>
        <v>34</v>
      </c>
      <c r="U7" s="6"/>
      <c r="V7" s="8"/>
      <c r="W7" s="8"/>
      <c r="X7" s="62"/>
    </row>
    <row r="8" spans="1:27" ht="11.25" outlineLevel="2" x14ac:dyDescent="0.2">
      <c r="A8" s="98" t="s">
        <v>74</v>
      </c>
      <c r="B8" s="102">
        <v>3</v>
      </c>
      <c r="C8" s="121"/>
      <c r="D8" s="122" t="s">
        <v>126</v>
      </c>
      <c r="E8" s="122"/>
      <c r="F8" s="123" t="s">
        <v>75</v>
      </c>
      <c r="G8" s="122"/>
      <c r="H8" s="124"/>
      <c r="I8" s="125"/>
      <c r="J8" s="100">
        <f>SUBTOTAL(9,J9:J155)</f>
        <v>0</v>
      </c>
      <c r="K8" s="124"/>
      <c r="L8" s="101">
        <f>SUBTOTAL(9,L9:L155)</f>
        <v>233.20208639999993</v>
      </c>
      <c r="M8" s="124"/>
      <c r="N8" s="101">
        <f>SUBTOTAL(9,N9:N155)</f>
        <v>0</v>
      </c>
      <c r="O8" s="126"/>
      <c r="P8" s="100">
        <f>SUBTOTAL(9,P9:P155)</f>
        <v>0</v>
      </c>
      <c r="Q8" s="100">
        <f>SUBTOTAL(9,Q9:Q155)</f>
        <v>0</v>
      </c>
      <c r="R8" s="122"/>
      <c r="S8" s="122"/>
      <c r="T8" s="102">
        <f>SUBTOTAL(9,T9:T155)</f>
        <v>34</v>
      </c>
      <c r="U8" s="6"/>
      <c r="V8" s="8"/>
      <c r="W8" s="8"/>
      <c r="X8" s="62"/>
    </row>
    <row r="9" spans="1:27" ht="11.25" outlineLevel="3" x14ac:dyDescent="0.2">
      <c r="A9" s="98" t="s">
        <v>76</v>
      </c>
      <c r="B9" s="102">
        <v>4</v>
      </c>
      <c r="C9" s="121"/>
      <c r="D9" s="122" t="s">
        <v>127</v>
      </c>
      <c r="E9" s="122"/>
      <c r="F9" s="123" t="s">
        <v>77</v>
      </c>
      <c r="G9" s="122"/>
      <c r="H9" s="124"/>
      <c r="I9" s="125"/>
      <c r="J9" s="100">
        <f>SUBTOTAL(9,J10:J122)</f>
        <v>0</v>
      </c>
      <c r="K9" s="124"/>
      <c r="L9" s="101">
        <f>SUBTOTAL(9,L10:L122)</f>
        <v>233.03407289999993</v>
      </c>
      <c r="M9" s="124"/>
      <c r="N9" s="101">
        <f>SUBTOTAL(9,N10:N122)</f>
        <v>0</v>
      </c>
      <c r="O9" s="126"/>
      <c r="P9" s="100">
        <f>SUBTOTAL(9,P10:P122)</f>
        <v>0</v>
      </c>
      <c r="Q9" s="100">
        <f>SUBTOTAL(9,Q10:Q122)</f>
        <v>0</v>
      </c>
      <c r="R9" s="122"/>
      <c r="S9" s="122"/>
      <c r="T9" s="102">
        <f>SUBTOTAL(9,T10:T122)</f>
        <v>27</v>
      </c>
      <c r="U9" s="6"/>
      <c r="V9" s="8"/>
      <c r="W9" s="8"/>
      <c r="X9" s="62"/>
    </row>
    <row r="10" spans="1:27" ht="9" outlineLevel="4" x14ac:dyDescent="0.15">
      <c r="A10" s="104" t="s">
        <v>78</v>
      </c>
      <c r="B10" s="108">
        <v>5</v>
      </c>
      <c r="C10" s="127"/>
      <c r="D10" s="128" t="s">
        <v>128</v>
      </c>
      <c r="E10" s="128"/>
      <c r="F10" s="129" t="s">
        <v>79</v>
      </c>
      <c r="G10" s="128"/>
      <c r="H10" s="130"/>
      <c r="I10" s="131"/>
      <c r="J10" s="106">
        <f>SUBTOTAL(9,J11:J75)</f>
        <v>0</v>
      </c>
      <c r="K10" s="130"/>
      <c r="L10" s="107">
        <f>SUBTOTAL(9,L11:L75)</f>
        <v>0</v>
      </c>
      <c r="M10" s="130"/>
      <c r="N10" s="107">
        <f>SUBTOTAL(9,N11:N75)</f>
        <v>0</v>
      </c>
      <c r="O10" s="132"/>
      <c r="P10" s="106">
        <f>SUBTOTAL(9,P11:P75)</f>
        <v>0</v>
      </c>
      <c r="Q10" s="106">
        <f>SUBTOTAL(9,Q11:Q75)</f>
        <v>0</v>
      </c>
      <c r="R10" s="128"/>
      <c r="S10" s="128"/>
      <c r="T10" s="108">
        <f>SUBTOTAL(9,T11:T75)</f>
        <v>14</v>
      </c>
      <c r="U10" s="6"/>
      <c r="V10" s="8"/>
      <c r="W10" s="8"/>
      <c r="X10" s="62"/>
    </row>
    <row r="11" spans="1:27" ht="22.5" outlineLevel="5" x14ac:dyDescent="0.2">
      <c r="A11" s="4"/>
      <c r="B11" s="133"/>
      <c r="C11" s="134">
        <v>1</v>
      </c>
      <c r="D11" s="135" t="s">
        <v>129</v>
      </c>
      <c r="E11" s="136" t="s">
        <v>130</v>
      </c>
      <c r="F11" s="137" t="s">
        <v>131</v>
      </c>
      <c r="G11" s="135" t="s">
        <v>132</v>
      </c>
      <c r="H11" s="138">
        <v>1600</v>
      </c>
      <c r="I11" s="139"/>
      <c r="J11" s="140">
        <f>H11*I11</f>
        <v>0</v>
      </c>
      <c r="K11" s="138"/>
      <c r="L11" s="138">
        <f>H11*K11</f>
        <v>0</v>
      </c>
      <c r="M11" s="138"/>
      <c r="N11" s="138">
        <f>H11*M11</f>
        <v>0</v>
      </c>
      <c r="O11" s="140">
        <v>21</v>
      </c>
      <c r="P11" s="140">
        <f>J11*(O11/100)</f>
        <v>0</v>
      </c>
      <c r="Q11" s="140">
        <f>J11+P11</f>
        <v>0</v>
      </c>
      <c r="R11" s="141"/>
      <c r="S11" s="141"/>
      <c r="T11" s="142">
        <v>1</v>
      </c>
      <c r="U11" s="8"/>
      <c r="V11" s="8"/>
      <c r="W11" s="8"/>
      <c r="X11" s="62"/>
    </row>
    <row r="12" spans="1:27" ht="9.75" outlineLevel="6" x14ac:dyDescent="0.2">
      <c r="A12" s="143"/>
      <c r="B12" s="144"/>
      <c r="C12" s="144"/>
      <c r="D12" s="145"/>
      <c r="E12" s="149" t="s">
        <v>1</v>
      </c>
      <c r="F12" s="169" t="s">
        <v>133</v>
      </c>
      <c r="G12" s="169"/>
      <c r="H12" s="170"/>
      <c r="I12" s="171"/>
      <c r="J12" s="172"/>
      <c r="K12" s="147"/>
      <c r="L12" s="147"/>
      <c r="M12" s="147"/>
      <c r="N12" s="147"/>
      <c r="O12" s="148"/>
      <c r="P12" s="148"/>
      <c r="Q12" s="148"/>
      <c r="R12" s="145"/>
      <c r="S12" s="145"/>
      <c r="T12" s="144"/>
      <c r="U12" s="6"/>
      <c r="V12" s="8"/>
      <c r="W12" s="8"/>
      <c r="X12" s="146" t="str">
        <f>F12</f>
        <v>Odstranění křovin a stromů s odstraněním kořenů strojně průměru kmene do 100 mm v rovině nebo ve svahu sklonu terénu do 1:5, při celkové ploše přes 500 m2</v>
      </c>
      <c r="Y12" s="9"/>
      <c r="AA12" s="11"/>
    </row>
    <row r="13" spans="1:27" ht="7.5" customHeight="1" outlineLevel="6" x14ac:dyDescent="0.15">
      <c r="B13" s="71"/>
      <c r="C13" s="71"/>
      <c r="D13" s="62"/>
      <c r="E13" s="62"/>
      <c r="F13" s="63"/>
      <c r="G13" s="62"/>
      <c r="H13" s="67"/>
      <c r="I13" s="112"/>
      <c r="J13" s="65"/>
      <c r="K13" s="67"/>
      <c r="L13" s="67"/>
      <c r="M13" s="67"/>
      <c r="N13" s="67"/>
      <c r="O13" s="65"/>
      <c r="P13" s="65"/>
      <c r="Q13" s="65"/>
      <c r="R13" s="62"/>
      <c r="S13" s="62"/>
      <c r="T13" s="71"/>
      <c r="U13" s="8"/>
      <c r="X13" s="62"/>
    </row>
    <row r="14" spans="1:27" ht="11.25" outlineLevel="5" x14ac:dyDescent="0.2">
      <c r="A14" s="4"/>
      <c r="B14" s="133"/>
      <c r="C14" s="134">
        <v>2</v>
      </c>
      <c r="D14" s="135" t="s">
        <v>129</v>
      </c>
      <c r="E14" s="136" t="s">
        <v>134</v>
      </c>
      <c r="F14" s="137" t="s">
        <v>135</v>
      </c>
      <c r="G14" s="135" t="s">
        <v>136</v>
      </c>
      <c r="H14" s="138">
        <v>320</v>
      </c>
      <c r="I14" s="139"/>
      <c r="J14" s="140">
        <f>H14*I14</f>
        <v>0</v>
      </c>
      <c r="K14" s="138"/>
      <c r="L14" s="138">
        <f>H14*K14</f>
        <v>0</v>
      </c>
      <c r="M14" s="138"/>
      <c r="N14" s="138">
        <f>H14*M14</f>
        <v>0</v>
      </c>
      <c r="O14" s="140">
        <v>21</v>
      </c>
      <c r="P14" s="140">
        <f>J14*(O14/100)</f>
        <v>0</v>
      </c>
      <c r="Q14" s="140">
        <f>J14+P14</f>
        <v>0</v>
      </c>
      <c r="R14" s="141"/>
      <c r="S14" s="141"/>
      <c r="T14" s="142">
        <v>1</v>
      </c>
      <c r="U14" s="8"/>
      <c r="V14" s="8"/>
      <c r="W14" s="8"/>
      <c r="X14" s="62"/>
    </row>
    <row r="15" spans="1:27" ht="9.75" outlineLevel="6" x14ac:dyDescent="0.2">
      <c r="A15" s="143"/>
      <c r="B15" s="144"/>
      <c r="C15" s="144"/>
      <c r="D15" s="145"/>
      <c r="E15" s="149" t="s">
        <v>1</v>
      </c>
      <c r="F15" s="169" t="s">
        <v>137</v>
      </c>
      <c r="G15" s="169"/>
      <c r="H15" s="170"/>
      <c r="I15" s="171"/>
      <c r="J15" s="172"/>
      <c r="K15" s="147"/>
      <c r="L15" s="147"/>
      <c r="M15" s="147"/>
      <c r="N15" s="147"/>
      <c r="O15" s="148"/>
      <c r="P15" s="148"/>
      <c r="Q15" s="148"/>
      <c r="R15" s="145"/>
      <c r="S15" s="145"/>
      <c r="T15" s="144"/>
      <c r="U15" s="6"/>
      <c r="V15" s="8"/>
      <c r="W15" s="8"/>
      <c r="X15" s="146" t="str">
        <f>F15</f>
        <v>Skrývka zemin schopných zúrodnění v rovině a ve sklonu do 1:5</v>
      </c>
      <c r="Y15" s="9"/>
      <c r="AA15" s="11"/>
    </row>
    <row r="16" spans="1:27" ht="7.5" customHeight="1" outlineLevel="6" x14ac:dyDescent="0.15">
      <c r="B16" s="71"/>
      <c r="C16" s="71"/>
      <c r="D16" s="62"/>
      <c r="E16" s="62"/>
      <c r="F16" s="63"/>
      <c r="G16" s="62"/>
      <c r="H16" s="67"/>
      <c r="I16" s="112"/>
      <c r="J16" s="65"/>
      <c r="K16" s="67"/>
      <c r="L16" s="67"/>
      <c r="M16" s="67"/>
      <c r="N16" s="67"/>
      <c r="O16" s="65"/>
      <c r="P16" s="65"/>
      <c r="Q16" s="65"/>
      <c r="R16" s="62"/>
      <c r="S16" s="62"/>
      <c r="T16" s="71"/>
      <c r="U16" s="8"/>
      <c r="X16" s="62"/>
    </row>
    <row r="17" spans="1:27" ht="22.5" outlineLevel="5" x14ac:dyDescent="0.2">
      <c r="A17" s="4"/>
      <c r="B17" s="133"/>
      <c r="C17" s="134">
        <v>3</v>
      </c>
      <c r="D17" s="135" t="s">
        <v>129</v>
      </c>
      <c r="E17" s="136" t="s">
        <v>138</v>
      </c>
      <c r="F17" s="137" t="s">
        <v>139</v>
      </c>
      <c r="G17" s="135" t="s">
        <v>136</v>
      </c>
      <c r="H17" s="138">
        <v>2347.4749999999999</v>
      </c>
      <c r="I17" s="139"/>
      <c r="J17" s="140">
        <f>H17*I17</f>
        <v>0</v>
      </c>
      <c r="K17" s="138"/>
      <c r="L17" s="138">
        <f>H17*K17</f>
        <v>0</v>
      </c>
      <c r="M17" s="138"/>
      <c r="N17" s="138">
        <f>H17*M17</f>
        <v>0</v>
      </c>
      <c r="O17" s="140">
        <v>21</v>
      </c>
      <c r="P17" s="140">
        <f>J17*(O17/100)</f>
        <v>0</v>
      </c>
      <c r="Q17" s="140">
        <f>J17+P17</f>
        <v>0</v>
      </c>
      <c r="R17" s="141"/>
      <c r="S17" s="141"/>
      <c r="T17" s="142">
        <v>1</v>
      </c>
      <c r="U17" s="8"/>
      <c r="V17" s="8"/>
      <c r="W17" s="8"/>
      <c r="X17" s="62"/>
    </row>
    <row r="18" spans="1:27" ht="9.75" outlineLevel="6" x14ac:dyDescent="0.2">
      <c r="A18" s="143"/>
      <c r="B18" s="144"/>
      <c r="C18" s="144"/>
      <c r="D18" s="145"/>
      <c r="E18" s="149" t="s">
        <v>1</v>
      </c>
      <c r="F18" s="169" t="s">
        <v>140</v>
      </c>
      <c r="G18" s="169"/>
      <c r="H18" s="170"/>
      <c r="I18" s="171"/>
      <c r="J18" s="172"/>
      <c r="K18" s="147"/>
      <c r="L18" s="147"/>
      <c r="M18" s="147"/>
      <c r="N18" s="147"/>
      <c r="O18" s="148"/>
      <c r="P18" s="148"/>
      <c r="Q18" s="148"/>
      <c r="R18" s="145"/>
      <c r="S18" s="145"/>
      <c r="T18" s="144"/>
      <c r="U18" s="6"/>
      <c r="V18" s="8"/>
      <c r="W18" s="8"/>
      <c r="X18" s="146" t="str">
        <f>F18</f>
        <v>Odkopávky a prokopávky nezapažené strojně v hornině třídy těžitelnosti I skupiny 3 přes 1 000 do 5 000 m3</v>
      </c>
      <c r="Y18" s="9"/>
      <c r="AA18" s="11"/>
    </row>
    <row r="19" spans="1:27" ht="7.5" customHeight="1" outlineLevel="6" x14ac:dyDescent="0.15">
      <c r="B19" s="71"/>
      <c r="C19" s="71"/>
      <c r="D19" s="62"/>
      <c r="E19" s="62"/>
      <c r="F19" s="63"/>
      <c r="G19" s="62"/>
      <c r="H19" s="67"/>
      <c r="I19" s="112"/>
      <c r="J19" s="65"/>
      <c r="K19" s="67"/>
      <c r="L19" s="67"/>
      <c r="M19" s="67"/>
      <c r="N19" s="67"/>
      <c r="O19" s="65"/>
      <c r="P19" s="65"/>
      <c r="Q19" s="65"/>
      <c r="R19" s="62"/>
      <c r="S19" s="62"/>
      <c r="T19" s="71"/>
      <c r="U19" s="8"/>
      <c r="X19" s="62"/>
    </row>
    <row r="20" spans="1:27" ht="11.25" outlineLevel="6" x14ac:dyDescent="0.2">
      <c r="A20" s="150"/>
      <c r="B20" s="151"/>
      <c r="C20" s="151"/>
      <c r="D20" s="152"/>
      <c r="E20" s="158" t="s">
        <v>2</v>
      </c>
      <c r="F20" s="153" t="s">
        <v>141</v>
      </c>
      <c r="G20" s="152"/>
      <c r="H20" s="154">
        <v>0</v>
      </c>
      <c r="I20" s="155"/>
      <c r="J20" s="156"/>
      <c r="K20" s="157"/>
      <c r="L20" s="157"/>
      <c r="M20" s="157"/>
      <c r="N20" s="157"/>
      <c r="O20" s="156"/>
      <c r="P20" s="156"/>
      <c r="Q20" s="156"/>
      <c r="R20" s="152"/>
      <c r="S20" s="152"/>
      <c r="T20" s="151"/>
      <c r="U20" s="6"/>
      <c r="V20" s="8"/>
      <c r="W20" s="8"/>
      <c r="X20" s="62"/>
    </row>
    <row r="21" spans="1:27" ht="11.25" outlineLevel="6" x14ac:dyDescent="0.2">
      <c r="A21" s="150"/>
      <c r="B21" s="151"/>
      <c r="C21" s="151"/>
      <c r="D21" s="152"/>
      <c r="E21" s="158"/>
      <c r="F21" s="153" t="s">
        <v>142</v>
      </c>
      <c r="G21" s="152"/>
      <c r="H21" s="154">
        <v>1000</v>
      </c>
      <c r="I21" s="155"/>
      <c r="J21" s="156"/>
      <c r="K21" s="157"/>
      <c r="L21" s="157"/>
      <c r="M21" s="157"/>
      <c r="N21" s="157"/>
      <c r="O21" s="156"/>
      <c r="P21" s="156"/>
      <c r="Q21" s="156"/>
      <c r="R21" s="152"/>
      <c r="S21" s="152"/>
      <c r="T21" s="151"/>
      <c r="U21" s="6"/>
      <c r="V21" s="8"/>
      <c r="W21" s="8"/>
      <c r="X21" s="62"/>
    </row>
    <row r="22" spans="1:27" ht="11.25" outlineLevel="6" x14ac:dyDescent="0.2">
      <c r="A22" s="150"/>
      <c r="B22" s="151"/>
      <c r="C22" s="151"/>
      <c r="D22" s="152"/>
      <c r="E22" s="158"/>
      <c r="F22" s="153" t="s">
        <v>143</v>
      </c>
      <c r="G22" s="152"/>
      <c r="H22" s="154">
        <v>0</v>
      </c>
      <c r="I22" s="155"/>
      <c r="J22" s="156"/>
      <c r="K22" s="157"/>
      <c r="L22" s="157"/>
      <c r="M22" s="157"/>
      <c r="N22" s="157"/>
      <c r="O22" s="156"/>
      <c r="P22" s="156"/>
      <c r="Q22" s="156"/>
      <c r="R22" s="152"/>
      <c r="S22" s="152"/>
      <c r="T22" s="151"/>
      <c r="U22" s="6"/>
      <c r="V22" s="8"/>
      <c r="W22" s="8"/>
      <c r="X22" s="62"/>
    </row>
    <row r="23" spans="1:27" ht="11.25" outlineLevel="6" x14ac:dyDescent="0.2">
      <c r="A23" s="150"/>
      <c r="B23" s="151"/>
      <c r="C23" s="151"/>
      <c r="D23" s="152"/>
      <c r="E23" s="158"/>
      <c r="F23" s="153" t="s">
        <v>144</v>
      </c>
      <c r="G23" s="152"/>
      <c r="H23" s="154">
        <v>90</v>
      </c>
      <c r="I23" s="155"/>
      <c r="J23" s="156"/>
      <c r="K23" s="157"/>
      <c r="L23" s="157"/>
      <c r="M23" s="157"/>
      <c r="N23" s="157"/>
      <c r="O23" s="156"/>
      <c r="P23" s="156"/>
      <c r="Q23" s="156"/>
      <c r="R23" s="152"/>
      <c r="S23" s="152"/>
      <c r="T23" s="151"/>
      <c r="U23" s="6"/>
      <c r="V23" s="8"/>
      <c r="W23" s="8"/>
      <c r="X23" s="62"/>
    </row>
    <row r="24" spans="1:27" ht="11.25" outlineLevel="6" x14ac:dyDescent="0.2">
      <c r="A24" s="150"/>
      <c r="B24" s="151"/>
      <c r="C24" s="151"/>
      <c r="D24" s="152"/>
      <c r="E24" s="158"/>
      <c r="F24" s="153" t="s">
        <v>145</v>
      </c>
      <c r="G24" s="152"/>
      <c r="H24" s="154">
        <v>0</v>
      </c>
      <c r="I24" s="155"/>
      <c r="J24" s="156"/>
      <c r="K24" s="157"/>
      <c r="L24" s="157"/>
      <c r="M24" s="157"/>
      <c r="N24" s="157"/>
      <c r="O24" s="156"/>
      <c r="P24" s="156"/>
      <c r="Q24" s="156"/>
      <c r="R24" s="152"/>
      <c r="S24" s="152"/>
      <c r="T24" s="151"/>
      <c r="U24" s="6"/>
      <c r="V24" s="8"/>
      <c r="W24" s="8"/>
      <c r="X24" s="62"/>
    </row>
    <row r="25" spans="1:27" ht="11.25" outlineLevel="6" x14ac:dyDescent="0.2">
      <c r="A25" s="150"/>
      <c r="B25" s="151"/>
      <c r="C25" s="151"/>
      <c r="D25" s="152"/>
      <c r="E25" s="158"/>
      <c r="F25" s="153" t="s">
        <v>146</v>
      </c>
      <c r="G25" s="152"/>
      <c r="H25" s="154">
        <v>850</v>
      </c>
      <c r="I25" s="155"/>
      <c r="J25" s="156"/>
      <c r="K25" s="157"/>
      <c r="L25" s="157"/>
      <c r="M25" s="157"/>
      <c r="N25" s="157"/>
      <c r="O25" s="156"/>
      <c r="P25" s="156"/>
      <c r="Q25" s="156"/>
      <c r="R25" s="152"/>
      <c r="S25" s="152"/>
      <c r="T25" s="151"/>
      <c r="U25" s="6"/>
      <c r="V25" s="8"/>
      <c r="W25" s="8"/>
      <c r="X25" s="62"/>
    </row>
    <row r="26" spans="1:27" ht="11.25" outlineLevel="6" x14ac:dyDescent="0.2">
      <c r="A26" s="150"/>
      <c r="B26" s="151"/>
      <c r="C26" s="151"/>
      <c r="D26" s="152"/>
      <c r="E26" s="158"/>
      <c r="F26" s="153" t="s">
        <v>147</v>
      </c>
      <c r="G26" s="152"/>
      <c r="H26" s="154">
        <v>0</v>
      </c>
      <c r="I26" s="155"/>
      <c r="J26" s="156"/>
      <c r="K26" s="157"/>
      <c r="L26" s="157"/>
      <c r="M26" s="157"/>
      <c r="N26" s="157"/>
      <c r="O26" s="156"/>
      <c r="P26" s="156"/>
      <c r="Q26" s="156"/>
      <c r="R26" s="152"/>
      <c r="S26" s="152"/>
      <c r="T26" s="151"/>
      <c r="U26" s="6"/>
      <c r="V26" s="8"/>
      <c r="W26" s="8"/>
      <c r="X26" s="62"/>
    </row>
    <row r="27" spans="1:27" ht="11.25" outlineLevel="6" x14ac:dyDescent="0.2">
      <c r="A27" s="150"/>
      <c r="B27" s="151"/>
      <c r="C27" s="151"/>
      <c r="D27" s="152"/>
      <c r="E27" s="158"/>
      <c r="F27" s="153" t="s">
        <v>148</v>
      </c>
      <c r="G27" s="152"/>
      <c r="H27" s="154">
        <v>380</v>
      </c>
      <c r="I27" s="155"/>
      <c r="J27" s="156"/>
      <c r="K27" s="157"/>
      <c r="L27" s="157"/>
      <c r="M27" s="157"/>
      <c r="N27" s="157"/>
      <c r="O27" s="156"/>
      <c r="P27" s="156"/>
      <c r="Q27" s="156"/>
      <c r="R27" s="152"/>
      <c r="S27" s="152"/>
      <c r="T27" s="151"/>
      <c r="U27" s="6"/>
      <c r="V27" s="8"/>
      <c r="W27" s="8"/>
      <c r="X27" s="62"/>
    </row>
    <row r="28" spans="1:27" ht="11.25" outlineLevel="6" x14ac:dyDescent="0.2">
      <c r="A28" s="150"/>
      <c r="B28" s="151"/>
      <c r="C28" s="151"/>
      <c r="D28" s="152"/>
      <c r="E28" s="158"/>
      <c r="F28" s="153" t="s">
        <v>149</v>
      </c>
      <c r="G28" s="152"/>
      <c r="H28" s="154">
        <v>0</v>
      </c>
      <c r="I28" s="155"/>
      <c r="J28" s="156"/>
      <c r="K28" s="157"/>
      <c r="L28" s="157"/>
      <c r="M28" s="157"/>
      <c r="N28" s="157"/>
      <c r="O28" s="156"/>
      <c r="P28" s="156"/>
      <c r="Q28" s="156"/>
      <c r="R28" s="152"/>
      <c r="S28" s="152"/>
      <c r="T28" s="151"/>
      <c r="U28" s="6"/>
      <c r="V28" s="8"/>
      <c r="W28" s="8"/>
      <c r="X28" s="62"/>
    </row>
    <row r="29" spans="1:27" ht="11.25" outlineLevel="6" x14ac:dyDescent="0.2">
      <c r="A29" s="150"/>
      <c r="B29" s="151"/>
      <c r="C29" s="151"/>
      <c r="D29" s="152"/>
      <c r="E29" s="158"/>
      <c r="F29" s="153" t="s">
        <v>150</v>
      </c>
      <c r="G29" s="152"/>
      <c r="H29" s="154">
        <v>7.5</v>
      </c>
      <c r="I29" s="155"/>
      <c r="J29" s="156"/>
      <c r="K29" s="157"/>
      <c r="L29" s="157"/>
      <c r="M29" s="157"/>
      <c r="N29" s="157"/>
      <c r="O29" s="156"/>
      <c r="P29" s="156"/>
      <c r="Q29" s="156"/>
      <c r="R29" s="152"/>
      <c r="S29" s="152"/>
      <c r="T29" s="151"/>
      <c r="U29" s="6"/>
      <c r="V29" s="8"/>
      <c r="W29" s="8"/>
      <c r="X29" s="62"/>
    </row>
    <row r="30" spans="1:27" ht="11.25" outlineLevel="6" x14ac:dyDescent="0.2">
      <c r="A30" s="150"/>
      <c r="B30" s="151"/>
      <c r="C30" s="151"/>
      <c r="D30" s="152"/>
      <c r="E30" s="158"/>
      <c r="F30" s="153" t="s">
        <v>151</v>
      </c>
      <c r="G30" s="152"/>
      <c r="H30" s="154">
        <v>0</v>
      </c>
      <c r="I30" s="155"/>
      <c r="J30" s="156"/>
      <c r="K30" s="157"/>
      <c r="L30" s="157"/>
      <c r="M30" s="157"/>
      <c r="N30" s="157"/>
      <c r="O30" s="156"/>
      <c r="P30" s="156"/>
      <c r="Q30" s="156"/>
      <c r="R30" s="152"/>
      <c r="S30" s="152"/>
      <c r="T30" s="151"/>
      <c r="U30" s="6"/>
      <c r="V30" s="8"/>
      <c r="W30" s="8"/>
      <c r="X30" s="62"/>
    </row>
    <row r="31" spans="1:27" ht="11.25" outlineLevel="6" x14ac:dyDescent="0.2">
      <c r="A31" s="150"/>
      <c r="B31" s="151"/>
      <c r="C31" s="151"/>
      <c r="D31" s="152"/>
      <c r="E31" s="158"/>
      <c r="F31" s="153" t="s">
        <v>152</v>
      </c>
      <c r="G31" s="152"/>
      <c r="H31" s="154">
        <v>17.5</v>
      </c>
      <c r="I31" s="155"/>
      <c r="J31" s="156"/>
      <c r="K31" s="157"/>
      <c r="L31" s="157"/>
      <c r="M31" s="157"/>
      <c r="N31" s="157"/>
      <c r="O31" s="156"/>
      <c r="P31" s="156"/>
      <c r="Q31" s="156"/>
      <c r="R31" s="152"/>
      <c r="S31" s="152"/>
      <c r="T31" s="151"/>
      <c r="U31" s="6"/>
      <c r="V31" s="8"/>
      <c r="W31" s="8"/>
      <c r="X31" s="62"/>
    </row>
    <row r="32" spans="1:27" ht="11.25" outlineLevel="6" x14ac:dyDescent="0.2">
      <c r="A32" s="150"/>
      <c r="B32" s="151"/>
      <c r="C32" s="151"/>
      <c r="D32" s="152"/>
      <c r="E32" s="158"/>
      <c r="F32" s="153" t="s">
        <v>153</v>
      </c>
      <c r="G32" s="152"/>
      <c r="H32" s="154">
        <v>0</v>
      </c>
      <c r="I32" s="155"/>
      <c r="J32" s="156"/>
      <c r="K32" s="157"/>
      <c r="L32" s="157"/>
      <c r="M32" s="157"/>
      <c r="N32" s="157"/>
      <c r="O32" s="156"/>
      <c r="P32" s="156"/>
      <c r="Q32" s="156"/>
      <c r="R32" s="152"/>
      <c r="S32" s="152"/>
      <c r="T32" s="151"/>
      <c r="U32" s="6"/>
      <c r="V32" s="8"/>
      <c r="W32" s="8"/>
      <c r="X32" s="62"/>
    </row>
    <row r="33" spans="1:27" ht="11.25" outlineLevel="6" x14ac:dyDescent="0.2">
      <c r="A33" s="150"/>
      <c r="B33" s="151"/>
      <c r="C33" s="151"/>
      <c r="D33" s="152"/>
      <c r="E33" s="158"/>
      <c r="F33" s="153" t="s">
        <v>154</v>
      </c>
      <c r="G33" s="152"/>
      <c r="H33" s="154">
        <v>2.4750000000000001</v>
      </c>
      <c r="I33" s="155"/>
      <c r="J33" s="156"/>
      <c r="K33" s="157"/>
      <c r="L33" s="157"/>
      <c r="M33" s="157"/>
      <c r="N33" s="157"/>
      <c r="O33" s="156"/>
      <c r="P33" s="156"/>
      <c r="Q33" s="156"/>
      <c r="R33" s="152"/>
      <c r="S33" s="152"/>
      <c r="T33" s="151"/>
      <c r="U33" s="6"/>
      <c r="V33" s="8"/>
      <c r="W33" s="8"/>
      <c r="X33" s="62"/>
    </row>
    <row r="34" spans="1:27" ht="11.25" outlineLevel="6" x14ac:dyDescent="0.2">
      <c r="A34" s="150"/>
      <c r="B34" s="151"/>
      <c r="C34" s="151"/>
      <c r="D34" s="152"/>
      <c r="E34" s="158"/>
      <c r="F34" s="153" t="s">
        <v>155</v>
      </c>
      <c r="G34" s="152"/>
      <c r="H34" s="154">
        <v>0</v>
      </c>
      <c r="I34" s="155"/>
      <c r="J34" s="156"/>
      <c r="K34" s="157"/>
      <c r="L34" s="157"/>
      <c r="M34" s="157"/>
      <c r="N34" s="157"/>
      <c r="O34" s="156"/>
      <c r="P34" s="156"/>
      <c r="Q34" s="156"/>
      <c r="R34" s="152"/>
      <c r="S34" s="152"/>
      <c r="T34" s="151"/>
      <c r="U34" s="6"/>
      <c r="V34" s="8"/>
      <c r="W34" s="8"/>
      <c r="X34" s="62"/>
    </row>
    <row r="35" spans="1:27" ht="7.5" customHeight="1" outlineLevel="6" x14ac:dyDescent="0.15">
      <c r="A35" s="8"/>
      <c r="B35" s="71"/>
      <c r="C35" s="71"/>
      <c r="D35" s="62"/>
      <c r="E35" s="62"/>
      <c r="F35" s="111"/>
      <c r="G35" s="62"/>
      <c r="H35" s="67"/>
      <c r="I35" s="112"/>
      <c r="J35" s="65"/>
      <c r="K35" s="67"/>
      <c r="L35" s="67"/>
      <c r="M35" s="67"/>
      <c r="N35" s="67"/>
      <c r="O35" s="65"/>
      <c r="P35" s="65"/>
      <c r="Q35" s="65"/>
      <c r="R35" s="62"/>
      <c r="S35" s="62"/>
      <c r="T35" s="71"/>
      <c r="U35" s="8"/>
      <c r="X35" s="62"/>
    </row>
    <row r="36" spans="1:27" ht="11.25" outlineLevel="5" x14ac:dyDescent="0.2">
      <c r="A36" s="4"/>
      <c r="B36" s="133"/>
      <c r="C36" s="134">
        <v>5</v>
      </c>
      <c r="D36" s="135" t="s">
        <v>129</v>
      </c>
      <c r="E36" s="136" t="s">
        <v>156</v>
      </c>
      <c r="F36" s="137" t="s">
        <v>157</v>
      </c>
      <c r="G36" s="135" t="s">
        <v>136</v>
      </c>
      <c r="H36" s="138">
        <v>10.8</v>
      </c>
      <c r="I36" s="139"/>
      <c r="J36" s="140">
        <f>H36*I36</f>
        <v>0</v>
      </c>
      <c r="K36" s="138"/>
      <c r="L36" s="138">
        <f>H36*K36</f>
        <v>0</v>
      </c>
      <c r="M36" s="138"/>
      <c r="N36" s="138">
        <f>H36*M36</f>
        <v>0</v>
      </c>
      <c r="O36" s="140">
        <v>21</v>
      </c>
      <c r="P36" s="140">
        <f>J36*(O36/100)</f>
        <v>0</v>
      </c>
      <c r="Q36" s="140">
        <f>J36+P36</f>
        <v>0</v>
      </c>
      <c r="R36" s="141"/>
      <c r="S36" s="141"/>
      <c r="T36" s="142">
        <v>1</v>
      </c>
      <c r="U36" s="8"/>
      <c r="V36" s="8"/>
      <c r="W36" s="8"/>
      <c r="X36" s="62"/>
    </row>
    <row r="37" spans="1:27" ht="9.75" outlineLevel="6" x14ac:dyDescent="0.2">
      <c r="A37" s="143"/>
      <c r="B37" s="144"/>
      <c r="C37" s="144"/>
      <c r="D37" s="145"/>
      <c r="E37" s="149" t="s">
        <v>1</v>
      </c>
      <c r="F37" s="169" t="s">
        <v>158</v>
      </c>
      <c r="G37" s="169"/>
      <c r="H37" s="170"/>
      <c r="I37" s="171"/>
      <c r="J37" s="172"/>
      <c r="K37" s="147"/>
      <c r="L37" s="147"/>
      <c r="M37" s="147"/>
      <c r="N37" s="147"/>
      <c r="O37" s="148"/>
      <c r="P37" s="148"/>
      <c r="Q37" s="148"/>
      <c r="R37" s="145"/>
      <c r="S37" s="145"/>
      <c r="T37" s="144"/>
      <c r="U37" s="6"/>
      <c r="V37" s="8"/>
      <c r="W37" s="8"/>
      <c r="X37" s="146" t="str">
        <f>F37</f>
        <v>Vykopávky pro koryta vodotečí strojně v hornině třídy těžitelnosti I skupiny 3 přes 100 do 1 000 m3</v>
      </c>
      <c r="Y37" s="9"/>
      <c r="AA37" s="11"/>
    </row>
    <row r="38" spans="1:27" ht="7.5" customHeight="1" outlineLevel="6" x14ac:dyDescent="0.15">
      <c r="B38" s="71"/>
      <c r="C38" s="71"/>
      <c r="D38" s="62"/>
      <c r="E38" s="62"/>
      <c r="F38" s="63"/>
      <c r="G38" s="62"/>
      <c r="H38" s="67"/>
      <c r="I38" s="112"/>
      <c r="J38" s="65"/>
      <c r="K38" s="67"/>
      <c r="L38" s="67"/>
      <c r="M38" s="67"/>
      <c r="N38" s="67"/>
      <c r="O38" s="65"/>
      <c r="P38" s="65"/>
      <c r="Q38" s="65"/>
      <c r="R38" s="62"/>
      <c r="S38" s="62"/>
      <c r="T38" s="71"/>
      <c r="U38" s="8"/>
      <c r="X38" s="62"/>
    </row>
    <row r="39" spans="1:27" ht="11.25" outlineLevel="5" x14ac:dyDescent="0.2">
      <c r="A39" s="4"/>
      <c r="B39" s="133"/>
      <c r="C39" s="134">
        <v>5</v>
      </c>
      <c r="D39" s="135" t="s">
        <v>129</v>
      </c>
      <c r="E39" s="136" t="s">
        <v>159</v>
      </c>
      <c r="F39" s="137" t="s">
        <v>160</v>
      </c>
      <c r="G39" s="135" t="s">
        <v>136</v>
      </c>
      <c r="H39" s="138">
        <v>500</v>
      </c>
      <c r="I39" s="139"/>
      <c r="J39" s="140">
        <f>H39*I39</f>
        <v>0</v>
      </c>
      <c r="K39" s="138"/>
      <c r="L39" s="138">
        <f>H39*K39</f>
        <v>0</v>
      </c>
      <c r="M39" s="138"/>
      <c r="N39" s="138">
        <f>H39*M39</f>
        <v>0</v>
      </c>
      <c r="O39" s="140">
        <v>21</v>
      </c>
      <c r="P39" s="140">
        <f>J39*(O39/100)</f>
        <v>0</v>
      </c>
      <c r="Q39" s="140">
        <f>J39+P39</f>
        <v>0</v>
      </c>
      <c r="R39" s="141"/>
      <c r="S39" s="141"/>
      <c r="T39" s="142">
        <v>1</v>
      </c>
      <c r="U39" s="8"/>
      <c r="V39" s="8"/>
      <c r="W39" s="8"/>
      <c r="X39" s="62"/>
    </row>
    <row r="40" spans="1:27" ht="9.75" outlineLevel="6" x14ac:dyDescent="0.2">
      <c r="A40" s="143"/>
      <c r="B40" s="144"/>
      <c r="C40" s="144"/>
      <c r="D40" s="145"/>
      <c r="E40" s="149" t="s">
        <v>1</v>
      </c>
      <c r="F40" s="169" t="s">
        <v>161</v>
      </c>
      <c r="G40" s="169"/>
      <c r="H40" s="170"/>
      <c r="I40" s="171"/>
      <c r="J40" s="172"/>
      <c r="K40" s="147"/>
      <c r="L40" s="147"/>
      <c r="M40" s="147"/>
      <c r="N40" s="147"/>
      <c r="O40" s="148"/>
      <c r="P40" s="148"/>
      <c r="Q40" s="148"/>
      <c r="R40" s="145"/>
      <c r="S40" s="145"/>
      <c r="T40" s="144"/>
      <c r="U40" s="6"/>
      <c r="V40" s="8"/>
      <c r="W40" s="8"/>
      <c r="X40" s="146" t="str">
        <f>F40</f>
        <v>Vykopávky v zemnících na suchu strojně zapažených i nezapažených v hornině třídy těžitelnosti I skupiny 3 přes 1 000 do 5 000 m3</v>
      </c>
      <c r="Y40" s="9"/>
      <c r="AA40" s="11"/>
    </row>
    <row r="41" spans="1:27" ht="7.5" customHeight="1" outlineLevel="6" x14ac:dyDescent="0.15">
      <c r="B41" s="71"/>
      <c r="C41" s="71"/>
      <c r="D41" s="62"/>
      <c r="E41" s="62"/>
      <c r="F41" s="63"/>
      <c r="G41" s="62"/>
      <c r="H41" s="67"/>
      <c r="I41" s="112"/>
      <c r="J41" s="65"/>
      <c r="K41" s="67"/>
      <c r="L41" s="67"/>
      <c r="M41" s="67"/>
      <c r="N41" s="67"/>
      <c r="O41" s="65"/>
      <c r="P41" s="65"/>
      <c r="Q41" s="65"/>
      <c r="R41" s="62"/>
      <c r="S41" s="62"/>
      <c r="T41" s="71"/>
      <c r="U41" s="8"/>
      <c r="X41" s="62"/>
    </row>
    <row r="42" spans="1:27" ht="11.25" outlineLevel="5" x14ac:dyDescent="0.2">
      <c r="A42" s="4"/>
      <c r="B42" s="133"/>
      <c r="C42" s="134">
        <v>6</v>
      </c>
      <c r="D42" s="135" t="s">
        <v>129</v>
      </c>
      <c r="E42" s="136" t="s">
        <v>162</v>
      </c>
      <c r="F42" s="137" t="s">
        <v>163</v>
      </c>
      <c r="G42" s="135" t="s">
        <v>136</v>
      </c>
      <c r="H42" s="138">
        <v>1578</v>
      </c>
      <c r="I42" s="139"/>
      <c r="J42" s="140">
        <f>H42*I42</f>
        <v>0</v>
      </c>
      <c r="K42" s="138"/>
      <c r="L42" s="138">
        <f>H42*K42</f>
        <v>0</v>
      </c>
      <c r="M42" s="138"/>
      <c r="N42" s="138">
        <f>H42*M42</f>
        <v>0</v>
      </c>
      <c r="O42" s="140">
        <v>21</v>
      </c>
      <c r="P42" s="140">
        <f>J42*(O42/100)</f>
        <v>0</v>
      </c>
      <c r="Q42" s="140">
        <f>J42+P42</f>
        <v>0</v>
      </c>
      <c r="R42" s="141"/>
      <c r="S42" s="141"/>
      <c r="T42" s="142">
        <v>1</v>
      </c>
      <c r="U42" s="8"/>
      <c r="V42" s="8"/>
      <c r="W42" s="8"/>
      <c r="X42" s="62"/>
    </row>
    <row r="43" spans="1:27" ht="19.5" outlineLevel="6" x14ac:dyDescent="0.2">
      <c r="A43" s="143"/>
      <c r="B43" s="144"/>
      <c r="C43" s="144"/>
      <c r="D43" s="145"/>
      <c r="E43" s="149" t="s">
        <v>1</v>
      </c>
      <c r="F43" s="169" t="s">
        <v>164</v>
      </c>
      <c r="G43" s="169"/>
      <c r="H43" s="170"/>
      <c r="I43" s="171"/>
      <c r="J43" s="172"/>
      <c r="K43" s="147"/>
      <c r="L43" s="147"/>
      <c r="M43" s="147"/>
      <c r="N43" s="147"/>
      <c r="O43" s="148"/>
      <c r="P43" s="148"/>
      <c r="Q43" s="148"/>
      <c r="R43" s="145"/>
      <c r="S43" s="145"/>
      <c r="T43" s="144"/>
      <c r="U43" s="6"/>
      <c r="V43" s="8"/>
      <c r="W43" s="8"/>
      <c r="X43" s="146" t="str">
        <f>F43</f>
        <v>Vodorovné přemístění výkopku nebo sypaniny po suchu na obvyklém dopravním prostředku, bez naložení výkopku, avšak se složením bez rozhrnutí z horniny třídy těžitelnosti I skupiny 1 až 3 na vzdálenost přes 20 do 50 m</v>
      </c>
      <c r="Y43" s="9"/>
      <c r="AA43" s="11"/>
    </row>
    <row r="44" spans="1:27" ht="7.5" customHeight="1" outlineLevel="6" x14ac:dyDescent="0.15">
      <c r="B44" s="71"/>
      <c r="C44" s="71"/>
      <c r="D44" s="62"/>
      <c r="E44" s="62"/>
      <c r="F44" s="63"/>
      <c r="G44" s="62"/>
      <c r="H44" s="67"/>
      <c r="I44" s="112"/>
      <c r="J44" s="65"/>
      <c r="K44" s="67"/>
      <c r="L44" s="67"/>
      <c r="M44" s="67"/>
      <c r="N44" s="67"/>
      <c r="O44" s="65"/>
      <c r="P44" s="65"/>
      <c r="Q44" s="65"/>
      <c r="R44" s="62"/>
      <c r="S44" s="62"/>
      <c r="T44" s="71"/>
      <c r="U44" s="8"/>
      <c r="X44" s="62"/>
    </row>
    <row r="45" spans="1:27" ht="22.5" outlineLevel="5" x14ac:dyDescent="0.2">
      <c r="A45" s="4"/>
      <c r="B45" s="133"/>
      <c r="C45" s="134">
        <v>7</v>
      </c>
      <c r="D45" s="135" t="s">
        <v>129</v>
      </c>
      <c r="E45" s="136" t="s">
        <v>165</v>
      </c>
      <c r="F45" s="137" t="s">
        <v>166</v>
      </c>
      <c r="G45" s="135" t="s">
        <v>136</v>
      </c>
      <c r="H45" s="138">
        <v>2489.2750000000001</v>
      </c>
      <c r="I45" s="139"/>
      <c r="J45" s="140">
        <f>H45*I45</f>
        <v>0</v>
      </c>
      <c r="K45" s="138"/>
      <c r="L45" s="138">
        <f>H45*K45</f>
        <v>0</v>
      </c>
      <c r="M45" s="138"/>
      <c r="N45" s="138">
        <f>H45*M45</f>
        <v>0</v>
      </c>
      <c r="O45" s="140">
        <v>21</v>
      </c>
      <c r="P45" s="140">
        <f>J45*(O45/100)</f>
        <v>0</v>
      </c>
      <c r="Q45" s="140">
        <f>J45+P45</f>
        <v>0</v>
      </c>
      <c r="R45" s="141"/>
      <c r="S45" s="141"/>
      <c r="T45" s="142">
        <v>1</v>
      </c>
      <c r="U45" s="8"/>
      <c r="V45" s="8"/>
      <c r="W45" s="8"/>
      <c r="X45" s="62"/>
    </row>
    <row r="46" spans="1:27" ht="19.5" outlineLevel="6" x14ac:dyDescent="0.2">
      <c r="A46" s="143"/>
      <c r="B46" s="144"/>
      <c r="C46" s="144"/>
      <c r="D46" s="145"/>
      <c r="E46" s="149" t="s">
        <v>1</v>
      </c>
      <c r="F46" s="169" t="s">
        <v>167</v>
      </c>
      <c r="G46" s="169"/>
      <c r="H46" s="170"/>
      <c r="I46" s="171"/>
      <c r="J46" s="172"/>
      <c r="K46" s="147"/>
      <c r="L46" s="147"/>
      <c r="M46" s="147"/>
      <c r="N46" s="147"/>
      <c r="O46" s="148"/>
      <c r="P46" s="148"/>
      <c r="Q46" s="148"/>
      <c r="R46" s="145"/>
      <c r="S46" s="145"/>
      <c r="T46" s="144"/>
      <c r="U46" s="6"/>
      <c r="V46" s="8"/>
      <c r="W46" s="8"/>
      <c r="X46" s="146" t="str">
        <f>F46</f>
        <v>Vodorovné přemístění výkopku nebo sypaniny po suchu na obvyklém dopravním prostředku, bez naložení výkopku, avšak se složením bez rozhrnutí z horniny třídy těžitelnosti I skupiny 1 až 3 na vzdálenost přes 500 do 1 000 m</v>
      </c>
      <c r="Y46" s="9"/>
      <c r="AA46" s="11"/>
    </row>
    <row r="47" spans="1:27" ht="7.5" customHeight="1" outlineLevel="6" x14ac:dyDescent="0.15">
      <c r="B47" s="71"/>
      <c r="C47" s="71"/>
      <c r="D47" s="62"/>
      <c r="E47" s="62"/>
      <c r="F47" s="63"/>
      <c r="G47" s="62"/>
      <c r="H47" s="67"/>
      <c r="I47" s="112"/>
      <c r="J47" s="65"/>
      <c r="K47" s="67"/>
      <c r="L47" s="67"/>
      <c r="M47" s="67"/>
      <c r="N47" s="67"/>
      <c r="O47" s="65"/>
      <c r="P47" s="65"/>
      <c r="Q47" s="65"/>
      <c r="R47" s="62"/>
      <c r="S47" s="62"/>
      <c r="T47" s="71"/>
      <c r="U47" s="8"/>
      <c r="X47" s="62"/>
    </row>
    <row r="48" spans="1:27" ht="11.25" outlineLevel="5" x14ac:dyDescent="0.2">
      <c r="A48" s="4"/>
      <c r="B48" s="133"/>
      <c r="C48" s="134">
        <v>8</v>
      </c>
      <c r="D48" s="135" t="s">
        <v>129</v>
      </c>
      <c r="E48" s="136" t="s">
        <v>168</v>
      </c>
      <c r="F48" s="137" t="s">
        <v>169</v>
      </c>
      <c r="G48" s="135" t="s">
        <v>136</v>
      </c>
      <c r="H48" s="138">
        <v>2678.2750000000001</v>
      </c>
      <c r="I48" s="139"/>
      <c r="J48" s="140">
        <f>H48*I48</f>
        <v>0</v>
      </c>
      <c r="K48" s="138"/>
      <c r="L48" s="138">
        <f>H48*K48</f>
        <v>0</v>
      </c>
      <c r="M48" s="138"/>
      <c r="N48" s="138">
        <f>H48*M48</f>
        <v>0</v>
      </c>
      <c r="O48" s="140">
        <v>21</v>
      </c>
      <c r="P48" s="140">
        <f>J48*(O48/100)</f>
        <v>0</v>
      </c>
      <c r="Q48" s="140">
        <f>J48+P48</f>
        <v>0</v>
      </c>
      <c r="R48" s="141"/>
      <c r="S48" s="141"/>
      <c r="T48" s="142">
        <v>1</v>
      </c>
      <c r="U48" s="8"/>
      <c r="V48" s="8"/>
      <c r="W48" s="8"/>
      <c r="X48" s="62"/>
    </row>
    <row r="49" spans="1:27" ht="9.75" outlineLevel="6" x14ac:dyDescent="0.2">
      <c r="A49" s="143"/>
      <c r="B49" s="144"/>
      <c r="C49" s="144"/>
      <c r="D49" s="145"/>
      <c r="E49" s="149" t="s">
        <v>1</v>
      </c>
      <c r="F49" s="169" t="s">
        <v>170</v>
      </c>
      <c r="G49" s="169"/>
      <c r="H49" s="170"/>
      <c r="I49" s="171"/>
      <c r="J49" s="172"/>
      <c r="K49" s="147"/>
      <c r="L49" s="147"/>
      <c r="M49" s="147"/>
      <c r="N49" s="147"/>
      <c r="O49" s="148"/>
      <c r="P49" s="148"/>
      <c r="Q49" s="148"/>
      <c r="R49" s="145"/>
      <c r="S49" s="145"/>
      <c r="T49" s="144"/>
      <c r="U49" s="6"/>
      <c r="V49" s="8"/>
      <c r="W49" s="8"/>
      <c r="X49" s="146" t="str">
        <f>F49</f>
        <v>Nakládání, skládání a překládání neulehlého výkopku nebo sypaniny strojně nakládání, množství přes 100 m3, z hornin třídy těžitelnosti I, skupiny 1 až 3</v>
      </c>
      <c r="Y49" s="9"/>
      <c r="AA49" s="11"/>
    </row>
    <row r="50" spans="1:27" ht="7.5" customHeight="1" outlineLevel="6" x14ac:dyDescent="0.15">
      <c r="B50" s="71"/>
      <c r="C50" s="71"/>
      <c r="D50" s="62"/>
      <c r="E50" s="62"/>
      <c r="F50" s="63"/>
      <c r="G50" s="62"/>
      <c r="H50" s="67"/>
      <c r="I50" s="112"/>
      <c r="J50" s="65"/>
      <c r="K50" s="67"/>
      <c r="L50" s="67"/>
      <c r="M50" s="67"/>
      <c r="N50" s="67"/>
      <c r="O50" s="65"/>
      <c r="P50" s="65"/>
      <c r="Q50" s="65"/>
      <c r="R50" s="62"/>
      <c r="S50" s="62"/>
      <c r="T50" s="71"/>
      <c r="U50" s="8"/>
      <c r="X50" s="62"/>
    </row>
    <row r="51" spans="1:27" ht="22.5" outlineLevel="5" x14ac:dyDescent="0.2">
      <c r="A51" s="4"/>
      <c r="B51" s="133"/>
      <c r="C51" s="134">
        <v>9</v>
      </c>
      <c r="D51" s="135" t="s">
        <v>129</v>
      </c>
      <c r="E51" s="136" t="s">
        <v>171</v>
      </c>
      <c r="F51" s="137" t="s">
        <v>172</v>
      </c>
      <c r="G51" s="135" t="s">
        <v>136</v>
      </c>
      <c r="H51" s="138">
        <v>1690</v>
      </c>
      <c r="I51" s="139"/>
      <c r="J51" s="140">
        <f>H51*I51</f>
        <v>0</v>
      </c>
      <c r="K51" s="138"/>
      <c r="L51" s="138">
        <f>H51*K51</f>
        <v>0</v>
      </c>
      <c r="M51" s="138"/>
      <c r="N51" s="138">
        <f>H51*M51</f>
        <v>0</v>
      </c>
      <c r="O51" s="140">
        <v>21</v>
      </c>
      <c r="P51" s="140">
        <f>J51*(O51/100)</f>
        <v>0</v>
      </c>
      <c r="Q51" s="140">
        <f>J51+P51</f>
        <v>0</v>
      </c>
      <c r="R51" s="141"/>
      <c r="S51" s="141"/>
      <c r="T51" s="142">
        <v>1</v>
      </c>
      <c r="U51" s="8"/>
      <c r="V51" s="8"/>
      <c r="W51" s="8"/>
      <c r="X51" s="62"/>
    </row>
    <row r="52" spans="1:27" ht="19.5" outlineLevel="6" x14ac:dyDescent="0.2">
      <c r="A52" s="143"/>
      <c r="B52" s="144"/>
      <c r="C52" s="144"/>
      <c r="D52" s="145"/>
      <c r="E52" s="149" t="s">
        <v>1</v>
      </c>
      <c r="F52" s="169" t="s">
        <v>173</v>
      </c>
      <c r="G52" s="169"/>
      <c r="H52" s="170"/>
      <c r="I52" s="171"/>
      <c r="J52" s="172"/>
      <c r="K52" s="147"/>
      <c r="L52" s="147"/>
      <c r="M52" s="147"/>
      <c r="N52" s="147"/>
      <c r="O52" s="148"/>
      <c r="P52" s="148"/>
      <c r="Q52" s="148"/>
      <c r="R52" s="145"/>
      <c r="S52" s="145"/>
      <c r="T52" s="144"/>
      <c r="U52" s="6"/>
      <c r="V52" s="8"/>
      <c r="W52" s="8"/>
      <c r="X52" s="146" t="str">
        <f>F52</f>
        <v>Uložení netříděných sypanin do zemních hrází z hornin třídy těžitelnosti I a II, skupiny 1 až 4 pro jakoukoliv šířku koruny přehradních a jiných vodních nádrží se zhutněním do 100 % PS - koef. C s příměsí jílové hlíny do 20 % objemu</v>
      </c>
      <c r="Y52" s="9"/>
      <c r="AA52" s="11"/>
    </row>
    <row r="53" spans="1:27" ht="7.5" customHeight="1" outlineLevel="6" x14ac:dyDescent="0.15">
      <c r="B53" s="71"/>
      <c r="C53" s="71"/>
      <c r="D53" s="62"/>
      <c r="E53" s="62"/>
      <c r="F53" s="63"/>
      <c r="G53" s="62"/>
      <c r="H53" s="67"/>
      <c r="I53" s="112"/>
      <c r="J53" s="65"/>
      <c r="K53" s="67"/>
      <c r="L53" s="67"/>
      <c r="M53" s="67"/>
      <c r="N53" s="67"/>
      <c r="O53" s="65"/>
      <c r="P53" s="65"/>
      <c r="Q53" s="65"/>
      <c r="R53" s="62"/>
      <c r="S53" s="62"/>
      <c r="T53" s="71"/>
      <c r="U53" s="8"/>
      <c r="X53" s="62"/>
    </row>
    <row r="54" spans="1:27" ht="11.25" outlineLevel="5" x14ac:dyDescent="0.2">
      <c r="A54" s="4"/>
      <c r="B54" s="133"/>
      <c r="C54" s="134">
        <v>10</v>
      </c>
      <c r="D54" s="135" t="s">
        <v>129</v>
      </c>
      <c r="E54" s="136" t="s">
        <v>174</v>
      </c>
      <c r="F54" s="137" t="s">
        <v>175</v>
      </c>
      <c r="G54" s="135" t="s">
        <v>132</v>
      </c>
      <c r="H54" s="138">
        <v>630</v>
      </c>
      <c r="I54" s="139"/>
      <c r="J54" s="140">
        <f>H54*I54</f>
        <v>0</v>
      </c>
      <c r="K54" s="138"/>
      <c r="L54" s="138">
        <f>H54*K54</f>
        <v>0</v>
      </c>
      <c r="M54" s="138"/>
      <c r="N54" s="138">
        <f>H54*M54</f>
        <v>0</v>
      </c>
      <c r="O54" s="140">
        <v>21</v>
      </c>
      <c r="P54" s="140">
        <f>J54*(O54/100)</f>
        <v>0</v>
      </c>
      <c r="Q54" s="140">
        <f>J54+P54</f>
        <v>0</v>
      </c>
      <c r="R54" s="141"/>
      <c r="S54" s="141"/>
      <c r="T54" s="142">
        <v>1</v>
      </c>
      <c r="U54" s="8"/>
      <c r="V54" s="8"/>
      <c r="W54" s="8"/>
      <c r="X54" s="62"/>
    </row>
    <row r="55" spans="1:27" ht="9.75" outlineLevel="6" x14ac:dyDescent="0.2">
      <c r="A55" s="143"/>
      <c r="B55" s="144"/>
      <c r="C55" s="144"/>
      <c r="D55" s="145"/>
      <c r="E55" s="149" t="s">
        <v>1</v>
      </c>
      <c r="F55" s="169" t="s">
        <v>176</v>
      </c>
      <c r="G55" s="169"/>
      <c r="H55" s="170"/>
      <c r="I55" s="171"/>
      <c r="J55" s="172"/>
      <c r="K55" s="147"/>
      <c r="L55" s="147"/>
      <c r="M55" s="147"/>
      <c r="N55" s="147"/>
      <c r="O55" s="148"/>
      <c r="P55" s="148"/>
      <c r="Q55" s="148"/>
      <c r="R55" s="145"/>
      <c r="S55" s="145"/>
      <c r="T55" s="144"/>
      <c r="U55" s="6"/>
      <c r="V55" s="8"/>
      <c r="W55" s="8"/>
      <c r="X55" s="146" t="str">
        <f>F55</f>
        <v>Založení trávníku na půdě předem připravené plochy přes 1000 m2 výsevem včetně utažení lučního na svahu přes 1:5 do 1:2</v>
      </c>
      <c r="Y55" s="9"/>
      <c r="AA55" s="11"/>
    </row>
    <row r="56" spans="1:27" ht="7.5" customHeight="1" outlineLevel="6" x14ac:dyDescent="0.15">
      <c r="B56" s="71"/>
      <c r="C56" s="71"/>
      <c r="D56" s="62"/>
      <c r="E56" s="62"/>
      <c r="F56" s="63"/>
      <c r="G56" s="62"/>
      <c r="H56" s="67"/>
      <c r="I56" s="112"/>
      <c r="J56" s="65"/>
      <c r="K56" s="67"/>
      <c r="L56" s="67"/>
      <c r="M56" s="67"/>
      <c r="N56" s="67"/>
      <c r="O56" s="65"/>
      <c r="P56" s="65"/>
      <c r="Q56" s="65"/>
      <c r="R56" s="62"/>
      <c r="S56" s="62"/>
      <c r="T56" s="71"/>
      <c r="U56" s="8"/>
      <c r="X56" s="62"/>
    </row>
    <row r="57" spans="1:27" ht="11.25" outlineLevel="5" x14ac:dyDescent="0.2">
      <c r="A57" s="4"/>
      <c r="B57" s="133"/>
      <c r="C57" s="134">
        <v>12</v>
      </c>
      <c r="D57" s="135" t="s">
        <v>129</v>
      </c>
      <c r="E57" s="136" t="s">
        <v>177</v>
      </c>
      <c r="F57" s="137" t="s">
        <v>178</v>
      </c>
      <c r="G57" s="135" t="s">
        <v>132</v>
      </c>
      <c r="H57" s="138">
        <v>930</v>
      </c>
      <c r="I57" s="139"/>
      <c r="J57" s="140">
        <f>H57*I57</f>
        <v>0</v>
      </c>
      <c r="K57" s="138"/>
      <c r="L57" s="138">
        <f>H57*K57</f>
        <v>0</v>
      </c>
      <c r="M57" s="138"/>
      <c r="N57" s="138">
        <f>H57*M57</f>
        <v>0</v>
      </c>
      <c r="O57" s="140">
        <v>21</v>
      </c>
      <c r="P57" s="140">
        <f>J57*(O57/100)</f>
        <v>0</v>
      </c>
      <c r="Q57" s="140">
        <f>J57+P57</f>
        <v>0</v>
      </c>
      <c r="R57" s="141"/>
      <c r="S57" s="141"/>
      <c r="T57" s="142">
        <v>1</v>
      </c>
      <c r="U57" s="8"/>
      <c r="V57" s="8"/>
      <c r="W57" s="8"/>
      <c r="X57" s="62"/>
    </row>
    <row r="58" spans="1:27" ht="9.75" outlineLevel="6" x14ac:dyDescent="0.2">
      <c r="A58" s="143"/>
      <c r="B58" s="144"/>
      <c r="C58" s="144"/>
      <c r="D58" s="145"/>
      <c r="E58" s="149" t="s">
        <v>1</v>
      </c>
      <c r="F58" s="169" t="s">
        <v>179</v>
      </c>
      <c r="G58" s="169"/>
      <c r="H58" s="170"/>
      <c r="I58" s="171"/>
      <c r="J58" s="172"/>
      <c r="K58" s="147"/>
      <c r="L58" s="147"/>
      <c r="M58" s="147"/>
      <c r="N58" s="147"/>
      <c r="O58" s="148"/>
      <c r="P58" s="148"/>
      <c r="Q58" s="148"/>
      <c r="R58" s="145"/>
      <c r="S58" s="145"/>
      <c r="T58" s="144"/>
      <c r="U58" s="6"/>
      <c r="V58" s="8"/>
      <c r="W58" s="8"/>
      <c r="X58" s="146" t="str">
        <f>F58</f>
        <v>Svahování trvalých svahů do projektovaných profilů strojně s potřebným přemístěním výkopku při svahování násypů v jakékoliv hornině</v>
      </c>
      <c r="Y58" s="9"/>
      <c r="AA58" s="11"/>
    </row>
    <row r="59" spans="1:27" ht="7.5" customHeight="1" outlineLevel="6" x14ac:dyDescent="0.15">
      <c r="B59" s="71"/>
      <c r="C59" s="71"/>
      <c r="D59" s="62"/>
      <c r="E59" s="62"/>
      <c r="F59" s="63"/>
      <c r="G59" s="62"/>
      <c r="H59" s="67"/>
      <c r="I59" s="112"/>
      <c r="J59" s="65"/>
      <c r="K59" s="67"/>
      <c r="L59" s="67"/>
      <c r="M59" s="67"/>
      <c r="N59" s="67"/>
      <c r="O59" s="65"/>
      <c r="P59" s="65"/>
      <c r="Q59" s="65"/>
      <c r="R59" s="62"/>
      <c r="S59" s="62"/>
      <c r="T59" s="71"/>
      <c r="U59" s="8"/>
      <c r="X59" s="62"/>
    </row>
    <row r="60" spans="1:27" ht="11.25" outlineLevel="5" x14ac:dyDescent="0.2">
      <c r="A60" s="4"/>
      <c r="B60" s="133"/>
      <c r="C60" s="134">
        <v>13</v>
      </c>
      <c r="D60" s="135" t="s">
        <v>129</v>
      </c>
      <c r="E60" s="136" t="s">
        <v>180</v>
      </c>
      <c r="F60" s="137" t="s">
        <v>181</v>
      </c>
      <c r="G60" s="135" t="s">
        <v>132</v>
      </c>
      <c r="H60" s="138">
        <v>630</v>
      </c>
      <c r="I60" s="139"/>
      <c r="J60" s="140">
        <f>H60*I60</f>
        <v>0</v>
      </c>
      <c r="K60" s="138"/>
      <c r="L60" s="138">
        <f>H60*K60</f>
        <v>0</v>
      </c>
      <c r="M60" s="138"/>
      <c r="N60" s="138">
        <f>H60*M60</f>
        <v>0</v>
      </c>
      <c r="O60" s="140">
        <v>21</v>
      </c>
      <c r="P60" s="140">
        <f>J60*(O60/100)</f>
        <v>0</v>
      </c>
      <c r="Q60" s="140">
        <f>J60+P60</f>
        <v>0</v>
      </c>
      <c r="R60" s="141"/>
      <c r="S60" s="141"/>
      <c r="T60" s="142">
        <v>1</v>
      </c>
      <c r="U60" s="8"/>
      <c r="V60" s="8"/>
      <c r="W60" s="8"/>
      <c r="X60" s="62"/>
    </row>
    <row r="61" spans="1:27" ht="9.75" outlineLevel="6" x14ac:dyDescent="0.2">
      <c r="A61" s="143"/>
      <c r="B61" s="144"/>
      <c r="C61" s="144"/>
      <c r="D61" s="145"/>
      <c r="E61" s="149" t="s">
        <v>1</v>
      </c>
      <c r="F61" s="169" t="s">
        <v>182</v>
      </c>
      <c r="G61" s="169"/>
      <c r="H61" s="170"/>
      <c r="I61" s="171"/>
      <c r="J61" s="172"/>
      <c r="K61" s="147"/>
      <c r="L61" s="147"/>
      <c r="M61" s="147"/>
      <c r="N61" s="147"/>
      <c r="O61" s="148"/>
      <c r="P61" s="148"/>
      <c r="Q61" s="148"/>
      <c r="R61" s="145"/>
      <c r="S61" s="145"/>
      <c r="T61" s="144"/>
      <c r="U61" s="6"/>
      <c r="V61" s="8"/>
      <c r="W61" s="8"/>
      <c r="X61" s="146" t="str">
        <f>F61</f>
        <v>Rozprostření a urovnání ornice ve svahu sklonu přes 1:5 strojně při souvislé ploše přes 500 m2, tl. vrstvy přes 250 do 300 mm</v>
      </c>
      <c r="Y61" s="9"/>
      <c r="AA61" s="11"/>
    </row>
    <row r="62" spans="1:27" ht="7.5" customHeight="1" outlineLevel="6" x14ac:dyDescent="0.15">
      <c r="B62" s="71"/>
      <c r="C62" s="71"/>
      <c r="D62" s="62"/>
      <c r="E62" s="62"/>
      <c r="F62" s="63"/>
      <c r="G62" s="62"/>
      <c r="H62" s="67"/>
      <c r="I62" s="112"/>
      <c r="J62" s="65"/>
      <c r="K62" s="67"/>
      <c r="L62" s="67"/>
      <c r="M62" s="67"/>
      <c r="N62" s="67"/>
      <c r="O62" s="65"/>
      <c r="P62" s="65"/>
      <c r="Q62" s="65"/>
      <c r="R62" s="62"/>
      <c r="S62" s="62"/>
      <c r="T62" s="71"/>
      <c r="U62" s="8"/>
      <c r="X62" s="62"/>
    </row>
    <row r="63" spans="1:27" ht="11.25" outlineLevel="5" x14ac:dyDescent="0.2">
      <c r="A63" s="4"/>
      <c r="B63" s="133"/>
      <c r="C63" s="134">
        <v>33</v>
      </c>
      <c r="D63" s="135" t="s">
        <v>129</v>
      </c>
      <c r="E63" s="136" t="s">
        <v>183</v>
      </c>
      <c r="F63" s="137" t="s">
        <v>184</v>
      </c>
      <c r="G63" s="135" t="s">
        <v>136</v>
      </c>
      <c r="H63" s="138">
        <v>1000</v>
      </c>
      <c r="I63" s="139"/>
      <c r="J63" s="140">
        <f>H63*I63</f>
        <v>0</v>
      </c>
      <c r="K63" s="138"/>
      <c r="L63" s="138">
        <f>H63*K63</f>
        <v>0</v>
      </c>
      <c r="M63" s="138"/>
      <c r="N63" s="138">
        <f>H63*M63</f>
        <v>0</v>
      </c>
      <c r="O63" s="140">
        <v>21</v>
      </c>
      <c r="P63" s="140">
        <f>J63*(O63/100)</f>
        <v>0</v>
      </c>
      <c r="Q63" s="140">
        <f>J63+P63</f>
        <v>0</v>
      </c>
      <c r="R63" s="141"/>
      <c r="S63" s="141"/>
      <c r="T63" s="142">
        <v>1</v>
      </c>
      <c r="U63" s="8"/>
      <c r="V63" s="8"/>
      <c r="W63" s="8"/>
      <c r="X63" s="62"/>
    </row>
    <row r="64" spans="1:27" ht="9.75" outlineLevel="6" x14ac:dyDescent="0.2">
      <c r="A64" s="143"/>
      <c r="B64" s="144"/>
      <c r="C64" s="144"/>
      <c r="D64" s="145"/>
      <c r="E64" s="149" t="s">
        <v>1</v>
      </c>
      <c r="F64" s="169" t="s">
        <v>45</v>
      </c>
      <c r="G64" s="169"/>
      <c r="H64" s="170"/>
      <c r="I64" s="171"/>
      <c r="J64" s="172"/>
      <c r="K64" s="147"/>
      <c r="L64" s="147"/>
      <c r="M64" s="147"/>
      <c r="N64" s="147"/>
      <c r="O64" s="148"/>
      <c r="P64" s="148"/>
      <c r="Q64" s="148"/>
      <c r="R64" s="145"/>
      <c r="S64" s="145"/>
      <c r="T64" s="144"/>
      <c r="U64" s="6"/>
      <c r="V64" s="8"/>
      <c r="W64" s="8"/>
      <c r="X64" s="146" t="str">
        <f>F64</f>
        <v>---</v>
      </c>
      <c r="Y64" s="9"/>
      <c r="AA64" s="11"/>
    </row>
    <row r="65" spans="1:27" ht="7.5" customHeight="1" outlineLevel="6" x14ac:dyDescent="0.15">
      <c r="B65" s="71"/>
      <c r="C65" s="71"/>
      <c r="D65" s="62"/>
      <c r="E65" s="62"/>
      <c r="F65" s="63"/>
      <c r="G65" s="62"/>
      <c r="H65" s="67"/>
      <c r="I65" s="112"/>
      <c r="J65" s="65"/>
      <c r="K65" s="67"/>
      <c r="L65" s="67"/>
      <c r="M65" s="67"/>
      <c r="N65" s="67"/>
      <c r="O65" s="65"/>
      <c r="P65" s="65"/>
      <c r="Q65" s="65"/>
      <c r="R65" s="62"/>
      <c r="S65" s="62"/>
      <c r="T65" s="71"/>
      <c r="U65" s="8"/>
      <c r="X65" s="62"/>
    </row>
    <row r="66" spans="1:27" ht="11.25" outlineLevel="6" x14ac:dyDescent="0.2">
      <c r="A66" s="150"/>
      <c r="B66" s="151"/>
      <c r="C66" s="151"/>
      <c r="D66" s="152"/>
      <c r="E66" s="158" t="s">
        <v>2</v>
      </c>
      <c r="F66" s="153" t="s">
        <v>142</v>
      </c>
      <c r="G66" s="152"/>
      <c r="H66" s="154">
        <v>1000</v>
      </c>
      <c r="I66" s="155"/>
      <c r="J66" s="156"/>
      <c r="K66" s="157"/>
      <c r="L66" s="157"/>
      <c r="M66" s="157"/>
      <c r="N66" s="157"/>
      <c r="O66" s="156"/>
      <c r="P66" s="156"/>
      <c r="Q66" s="156"/>
      <c r="R66" s="152"/>
      <c r="S66" s="152"/>
      <c r="T66" s="151"/>
      <c r="U66" s="6"/>
      <c r="V66" s="8"/>
      <c r="W66" s="8"/>
      <c r="X66" s="62"/>
    </row>
    <row r="67" spans="1:27" ht="11.25" outlineLevel="6" x14ac:dyDescent="0.2">
      <c r="A67" s="150"/>
      <c r="B67" s="151"/>
      <c r="C67" s="151"/>
      <c r="D67" s="152"/>
      <c r="E67" s="158"/>
      <c r="F67" s="153" t="s">
        <v>185</v>
      </c>
      <c r="G67" s="152"/>
      <c r="H67" s="154">
        <v>0</v>
      </c>
      <c r="I67" s="155"/>
      <c r="J67" s="156"/>
      <c r="K67" s="157"/>
      <c r="L67" s="157"/>
      <c r="M67" s="157"/>
      <c r="N67" s="157"/>
      <c r="O67" s="156"/>
      <c r="P67" s="156"/>
      <c r="Q67" s="156"/>
      <c r="R67" s="152"/>
      <c r="S67" s="152"/>
      <c r="T67" s="151"/>
      <c r="U67" s="6"/>
      <c r="V67" s="8"/>
      <c r="W67" s="8"/>
      <c r="X67" s="62"/>
    </row>
    <row r="68" spans="1:27" ht="7.5" customHeight="1" outlineLevel="6" x14ac:dyDescent="0.15">
      <c r="A68" s="8"/>
      <c r="B68" s="71"/>
      <c r="C68" s="71"/>
      <c r="D68" s="62"/>
      <c r="E68" s="62"/>
      <c r="F68" s="111"/>
      <c r="G68" s="62"/>
      <c r="H68" s="67"/>
      <c r="I68" s="112"/>
      <c r="J68" s="65"/>
      <c r="K68" s="67"/>
      <c r="L68" s="67"/>
      <c r="M68" s="67"/>
      <c r="N68" s="67"/>
      <c r="O68" s="65"/>
      <c r="P68" s="65"/>
      <c r="Q68" s="65"/>
      <c r="R68" s="62"/>
      <c r="S68" s="62"/>
      <c r="T68" s="71"/>
      <c r="U68" s="8"/>
      <c r="X68" s="62"/>
    </row>
    <row r="69" spans="1:27" ht="11.25" outlineLevel="5" x14ac:dyDescent="0.2">
      <c r="A69" s="4"/>
      <c r="B69" s="133"/>
      <c r="C69" s="134">
        <v>34</v>
      </c>
      <c r="D69" s="135" t="s">
        <v>129</v>
      </c>
      <c r="E69" s="136" t="s">
        <v>186</v>
      </c>
      <c r="F69" s="137" t="s">
        <v>187</v>
      </c>
      <c r="G69" s="135" t="s">
        <v>136</v>
      </c>
      <c r="H69" s="138">
        <v>1000</v>
      </c>
      <c r="I69" s="139"/>
      <c r="J69" s="140">
        <f>H69*I69</f>
        <v>0</v>
      </c>
      <c r="K69" s="138"/>
      <c r="L69" s="138">
        <f>H69*K69</f>
        <v>0</v>
      </c>
      <c r="M69" s="138"/>
      <c r="N69" s="138">
        <f>H69*M69</f>
        <v>0</v>
      </c>
      <c r="O69" s="140">
        <v>21</v>
      </c>
      <c r="P69" s="140">
        <f>J69*(O69/100)</f>
        <v>0</v>
      </c>
      <c r="Q69" s="140">
        <f>J69+P69</f>
        <v>0</v>
      </c>
      <c r="R69" s="141"/>
      <c r="S69" s="141"/>
      <c r="T69" s="142">
        <v>1</v>
      </c>
      <c r="U69" s="8"/>
      <c r="V69" s="8"/>
      <c r="W69" s="8"/>
      <c r="X69" s="62"/>
    </row>
    <row r="70" spans="1:27" ht="9.75" outlineLevel="6" x14ac:dyDescent="0.2">
      <c r="A70" s="143"/>
      <c r="B70" s="144"/>
      <c r="C70" s="144"/>
      <c r="D70" s="145"/>
      <c r="E70" s="149" t="s">
        <v>1</v>
      </c>
      <c r="F70" s="169" t="s">
        <v>45</v>
      </c>
      <c r="G70" s="169"/>
      <c r="H70" s="170"/>
      <c r="I70" s="171"/>
      <c r="J70" s="172"/>
      <c r="K70" s="147"/>
      <c r="L70" s="147"/>
      <c r="M70" s="147"/>
      <c r="N70" s="147"/>
      <c r="O70" s="148"/>
      <c r="P70" s="148"/>
      <c r="Q70" s="148"/>
      <c r="R70" s="145"/>
      <c r="S70" s="145"/>
      <c r="T70" s="144"/>
      <c r="U70" s="6"/>
      <c r="V70" s="8"/>
      <c r="W70" s="8"/>
      <c r="X70" s="146" t="str">
        <f>F70</f>
        <v>---</v>
      </c>
      <c r="Y70" s="9"/>
      <c r="AA70" s="11"/>
    </row>
    <row r="71" spans="1:27" ht="7.5" customHeight="1" outlineLevel="6" x14ac:dyDescent="0.15">
      <c r="B71" s="71"/>
      <c r="C71" s="71"/>
      <c r="D71" s="62"/>
      <c r="E71" s="62"/>
      <c r="F71" s="63"/>
      <c r="G71" s="62"/>
      <c r="H71" s="67"/>
      <c r="I71" s="112"/>
      <c r="J71" s="65"/>
      <c r="K71" s="67"/>
      <c r="L71" s="67"/>
      <c r="M71" s="67"/>
      <c r="N71" s="67"/>
      <c r="O71" s="65"/>
      <c r="P71" s="65"/>
      <c r="Q71" s="65"/>
      <c r="R71" s="62"/>
      <c r="S71" s="62"/>
      <c r="T71" s="71"/>
      <c r="U71" s="8"/>
      <c r="X71" s="62"/>
    </row>
    <row r="72" spans="1:27" ht="11.25" outlineLevel="6" x14ac:dyDescent="0.2">
      <c r="A72" s="150"/>
      <c r="B72" s="151"/>
      <c r="C72" s="151"/>
      <c r="D72" s="152"/>
      <c r="E72" s="158" t="s">
        <v>2</v>
      </c>
      <c r="F72" s="153" t="s">
        <v>142</v>
      </c>
      <c r="G72" s="152"/>
      <c r="H72" s="154">
        <v>1000</v>
      </c>
      <c r="I72" s="155"/>
      <c r="J72" s="156"/>
      <c r="K72" s="157"/>
      <c r="L72" s="157"/>
      <c r="M72" s="157"/>
      <c r="N72" s="157"/>
      <c r="O72" s="156"/>
      <c r="P72" s="156"/>
      <c r="Q72" s="156"/>
      <c r="R72" s="152"/>
      <c r="S72" s="152"/>
      <c r="T72" s="151"/>
      <c r="U72" s="6"/>
      <c r="V72" s="8"/>
      <c r="W72" s="8"/>
      <c r="X72" s="62"/>
    </row>
    <row r="73" spans="1:27" ht="11.25" outlineLevel="6" x14ac:dyDescent="0.2">
      <c r="A73" s="150"/>
      <c r="B73" s="151"/>
      <c r="C73" s="151"/>
      <c r="D73" s="152"/>
      <c r="E73" s="158"/>
      <c r="F73" s="153" t="s">
        <v>185</v>
      </c>
      <c r="G73" s="152"/>
      <c r="H73" s="154">
        <v>0</v>
      </c>
      <c r="I73" s="155"/>
      <c r="J73" s="156"/>
      <c r="K73" s="157"/>
      <c r="L73" s="157"/>
      <c r="M73" s="157"/>
      <c r="N73" s="157"/>
      <c r="O73" s="156"/>
      <c r="P73" s="156"/>
      <c r="Q73" s="156"/>
      <c r="R73" s="152"/>
      <c r="S73" s="152"/>
      <c r="T73" s="151"/>
      <c r="U73" s="6"/>
      <c r="V73" s="8"/>
      <c r="W73" s="8"/>
      <c r="X73" s="62"/>
    </row>
    <row r="74" spans="1:27" ht="7.5" customHeight="1" outlineLevel="6" x14ac:dyDescent="0.15">
      <c r="A74" s="8"/>
      <c r="B74" s="71"/>
      <c r="C74" s="71"/>
      <c r="D74" s="62"/>
      <c r="E74" s="62"/>
      <c r="F74" s="111"/>
      <c r="G74" s="62"/>
      <c r="H74" s="67"/>
      <c r="I74" s="112"/>
      <c r="J74" s="65"/>
      <c r="K74" s="67"/>
      <c r="L74" s="67"/>
      <c r="M74" s="67"/>
      <c r="N74" s="67"/>
      <c r="O74" s="65"/>
      <c r="P74" s="65"/>
      <c r="Q74" s="65"/>
      <c r="R74" s="62"/>
      <c r="S74" s="62"/>
      <c r="T74" s="71"/>
      <c r="U74" s="8"/>
      <c r="X74" s="62"/>
    </row>
    <row r="75" spans="1:27" outlineLevel="5" x14ac:dyDescent="0.15">
      <c r="B75" s="6"/>
      <c r="C75" s="6"/>
      <c r="D75" s="6"/>
      <c r="E75" s="6"/>
      <c r="F75" s="6"/>
      <c r="G75" s="6"/>
      <c r="H75" s="6"/>
      <c r="I75" s="8"/>
      <c r="J75" s="8"/>
      <c r="K75" s="6"/>
      <c r="L75" s="6"/>
      <c r="M75" s="6"/>
      <c r="N75" s="6"/>
      <c r="O75" s="6"/>
      <c r="P75" s="8"/>
      <c r="Q75" s="8"/>
      <c r="R75" s="8"/>
      <c r="S75" s="6"/>
      <c r="T75" s="6"/>
      <c r="X75" s="6"/>
    </row>
    <row r="76" spans="1:27" ht="9" outlineLevel="4" x14ac:dyDescent="0.15">
      <c r="A76" s="104" t="s">
        <v>80</v>
      </c>
      <c r="B76" s="108">
        <v>5</v>
      </c>
      <c r="C76" s="127"/>
      <c r="D76" s="128" t="s">
        <v>128</v>
      </c>
      <c r="E76" s="128"/>
      <c r="F76" s="129" t="s">
        <v>81</v>
      </c>
      <c r="G76" s="128"/>
      <c r="H76" s="130"/>
      <c r="I76" s="131"/>
      <c r="J76" s="106">
        <f>SUBTOTAL(9,J77:J86)</f>
        <v>0</v>
      </c>
      <c r="K76" s="130"/>
      <c r="L76" s="107">
        <f>SUBTOTAL(9,L77:L86)</f>
        <v>6.1654824000000001</v>
      </c>
      <c r="M76" s="130"/>
      <c r="N76" s="107">
        <f>SUBTOTAL(9,N77:N86)</f>
        <v>0</v>
      </c>
      <c r="O76" s="132"/>
      <c r="P76" s="106">
        <f>SUBTOTAL(9,P77:P86)</f>
        <v>0</v>
      </c>
      <c r="Q76" s="106">
        <f>SUBTOTAL(9,Q77:Q86)</f>
        <v>0</v>
      </c>
      <c r="R76" s="128"/>
      <c r="S76" s="128"/>
      <c r="T76" s="108">
        <f>SUBTOTAL(9,T77:T86)</f>
        <v>3</v>
      </c>
      <c r="U76" s="6"/>
      <c r="V76" s="8"/>
      <c r="W76" s="8"/>
      <c r="X76" s="62"/>
    </row>
    <row r="77" spans="1:27" ht="11.25" outlineLevel="5" x14ac:dyDescent="0.2">
      <c r="A77" s="4"/>
      <c r="B77" s="133"/>
      <c r="C77" s="134">
        <v>14</v>
      </c>
      <c r="D77" s="135" t="s">
        <v>129</v>
      </c>
      <c r="E77" s="136" t="s">
        <v>188</v>
      </c>
      <c r="F77" s="137" t="s">
        <v>189</v>
      </c>
      <c r="G77" s="135" t="s">
        <v>136</v>
      </c>
      <c r="H77" s="138">
        <v>1.98</v>
      </c>
      <c r="I77" s="139"/>
      <c r="J77" s="140">
        <f>H77*I77</f>
        <v>0</v>
      </c>
      <c r="K77" s="138">
        <v>3.11388</v>
      </c>
      <c r="L77" s="138">
        <f>H77*K77</f>
        <v>6.1654824000000001</v>
      </c>
      <c r="M77" s="138"/>
      <c r="N77" s="138">
        <f>H77*M77</f>
        <v>0</v>
      </c>
      <c r="O77" s="140">
        <v>21</v>
      </c>
      <c r="P77" s="140">
        <f>J77*(O77/100)</f>
        <v>0</v>
      </c>
      <c r="Q77" s="140">
        <f>J77+P77</f>
        <v>0</v>
      </c>
      <c r="R77" s="141"/>
      <c r="S77" s="141"/>
      <c r="T77" s="142">
        <v>1</v>
      </c>
      <c r="U77" s="8"/>
      <c r="V77" s="8"/>
      <c r="W77" s="8"/>
      <c r="X77" s="62"/>
    </row>
    <row r="78" spans="1:27" ht="19.5" outlineLevel="6" x14ac:dyDescent="0.2">
      <c r="A78" s="143"/>
      <c r="B78" s="144"/>
      <c r="C78" s="144"/>
      <c r="D78" s="145"/>
      <c r="E78" s="149" t="s">
        <v>1</v>
      </c>
      <c r="F78" s="169" t="s">
        <v>190</v>
      </c>
      <c r="G78" s="169"/>
      <c r="H78" s="170"/>
      <c r="I78" s="171"/>
      <c r="J78" s="172"/>
      <c r="K78" s="147"/>
      <c r="L78" s="147"/>
      <c r="M78" s="147"/>
      <c r="N78" s="147"/>
      <c r="O78" s="148"/>
      <c r="P78" s="148"/>
      <c r="Q78" s="148"/>
      <c r="R78" s="145"/>
      <c r="S78" s="145"/>
      <c r="T78" s="144"/>
      <c r="U78" s="6"/>
      <c r="V78" s="8"/>
      <c r="W78" s="8"/>
      <c r="X78" s="146" t="str">
        <f>F78</f>
        <v>Zdivo nadzákladové z lomového kamene vodních staveb přehrad, jezů a plavebních komor, spodní stavby vodních elektráren, odběrných věží a výpustných zařízení, opěrných zdí, šachet, šachtic a ostatních konstrukcí obkladní z lomového kamene lomařsky upraveného s vyspárováním, na cementovou maltu</v>
      </c>
      <c r="Y78" s="9"/>
      <c r="AA78" s="11"/>
    </row>
    <row r="79" spans="1:27" ht="7.5" customHeight="1" outlineLevel="6" x14ac:dyDescent="0.15">
      <c r="B79" s="71"/>
      <c r="C79" s="71"/>
      <c r="D79" s="62"/>
      <c r="E79" s="62"/>
      <c r="F79" s="63"/>
      <c r="G79" s="62"/>
      <c r="H79" s="67"/>
      <c r="I79" s="112"/>
      <c r="J79" s="65"/>
      <c r="K79" s="67"/>
      <c r="L79" s="67"/>
      <c r="M79" s="67"/>
      <c r="N79" s="67"/>
      <c r="O79" s="65"/>
      <c r="P79" s="65"/>
      <c r="Q79" s="65"/>
      <c r="R79" s="62"/>
      <c r="S79" s="62"/>
      <c r="T79" s="71"/>
      <c r="U79" s="8"/>
      <c r="X79" s="62"/>
    </row>
    <row r="80" spans="1:27" ht="11.25" outlineLevel="5" x14ac:dyDescent="0.2">
      <c r="A80" s="4"/>
      <c r="B80" s="133"/>
      <c r="C80" s="134">
        <v>15</v>
      </c>
      <c r="D80" s="135" t="s">
        <v>129</v>
      </c>
      <c r="E80" s="136" t="s">
        <v>191</v>
      </c>
      <c r="F80" s="137" t="s">
        <v>192</v>
      </c>
      <c r="G80" s="135" t="s">
        <v>136</v>
      </c>
      <c r="H80" s="138">
        <v>5.5750000000000002</v>
      </c>
      <c r="I80" s="139"/>
      <c r="J80" s="140">
        <f>H80*I80</f>
        <v>0</v>
      </c>
      <c r="K80" s="138"/>
      <c r="L80" s="138">
        <f>H80*K80</f>
        <v>0</v>
      </c>
      <c r="M80" s="138"/>
      <c r="N80" s="138">
        <f>H80*M80</f>
        <v>0</v>
      </c>
      <c r="O80" s="140">
        <v>21</v>
      </c>
      <c r="P80" s="140">
        <f>J80*(O80/100)</f>
        <v>0</v>
      </c>
      <c r="Q80" s="140">
        <f>J80+P80</f>
        <v>0</v>
      </c>
      <c r="R80" s="141"/>
      <c r="S80" s="141"/>
      <c r="T80" s="142">
        <v>1</v>
      </c>
      <c r="U80" s="8"/>
      <c r="V80" s="8"/>
      <c r="W80" s="8"/>
      <c r="X80" s="62"/>
    </row>
    <row r="81" spans="1:27" ht="19.5" outlineLevel="6" x14ac:dyDescent="0.2">
      <c r="A81" s="143"/>
      <c r="B81" s="144"/>
      <c r="C81" s="144"/>
      <c r="D81" s="145"/>
      <c r="E81" s="149" t="s">
        <v>1</v>
      </c>
      <c r="F81" s="169" t="s">
        <v>193</v>
      </c>
      <c r="G81" s="169"/>
      <c r="H81" s="170"/>
      <c r="I81" s="171"/>
      <c r="J81" s="172"/>
      <c r="K81" s="147"/>
      <c r="L81" s="147"/>
      <c r="M81" s="147"/>
      <c r="N81" s="147"/>
      <c r="O81" s="148"/>
      <c r="P81" s="148"/>
      <c r="Q81" s="148"/>
      <c r="R81" s="145"/>
      <c r="S81" s="145"/>
      <c r="T81" s="144"/>
      <c r="U81" s="6"/>
      <c r="V81" s="8"/>
      <c r="W81" s="8"/>
      <c r="X81" s="146" t="str">
        <f>F81</f>
        <v>Konstrukce vodních staveb z betonu přehrad, jezů a plavebních komor, spodní stavby vodních elektráren, jader přehrad, odběrných věží a výpustných zařízení, opěrných zdí, šachet, šachtic a ostatních konstrukcí prostého pro prostředí s mrazovými cykly tř. C 30/37</v>
      </c>
      <c r="Y81" s="9"/>
      <c r="AA81" s="11"/>
    </row>
    <row r="82" spans="1:27" ht="7.5" customHeight="1" outlineLevel="6" x14ac:dyDescent="0.15">
      <c r="B82" s="71"/>
      <c r="C82" s="71"/>
      <c r="D82" s="62"/>
      <c r="E82" s="62"/>
      <c r="F82" s="63"/>
      <c r="G82" s="62"/>
      <c r="H82" s="67"/>
      <c r="I82" s="112"/>
      <c r="J82" s="65"/>
      <c r="K82" s="67"/>
      <c r="L82" s="67"/>
      <c r="M82" s="67"/>
      <c r="N82" s="67"/>
      <c r="O82" s="65"/>
      <c r="P82" s="65"/>
      <c r="Q82" s="65"/>
      <c r="R82" s="62"/>
      <c r="S82" s="62"/>
      <c r="T82" s="71"/>
      <c r="U82" s="8"/>
      <c r="X82" s="62"/>
    </row>
    <row r="83" spans="1:27" ht="11.25" outlineLevel="5" x14ac:dyDescent="0.2">
      <c r="A83" s="4"/>
      <c r="B83" s="133"/>
      <c r="C83" s="134">
        <v>16</v>
      </c>
      <c r="D83" s="135" t="s">
        <v>129</v>
      </c>
      <c r="E83" s="136" t="s">
        <v>194</v>
      </c>
      <c r="F83" s="137" t="s">
        <v>195</v>
      </c>
      <c r="G83" s="135" t="s">
        <v>196</v>
      </c>
      <c r="H83" s="138">
        <v>30</v>
      </c>
      <c r="I83" s="139"/>
      <c r="J83" s="140">
        <f>H83*I83</f>
        <v>0</v>
      </c>
      <c r="K83" s="138"/>
      <c r="L83" s="138">
        <f>H83*K83</f>
        <v>0</v>
      </c>
      <c r="M83" s="138"/>
      <c r="N83" s="138">
        <f>H83*M83</f>
        <v>0</v>
      </c>
      <c r="O83" s="140">
        <v>21</v>
      </c>
      <c r="P83" s="140">
        <f>J83*(O83/100)</f>
        <v>0</v>
      </c>
      <c r="Q83" s="140">
        <f>J83+P83</f>
        <v>0</v>
      </c>
      <c r="R83" s="141"/>
      <c r="S83" s="141"/>
      <c r="T83" s="142">
        <v>1</v>
      </c>
      <c r="U83" s="8"/>
      <c r="V83" s="8"/>
      <c r="W83" s="8"/>
      <c r="X83" s="62"/>
    </row>
    <row r="84" spans="1:27" ht="9.75" outlineLevel="6" x14ac:dyDescent="0.2">
      <c r="A84" s="143"/>
      <c r="B84" s="144"/>
      <c r="C84" s="144"/>
      <c r="D84" s="145"/>
      <c r="E84" s="149" t="s">
        <v>1</v>
      </c>
      <c r="F84" s="169" t="s">
        <v>197</v>
      </c>
      <c r="G84" s="169"/>
      <c r="H84" s="170"/>
      <c r="I84" s="171"/>
      <c r="J84" s="172"/>
      <c r="K84" s="147"/>
      <c r="L84" s="147"/>
      <c r="M84" s="147"/>
      <c r="N84" s="147"/>
      <c r="O84" s="148"/>
      <c r="P84" s="148"/>
      <c r="Q84" s="148"/>
      <c r="R84" s="145"/>
      <c r="S84" s="145"/>
      <c r="T84" s="144"/>
      <c r="U84" s="6"/>
      <c r="V84" s="8"/>
      <c r="W84" s="8"/>
      <c r="X84" s="146" t="str">
        <f>F84</f>
        <v>Monitoring stok (kamerový systém) jakékoli výšky nová kanalizace</v>
      </c>
      <c r="Y84" s="9"/>
      <c r="AA84" s="11"/>
    </row>
    <row r="85" spans="1:27" ht="7.5" customHeight="1" outlineLevel="6" x14ac:dyDescent="0.15">
      <c r="B85" s="71"/>
      <c r="C85" s="71"/>
      <c r="D85" s="62"/>
      <c r="E85" s="62"/>
      <c r="F85" s="63"/>
      <c r="G85" s="62"/>
      <c r="H85" s="67"/>
      <c r="I85" s="112"/>
      <c r="J85" s="65"/>
      <c r="K85" s="67"/>
      <c r="L85" s="67"/>
      <c r="M85" s="67"/>
      <c r="N85" s="67"/>
      <c r="O85" s="65"/>
      <c r="P85" s="65"/>
      <c r="Q85" s="65"/>
      <c r="R85" s="62"/>
      <c r="S85" s="62"/>
      <c r="T85" s="71"/>
      <c r="U85" s="8"/>
      <c r="X85" s="62"/>
    </row>
    <row r="86" spans="1:27" outlineLevel="5" x14ac:dyDescent="0.15">
      <c r="B86" s="6"/>
      <c r="C86" s="6"/>
      <c r="D86" s="6"/>
      <c r="E86" s="6"/>
      <c r="F86" s="6"/>
      <c r="G86" s="6"/>
      <c r="H86" s="6"/>
      <c r="I86" s="8"/>
      <c r="J86" s="8"/>
      <c r="K86" s="6"/>
      <c r="L86" s="6"/>
      <c r="M86" s="6"/>
      <c r="N86" s="6"/>
      <c r="O86" s="6"/>
      <c r="P86" s="8"/>
      <c r="Q86" s="8"/>
      <c r="R86" s="8"/>
      <c r="S86" s="6"/>
      <c r="T86" s="6"/>
      <c r="X86" s="6"/>
    </row>
    <row r="87" spans="1:27" ht="9" outlineLevel="4" x14ac:dyDescent="0.15">
      <c r="A87" s="104" t="s">
        <v>82</v>
      </c>
      <c r="B87" s="108">
        <v>5</v>
      </c>
      <c r="C87" s="127"/>
      <c r="D87" s="128" t="s">
        <v>128</v>
      </c>
      <c r="E87" s="128"/>
      <c r="F87" s="129" t="s">
        <v>83</v>
      </c>
      <c r="G87" s="128"/>
      <c r="H87" s="130"/>
      <c r="I87" s="131"/>
      <c r="J87" s="106">
        <f>SUBTOTAL(9,J88:J106)</f>
        <v>0</v>
      </c>
      <c r="K87" s="130"/>
      <c r="L87" s="107">
        <f>SUBTOTAL(9,L88:L106)</f>
        <v>226.31944799999997</v>
      </c>
      <c r="M87" s="130"/>
      <c r="N87" s="107">
        <f>SUBTOTAL(9,N88:N106)</f>
        <v>0</v>
      </c>
      <c r="O87" s="132"/>
      <c r="P87" s="106">
        <f>SUBTOTAL(9,P88:P106)</f>
        <v>0</v>
      </c>
      <c r="Q87" s="106">
        <f>SUBTOTAL(9,Q88:Q106)</f>
        <v>0</v>
      </c>
      <c r="R87" s="128"/>
      <c r="S87" s="128"/>
      <c r="T87" s="108">
        <f>SUBTOTAL(9,T88:T106)</f>
        <v>6</v>
      </c>
      <c r="U87" s="6"/>
      <c r="V87" s="8"/>
      <c r="W87" s="8"/>
      <c r="X87" s="62"/>
    </row>
    <row r="88" spans="1:27" ht="11.25" outlineLevel="5" x14ac:dyDescent="0.2">
      <c r="A88" s="4"/>
      <c r="B88" s="133"/>
      <c r="C88" s="134">
        <v>21</v>
      </c>
      <c r="D88" s="135" t="s">
        <v>129</v>
      </c>
      <c r="E88" s="136" t="s">
        <v>198</v>
      </c>
      <c r="F88" s="137" t="s">
        <v>199</v>
      </c>
      <c r="G88" s="135" t="s">
        <v>136</v>
      </c>
      <c r="H88" s="138">
        <v>3.2690000000000001</v>
      </c>
      <c r="I88" s="139"/>
      <c r="J88" s="140">
        <f>H88*I88</f>
        <v>0</v>
      </c>
      <c r="K88" s="138"/>
      <c r="L88" s="138">
        <f>H88*K88</f>
        <v>0</v>
      </c>
      <c r="M88" s="138"/>
      <c r="N88" s="138">
        <f>H88*M88</f>
        <v>0</v>
      </c>
      <c r="O88" s="140">
        <v>21</v>
      </c>
      <c r="P88" s="140">
        <f>J88*(O88/100)</f>
        <v>0</v>
      </c>
      <c r="Q88" s="140">
        <f>J88+P88</f>
        <v>0</v>
      </c>
      <c r="R88" s="141"/>
      <c r="S88" s="141"/>
      <c r="T88" s="142">
        <v>1</v>
      </c>
      <c r="U88" s="8"/>
      <c r="V88" s="8"/>
      <c r="W88" s="8"/>
      <c r="X88" s="62"/>
    </row>
    <row r="89" spans="1:27" ht="9.75" outlineLevel="6" x14ac:dyDescent="0.2">
      <c r="A89" s="143"/>
      <c r="B89" s="144"/>
      <c r="C89" s="144"/>
      <c r="D89" s="145"/>
      <c r="E89" s="149" t="s">
        <v>1</v>
      </c>
      <c r="F89" s="169" t="s">
        <v>200</v>
      </c>
      <c r="G89" s="169"/>
      <c r="H89" s="170"/>
      <c r="I89" s="171"/>
      <c r="J89" s="172"/>
      <c r="K89" s="147"/>
      <c r="L89" s="147"/>
      <c r="M89" s="147"/>
      <c r="N89" s="147"/>
      <c r="O89" s="148"/>
      <c r="P89" s="148"/>
      <c r="Q89" s="148"/>
      <c r="R89" s="145"/>
      <c r="S89" s="145"/>
      <c r="T89" s="144"/>
      <c r="U89" s="6"/>
      <c r="V89" s="8"/>
      <c r="W89" s="8"/>
      <c r="X89" s="146" t="str">
        <f>F89</f>
        <v>Podkladní a zajišťovací konstrukce z betonu prostého v otevřeném výkopu bez zvýšených nároků na prostředí desky pod potrubí, stoky a drobné objekty z betonu tř. C 12/15</v>
      </c>
      <c r="Y89" s="9"/>
      <c r="AA89" s="11"/>
    </row>
    <row r="90" spans="1:27" ht="7.5" customHeight="1" outlineLevel="6" x14ac:dyDescent="0.15">
      <c r="B90" s="71"/>
      <c r="C90" s="71"/>
      <c r="D90" s="62"/>
      <c r="E90" s="62"/>
      <c r="F90" s="63"/>
      <c r="G90" s="62"/>
      <c r="H90" s="67"/>
      <c r="I90" s="112"/>
      <c r="J90" s="65"/>
      <c r="K90" s="67"/>
      <c r="L90" s="67"/>
      <c r="M90" s="67"/>
      <c r="N90" s="67"/>
      <c r="O90" s="65"/>
      <c r="P90" s="65"/>
      <c r="Q90" s="65"/>
      <c r="R90" s="62"/>
      <c r="S90" s="62"/>
      <c r="T90" s="71"/>
      <c r="U90" s="8"/>
      <c r="X90" s="62"/>
    </row>
    <row r="91" spans="1:27" ht="11.25" outlineLevel="5" x14ac:dyDescent="0.2">
      <c r="A91" s="4"/>
      <c r="B91" s="133"/>
      <c r="C91" s="134">
        <v>22</v>
      </c>
      <c r="D91" s="135" t="s">
        <v>129</v>
      </c>
      <c r="E91" s="136" t="s">
        <v>201</v>
      </c>
      <c r="F91" s="137" t="s">
        <v>202</v>
      </c>
      <c r="G91" s="135" t="s">
        <v>136</v>
      </c>
      <c r="H91" s="138">
        <v>18</v>
      </c>
      <c r="I91" s="139"/>
      <c r="J91" s="140">
        <f>H91*I91</f>
        <v>0</v>
      </c>
      <c r="K91" s="138">
        <v>2.0874999999999999</v>
      </c>
      <c r="L91" s="138">
        <f>H91*K91</f>
        <v>37.574999999999996</v>
      </c>
      <c r="M91" s="138"/>
      <c r="N91" s="138">
        <f>H91*M91</f>
        <v>0</v>
      </c>
      <c r="O91" s="140">
        <v>21</v>
      </c>
      <c r="P91" s="140">
        <f>J91*(O91/100)</f>
        <v>0</v>
      </c>
      <c r="Q91" s="140">
        <f>J91+P91</f>
        <v>0</v>
      </c>
      <c r="R91" s="141"/>
      <c r="S91" s="141"/>
      <c r="T91" s="142">
        <v>1</v>
      </c>
      <c r="U91" s="8"/>
      <c r="V91" s="8"/>
      <c r="W91" s="8"/>
      <c r="X91" s="62"/>
    </row>
    <row r="92" spans="1:27" ht="9.75" outlineLevel="6" x14ac:dyDescent="0.2">
      <c r="A92" s="143"/>
      <c r="B92" s="144"/>
      <c r="C92" s="144"/>
      <c r="D92" s="145"/>
      <c r="E92" s="149" t="s">
        <v>1</v>
      </c>
      <c r="F92" s="169" t="s">
        <v>203</v>
      </c>
      <c r="G92" s="169"/>
      <c r="H92" s="170"/>
      <c r="I92" s="171"/>
      <c r="J92" s="172"/>
      <c r="K92" s="147"/>
      <c r="L92" s="147"/>
      <c r="M92" s="147"/>
      <c r="N92" s="147"/>
      <c r="O92" s="148"/>
      <c r="P92" s="148"/>
      <c r="Q92" s="148"/>
      <c r="R92" s="145"/>
      <c r="S92" s="145"/>
      <c r="T92" s="144"/>
      <c r="U92" s="6"/>
      <c r="V92" s="8"/>
      <c r="W92" s="8"/>
      <c r="X92" s="146" t="str">
        <f>F92</f>
        <v>Filtrační vrstvy jakékoliv tloušťky a sklonu ze štěrkopísků se zhutněním do 10 pojezdů/m3, frakce od 0-8 do 0-32 mm</v>
      </c>
      <c r="Y92" s="9"/>
      <c r="AA92" s="11"/>
    </row>
    <row r="93" spans="1:27" ht="7.5" customHeight="1" outlineLevel="6" x14ac:dyDescent="0.15">
      <c r="B93" s="71"/>
      <c r="C93" s="71"/>
      <c r="D93" s="62"/>
      <c r="E93" s="62"/>
      <c r="F93" s="63"/>
      <c r="G93" s="62"/>
      <c r="H93" s="67"/>
      <c r="I93" s="112"/>
      <c r="J93" s="65"/>
      <c r="K93" s="67"/>
      <c r="L93" s="67"/>
      <c r="M93" s="67"/>
      <c r="N93" s="67"/>
      <c r="O93" s="65"/>
      <c r="P93" s="65"/>
      <c r="Q93" s="65"/>
      <c r="R93" s="62"/>
      <c r="S93" s="62"/>
      <c r="T93" s="71"/>
      <c r="U93" s="8"/>
      <c r="X93" s="62"/>
    </row>
    <row r="94" spans="1:27" ht="11.25" outlineLevel="5" x14ac:dyDescent="0.2">
      <c r="A94" s="4"/>
      <c r="B94" s="133"/>
      <c r="C94" s="134">
        <v>23</v>
      </c>
      <c r="D94" s="135" t="s">
        <v>129</v>
      </c>
      <c r="E94" s="136" t="s">
        <v>204</v>
      </c>
      <c r="F94" s="137" t="s">
        <v>205</v>
      </c>
      <c r="G94" s="135" t="s">
        <v>136</v>
      </c>
      <c r="H94" s="138">
        <v>25</v>
      </c>
      <c r="I94" s="139"/>
      <c r="J94" s="140">
        <f>H94*I94</f>
        <v>0</v>
      </c>
      <c r="K94" s="138">
        <v>1.9967999999999999</v>
      </c>
      <c r="L94" s="138">
        <f>H94*K94</f>
        <v>49.919999999999995</v>
      </c>
      <c r="M94" s="138"/>
      <c r="N94" s="138">
        <f>H94*M94</f>
        <v>0</v>
      </c>
      <c r="O94" s="140">
        <v>21</v>
      </c>
      <c r="P94" s="140">
        <f>J94*(O94/100)</f>
        <v>0</v>
      </c>
      <c r="Q94" s="140">
        <f>J94+P94</f>
        <v>0</v>
      </c>
      <c r="R94" s="141"/>
      <c r="S94" s="141"/>
      <c r="T94" s="142">
        <v>1</v>
      </c>
      <c r="U94" s="8"/>
      <c r="V94" s="8"/>
      <c r="W94" s="8"/>
      <c r="X94" s="62"/>
    </row>
    <row r="95" spans="1:27" ht="9.75" outlineLevel="6" x14ac:dyDescent="0.2">
      <c r="A95" s="143"/>
      <c r="B95" s="144"/>
      <c r="C95" s="144"/>
      <c r="D95" s="145"/>
      <c r="E95" s="149" t="s">
        <v>1</v>
      </c>
      <c r="F95" s="169" t="s">
        <v>206</v>
      </c>
      <c r="G95" s="169"/>
      <c r="H95" s="170"/>
      <c r="I95" s="171"/>
      <c r="J95" s="172"/>
      <c r="K95" s="147"/>
      <c r="L95" s="147"/>
      <c r="M95" s="147"/>
      <c r="N95" s="147"/>
      <c r="O95" s="148"/>
      <c r="P95" s="148"/>
      <c r="Q95" s="148"/>
      <c r="R95" s="145"/>
      <c r="S95" s="145"/>
      <c r="T95" s="144"/>
      <c r="U95" s="6"/>
      <c r="V95" s="8"/>
      <c r="W95" s="8"/>
      <c r="X95" s="146" t="str">
        <f>F95</f>
        <v>Patka z lomového kamene lomařsky upraveného pro dlažbu zděná na sucho bez výplně spár</v>
      </c>
      <c r="Y95" s="9"/>
      <c r="AA95" s="11"/>
    </row>
    <row r="96" spans="1:27" ht="7.5" customHeight="1" outlineLevel="6" x14ac:dyDescent="0.15">
      <c r="B96" s="71"/>
      <c r="C96" s="71"/>
      <c r="D96" s="62"/>
      <c r="E96" s="62"/>
      <c r="F96" s="63"/>
      <c r="G96" s="62"/>
      <c r="H96" s="67"/>
      <c r="I96" s="112"/>
      <c r="J96" s="65"/>
      <c r="K96" s="67"/>
      <c r="L96" s="67"/>
      <c r="M96" s="67"/>
      <c r="N96" s="67"/>
      <c r="O96" s="65"/>
      <c r="P96" s="65"/>
      <c r="Q96" s="65"/>
      <c r="R96" s="62"/>
      <c r="S96" s="62"/>
      <c r="T96" s="71"/>
      <c r="U96" s="8"/>
      <c r="X96" s="62"/>
    </row>
    <row r="97" spans="1:27" ht="11.25" outlineLevel="5" x14ac:dyDescent="0.2">
      <c r="A97" s="4"/>
      <c r="B97" s="133"/>
      <c r="C97" s="134">
        <v>24</v>
      </c>
      <c r="D97" s="135" t="s">
        <v>129</v>
      </c>
      <c r="E97" s="136" t="s">
        <v>207</v>
      </c>
      <c r="F97" s="137" t="s">
        <v>208</v>
      </c>
      <c r="G97" s="135" t="s">
        <v>136</v>
      </c>
      <c r="H97" s="138">
        <v>56</v>
      </c>
      <c r="I97" s="139"/>
      <c r="J97" s="140">
        <f>H97*I97</f>
        <v>0</v>
      </c>
      <c r="K97" s="138">
        <v>2.4340799999999998</v>
      </c>
      <c r="L97" s="138">
        <f>H97*K97</f>
        <v>136.30847999999997</v>
      </c>
      <c r="M97" s="138"/>
      <c r="N97" s="138">
        <f>H97*M97</f>
        <v>0</v>
      </c>
      <c r="O97" s="140">
        <v>21</v>
      </c>
      <c r="P97" s="140">
        <f>J97*(O97/100)</f>
        <v>0</v>
      </c>
      <c r="Q97" s="140">
        <f>J97+P97</f>
        <v>0</v>
      </c>
      <c r="R97" s="141"/>
      <c r="S97" s="141"/>
      <c r="T97" s="142">
        <v>1</v>
      </c>
      <c r="U97" s="8"/>
      <c r="V97" s="8"/>
      <c r="W97" s="8"/>
      <c r="X97" s="62"/>
    </row>
    <row r="98" spans="1:27" ht="9.75" outlineLevel="6" x14ac:dyDescent="0.2">
      <c r="A98" s="143"/>
      <c r="B98" s="144"/>
      <c r="C98" s="144"/>
      <c r="D98" s="145"/>
      <c r="E98" s="149" t="s">
        <v>1</v>
      </c>
      <c r="F98" s="169" t="s">
        <v>209</v>
      </c>
      <c r="G98" s="169"/>
      <c r="H98" s="170"/>
      <c r="I98" s="171"/>
      <c r="J98" s="172"/>
      <c r="K98" s="147"/>
      <c r="L98" s="147"/>
      <c r="M98" s="147"/>
      <c r="N98" s="147"/>
      <c r="O98" s="148"/>
      <c r="P98" s="148"/>
      <c r="Q98" s="148"/>
      <c r="R98" s="145"/>
      <c r="S98" s="145"/>
      <c r="T98" s="144"/>
      <c r="U98" s="6"/>
      <c r="V98" s="8"/>
      <c r="W98" s="8"/>
      <c r="X98" s="146" t="str">
        <f>F98</f>
        <v>Zához z lomového kamene neupraveného záhozového s proštěrkováním z terénu, hmotnosti jednotlivých kamenů do 200 kg</v>
      </c>
      <c r="Y98" s="9"/>
      <c r="AA98" s="11"/>
    </row>
    <row r="99" spans="1:27" ht="7.5" customHeight="1" outlineLevel="6" x14ac:dyDescent="0.15">
      <c r="B99" s="71"/>
      <c r="C99" s="71"/>
      <c r="D99" s="62"/>
      <c r="E99" s="62"/>
      <c r="F99" s="63"/>
      <c r="G99" s="62"/>
      <c r="H99" s="67"/>
      <c r="I99" s="112"/>
      <c r="J99" s="65"/>
      <c r="K99" s="67"/>
      <c r="L99" s="67"/>
      <c r="M99" s="67"/>
      <c r="N99" s="67"/>
      <c r="O99" s="65"/>
      <c r="P99" s="65"/>
      <c r="Q99" s="65"/>
      <c r="R99" s="62"/>
      <c r="S99" s="62"/>
      <c r="T99" s="71"/>
      <c r="U99" s="8"/>
      <c r="X99" s="62"/>
    </row>
    <row r="100" spans="1:27" ht="11.25" outlineLevel="5" x14ac:dyDescent="0.2">
      <c r="A100" s="4"/>
      <c r="B100" s="133"/>
      <c r="C100" s="134">
        <v>25</v>
      </c>
      <c r="D100" s="135" t="s">
        <v>129</v>
      </c>
      <c r="E100" s="136" t="s">
        <v>210</v>
      </c>
      <c r="F100" s="137" t="s">
        <v>211</v>
      </c>
      <c r="G100" s="135" t="s">
        <v>132</v>
      </c>
      <c r="H100" s="138">
        <v>180</v>
      </c>
      <c r="I100" s="139"/>
      <c r="J100" s="140">
        <f>H100*I100</f>
        <v>0</v>
      </c>
      <c r="K100" s="138"/>
      <c r="L100" s="138">
        <f>H100*K100</f>
        <v>0</v>
      </c>
      <c r="M100" s="138"/>
      <c r="N100" s="138">
        <f>H100*M100</f>
        <v>0</v>
      </c>
      <c r="O100" s="140">
        <v>21</v>
      </c>
      <c r="P100" s="140">
        <f>J100*(O100/100)</f>
        <v>0</v>
      </c>
      <c r="Q100" s="140">
        <f>J100+P100</f>
        <v>0</v>
      </c>
      <c r="R100" s="141"/>
      <c r="S100" s="141"/>
      <c r="T100" s="142">
        <v>1</v>
      </c>
      <c r="U100" s="8"/>
      <c r="V100" s="8"/>
      <c r="W100" s="8"/>
      <c r="X100" s="62"/>
    </row>
    <row r="101" spans="1:27" ht="9.75" outlineLevel="6" x14ac:dyDescent="0.2">
      <c r="A101" s="143"/>
      <c r="B101" s="144"/>
      <c r="C101" s="144"/>
      <c r="D101" s="145"/>
      <c r="E101" s="149" t="s">
        <v>1</v>
      </c>
      <c r="F101" s="169" t="s">
        <v>212</v>
      </c>
      <c r="G101" s="169"/>
      <c r="H101" s="170"/>
      <c r="I101" s="171"/>
      <c r="J101" s="172"/>
      <c r="K101" s="147"/>
      <c r="L101" s="147"/>
      <c r="M101" s="147"/>
      <c r="N101" s="147"/>
      <c r="O101" s="148"/>
      <c r="P101" s="148"/>
      <c r="Q101" s="148"/>
      <c r="R101" s="145"/>
      <c r="S101" s="145"/>
      <c r="T101" s="144"/>
      <c r="U101" s="6"/>
      <c r="V101" s="8"/>
      <c r="W101" s="8"/>
      <c r="X101" s="146" t="str">
        <f>F101</f>
        <v>Zához z lomového kamene neupraveného záhozového Příplatek k cenám za urovnání viditelných ploch záhozu z kamene, hmotnosti jednotlivých kamenů do 200 kg</v>
      </c>
      <c r="Y101" s="9"/>
      <c r="AA101" s="11"/>
    </row>
    <row r="102" spans="1:27" ht="7.5" customHeight="1" outlineLevel="6" x14ac:dyDescent="0.15">
      <c r="B102" s="71"/>
      <c r="C102" s="71"/>
      <c r="D102" s="62"/>
      <c r="E102" s="62"/>
      <c r="F102" s="63"/>
      <c r="G102" s="62"/>
      <c r="H102" s="67"/>
      <c r="I102" s="112"/>
      <c r="J102" s="65"/>
      <c r="K102" s="67"/>
      <c r="L102" s="67"/>
      <c r="M102" s="67"/>
      <c r="N102" s="67"/>
      <c r="O102" s="65"/>
      <c r="P102" s="65"/>
      <c r="Q102" s="65"/>
      <c r="R102" s="62"/>
      <c r="S102" s="62"/>
      <c r="T102" s="71"/>
      <c r="U102" s="8"/>
      <c r="X102" s="62"/>
    </row>
    <row r="103" spans="1:27" ht="11.25" outlineLevel="5" x14ac:dyDescent="0.2">
      <c r="A103" s="4"/>
      <c r="B103" s="133"/>
      <c r="C103" s="134">
        <v>26</v>
      </c>
      <c r="D103" s="135" t="s">
        <v>129</v>
      </c>
      <c r="E103" s="136" t="s">
        <v>213</v>
      </c>
      <c r="F103" s="137" t="s">
        <v>214</v>
      </c>
      <c r="G103" s="135" t="s">
        <v>136</v>
      </c>
      <c r="H103" s="138">
        <v>1.26</v>
      </c>
      <c r="I103" s="139"/>
      <c r="J103" s="140">
        <f>H103*I103</f>
        <v>0</v>
      </c>
      <c r="K103" s="138">
        <v>1.9967999999999999</v>
      </c>
      <c r="L103" s="138">
        <f>H103*K103</f>
        <v>2.515968</v>
      </c>
      <c r="M103" s="138"/>
      <c r="N103" s="138">
        <f>H103*M103</f>
        <v>0</v>
      </c>
      <c r="O103" s="140">
        <v>21</v>
      </c>
      <c r="P103" s="140">
        <f>J103*(O103/100)</f>
        <v>0</v>
      </c>
      <c r="Q103" s="140">
        <f>J103+P103</f>
        <v>0</v>
      </c>
      <c r="R103" s="141"/>
      <c r="S103" s="141"/>
      <c r="T103" s="142">
        <v>1</v>
      </c>
      <c r="U103" s="8"/>
      <c r="V103" s="8"/>
      <c r="W103" s="8"/>
      <c r="X103" s="62"/>
    </row>
    <row r="104" spans="1:27" ht="9.75" outlineLevel="6" x14ac:dyDescent="0.2">
      <c r="A104" s="143"/>
      <c r="B104" s="144"/>
      <c r="C104" s="144"/>
      <c r="D104" s="145"/>
      <c r="E104" s="149" t="s">
        <v>1</v>
      </c>
      <c r="F104" s="169" t="s">
        <v>215</v>
      </c>
      <c r="G104" s="169"/>
      <c r="H104" s="170"/>
      <c r="I104" s="171"/>
      <c r="J104" s="172"/>
      <c r="K104" s="147"/>
      <c r="L104" s="147"/>
      <c r="M104" s="147"/>
      <c r="N104" s="147"/>
      <c r="O104" s="148"/>
      <c r="P104" s="148"/>
      <c r="Q104" s="148"/>
      <c r="R104" s="145"/>
      <c r="S104" s="145"/>
      <c r="T104" s="144"/>
      <c r="U104" s="6"/>
      <c r="V104" s="8"/>
      <c r="W104" s="8"/>
      <c r="X104" s="146" t="str">
        <f>F104</f>
        <v>Rovnanina z lomového kamene upraveného, tříděného jakékoliv tloušťky rovnaniny s vyklínováním spár a dutin úlomky kamene</v>
      </c>
      <c r="Y104" s="9"/>
      <c r="AA104" s="11"/>
    </row>
    <row r="105" spans="1:27" ht="7.5" customHeight="1" outlineLevel="6" x14ac:dyDescent="0.15">
      <c r="B105" s="71"/>
      <c r="C105" s="71"/>
      <c r="D105" s="62"/>
      <c r="E105" s="62"/>
      <c r="F105" s="63"/>
      <c r="G105" s="62"/>
      <c r="H105" s="67"/>
      <c r="I105" s="112"/>
      <c r="J105" s="65"/>
      <c r="K105" s="67"/>
      <c r="L105" s="67"/>
      <c r="M105" s="67"/>
      <c r="N105" s="67"/>
      <c r="O105" s="65"/>
      <c r="P105" s="65"/>
      <c r="Q105" s="65"/>
      <c r="R105" s="62"/>
      <c r="S105" s="62"/>
      <c r="T105" s="71"/>
      <c r="U105" s="8"/>
      <c r="X105" s="62"/>
    </row>
    <row r="106" spans="1:27" outlineLevel="5" x14ac:dyDescent="0.15">
      <c r="B106" s="6"/>
      <c r="C106" s="6"/>
      <c r="D106" s="6"/>
      <c r="E106" s="6"/>
      <c r="F106" s="6"/>
      <c r="G106" s="6"/>
      <c r="H106" s="6"/>
      <c r="I106" s="8"/>
      <c r="J106" s="8"/>
      <c r="K106" s="6"/>
      <c r="L106" s="6"/>
      <c r="M106" s="6"/>
      <c r="N106" s="6"/>
      <c r="O106" s="6"/>
      <c r="P106" s="8"/>
      <c r="Q106" s="8"/>
      <c r="R106" s="8"/>
      <c r="S106" s="6"/>
      <c r="T106" s="6"/>
      <c r="X106" s="6"/>
    </row>
    <row r="107" spans="1:27" ht="9" outlineLevel="4" x14ac:dyDescent="0.15">
      <c r="A107" s="104" t="s">
        <v>84</v>
      </c>
      <c r="B107" s="108">
        <v>5</v>
      </c>
      <c r="C107" s="127"/>
      <c r="D107" s="128" t="s">
        <v>128</v>
      </c>
      <c r="E107" s="128"/>
      <c r="F107" s="129" t="s">
        <v>85</v>
      </c>
      <c r="G107" s="128"/>
      <c r="H107" s="130"/>
      <c r="I107" s="131"/>
      <c r="J107" s="106">
        <f>SUBTOTAL(9,J108:J117)</f>
        <v>0</v>
      </c>
      <c r="K107" s="130"/>
      <c r="L107" s="107">
        <f>SUBTOTAL(9,L108:L117)</f>
        <v>0.54914250000000009</v>
      </c>
      <c r="M107" s="130"/>
      <c r="N107" s="107">
        <f>SUBTOTAL(9,N108:N117)</f>
        <v>0</v>
      </c>
      <c r="O107" s="132"/>
      <c r="P107" s="106">
        <f>SUBTOTAL(9,P108:P117)</f>
        <v>0</v>
      </c>
      <c r="Q107" s="106">
        <f>SUBTOTAL(9,Q108:Q117)</f>
        <v>0</v>
      </c>
      <c r="R107" s="128"/>
      <c r="S107" s="128"/>
      <c r="T107" s="108">
        <f>SUBTOTAL(9,T108:T117)</f>
        <v>3</v>
      </c>
      <c r="U107" s="6"/>
      <c r="V107" s="8"/>
      <c r="W107" s="8"/>
      <c r="X107" s="62"/>
    </row>
    <row r="108" spans="1:27" ht="11.25" outlineLevel="5" x14ac:dyDescent="0.2">
      <c r="A108" s="4"/>
      <c r="B108" s="133"/>
      <c r="C108" s="134">
        <v>27</v>
      </c>
      <c r="D108" s="135" t="s">
        <v>129</v>
      </c>
      <c r="E108" s="136" t="s">
        <v>216</v>
      </c>
      <c r="F108" s="137" t="s">
        <v>217</v>
      </c>
      <c r="G108" s="135" t="s">
        <v>196</v>
      </c>
      <c r="H108" s="138">
        <v>30</v>
      </c>
      <c r="I108" s="139"/>
      <c r="J108" s="140">
        <f>H108*I108</f>
        <v>0</v>
      </c>
      <c r="K108" s="138">
        <v>2.0000000000000002E-5</v>
      </c>
      <c r="L108" s="138">
        <f>H108*K108</f>
        <v>6.0000000000000006E-4</v>
      </c>
      <c r="M108" s="138"/>
      <c r="N108" s="138">
        <f>H108*M108</f>
        <v>0</v>
      </c>
      <c r="O108" s="140">
        <v>21</v>
      </c>
      <c r="P108" s="140">
        <f>J108*(O108/100)</f>
        <v>0</v>
      </c>
      <c r="Q108" s="140">
        <f>J108+P108</f>
        <v>0</v>
      </c>
      <c r="R108" s="141"/>
      <c r="S108" s="141"/>
      <c r="T108" s="142">
        <v>1</v>
      </c>
      <c r="U108" s="8"/>
      <c r="V108" s="8"/>
      <c r="W108" s="8"/>
      <c r="X108" s="62"/>
    </row>
    <row r="109" spans="1:27" ht="9.75" outlineLevel="6" x14ac:dyDescent="0.2">
      <c r="A109" s="143"/>
      <c r="B109" s="144"/>
      <c r="C109" s="144"/>
      <c r="D109" s="145"/>
      <c r="E109" s="149" t="s">
        <v>1</v>
      </c>
      <c r="F109" s="169" t="s">
        <v>218</v>
      </c>
      <c r="G109" s="169"/>
      <c r="H109" s="170"/>
      <c r="I109" s="171"/>
      <c r="J109" s="172"/>
      <c r="K109" s="147"/>
      <c r="L109" s="147"/>
      <c r="M109" s="147"/>
      <c r="N109" s="147"/>
      <c r="O109" s="148"/>
      <c r="P109" s="148"/>
      <c r="Q109" s="148"/>
      <c r="R109" s="145"/>
      <c r="S109" s="145"/>
      <c r="T109" s="144"/>
      <c r="U109" s="6"/>
      <c r="V109" s="8"/>
      <c r="W109" s="8"/>
      <c r="X109" s="146" t="str">
        <f>F109</f>
        <v>Montáž kanalizačního potrubí z plastů z polypropylenu PP korugovaného nebo žebrovaného SN 10 DN 300</v>
      </c>
      <c r="Y109" s="9"/>
      <c r="AA109" s="11"/>
    </row>
    <row r="110" spans="1:27" ht="7.5" customHeight="1" outlineLevel="6" x14ac:dyDescent="0.15">
      <c r="B110" s="71"/>
      <c r="C110" s="71"/>
      <c r="D110" s="62"/>
      <c r="E110" s="62"/>
      <c r="F110" s="63"/>
      <c r="G110" s="62"/>
      <c r="H110" s="67"/>
      <c r="I110" s="112"/>
      <c r="J110" s="65"/>
      <c r="K110" s="67"/>
      <c r="L110" s="67"/>
      <c r="M110" s="67"/>
      <c r="N110" s="67"/>
      <c r="O110" s="65"/>
      <c r="P110" s="65"/>
      <c r="Q110" s="65"/>
      <c r="R110" s="62"/>
      <c r="S110" s="62"/>
      <c r="T110" s="71"/>
      <c r="U110" s="8"/>
      <c r="X110" s="62"/>
    </row>
    <row r="111" spans="1:27" ht="11.25" outlineLevel="5" x14ac:dyDescent="0.2">
      <c r="A111" s="4"/>
      <c r="B111" s="133"/>
      <c r="C111" s="134">
        <v>29</v>
      </c>
      <c r="D111" s="135" t="s">
        <v>129</v>
      </c>
      <c r="E111" s="136" t="s">
        <v>219</v>
      </c>
      <c r="F111" s="137" t="s">
        <v>220</v>
      </c>
      <c r="G111" s="135" t="s">
        <v>221</v>
      </c>
      <c r="H111" s="138">
        <v>0.55000000000000004</v>
      </c>
      <c r="I111" s="139"/>
      <c r="J111" s="140">
        <f>H111*I111</f>
        <v>0</v>
      </c>
      <c r="K111" s="138">
        <v>0.99734999999999996</v>
      </c>
      <c r="L111" s="138">
        <f>H111*K111</f>
        <v>0.54854250000000004</v>
      </c>
      <c r="M111" s="138"/>
      <c r="N111" s="138">
        <f>H111*M111</f>
        <v>0</v>
      </c>
      <c r="O111" s="140">
        <v>21</v>
      </c>
      <c r="P111" s="140">
        <f>J111*(O111/100)</f>
        <v>0</v>
      </c>
      <c r="Q111" s="140">
        <f>J111+P111</f>
        <v>0</v>
      </c>
      <c r="R111" s="141"/>
      <c r="S111" s="141"/>
      <c r="T111" s="142">
        <v>1</v>
      </c>
      <c r="U111" s="8"/>
      <c r="V111" s="8"/>
      <c r="W111" s="8"/>
      <c r="X111" s="62"/>
    </row>
    <row r="112" spans="1:27" ht="9.75" outlineLevel="6" x14ac:dyDescent="0.2">
      <c r="A112" s="143"/>
      <c r="B112" s="144"/>
      <c r="C112" s="144"/>
      <c r="D112" s="145"/>
      <c r="E112" s="149" t="s">
        <v>1</v>
      </c>
      <c r="F112" s="169" t="s">
        <v>220</v>
      </c>
      <c r="G112" s="169"/>
      <c r="H112" s="170"/>
      <c r="I112" s="171"/>
      <c r="J112" s="172"/>
      <c r="K112" s="147"/>
      <c r="L112" s="147"/>
      <c r="M112" s="147"/>
      <c r="N112" s="147"/>
      <c r="O112" s="148"/>
      <c r="P112" s="148"/>
      <c r="Q112" s="148"/>
      <c r="R112" s="145"/>
      <c r="S112" s="145"/>
      <c r="T112" s="144"/>
      <c r="U112" s="6"/>
      <c r="V112" s="8"/>
      <c r="W112" s="8"/>
      <c r="X112" s="146" t="str">
        <f>F112</f>
        <v>Výztuž šachet ze svařovaných sítí typu Kari</v>
      </c>
      <c r="Y112" s="9"/>
      <c r="AA112" s="11"/>
    </row>
    <row r="113" spans="1:27" ht="7.5" customHeight="1" outlineLevel="6" x14ac:dyDescent="0.15">
      <c r="B113" s="71"/>
      <c r="C113" s="71"/>
      <c r="D113" s="62"/>
      <c r="E113" s="62"/>
      <c r="F113" s="63"/>
      <c r="G113" s="62"/>
      <c r="H113" s="67"/>
      <c r="I113" s="112"/>
      <c r="J113" s="65"/>
      <c r="K113" s="67"/>
      <c r="L113" s="67"/>
      <c r="M113" s="67"/>
      <c r="N113" s="67"/>
      <c r="O113" s="65"/>
      <c r="P113" s="65"/>
      <c r="Q113" s="65"/>
      <c r="R113" s="62"/>
      <c r="S113" s="62"/>
      <c r="T113" s="71"/>
      <c r="U113" s="8"/>
      <c r="X113" s="62"/>
    </row>
    <row r="114" spans="1:27" ht="11.25" outlineLevel="5" x14ac:dyDescent="0.2">
      <c r="A114" s="4"/>
      <c r="B114" s="133"/>
      <c r="C114" s="134">
        <v>31</v>
      </c>
      <c r="D114" s="135" t="s">
        <v>129</v>
      </c>
      <c r="E114" s="136" t="s">
        <v>222</v>
      </c>
      <c r="F114" s="137" t="s">
        <v>223</v>
      </c>
      <c r="G114" s="135" t="s">
        <v>136</v>
      </c>
      <c r="H114" s="138">
        <v>14.7</v>
      </c>
      <c r="I114" s="139"/>
      <c r="J114" s="140">
        <f>H114*I114</f>
        <v>0</v>
      </c>
      <c r="K114" s="138"/>
      <c r="L114" s="138">
        <f>H114*K114</f>
        <v>0</v>
      </c>
      <c r="M114" s="138"/>
      <c r="N114" s="138">
        <f>H114*M114</f>
        <v>0</v>
      </c>
      <c r="O114" s="140">
        <v>21</v>
      </c>
      <c r="P114" s="140">
        <f>J114*(O114/100)</f>
        <v>0</v>
      </c>
      <c r="Q114" s="140">
        <f>J114+P114</f>
        <v>0</v>
      </c>
      <c r="R114" s="141"/>
      <c r="S114" s="141"/>
      <c r="T114" s="142">
        <v>1</v>
      </c>
      <c r="U114" s="8"/>
      <c r="V114" s="8"/>
      <c r="W114" s="8"/>
      <c r="X114" s="62"/>
    </row>
    <row r="115" spans="1:27" ht="9.75" outlineLevel="6" x14ac:dyDescent="0.2">
      <c r="A115" s="143"/>
      <c r="B115" s="144"/>
      <c r="C115" s="144"/>
      <c r="D115" s="145"/>
      <c r="E115" s="149" t="s">
        <v>1</v>
      </c>
      <c r="F115" s="169" t="s">
        <v>224</v>
      </c>
      <c r="G115" s="169"/>
      <c r="H115" s="170"/>
      <c r="I115" s="171"/>
      <c r="J115" s="172"/>
      <c r="K115" s="147"/>
      <c r="L115" s="147"/>
      <c r="M115" s="147"/>
      <c r="N115" s="147"/>
      <c r="O115" s="148"/>
      <c r="P115" s="148"/>
      <c r="Q115" s="148"/>
      <c r="R115" s="145"/>
      <c r="S115" s="145"/>
      <c r="T115" s="144"/>
      <c r="U115" s="6"/>
      <c r="V115" s="8"/>
      <c r="W115" s="8"/>
      <c r="X115" s="146" t="str">
        <f>F115</f>
        <v>Obetonování potrubí nebo zdiva stok betonem prostým v otevřeném výkopu, betonem tř. C 30/37</v>
      </c>
      <c r="Y115" s="9"/>
      <c r="AA115" s="11"/>
    </row>
    <row r="116" spans="1:27" ht="7.5" customHeight="1" outlineLevel="6" x14ac:dyDescent="0.15">
      <c r="B116" s="71"/>
      <c r="C116" s="71"/>
      <c r="D116" s="62"/>
      <c r="E116" s="62"/>
      <c r="F116" s="63"/>
      <c r="G116" s="62"/>
      <c r="H116" s="67"/>
      <c r="I116" s="112"/>
      <c r="J116" s="65"/>
      <c r="K116" s="67"/>
      <c r="L116" s="67"/>
      <c r="M116" s="67"/>
      <c r="N116" s="67"/>
      <c r="O116" s="65"/>
      <c r="P116" s="65"/>
      <c r="Q116" s="65"/>
      <c r="R116" s="62"/>
      <c r="S116" s="62"/>
      <c r="T116" s="71"/>
      <c r="U116" s="8"/>
      <c r="X116" s="62"/>
    </row>
    <row r="117" spans="1:27" outlineLevel="5" x14ac:dyDescent="0.15">
      <c r="B117" s="6"/>
      <c r="C117" s="6"/>
      <c r="D117" s="6"/>
      <c r="E117" s="6"/>
      <c r="F117" s="6"/>
      <c r="G117" s="6"/>
      <c r="H117" s="6"/>
      <c r="I117" s="8"/>
      <c r="J117" s="8"/>
      <c r="K117" s="6"/>
      <c r="L117" s="6"/>
      <c r="M117" s="6"/>
      <c r="N117" s="6"/>
      <c r="O117" s="6"/>
      <c r="P117" s="8"/>
      <c r="Q117" s="8"/>
      <c r="R117" s="8"/>
      <c r="S117" s="6"/>
      <c r="T117" s="6"/>
      <c r="X117" s="6"/>
    </row>
    <row r="118" spans="1:27" ht="9" outlineLevel="4" x14ac:dyDescent="0.15">
      <c r="A118" s="104" t="s">
        <v>86</v>
      </c>
      <c r="B118" s="108">
        <v>5</v>
      </c>
      <c r="C118" s="127"/>
      <c r="D118" s="128" t="s">
        <v>128</v>
      </c>
      <c r="E118" s="128"/>
      <c r="F118" s="129" t="s">
        <v>87</v>
      </c>
      <c r="G118" s="128"/>
      <c r="H118" s="130"/>
      <c r="I118" s="131"/>
      <c r="J118" s="106">
        <f>SUBTOTAL(9,J119:J122)</f>
        <v>0</v>
      </c>
      <c r="K118" s="130"/>
      <c r="L118" s="107">
        <f>SUBTOTAL(9,L119:L122)</f>
        <v>0</v>
      </c>
      <c r="M118" s="130"/>
      <c r="N118" s="107">
        <f>SUBTOTAL(9,N119:N122)</f>
        <v>0</v>
      </c>
      <c r="O118" s="132"/>
      <c r="P118" s="106">
        <f>SUBTOTAL(9,P119:P122)</f>
        <v>0</v>
      </c>
      <c r="Q118" s="106">
        <f>SUBTOTAL(9,Q119:Q122)</f>
        <v>0</v>
      </c>
      <c r="R118" s="128"/>
      <c r="S118" s="128"/>
      <c r="T118" s="108">
        <f>SUBTOTAL(9,T119:T122)</f>
        <v>1</v>
      </c>
      <c r="U118" s="6"/>
      <c r="V118" s="8"/>
      <c r="W118" s="8"/>
      <c r="X118" s="62"/>
    </row>
    <row r="119" spans="1:27" ht="11.25" outlineLevel="5" x14ac:dyDescent="0.2">
      <c r="A119" s="4"/>
      <c r="B119" s="133"/>
      <c r="C119" s="134">
        <v>32</v>
      </c>
      <c r="D119" s="135" t="s">
        <v>129</v>
      </c>
      <c r="E119" s="136" t="s">
        <v>225</v>
      </c>
      <c r="F119" s="137" t="s">
        <v>226</v>
      </c>
      <c r="G119" s="135" t="s">
        <v>221</v>
      </c>
      <c r="H119" s="138">
        <v>233.202</v>
      </c>
      <c r="I119" s="139"/>
      <c r="J119" s="140">
        <f>H119*I119</f>
        <v>0</v>
      </c>
      <c r="K119" s="138"/>
      <c r="L119" s="138">
        <f>H119*K119</f>
        <v>0</v>
      </c>
      <c r="M119" s="138"/>
      <c r="N119" s="138">
        <f>H119*M119</f>
        <v>0</v>
      </c>
      <c r="O119" s="140">
        <v>21</v>
      </c>
      <c r="P119" s="140">
        <f>J119*(O119/100)</f>
        <v>0</v>
      </c>
      <c r="Q119" s="140">
        <f>J119+P119</f>
        <v>0</v>
      </c>
      <c r="R119" s="141"/>
      <c r="S119" s="141"/>
      <c r="T119" s="142">
        <v>1</v>
      </c>
      <c r="U119" s="8"/>
      <c r="V119" s="8"/>
      <c r="W119" s="8"/>
      <c r="X119" s="62"/>
    </row>
    <row r="120" spans="1:27" ht="9.75" outlineLevel="6" x14ac:dyDescent="0.2">
      <c r="A120" s="143"/>
      <c r="B120" s="144"/>
      <c r="C120" s="144"/>
      <c r="D120" s="145"/>
      <c r="E120" s="149" t="s">
        <v>1</v>
      </c>
      <c r="F120" s="169" t="s">
        <v>227</v>
      </c>
      <c r="G120" s="169"/>
      <c r="H120" s="170"/>
      <c r="I120" s="171"/>
      <c r="J120" s="172"/>
      <c r="K120" s="147"/>
      <c r="L120" s="147"/>
      <c r="M120" s="147"/>
      <c r="N120" s="147"/>
      <c r="O120" s="148"/>
      <c r="P120" s="148"/>
      <c r="Q120" s="148"/>
      <c r="R120" s="145"/>
      <c r="S120" s="145"/>
      <c r="T120" s="144"/>
      <c r="U120" s="6"/>
      <c r="V120" s="8"/>
      <c r="W120" s="8"/>
      <c r="X120" s="146" t="str">
        <f>F120</f>
        <v>Přesun hmot pro úpravy vodních toků a kanály, hráze rybníků apod. dopravní vzdálenost do 500 m</v>
      </c>
      <c r="Y120" s="9"/>
      <c r="AA120" s="11"/>
    </row>
    <row r="121" spans="1:27" ht="7.5" customHeight="1" outlineLevel="6" x14ac:dyDescent="0.15">
      <c r="B121" s="71"/>
      <c r="C121" s="71"/>
      <c r="D121" s="62"/>
      <c r="E121" s="62"/>
      <c r="F121" s="63"/>
      <c r="G121" s="62"/>
      <c r="H121" s="67"/>
      <c r="I121" s="112"/>
      <c r="J121" s="65"/>
      <c r="K121" s="67"/>
      <c r="L121" s="67"/>
      <c r="M121" s="67"/>
      <c r="N121" s="67"/>
      <c r="O121" s="65"/>
      <c r="P121" s="65"/>
      <c r="Q121" s="65"/>
      <c r="R121" s="62"/>
      <c r="S121" s="62"/>
      <c r="T121" s="71"/>
      <c r="U121" s="8"/>
      <c r="X121" s="62"/>
    </row>
    <row r="122" spans="1:27" outlineLevel="5" x14ac:dyDescent="0.15">
      <c r="B122" s="6"/>
      <c r="C122" s="6"/>
      <c r="D122" s="6"/>
      <c r="E122" s="6"/>
      <c r="F122" s="6"/>
      <c r="G122" s="6"/>
      <c r="H122" s="6"/>
      <c r="I122" s="8"/>
      <c r="J122" s="8"/>
      <c r="K122" s="6"/>
      <c r="L122" s="6"/>
      <c r="M122" s="6"/>
      <c r="N122" s="6"/>
      <c r="O122" s="6"/>
      <c r="P122" s="8"/>
      <c r="Q122" s="8"/>
      <c r="R122" s="8"/>
      <c r="S122" s="6"/>
      <c r="T122" s="6"/>
      <c r="X122" s="6"/>
    </row>
    <row r="123" spans="1:27" ht="11.25" outlineLevel="3" x14ac:dyDescent="0.2">
      <c r="A123" s="98" t="s">
        <v>88</v>
      </c>
      <c r="B123" s="102">
        <v>4</v>
      </c>
      <c r="C123" s="121"/>
      <c r="D123" s="122" t="s">
        <v>127</v>
      </c>
      <c r="E123" s="122"/>
      <c r="F123" s="123" t="s">
        <v>89</v>
      </c>
      <c r="G123" s="122"/>
      <c r="H123" s="124"/>
      <c r="I123" s="125"/>
      <c r="J123" s="100">
        <f>SUBTOTAL(9,J124:J144)</f>
        <v>0</v>
      </c>
      <c r="K123" s="124"/>
      <c r="L123" s="101">
        <f>SUBTOTAL(9,L124:L144)</f>
        <v>0.1596735</v>
      </c>
      <c r="M123" s="124"/>
      <c r="N123" s="101">
        <f>SUBTOTAL(9,N124:N144)</f>
        <v>0</v>
      </c>
      <c r="O123" s="126"/>
      <c r="P123" s="100">
        <f>SUBTOTAL(9,P124:P144)</f>
        <v>0</v>
      </c>
      <c r="Q123" s="100">
        <f>SUBTOTAL(9,Q124:Q144)</f>
        <v>0</v>
      </c>
      <c r="R123" s="122"/>
      <c r="S123" s="122"/>
      <c r="T123" s="102">
        <f>SUBTOTAL(9,T124:T144)</f>
        <v>5</v>
      </c>
      <c r="U123" s="6"/>
      <c r="V123" s="8"/>
      <c r="W123" s="8"/>
      <c r="X123" s="62"/>
    </row>
    <row r="124" spans="1:27" ht="9" outlineLevel="4" x14ac:dyDescent="0.15">
      <c r="A124" s="104" t="s">
        <v>90</v>
      </c>
      <c r="B124" s="108">
        <v>5</v>
      </c>
      <c r="C124" s="127"/>
      <c r="D124" s="128" t="s">
        <v>128</v>
      </c>
      <c r="E124" s="128"/>
      <c r="F124" s="129" t="s">
        <v>91</v>
      </c>
      <c r="G124" s="128"/>
      <c r="H124" s="130"/>
      <c r="I124" s="131"/>
      <c r="J124" s="106">
        <f>SUBTOTAL(9,J125:J128)</f>
        <v>0</v>
      </c>
      <c r="K124" s="130"/>
      <c r="L124" s="107">
        <f>SUBTOTAL(9,L125:L128)</f>
        <v>1.26E-2</v>
      </c>
      <c r="M124" s="130"/>
      <c r="N124" s="107">
        <f>SUBTOTAL(9,N125:N128)</f>
        <v>0</v>
      </c>
      <c r="O124" s="132"/>
      <c r="P124" s="106">
        <f>SUBTOTAL(9,P125:P128)</f>
        <v>0</v>
      </c>
      <c r="Q124" s="106">
        <f>SUBTOTAL(9,Q125:Q128)</f>
        <v>0</v>
      </c>
      <c r="R124" s="128"/>
      <c r="S124" s="128"/>
      <c r="T124" s="108">
        <f>SUBTOTAL(9,T125:T128)</f>
        <v>1</v>
      </c>
      <c r="U124" s="6"/>
      <c r="V124" s="8"/>
      <c r="W124" s="8"/>
      <c r="X124" s="62"/>
    </row>
    <row r="125" spans="1:27" ht="11.25" outlineLevel="5" x14ac:dyDescent="0.2">
      <c r="A125" s="4"/>
      <c r="B125" s="133"/>
      <c r="C125" s="134">
        <v>11</v>
      </c>
      <c r="D125" s="135" t="s">
        <v>228</v>
      </c>
      <c r="E125" s="136" t="s">
        <v>229</v>
      </c>
      <c r="F125" s="137" t="s">
        <v>230</v>
      </c>
      <c r="G125" s="135" t="s">
        <v>231</v>
      </c>
      <c r="H125" s="138">
        <v>12.6</v>
      </c>
      <c r="I125" s="139"/>
      <c r="J125" s="140">
        <f>H125*I125</f>
        <v>0</v>
      </c>
      <c r="K125" s="138">
        <v>1E-3</v>
      </c>
      <c r="L125" s="138">
        <f>H125*K125</f>
        <v>1.26E-2</v>
      </c>
      <c r="M125" s="138"/>
      <c r="N125" s="138">
        <f>H125*M125</f>
        <v>0</v>
      </c>
      <c r="O125" s="140">
        <v>21</v>
      </c>
      <c r="P125" s="140">
        <f>J125*(O125/100)</f>
        <v>0</v>
      </c>
      <c r="Q125" s="140">
        <f>J125+P125</f>
        <v>0</v>
      </c>
      <c r="R125" s="141"/>
      <c r="S125" s="141"/>
      <c r="T125" s="142">
        <v>1</v>
      </c>
      <c r="U125" s="8"/>
      <c r="V125" s="8"/>
      <c r="W125" s="8"/>
      <c r="X125" s="62"/>
    </row>
    <row r="126" spans="1:27" ht="9.75" outlineLevel="6" x14ac:dyDescent="0.2">
      <c r="A126" s="143"/>
      <c r="B126" s="144"/>
      <c r="C126" s="144"/>
      <c r="D126" s="145"/>
      <c r="E126" s="149" t="s">
        <v>1</v>
      </c>
      <c r="F126" s="169" t="s">
        <v>45</v>
      </c>
      <c r="G126" s="169"/>
      <c r="H126" s="170"/>
      <c r="I126" s="171"/>
      <c r="J126" s="172"/>
      <c r="K126" s="147"/>
      <c r="L126" s="147"/>
      <c r="M126" s="147"/>
      <c r="N126" s="147"/>
      <c r="O126" s="148"/>
      <c r="P126" s="148"/>
      <c r="Q126" s="148"/>
      <c r="R126" s="145"/>
      <c r="S126" s="145"/>
      <c r="T126" s="144"/>
      <c r="U126" s="6"/>
      <c r="V126" s="8"/>
      <c r="W126" s="8"/>
      <c r="X126" s="146" t="str">
        <f>F126</f>
        <v>---</v>
      </c>
      <c r="Y126" s="9"/>
      <c r="AA126" s="11"/>
    </row>
    <row r="127" spans="1:27" ht="7.5" customHeight="1" outlineLevel="6" x14ac:dyDescent="0.15">
      <c r="B127" s="71"/>
      <c r="C127" s="71"/>
      <c r="D127" s="62"/>
      <c r="E127" s="62"/>
      <c r="F127" s="63"/>
      <c r="G127" s="62"/>
      <c r="H127" s="67"/>
      <c r="I127" s="112"/>
      <c r="J127" s="65"/>
      <c r="K127" s="67"/>
      <c r="L127" s="67"/>
      <c r="M127" s="67"/>
      <c r="N127" s="67"/>
      <c r="O127" s="65"/>
      <c r="P127" s="65"/>
      <c r="Q127" s="65"/>
      <c r="R127" s="62"/>
      <c r="S127" s="62"/>
      <c r="T127" s="71"/>
      <c r="U127" s="8"/>
      <c r="X127" s="62"/>
    </row>
    <row r="128" spans="1:27" outlineLevel="5" x14ac:dyDescent="0.15">
      <c r="B128" s="6"/>
      <c r="C128" s="6"/>
      <c r="D128" s="6"/>
      <c r="E128" s="6"/>
      <c r="F128" s="6"/>
      <c r="G128" s="6"/>
      <c r="H128" s="6"/>
      <c r="I128" s="8"/>
      <c r="J128" s="8"/>
      <c r="K128" s="6"/>
      <c r="L128" s="6"/>
      <c r="M128" s="6"/>
      <c r="N128" s="6"/>
      <c r="O128" s="6"/>
      <c r="P128" s="8"/>
      <c r="Q128" s="8"/>
      <c r="R128" s="8"/>
      <c r="S128" s="6"/>
      <c r="T128" s="6"/>
      <c r="X128" s="6"/>
    </row>
    <row r="129" spans="1:27" ht="9" outlineLevel="4" x14ac:dyDescent="0.15">
      <c r="A129" s="104" t="s">
        <v>92</v>
      </c>
      <c r="B129" s="108">
        <v>5</v>
      </c>
      <c r="C129" s="127"/>
      <c r="D129" s="128" t="s">
        <v>128</v>
      </c>
      <c r="E129" s="128"/>
      <c r="F129" s="129" t="s">
        <v>93</v>
      </c>
      <c r="G129" s="128"/>
      <c r="H129" s="130"/>
      <c r="I129" s="131"/>
      <c r="J129" s="106">
        <f>SUBTOTAL(9,J130:J139)</f>
        <v>0</v>
      </c>
      <c r="K129" s="130"/>
      <c r="L129" s="107">
        <f>SUBTOTAL(9,L130:L139)</f>
        <v>0</v>
      </c>
      <c r="M129" s="130"/>
      <c r="N129" s="107">
        <f>SUBTOTAL(9,N130:N139)</f>
        <v>0</v>
      </c>
      <c r="O129" s="132"/>
      <c r="P129" s="106">
        <f>SUBTOTAL(9,P130:P139)</f>
        <v>0</v>
      </c>
      <c r="Q129" s="106">
        <f>SUBTOTAL(9,Q130:Q139)</f>
        <v>0</v>
      </c>
      <c r="R129" s="128"/>
      <c r="S129" s="128"/>
      <c r="T129" s="108">
        <f>SUBTOTAL(9,T130:T139)</f>
        <v>3</v>
      </c>
      <c r="U129" s="6"/>
      <c r="V129" s="8"/>
      <c r="W129" s="8"/>
      <c r="X129" s="62"/>
    </row>
    <row r="130" spans="1:27" ht="11.25" outlineLevel="5" x14ac:dyDescent="0.2">
      <c r="A130" s="4"/>
      <c r="B130" s="133"/>
      <c r="C130" s="134">
        <v>18</v>
      </c>
      <c r="D130" s="135" t="s">
        <v>232</v>
      </c>
      <c r="E130" s="136" t="s">
        <v>233</v>
      </c>
      <c r="F130" s="137" t="s">
        <v>234</v>
      </c>
      <c r="G130" s="135" t="s">
        <v>235</v>
      </c>
      <c r="H130" s="138">
        <v>1</v>
      </c>
      <c r="I130" s="139"/>
      <c r="J130" s="140">
        <f>H130*I130</f>
        <v>0</v>
      </c>
      <c r="K130" s="138"/>
      <c r="L130" s="138">
        <f>H130*K130</f>
        <v>0</v>
      </c>
      <c r="M130" s="138"/>
      <c r="N130" s="138">
        <f>H130*M130</f>
        <v>0</v>
      </c>
      <c r="O130" s="140">
        <v>21</v>
      </c>
      <c r="P130" s="140">
        <f>J130*(O130/100)</f>
        <v>0</v>
      </c>
      <c r="Q130" s="140">
        <f>J130+P130</f>
        <v>0</v>
      </c>
      <c r="R130" s="141"/>
      <c r="S130" s="141"/>
      <c r="T130" s="142">
        <v>1</v>
      </c>
      <c r="U130" s="8"/>
      <c r="V130" s="8"/>
      <c r="W130" s="8"/>
      <c r="X130" s="62"/>
    </row>
    <row r="131" spans="1:27" ht="9.75" outlineLevel="6" x14ac:dyDescent="0.2">
      <c r="A131" s="143"/>
      <c r="B131" s="144"/>
      <c r="C131" s="144"/>
      <c r="D131" s="145"/>
      <c r="E131" s="149" t="s">
        <v>1</v>
      </c>
      <c r="F131" s="169" t="s">
        <v>45</v>
      </c>
      <c r="G131" s="169"/>
      <c r="H131" s="170"/>
      <c r="I131" s="171"/>
      <c r="J131" s="172"/>
      <c r="K131" s="147"/>
      <c r="L131" s="147"/>
      <c r="M131" s="147"/>
      <c r="N131" s="147"/>
      <c r="O131" s="148"/>
      <c r="P131" s="148"/>
      <c r="Q131" s="148"/>
      <c r="R131" s="145"/>
      <c r="S131" s="145"/>
      <c r="T131" s="144"/>
      <c r="U131" s="6"/>
      <c r="V131" s="8"/>
      <c r="W131" s="8"/>
      <c r="X131" s="146" t="str">
        <f>F131</f>
        <v>---</v>
      </c>
      <c r="Y131" s="9"/>
      <c r="AA131" s="11"/>
    </row>
    <row r="132" spans="1:27" ht="7.5" customHeight="1" outlineLevel="6" x14ac:dyDescent="0.15">
      <c r="B132" s="71"/>
      <c r="C132" s="71"/>
      <c r="D132" s="62"/>
      <c r="E132" s="62"/>
      <c r="F132" s="63"/>
      <c r="G132" s="62"/>
      <c r="H132" s="67"/>
      <c r="I132" s="112"/>
      <c r="J132" s="65"/>
      <c r="K132" s="67"/>
      <c r="L132" s="67"/>
      <c r="M132" s="67"/>
      <c r="N132" s="67"/>
      <c r="O132" s="65"/>
      <c r="P132" s="65"/>
      <c r="Q132" s="65"/>
      <c r="R132" s="62"/>
      <c r="S132" s="62"/>
      <c r="T132" s="71"/>
      <c r="U132" s="8"/>
      <c r="X132" s="62"/>
    </row>
    <row r="133" spans="1:27" ht="11.25" outlineLevel="5" x14ac:dyDescent="0.2">
      <c r="A133" s="4"/>
      <c r="B133" s="133"/>
      <c r="C133" s="134">
        <v>19</v>
      </c>
      <c r="D133" s="135" t="s">
        <v>232</v>
      </c>
      <c r="E133" s="136" t="s">
        <v>236</v>
      </c>
      <c r="F133" s="137" t="s">
        <v>237</v>
      </c>
      <c r="G133" s="135" t="s">
        <v>238</v>
      </c>
      <c r="H133" s="138">
        <v>1</v>
      </c>
      <c r="I133" s="139"/>
      <c r="J133" s="140">
        <f>H133*I133</f>
        <v>0</v>
      </c>
      <c r="K133" s="138"/>
      <c r="L133" s="138">
        <f>H133*K133</f>
        <v>0</v>
      </c>
      <c r="M133" s="138"/>
      <c r="N133" s="138">
        <f>H133*M133</f>
        <v>0</v>
      </c>
      <c r="O133" s="140">
        <v>21</v>
      </c>
      <c r="P133" s="140">
        <f>J133*(O133/100)</f>
        <v>0</v>
      </c>
      <c r="Q133" s="140">
        <f>J133+P133</f>
        <v>0</v>
      </c>
      <c r="R133" s="141"/>
      <c r="S133" s="141"/>
      <c r="T133" s="142">
        <v>1</v>
      </c>
      <c r="U133" s="8"/>
      <c r="V133" s="8"/>
      <c r="W133" s="8"/>
      <c r="X133" s="62"/>
    </row>
    <row r="134" spans="1:27" ht="9.75" outlineLevel="6" x14ac:dyDescent="0.2">
      <c r="A134" s="143"/>
      <c r="B134" s="144"/>
      <c r="C134" s="144"/>
      <c r="D134" s="145"/>
      <c r="E134" s="149" t="s">
        <v>1</v>
      </c>
      <c r="F134" s="169" t="s">
        <v>45</v>
      </c>
      <c r="G134" s="169"/>
      <c r="H134" s="170"/>
      <c r="I134" s="171"/>
      <c r="J134" s="172"/>
      <c r="K134" s="147"/>
      <c r="L134" s="147"/>
      <c r="M134" s="147"/>
      <c r="N134" s="147"/>
      <c r="O134" s="148"/>
      <c r="P134" s="148"/>
      <c r="Q134" s="148"/>
      <c r="R134" s="145"/>
      <c r="S134" s="145"/>
      <c r="T134" s="144"/>
      <c r="U134" s="6"/>
      <c r="V134" s="8"/>
      <c r="W134" s="8"/>
      <c r="X134" s="146" t="str">
        <f>F134</f>
        <v>---</v>
      </c>
      <c r="Y134" s="9"/>
      <c r="AA134" s="11"/>
    </row>
    <row r="135" spans="1:27" ht="7.5" customHeight="1" outlineLevel="6" x14ac:dyDescent="0.15">
      <c r="B135" s="71"/>
      <c r="C135" s="71"/>
      <c r="D135" s="62"/>
      <c r="E135" s="62"/>
      <c r="F135" s="63"/>
      <c r="G135" s="62"/>
      <c r="H135" s="67"/>
      <c r="I135" s="112"/>
      <c r="J135" s="65"/>
      <c r="K135" s="67"/>
      <c r="L135" s="67"/>
      <c r="M135" s="67"/>
      <c r="N135" s="67"/>
      <c r="O135" s="65"/>
      <c r="P135" s="65"/>
      <c r="Q135" s="65"/>
      <c r="R135" s="62"/>
      <c r="S135" s="62"/>
      <c r="T135" s="71"/>
      <c r="U135" s="8"/>
      <c r="X135" s="62"/>
    </row>
    <row r="136" spans="1:27" ht="11.25" outlineLevel="5" x14ac:dyDescent="0.2">
      <c r="A136" s="4"/>
      <c r="B136" s="133"/>
      <c r="C136" s="134">
        <v>20</v>
      </c>
      <c r="D136" s="135" t="s">
        <v>232</v>
      </c>
      <c r="E136" s="136" t="s">
        <v>239</v>
      </c>
      <c r="F136" s="137" t="s">
        <v>240</v>
      </c>
      <c r="G136" s="135" t="s">
        <v>238</v>
      </c>
      <c r="H136" s="138">
        <v>1</v>
      </c>
      <c r="I136" s="139"/>
      <c r="J136" s="140">
        <f>H136*I136</f>
        <v>0</v>
      </c>
      <c r="K136" s="138"/>
      <c r="L136" s="138">
        <f>H136*K136</f>
        <v>0</v>
      </c>
      <c r="M136" s="138"/>
      <c r="N136" s="138">
        <f>H136*M136</f>
        <v>0</v>
      </c>
      <c r="O136" s="140">
        <v>21</v>
      </c>
      <c r="P136" s="140">
        <f>J136*(O136/100)</f>
        <v>0</v>
      </c>
      <c r="Q136" s="140">
        <f>J136+P136</f>
        <v>0</v>
      </c>
      <c r="R136" s="141"/>
      <c r="S136" s="141"/>
      <c r="T136" s="142">
        <v>1</v>
      </c>
      <c r="U136" s="8"/>
      <c r="V136" s="8"/>
      <c r="W136" s="8"/>
      <c r="X136" s="62"/>
    </row>
    <row r="137" spans="1:27" ht="9.75" outlineLevel="6" x14ac:dyDescent="0.2">
      <c r="A137" s="143"/>
      <c r="B137" s="144"/>
      <c r="C137" s="144"/>
      <c r="D137" s="145"/>
      <c r="E137" s="149" t="s">
        <v>1</v>
      </c>
      <c r="F137" s="169" t="s">
        <v>45</v>
      </c>
      <c r="G137" s="169"/>
      <c r="H137" s="170"/>
      <c r="I137" s="171"/>
      <c r="J137" s="172"/>
      <c r="K137" s="147"/>
      <c r="L137" s="147"/>
      <c r="M137" s="147"/>
      <c r="N137" s="147"/>
      <c r="O137" s="148"/>
      <c r="P137" s="148"/>
      <c r="Q137" s="148"/>
      <c r="R137" s="145"/>
      <c r="S137" s="145"/>
      <c r="T137" s="144"/>
      <c r="U137" s="6"/>
      <c r="V137" s="8"/>
      <c r="W137" s="8"/>
      <c r="X137" s="146" t="str">
        <f>F137</f>
        <v>---</v>
      </c>
      <c r="Y137" s="9"/>
      <c r="AA137" s="11"/>
    </row>
    <row r="138" spans="1:27" ht="7.5" customHeight="1" outlineLevel="6" x14ac:dyDescent="0.15">
      <c r="B138" s="71"/>
      <c r="C138" s="71"/>
      <c r="D138" s="62"/>
      <c r="E138" s="62"/>
      <c r="F138" s="63"/>
      <c r="G138" s="62"/>
      <c r="H138" s="67"/>
      <c r="I138" s="112"/>
      <c r="J138" s="65"/>
      <c r="K138" s="67"/>
      <c r="L138" s="67"/>
      <c r="M138" s="67"/>
      <c r="N138" s="67"/>
      <c r="O138" s="65"/>
      <c r="P138" s="65"/>
      <c r="Q138" s="65"/>
      <c r="R138" s="62"/>
      <c r="S138" s="62"/>
      <c r="T138" s="71"/>
      <c r="U138" s="8"/>
      <c r="X138" s="62"/>
    </row>
    <row r="139" spans="1:27" outlineLevel="5" x14ac:dyDescent="0.15">
      <c r="B139" s="6"/>
      <c r="C139" s="6"/>
      <c r="D139" s="6"/>
      <c r="E139" s="6"/>
      <c r="F139" s="6"/>
      <c r="G139" s="6"/>
      <c r="H139" s="6"/>
      <c r="I139" s="8"/>
      <c r="J139" s="8"/>
      <c r="K139" s="6"/>
      <c r="L139" s="6"/>
      <c r="M139" s="6"/>
      <c r="N139" s="6"/>
      <c r="O139" s="6"/>
      <c r="P139" s="8"/>
      <c r="Q139" s="8"/>
      <c r="R139" s="8"/>
      <c r="S139" s="6"/>
      <c r="T139" s="6"/>
      <c r="X139" s="6"/>
    </row>
    <row r="140" spans="1:27" ht="9" outlineLevel="4" x14ac:dyDescent="0.15">
      <c r="A140" s="104" t="s">
        <v>94</v>
      </c>
      <c r="B140" s="108">
        <v>5</v>
      </c>
      <c r="C140" s="127"/>
      <c r="D140" s="128" t="s">
        <v>128</v>
      </c>
      <c r="E140" s="128"/>
      <c r="F140" s="129" t="s">
        <v>95</v>
      </c>
      <c r="G140" s="128"/>
      <c r="H140" s="130"/>
      <c r="I140" s="131"/>
      <c r="J140" s="106">
        <f>SUBTOTAL(9,J141:J144)</f>
        <v>0</v>
      </c>
      <c r="K140" s="130"/>
      <c r="L140" s="107">
        <f>SUBTOTAL(9,L141:L144)</f>
        <v>0.1470735</v>
      </c>
      <c r="M140" s="130"/>
      <c r="N140" s="107">
        <f>SUBTOTAL(9,N141:N144)</f>
        <v>0</v>
      </c>
      <c r="O140" s="132"/>
      <c r="P140" s="106">
        <f>SUBTOTAL(9,P141:P144)</f>
        <v>0</v>
      </c>
      <c r="Q140" s="106">
        <f>SUBTOTAL(9,Q141:Q144)</f>
        <v>0</v>
      </c>
      <c r="R140" s="128"/>
      <c r="S140" s="128"/>
      <c r="T140" s="108">
        <f>SUBTOTAL(9,T141:T144)</f>
        <v>1</v>
      </c>
      <c r="U140" s="6"/>
      <c r="V140" s="8"/>
      <c r="W140" s="8"/>
      <c r="X140" s="62"/>
    </row>
    <row r="141" spans="1:27" ht="11.25" outlineLevel="5" x14ac:dyDescent="0.2">
      <c r="A141" s="4"/>
      <c r="B141" s="133"/>
      <c r="C141" s="134">
        <v>28</v>
      </c>
      <c r="D141" s="135" t="s">
        <v>228</v>
      </c>
      <c r="E141" s="136" t="s">
        <v>241</v>
      </c>
      <c r="F141" s="137" t="s">
        <v>242</v>
      </c>
      <c r="G141" s="135" t="s">
        <v>196</v>
      </c>
      <c r="H141" s="138">
        <v>30.45</v>
      </c>
      <c r="I141" s="139"/>
      <c r="J141" s="140">
        <f>H141*I141</f>
        <v>0</v>
      </c>
      <c r="K141" s="138">
        <v>4.8300000000000001E-3</v>
      </c>
      <c r="L141" s="138">
        <f>H141*K141</f>
        <v>0.1470735</v>
      </c>
      <c r="M141" s="138"/>
      <c r="N141" s="138">
        <f>H141*M141</f>
        <v>0</v>
      </c>
      <c r="O141" s="140">
        <v>21</v>
      </c>
      <c r="P141" s="140">
        <f>J141*(O141/100)</f>
        <v>0</v>
      </c>
      <c r="Q141" s="140">
        <f>J141+P141</f>
        <v>0</v>
      </c>
      <c r="R141" s="141"/>
      <c r="S141" s="141"/>
      <c r="T141" s="142">
        <v>1</v>
      </c>
      <c r="U141" s="8"/>
      <c r="V141" s="8"/>
      <c r="W141" s="8"/>
      <c r="X141" s="62"/>
    </row>
    <row r="142" spans="1:27" ht="9.75" outlineLevel="6" x14ac:dyDescent="0.2">
      <c r="A142" s="143"/>
      <c r="B142" s="144"/>
      <c r="C142" s="144"/>
      <c r="D142" s="145"/>
      <c r="E142" s="149" t="s">
        <v>1</v>
      </c>
      <c r="F142" s="169" t="s">
        <v>45</v>
      </c>
      <c r="G142" s="169"/>
      <c r="H142" s="170"/>
      <c r="I142" s="171"/>
      <c r="J142" s="172"/>
      <c r="K142" s="147"/>
      <c r="L142" s="147"/>
      <c r="M142" s="147"/>
      <c r="N142" s="147"/>
      <c r="O142" s="148"/>
      <c r="P142" s="148"/>
      <c r="Q142" s="148"/>
      <c r="R142" s="145"/>
      <c r="S142" s="145"/>
      <c r="T142" s="144"/>
      <c r="U142" s="6"/>
      <c r="V142" s="8"/>
      <c r="W142" s="8"/>
      <c r="X142" s="146" t="str">
        <f>F142</f>
        <v>---</v>
      </c>
      <c r="Y142" s="9"/>
      <c r="AA142" s="11"/>
    </row>
    <row r="143" spans="1:27" ht="7.5" customHeight="1" outlineLevel="6" x14ac:dyDescent="0.15">
      <c r="B143" s="71"/>
      <c r="C143" s="71"/>
      <c r="D143" s="62"/>
      <c r="E143" s="62"/>
      <c r="F143" s="63"/>
      <c r="G143" s="62"/>
      <c r="H143" s="67"/>
      <c r="I143" s="112"/>
      <c r="J143" s="65"/>
      <c r="K143" s="67"/>
      <c r="L143" s="67"/>
      <c r="M143" s="67"/>
      <c r="N143" s="67"/>
      <c r="O143" s="65"/>
      <c r="P143" s="65"/>
      <c r="Q143" s="65"/>
      <c r="R143" s="62"/>
      <c r="S143" s="62"/>
      <c r="T143" s="71"/>
      <c r="U143" s="8"/>
      <c r="X143" s="62"/>
    </row>
    <row r="144" spans="1:27" outlineLevel="5" x14ac:dyDescent="0.15">
      <c r="B144" s="6"/>
      <c r="C144" s="6"/>
      <c r="D144" s="6"/>
      <c r="E144" s="6"/>
      <c r="F144" s="6"/>
      <c r="G144" s="6"/>
      <c r="H144" s="6"/>
      <c r="I144" s="8"/>
      <c r="J144" s="8"/>
      <c r="K144" s="6"/>
      <c r="L144" s="6"/>
      <c r="M144" s="6"/>
      <c r="N144" s="6"/>
      <c r="O144" s="6"/>
      <c r="P144" s="8"/>
      <c r="Q144" s="8"/>
      <c r="R144" s="8"/>
      <c r="S144" s="6"/>
      <c r="T144" s="6"/>
      <c r="X144" s="6"/>
    </row>
    <row r="145" spans="1:27" ht="11.25" outlineLevel="3" x14ac:dyDescent="0.2">
      <c r="A145" s="98" t="s">
        <v>96</v>
      </c>
      <c r="B145" s="102">
        <v>4</v>
      </c>
      <c r="C145" s="121"/>
      <c r="D145" s="122" t="s">
        <v>127</v>
      </c>
      <c r="E145" s="122"/>
      <c r="F145" s="123" t="s">
        <v>97</v>
      </c>
      <c r="G145" s="122"/>
      <c r="H145" s="124"/>
      <c r="I145" s="125"/>
      <c r="J145" s="100">
        <f>SUBTOTAL(9,J146:J155)</f>
        <v>0</v>
      </c>
      <c r="K145" s="124"/>
      <c r="L145" s="101">
        <f>SUBTOTAL(9,L146:L155)</f>
        <v>8.3400000000000019E-3</v>
      </c>
      <c r="M145" s="124"/>
      <c r="N145" s="101">
        <f>SUBTOTAL(9,N146:N155)</f>
        <v>0</v>
      </c>
      <c r="O145" s="126"/>
      <c r="P145" s="100">
        <f>SUBTOTAL(9,P146:P155)</f>
        <v>0</v>
      </c>
      <c r="Q145" s="100">
        <f>SUBTOTAL(9,Q146:Q155)</f>
        <v>0</v>
      </c>
      <c r="R145" s="122"/>
      <c r="S145" s="122"/>
      <c r="T145" s="102">
        <f>SUBTOTAL(9,T146:T155)</f>
        <v>2</v>
      </c>
      <c r="U145" s="6"/>
      <c r="V145" s="8"/>
      <c r="W145" s="8"/>
      <c r="X145" s="62"/>
    </row>
    <row r="146" spans="1:27" ht="9" outlineLevel="4" x14ac:dyDescent="0.15">
      <c r="A146" s="104" t="s">
        <v>98</v>
      </c>
      <c r="B146" s="108">
        <v>5</v>
      </c>
      <c r="C146" s="127"/>
      <c r="D146" s="128" t="s">
        <v>128</v>
      </c>
      <c r="E146" s="128"/>
      <c r="F146" s="129" t="s">
        <v>99</v>
      </c>
      <c r="G146" s="128"/>
      <c r="H146" s="130"/>
      <c r="I146" s="131"/>
      <c r="J146" s="106">
        <f>SUBTOTAL(9,J147:J150)</f>
        <v>0</v>
      </c>
      <c r="K146" s="130"/>
      <c r="L146" s="107">
        <f>SUBTOTAL(9,L147:L150)</f>
        <v>1.5000000000000001E-4</v>
      </c>
      <c r="M146" s="130"/>
      <c r="N146" s="107">
        <f>SUBTOTAL(9,N147:N150)</f>
        <v>0</v>
      </c>
      <c r="O146" s="132"/>
      <c r="P146" s="106">
        <f>SUBTOTAL(9,P147:P150)</f>
        <v>0</v>
      </c>
      <c r="Q146" s="106">
        <f>SUBTOTAL(9,Q147:Q150)</f>
        <v>0</v>
      </c>
      <c r="R146" s="128"/>
      <c r="S146" s="128"/>
      <c r="T146" s="108">
        <f>SUBTOTAL(9,T147:T150)</f>
        <v>1</v>
      </c>
      <c r="U146" s="6"/>
      <c r="V146" s="8"/>
      <c r="W146" s="8"/>
      <c r="X146" s="62"/>
    </row>
    <row r="147" spans="1:27" ht="11.25" outlineLevel="5" x14ac:dyDescent="0.2">
      <c r="A147" s="4"/>
      <c r="B147" s="133"/>
      <c r="C147" s="134">
        <v>17</v>
      </c>
      <c r="D147" s="135" t="s">
        <v>129</v>
      </c>
      <c r="E147" s="136" t="s">
        <v>243</v>
      </c>
      <c r="F147" s="137" t="s">
        <v>244</v>
      </c>
      <c r="G147" s="135" t="s">
        <v>196</v>
      </c>
      <c r="H147" s="138">
        <v>1.5</v>
      </c>
      <c r="I147" s="139"/>
      <c r="J147" s="140">
        <f>H147*I147</f>
        <v>0</v>
      </c>
      <c r="K147" s="138">
        <v>1E-4</v>
      </c>
      <c r="L147" s="138">
        <f>H147*K147</f>
        <v>1.5000000000000001E-4</v>
      </c>
      <c r="M147" s="138"/>
      <c r="N147" s="138">
        <f>H147*M147</f>
        <v>0</v>
      </c>
      <c r="O147" s="140">
        <v>21</v>
      </c>
      <c r="P147" s="140">
        <f>J147*(O147/100)</f>
        <v>0</v>
      </c>
      <c r="Q147" s="140">
        <f>J147+P147</f>
        <v>0</v>
      </c>
      <c r="R147" s="141"/>
      <c r="S147" s="141"/>
      <c r="T147" s="142">
        <v>1</v>
      </c>
      <c r="U147" s="8"/>
      <c r="V147" s="8"/>
      <c r="W147" s="8"/>
      <c r="X147" s="62"/>
    </row>
    <row r="148" spans="1:27" ht="9.75" outlineLevel="6" x14ac:dyDescent="0.2">
      <c r="A148" s="143"/>
      <c r="B148" s="144"/>
      <c r="C148" s="144"/>
      <c r="D148" s="145"/>
      <c r="E148" s="149" t="s">
        <v>1</v>
      </c>
      <c r="F148" s="169" t="s">
        <v>245</v>
      </c>
      <c r="G148" s="169"/>
      <c r="H148" s="170"/>
      <c r="I148" s="171"/>
      <c r="J148" s="172"/>
      <c r="K148" s="147"/>
      <c r="L148" s="147"/>
      <c r="M148" s="147"/>
      <c r="N148" s="147"/>
      <c r="O148" s="148"/>
      <c r="P148" s="148"/>
      <c r="Q148" s="148"/>
      <c r="R148" s="145"/>
      <c r="S148" s="145"/>
      <c r="T148" s="144"/>
      <c r="U148" s="6"/>
      <c r="V148" s="8"/>
      <c r="W148" s="8"/>
      <c r="X148" s="146" t="str">
        <f>F148</f>
        <v>Izolace proti zemní vlhkosti a beztlakové vodě nopovými fóliemi ostatní utěsnění spár tmelem elastickým</v>
      </c>
      <c r="Y148" s="9"/>
      <c r="AA148" s="11"/>
    </row>
    <row r="149" spans="1:27" ht="7.5" customHeight="1" outlineLevel="6" x14ac:dyDescent="0.15">
      <c r="B149" s="71"/>
      <c r="C149" s="71"/>
      <c r="D149" s="62"/>
      <c r="E149" s="62"/>
      <c r="F149" s="63"/>
      <c r="G149" s="62"/>
      <c r="H149" s="67"/>
      <c r="I149" s="112"/>
      <c r="J149" s="65"/>
      <c r="K149" s="67"/>
      <c r="L149" s="67"/>
      <c r="M149" s="67"/>
      <c r="N149" s="67"/>
      <c r="O149" s="65"/>
      <c r="P149" s="65"/>
      <c r="Q149" s="65"/>
      <c r="R149" s="62"/>
      <c r="S149" s="62"/>
      <c r="T149" s="71"/>
      <c r="U149" s="8"/>
      <c r="X149" s="62"/>
    </row>
    <row r="150" spans="1:27" outlineLevel="5" x14ac:dyDescent="0.15">
      <c r="B150" s="6"/>
      <c r="C150" s="6"/>
      <c r="D150" s="6"/>
      <c r="E150" s="6"/>
      <c r="F150" s="6"/>
      <c r="G150" s="6"/>
      <c r="H150" s="6"/>
      <c r="I150" s="8"/>
      <c r="J150" s="8"/>
      <c r="K150" s="6"/>
      <c r="L150" s="6"/>
      <c r="M150" s="6"/>
      <c r="N150" s="6"/>
      <c r="O150" s="6"/>
      <c r="P150" s="8"/>
      <c r="Q150" s="8"/>
      <c r="R150" s="8"/>
      <c r="S150" s="6"/>
      <c r="T150" s="6"/>
      <c r="X150" s="6"/>
    </row>
    <row r="151" spans="1:27" ht="9" outlineLevel="4" x14ac:dyDescent="0.15">
      <c r="A151" s="104" t="s">
        <v>100</v>
      </c>
      <c r="B151" s="108">
        <v>5</v>
      </c>
      <c r="C151" s="127"/>
      <c r="D151" s="128" t="s">
        <v>128</v>
      </c>
      <c r="E151" s="128"/>
      <c r="F151" s="129" t="s">
        <v>101</v>
      </c>
      <c r="G151" s="128"/>
      <c r="H151" s="130"/>
      <c r="I151" s="131"/>
      <c r="J151" s="106">
        <f>SUBTOTAL(9,J152:J155)</f>
        <v>0</v>
      </c>
      <c r="K151" s="130"/>
      <c r="L151" s="107">
        <f>SUBTOTAL(9,L152:L155)</f>
        <v>8.1900000000000011E-3</v>
      </c>
      <c r="M151" s="130"/>
      <c r="N151" s="107">
        <f>SUBTOTAL(9,N152:N155)</f>
        <v>0</v>
      </c>
      <c r="O151" s="132"/>
      <c r="P151" s="106">
        <f>SUBTOTAL(9,P152:P155)</f>
        <v>0</v>
      </c>
      <c r="Q151" s="106">
        <f>SUBTOTAL(9,Q152:Q155)</f>
        <v>0</v>
      </c>
      <c r="R151" s="128"/>
      <c r="S151" s="128"/>
      <c r="T151" s="108">
        <f>SUBTOTAL(9,T152:T155)</f>
        <v>1</v>
      </c>
      <c r="U151" s="6"/>
      <c r="V151" s="8"/>
      <c r="W151" s="8"/>
      <c r="X151" s="62"/>
    </row>
    <row r="152" spans="1:27" ht="11.25" outlineLevel="5" x14ac:dyDescent="0.2">
      <c r="A152" s="4"/>
      <c r="B152" s="133"/>
      <c r="C152" s="134">
        <v>30</v>
      </c>
      <c r="D152" s="135" t="s">
        <v>129</v>
      </c>
      <c r="E152" s="136" t="s">
        <v>246</v>
      </c>
      <c r="F152" s="137" t="s">
        <v>247</v>
      </c>
      <c r="G152" s="135" t="s">
        <v>132</v>
      </c>
      <c r="H152" s="138">
        <v>39</v>
      </c>
      <c r="I152" s="139"/>
      <c r="J152" s="140">
        <f>H152*I152</f>
        <v>0</v>
      </c>
      <c r="K152" s="138">
        <v>2.1000000000000001E-4</v>
      </c>
      <c r="L152" s="138">
        <f>H152*K152</f>
        <v>8.1900000000000011E-3</v>
      </c>
      <c r="M152" s="138"/>
      <c r="N152" s="138">
        <f>H152*M152</f>
        <v>0</v>
      </c>
      <c r="O152" s="140">
        <v>21</v>
      </c>
      <c r="P152" s="140">
        <f>J152*(O152/100)</f>
        <v>0</v>
      </c>
      <c r="Q152" s="140">
        <f>J152+P152</f>
        <v>0</v>
      </c>
      <c r="R152" s="141"/>
      <c r="S152" s="141"/>
      <c r="T152" s="142">
        <v>1</v>
      </c>
      <c r="U152" s="8"/>
      <c r="V152" s="8"/>
      <c r="W152" s="8"/>
      <c r="X152" s="62"/>
    </row>
    <row r="153" spans="1:27" ht="9.75" outlineLevel="6" x14ac:dyDescent="0.2">
      <c r="A153" s="143"/>
      <c r="B153" s="144"/>
      <c r="C153" s="144"/>
      <c r="D153" s="145"/>
      <c r="E153" s="149" t="s">
        <v>1</v>
      </c>
      <c r="F153" s="169" t="s">
        <v>248</v>
      </c>
      <c r="G153" s="169"/>
      <c r="H153" s="170"/>
      <c r="I153" s="171"/>
      <c r="J153" s="172"/>
      <c r="K153" s="147"/>
      <c r="L153" s="147"/>
      <c r="M153" s="147"/>
      <c r="N153" s="147"/>
      <c r="O153" s="148"/>
      <c r="P153" s="148"/>
      <c r="Q153" s="148"/>
      <c r="R153" s="145"/>
      <c r="S153" s="145"/>
      <c r="T153" s="144"/>
      <c r="U153" s="6"/>
      <c r="V153" s="8"/>
      <c r="W153" s="8"/>
      <c r="X153" s="146" t="str">
        <f>F153</f>
        <v>Pačokování jednonásobné v místnostech výšky do 3,80 m</v>
      </c>
      <c r="Y153" s="9"/>
      <c r="AA153" s="11"/>
    </row>
    <row r="154" spans="1:27" ht="7.5" customHeight="1" outlineLevel="6" x14ac:dyDescent="0.15">
      <c r="B154" s="71"/>
      <c r="C154" s="71"/>
      <c r="D154" s="62"/>
      <c r="E154" s="62"/>
      <c r="F154" s="63"/>
      <c r="G154" s="62"/>
      <c r="H154" s="67"/>
      <c r="I154" s="112"/>
      <c r="J154" s="65"/>
      <c r="K154" s="67"/>
      <c r="L154" s="67"/>
      <c r="M154" s="67"/>
      <c r="N154" s="67"/>
      <c r="O154" s="65"/>
      <c r="P154" s="65"/>
      <c r="Q154" s="65"/>
      <c r="R154" s="62"/>
      <c r="S154" s="62"/>
      <c r="T154" s="71"/>
      <c r="U154" s="8"/>
      <c r="X154" s="62"/>
    </row>
    <row r="155" spans="1:27" outlineLevel="5" x14ac:dyDescent="0.15">
      <c r="B155" s="6"/>
      <c r="C155" s="6"/>
      <c r="D155" s="6"/>
      <c r="E155" s="6"/>
      <c r="F155" s="6"/>
      <c r="G155" s="6"/>
      <c r="H155" s="6"/>
      <c r="I155" s="8"/>
      <c r="J155" s="8"/>
      <c r="K155" s="6"/>
      <c r="L155" s="6"/>
      <c r="M155" s="6"/>
      <c r="N155" s="6"/>
      <c r="O155" s="6"/>
      <c r="P155" s="8"/>
      <c r="Q155" s="8"/>
      <c r="R155" s="8"/>
      <c r="S155" s="6"/>
      <c r="T155" s="6"/>
      <c r="X155" s="6"/>
    </row>
    <row r="156" spans="1:27" ht="12" outlineLevel="1" x14ac:dyDescent="0.2">
      <c r="A156" s="28" t="s">
        <v>102</v>
      </c>
      <c r="B156" s="96">
        <v>2</v>
      </c>
      <c r="C156" s="116"/>
      <c r="D156" s="117" t="s">
        <v>125</v>
      </c>
      <c r="E156" s="117"/>
      <c r="F156" s="94" t="s">
        <v>103</v>
      </c>
      <c r="G156" s="117"/>
      <c r="H156" s="118"/>
      <c r="I156" s="119"/>
      <c r="J156" s="43">
        <f>SUBTOTAL(9,J157:J217)</f>
        <v>0</v>
      </c>
      <c r="K156" s="118"/>
      <c r="L156" s="95">
        <f>SUBTOTAL(9,L157:L217)</f>
        <v>7.7546992000000001</v>
      </c>
      <c r="M156" s="118"/>
      <c r="N156" s="95">
        <f>SUBTOTAL(9,N157:N217)</f>
        <v>0</v>
      </c>
      <c r="O156" s="120"/>
      <c r="P156" s="43">
        <f>SUBTOTAL(9,P157:P217)</f>
        <v>0</v>
      </c>
      <c r="Q156" s="43">
        <f>SUBTOTAL(9,Q157:Q217)</f>
        <v>0</v>
      </c>
      <c r="R156" s="117"/>
      <c r="S156" s="117"/>
      <c r="T156" s="96">
        <f>SUBTOTAL(9,T157:T217)</f>
        <v>16</v>
      </c>
      <c r="U156" s="6"/>
      <c r="V156" s="8"/>
      <c r="W156" s="8"/>
      <c r="X156" s="62"/>
    </row>
    <row r="157" spans="1:27" ht="11.25" outlineLevel="2" x14ac:dyDescent="0.2">
      <c r="A157" s="98" t="s">
        <v>104</v>
      </c>
      <c r="B157" s="102">
        <v>3</v>
      </c>
      <c r="C157" s="121"/>
      <c r="D157" s="122" t="s">
        <v>126</v>
      </c>
      <c r="E157" s="122"/>
      <c r="F157" s="123" t="s">
        <v>105</v>
      </c>
      <c r="G157" s="122"/>
      <c r="H157" s="124"/>
      <c r="I157" s="125"/>
      <c r="J157" s="100">
        <f>SUBTOTAL(9,J158:J217)</f>
        <v>0</v>
      </c>
      <c r="K157" s="124"/>
      <c r="L157" s="101">
        <f>SUBTOTAL(9,L158:L217)</f>
        <v>7.7546992000000001</v>
      </c>
      <c r="M157" s="124"/>
      <c r="N157" s="101">
        <f>SUBTOTAL(9,N158:N217)</f>
        <v>0</v>
      </c>
      <c r="O157" s="126"/>
      <c r="P157" s="100">
        <f>SUBTOTAL(9,P158:P217)</f>
        <v>0</v>
      </c>
      <c r="Q157" s="100">
        <f>SUBTOTAL(9,Q158:Q217)</f>
        <v>0</v>
      </c>
      <c r="R157" s="122"/>
      <c r="S157" s="122"/>
      <c r="T157" s="102">
        <f>SUBTOTAL(9,T158:T217)</f>
        <v>16</v>
      </c>
      <c r="U157" s="6"/>
      <c r="V157" s="8"/>
      <c r="W157" s="8"/>
      <c r="X157" s="62"/>
    </row>
    <row r="158" spans="1:27" ht="11.25" outlineLevel="3" x14ac:dyDescent="0.2">
      <c r="A158" s="98" t="s">
        <v>106</v>
      </c>
      <c r="B158" s="102">
        <v>4</v>
      </c>
      <c r="C158" s="121"/>
      <c r="D158" s="122" t="s">
        <v>127</v>
      </c>
      <c r="E158" s="122"/>
      <c r="F158" s="123" t="s">
        <v>77</v>
      </c>
      <c r="G158" s="122"/>
      <c r="H158" s="124"/>
      <c r="I158" s="125"/>
      <c r="J158" s="100">
        <f>SUBTOTAL(9,J159:J206)</f>
        <v>0</v>
      </c>
      <c r="K158" s="124"/>
      <c r="L158" s="101">
        <f>SUBTOTAL(9,L159:L206)</f>
        <v>7.7366399999999995</v>
      </c>
      <c r="M158" s="124"/>
      <c r="N158" s="101">
        <f>SUBTOTAL(9,N159:N206)</f>
        <v>0</v>
      </c>
      <c r="O158" s="126"/>
      <c r="P158" s="100">
        <f>SUBTOTAL(9,P159:P206)</f>
        <v>0</v>
      </c>
      <c r="Q158" s="100">
        <f>SUBTOTAL(9,Q159:Q206)</f>
        <v>0</v>
      </c>
      <c r="R158" s="122"/>
      <c r="S158" s="122"/>
      <c r="T158" s="102">
        <f>SUBTOTAL(9,T159:T206)</f>
        <v>14</v>
      </c>
      <c r="U158" s="6"/>
      <c r="V158" s="8"/>
      <c r="W158" s="8"/>
      <c r="X158" s="62"/>
    </row>
    <row r="159" spans="1:27" ht="9" outlineLevel="4" x14ac:dyDescent="0.15">
      <c r="A159" s="104" t="s">
        <v>107</v>
      </c>
      <c r="B159" s="108">
        <v>5</v>
      </c>
      <c r="C159" s="127"/>
      <c r="D159" s="128" t="s">
        <v>128</v>
      </c>
      <c r="E159" s="128"/>
      <c r="F159" s="129" t="s">
        <v>79</v>
      </c>
      <c r="G159" s="128"/>
      <c r="H159" s="130"/>
      <c r="I159" s="131"/>
      <c r="J159" s="106">
        <f>SUBTOTAL(9,J160:J187)</f>
        <v>0</v>
      </c>
      <c r="K159" s="130"/>
      <c r="L159" s="107">
        <f>SUBTOTAL(9,L160:L187)</f>
        <v>0</v>
      </c>
      <c r="M159" s="130"/>
      <c r="N159" s="107">
        <f>SUBTOTAL(9,N160:N187)</f>
        <v>0</v>
      </c>
      <c r="O159" s="132"/>
      <c r="P159" s="106">
        <f>SUBTOTAL(9,P160:P187)</f>
        <v>0</v>
      </c>
      <c r="Q159" s="106">
        <f>SUBTOTAL(9,Q160:Q187)</f>
        <v>0</v>
      </c>
      <c r="R159" s="128"/>
      <c r="S159" s="128"/>
      <c r="T159" s="108">
        <f>SUBTOTAL(9,T160:T187)</f>
        <v>9</v>
      </c>
      <c r="U159" s="6"/>
      <c r="V159" s="8"/>
      <c r="W159" s="8"/>
      <c r="X159" s="62"/>
    </row>
    <row r="160" spans="1:27" ht="11.25" outlineLevel="5" x14ac:dyDescent="0.2">
      <c r="A160" s="4"/>
      <c r="B160" s="133"/>
      <c r="C160" s="134">
        <v>1</v>
      </c>
      <c r="D160" s="135" t="s">
        <v>129</v>
      </c>
      <c r="E160" s="136" t="s">
        <v>134</v>
      </c>
      <c r="F160" s="137" t="s">
        <v>135</v>
      </c>
      <c r="G160" s="135" t="s">
        <v>136</v>
      </c>
      <c r="H160" s="138">
        <v>400</v>
      </c>
      <c r="I160" s="139"/>
      <c r="J160" s="140">
        <f>H160*I160</f>
        <v>0</v>
      </c>
      <c r="K160" s="138"/>
      <c r="L160" s="138">
        <f>H160*K160</f>
        <v>0</v>
      </c>
      <c r="M160" s="138"/>
      <c r="N160" s="138">
        <f>H160*M160</f>
        <v>0</v>
      </c>
      <c r="O160" s="140">
        <v>21</v>
      </c>
      <c r="P160" s="140">
        <f>J160*(O160/100)</f>
        <v>0</v>
      </c>
      <c r="Q160" s="140">
        <f>J160+P160</f>
        <v>0</v>
      </c>
      <c r="R160" s="141"/>
      <c r="S160" s="141"/>
      <c r="T160" s="142">
        <v>1</v>
      </c>
      <c r="U160" s="8"/>
      <c r="V160" s="8"/>
      <c r="W160" s="8"/>
      <c r="X160" s="62"/>
    </row>
    <row r="161" spans="1:27" ht="9.75" outlineLevel="6" x14ac:dyDescent="0.2">
      <c r="A161" s="143"/>
      <c r="B161" s="144"/>
      <c r="C161" s="144"/>
      <c r="D161" s="145"/>
      <c r="E161" s="149" t="s">
        <v>1</v>
      </c>
      <c r="F161" s="169" t="s">
        <v>137</v>
      </c>
      <c r="G161" s="169"/>
      <c r="H161" s="170"/>
      <c r="I161" s="171"/>
      <c r="J161" s="172"/>
      <c r="K161" s="147"/>
      <c r="L161" s="147"/>
      <c r="M161" s="147"/>
      <c r="N161" s="147"/>
      <c r="O161" s="148"/>
      <c r="P161" s="148"/>
      <c r="Q161" s="148"/>
      <c r="R161" s="145"/>
      <c r="S161" s="145"/>
      <c r="T161" s="144"/>
      <c r="U161" s="6"/>
      <c r="V161" s="8"/>
      <c r="W161" s="8"/>
      <c r="X161" s="146" t="str">
        <f>F161</f>
        <v>Skrývka zemin schopných zúrodnění v rovině a ve sklonu do 1:5</v>
      </c>
      <c r="Y161" s="9"/>
      <c r="AA161" s="11"/>
    </row>
    <row r="162" spans="1:27" ht="7.5" customHeight="1" outlineLevel="6" x14ac:dyDescent="0.15">
      <c r="B162" s="71"/>
      <c r="C162" s="71"/>
      <c r="D162" s="62"/>
      <c r="E162" s="62"/>
      <c r="F162" s="63"/>
      <c r="G162" s="62"/>
      <c r="H162" s="67"/>
      <c r="I162" s="112"/>
      <c r="J162" s="65"/>
      <c r="K162" s="67"/>
      <c r="L162" s="67"/>
      <c r="M162" s="67"/>
      <c r="N162" s="67"/>
      <c r="O162" s="65"/>
      <c r="P162" s="65"/>
      <c r="Q162" s="65"/>
      <c r="R162" s="62"/>
      <c r="S162" s="62"/>
      <c r="T162" s="71"/>
      <c r="U162" s="8"/>
      <c r="X162" s="62"/>
    </row>
    <row r="163" spans="1:27" ht="11.25" outlineLevel="5" x14ac:dyDescent="0.2">
      <c r="A163" s="4"/>
      <c r="B163" s="133"/>
      <c r="C163" s="134">
        <v>2</v>
      </c>
      <c r="D163" s="135" t="s">
        <v>129</v>
      </c>
      <c r="E163" s="136" t="s">
        <v>249</v>
      </c>
      <c r="F163" s="137" t="s">
        <v>250</v>
      </c>
      <c r="G163" s="135" t="s">
        <v>136</v>
      </c>
      <c r="H163" s="138">
        <v>481.68</v>
      </c>
      <c r="I163" s="139"/>
      <c r="J163" s="140">
        <f>H163*I163</f>
        <v>0</v>
      </c>
      <c r="K163" s="138"/>
      <c r="L163" s="138">
        <f>H163*K163</f>
        <v>0</v>
      </c>
      <c r="M163" s="138"/>
      <c r="N163" s="138">
        <f>H163*M163</f>
        <v>0</v>
      </c>
      <c r="O163" s="140">
        <v>21</v>
      </c>
      <c r="P163" s="140">
        <f>J163*(O163/100)</f>
        <v>0</v>
      </c>
      <c r="Q163" s="140">
        <f>J163+P163</f>
        <v>0</v>
      </c>
      <c r="R163" s="141"/>
      <c r="S163" s="141"/>
      <c r="T163" s="142">
        <v>1</v>
      </c>
      <c r="U163" s="8"/>
      <c r="V163" s="8"/>
      <c r="W163" s="8"/>
      <c r="X163" s="62"/>
    </row>
    <row r="164" spans="1:27" ht="9.75" outlineLevel="6" x14ac:dyDescent="0.2">
      <c r="A164" s="143"/>
      <c r="B164" s="144"/>
      <c r="C164" s="144"/>
      <c r="D164" s="145"/>
      <c r="E164" s="149" t="s">
        <v>1</v>
      </c>
      <c r="F164" s="169" t="s">
        <v>251</v>
      </c>
      <c r="G164" s="169"/>
      <c r="H164" s="170"/>
      <c r="I164" s="171"/>
      <c r="J164" s="172"/>
      <c r="K164" s="147"/>
      <c r="L164" s="147"/>
      <c r="M164" s="147"/>
      <c r="N164" s="147"/>
      <c r="O164" s="148"/>
      <c r="P164" s="148"/>
      <c r="Q164" s="148"/>
      <c r="R164" s="145"/>
      <c r="S164" s="145"/>
      <c r="T164" s="144"/>
      <c r="U164" s="6"/>
      <c r="V164" s="8"/>
      <c r="W164" s="8"/>
      <c r="X164" s="146" t="str">
        <f>F164</f>
        <v>Odkopávky a prokopávky nezapažené strojně v hornině třídy těžitelnosti I skupiny 3 přes 100 do 500 m3</v>
      </c>
      <c r="Y164" s="9"/>
      <c r="AA164" s="11"/>
    </row>
    <row r="165" spans="1:27" ht="7.5" customHeight="1" outlineLevel="6" x14ac:dyDescent="0.15">
      <c r="B165" s="71"/>
      <c r="C165" s="71"/>
      <c r="D165" s="62"/>
      <c r="E165" s="62"/>
      <c r="F165" s="63"/>
      <c r="G165" s="62"/>
      <c r="H165" s="67"/>
      <c r="I165" s="112"/>
      <c r="J165" s="65"/>
      <c r="K165" s="67"/>
      <c r="L165" s="67"/>
      <c r="M165" s="67"/>
      <c r="N165" s="67"/>
      <c r="O165" s="65"/>
      <c r="P165" s="65"/>
      <c r="Q165" s="65"/>
      <c r="R165" s="62"/>
      <c r="S165" s="62"/>
      <c r="T165" s="71"/>
      <c r="U165" s="8"/>
      <c r="X165" s="62"/>
    </row>
    <row r="166" spans="1:27" ht="11.25" outlineLevel="5" x14ac:dyDescent="0.2">
      <c r="A166" s="4"/>
      <c r="B166" s="133"/>
      <c r="C166" s="134">
        <v>3</v>
      </c>
      <c r="D166" s="135" t="s">
        <v>129</v>
      </c>
      <c r="E166" s="136" t="s">
        <v>162</v>
      </c>
      <c r="F166" s="137" t="s">
        <v>163</v>
      </c>
      <c r="G166" s="135" t="s">
        <v>136</v>
      </c>
      <c r="H166" s="138">
        <v>1334</v>
      </c>
      <c r="I166" s="139"/>
      <c r="J166" s="140">
        <f>H166*I166</f>
        <v>0</v>
      </c>
      <c r="K166" s="138"/>
      <c r="L166" s="138">
        <f>H166*K166</f>
        <v>0</v>
      </c>
      <c r="M166" s="138"/>
      <c r="N166" s="138">
        <f>H166*M166</f>
        <v>0</v>
      </c>
      <c r="O166" s="140">
        <v>21</v>
      </c>
      <c r="P166" s="140">
        <f>J166*(O166/100)</f>
        <v>0</v>
      </c>
      <c r="Q166" s="140">
        <f>J166+P166</f>
        <v>0</v>
      </c>
      <c r="R166" s="141"/>
      <c r="S166" s="141"/>
      <c r="T166" s="142">
        <v>1</v>
      </c>
      <c r="U166" s="8"/>
      <c r="V166" s="8"/>
      <c r="W166" s="8"/>
      <c r="X166" s="62"/>
    </row>
    <row r="167" spans="1:27" ht="19.5" outlineLevel="6" x14ac:dyDescent="0.2">
      <c r="A167" s="143"/>
      <c r="B167" s="144"/>
      <c r="C167" s="144"/>
      <c r="D167" s="145"/>
      <c r="E167" s="149" t="s">
        <v>1</v>
      </c>
      <c r="F167" s="169" t="s">
        <v>164</v>
      </c>
      <c r="G167" s="169"/>
      <c r="H167" s="170"/>
      <c r="I167" s="171"/>
      <c r="J167" s="172"/>
      <c r="K167" s="147"/>
      <c r="L167" s="147"/>
      <c r="M167" s="147"/>
      <c r="N167" s="147"/>
      <c r="O167" s="148"/>
      <c r="P167" s="148"/>
      <c r="Q167" s="148"/>
      <c r="R167" s="145"/>
      <c r="S167" s="145"/>
      <c r="T167" s="144"/>
      <c r="U167" s="6"/>
      <c r="V167" s="8"/>
      <c r="W167" s="8"/>
      <c r="X167" s="146" t="str">
        <f>F167</f>
        <v>Vodorovné přemístění výkopku nebo sypaniny po suchu na obvyklém dopravním prostředku, bez naložení výkopku, avšak se složením bez rozhrnutí z horniny třídy těžitelnosti I skupiny 1 až 3 na vzdálenost přes 20 do 50 m</v>
      </c>
      <c r="Y167" s="9"/>
      <c r="AA167" s="11"/>
    </row>
    <row r="168" spans="1:27" ht="7.5" customHeight="1" outlineLevel="6" x14ac:dyDescent="0.15">
      <c r="B168" s="71"/>
      <c r="C168" s="71"/>
      <c r="D168" s="62"/>
      <c r="E168" s="62"/>
      <c r="F168" s="63"/>
      <c r="G168" s="62"/>
      <c r="H168" s="67"/>
      <c r="I168" s="112"/>
      <c r="J168" s="65"/>
      <c r="K168" s="67"/>
      <c r="L168" s="67"/>
      <c r="M168" s="67"/>
      <c r="N168" s="67"/>
      <c r="O168" s="65"/>
      <c r="P168" s="65"/>
      <c r="Q168" s="65"/>
      <c r="R168" s="62"/>
      <c r="S168" s="62"/>
      <c r="T168" s="71"/>
      <c r="U168" s="8"/>
      <c r="X168" s="62"/>
    </row>
    <row r="169" spans="1:27" ht="22.5" outlineLevel="5" x14ac:dyDescent="0.2">
      <c r="A169" s="4"/>
      <c r="B169" s="133"/>
      <c r="C169" s="134">
        <v>4</v>
      </c>
      <c r="D169" s="135" t="s">
        <v>129</v>
      </c>
      <c r="E169" s="136" t="s">
        <v>165</v>
      </c>
      <c r="F169" s="137" t="s">
        <v>166</v>
      </c>
      <c r="G169" s="135" t="s">
        <v>136</v>
      </c>
      <c r="H169" s="138">
        <v>214.68</v>
      </c>
      <c r="I169" s="139"/>
      <c r="J169" s="140">
        <f>H169*I169</f>
        <v>0</v>
      </c>
      <c r="K169" s="138"/>
      <c r="L169" s="138">
        <f>H169*K169</f>
        <v>0</v>
      </c>
      <c r="M169" s="138"/>
      <c r="N169" s="138">
        <f>H169*M169</f>
        <v>0</v>
      </c>
      <c r="O169" s="140">
        <v>21</v>
      </c>
      <c r="P169" s="140">
        <f>J169*(O169/100)</f>
        <v>0</v>
      </c>
      <c r="Q169" s="140">
        <f>J169+P169</f>
        <v>0</v>
      </c>
      <c r="R169" s="141"/>
      <c r="S169" s="141"/>
      <c r="T169" s="142">
        <v>1</v>
      </c>
      <c r="U169" s="8"/>
      <c r="V169" s="8"/>
      <c r="W169" s="8"/>
      <c r="X169" s="62"/>
    </row>
    <row r="170" spans="1:27" ht="19.5" outlineLevel="6" x14ac:dyDescent="0.2">
      <c r="A170" s="143"/>
      <c r="B170" s="144"/>
      <c r="C170" s="144"/>
      <c r="D170" s="145"/>
      <c r="E170" s="149" t="s">
        <v>1</v>
      </c>
      <c r="F170" s="169" t="s">
        <v>167</v>
      </c>
      <c r="G170" s="169"/>
      <c r="H170" s="170"/>
      <c r="I170" s="171"/>
      <c r="J170" s="172"/>
      <c r="K170" s="147"/>
      <c r="L170" s="147"/>
      <c r="M170" s="147"/>
      <c r="N170" s="147"/>
      <c r="O170" s="148"/>
      <c r="P170" s="148"/>
      <c r="Q170" s="148"/>
      <c r="R170" s="145"/>
      <c r="S170" s="145"/>
      <c r="T170" s="144"/>
      <c r="U170" s="6"/>
      <c r="V170" s="8"/>
      <c r="W170" s="8"/>
      <c r="X170" s="146" t="str">
        <f>F170</f>
        <v>Vodorovné přemístění výkopku nebo sypaniny po suchu na obvyklém dopravním prostředku, bez naložení výkopku, avšak se složením bez rozhrnutí z horniny třídy těžitelnosti I skupiny 1 až 3 na vzdálenost přes 500 do 1 000 m</v>
      </c>
      <c r="Y170" s="9"/>
      <c r="AA170" s="11"/>
    </row>
    <row r="171" spans="1:27" ht="7.5" customHeight="1" outlineLevel="6" x14ac:dyDescent="0.15">
      <c r="B171" s="71"/>
      <c r="C171" s="71"/>
      <c r="D171" s="62"/>
      <c r="E171" s="62"/>
      <c r="F171" s="63"/>
      <c r="G171" s="62"/>
      <c r="H171" s="67"/>
      <c r="I171" s="112"/>
      <c r="J171" s="65"/>
      <c r="K171" s="67"/>
      <c r="L171" s="67"/>
      <c r="M171" s="67"/>
      <c r="N171" s="67"/>
      <c r="O171" s="65"/>
      <c r="P171" s="65"/>
      <c r="Q171" s="65"/>
      <c r="R171" s="62"/>
      <c r="S171" s="62"/>
      <c r="T171" s="71"/>
      <c r="U171" s="8"/>
      <c r="X171" s="62"/>
    </row>
    <row r="172" spans="1:27" ht="11.25" outlineLevel="5" x14ac:dyDescent="0.2">
      <c r="A172" s="4"/>
      <c r="B172" s="133"/>
      <c r="C172" s="134">
        <v>5</v>
      </c>
      <c r="D172" s="135" t="s">
        <v>129</v>
      </c>
      <c r="E172" s="136" t="s">
        <v>168</v>
      </c>
      <c r="F172" s="137" t="s">
        <v>169</v>
      </c>
      <c r="G172" s="135" t="s">
        <v>136</v>
      </c>
      <c r="H172" s="138">
        <v>614.67999999999995</v>
      </c>
      <c r="I172" s="139"/>
      <c r="J172" s="140">
        <f>H172*I172</f>
        <v>0</v>
      </c>
      <c r="K172" s="138"/>
      <c r="L172" s="138">
        <f>H172*K172</f>
        <v>0</v>
      </c>
      <c r="M172" s="138"/>
      <c r="N172" s="138">
        <f>H172*M172</f>
        <v>0</v>
      </c>
      <c r="O172" s="140">
        <v>21</v>
      </c>
      <c r="P172" s="140">
        <f>J172*(O172/100)</f>
        <v>0</v>
      </c>
      <c r="Q172" s="140">
        <f>J172+P172</f>
        <v>0</v>
      </c>
      <c r="R172" s="141"/>
      <c r="S172" s="141"/>
      <c r="T172" s="142">
        <v>1</v>
      </c>
      <c r="U172" s="8"/>
      <c r="V172" s="8"/>
      <c r="W172" s="8"/>
      <c r="X172" s="62"/>
    </row>
    <row r="173" spans="1:27" ht="9.75" outlineLevel="6" x14ac:dyDescent="0.2">
      <c r="A173" s="143"/>
      <c r="B173" s="144"/>
      <c r="C173" s="144"/>
      <c r="D173" s="145"/>
      <c r="E173" s="149" t="s">
        <v>1</v>
      </c>
      <c r="F173" s="169" t="s">
        <v>170</v>
      </c>
      <c r="G173" s="169"/>
      <c r="H173" s="170"/>
      <c r="I173" s="171"/>
      <c r="J173" s="172"/>
      <c r="K173" s="147"/>
      <c r="L173" s="147"/>
      <c r="M173" s="147"/>
      <c r="N173" s="147"/>
      <c r="O173" s="148"/>
      <c r="P173" s="148"/>
      <c r="Q173" s="148"/>
      <c r="R173" s="145"/>
      <c r="S173" s="145"/>
      <c r="T173" s="144"/>
      <c r="U173" s="6"/>
      <c r="V173" s="8"/>
      <c r="W173" s="8"/>
      <c r="X173" s="146" t="str">
        <f>F173</f>
        <v>Nakládání, skládání a překládání neulehlého výkopku nebo sypaniny strojně nakládání, množství přes 100 m3, z hornin třídy těžitelnosti I, skupiny 1 až 3</v>
      </c>
      <c r="Y173" s="9"/>
      <c r="AA173" s="11"/>
    </row>
    <row r="174" spans="1:27" ht="7.5" customHeight="1" outlineLevel="6" x14ac:dyDescent="0.15">
      <c r="B174" s="71"/>
      <c r="C174" s="71"/>
      <c r="D174" s="62"/>
      <c r="E174" s="62"/>
      <c r="F174" s="63"/>
      <c r="G174" s="62"/>
      <c r="H174" s="67"/>
      <c r="I174" s="112"/>
      <c r="J174" s="65"/>
      <c r="K174" s="67"/>
      <c r="L174" s="67"/>
      <c r="M174" s="67"/>
      <c r="N174" s="67"/>
      <c r="O174" s="65"/>
      <c r="P174" s="65"/>
      <c r="Q174" s="65"/>
      <c r="R174" s="62"/>
      <c r="S174" s="62"/>
      <c r="T174" s="71"/>
      <c r="U174" s="8"/>
      <c r="X174" s="62"/>
    </row>
    <row r="175" spans="1:27" ht="22.5" outlineLevel="5" x14ac:dyDescent="0.2">
      <c r="A175" s="4"/>
      <c r="B175" s="133"/>
      <c r="C175" s="134">
        <v>6</v>
      </c>
      <c r="D175" s="135" t="s">
        <v>129</v>
      </c>
      <c r="E175" s="136" t="s">
        <v>171</v>
      </c>
      <c r="F175" s="137" t="s">
        <v>172</v>
      </c>
      <c r="G175" s="135" t="s">
        <v>136</v>
      </c>
      <c r="H175" s="138">
        <v>400</v>
      </c>
      <c r="I175" s="139"/>
      <c r="J175" s="140">
        <f>H175*I175</f>
        <v>0</v>
      </c>
      <c r="K175" s="138"/>
      <c r="L175" s="138">
        <f>H175*K175</f>
        <v>0</v>
      </c>
      <c r="M175" s="138"/>
      <c r="N175" s="138">
        <f>H175*M175</f>
        <v>0</v>
      </c>
      <c r="O175" s="140">
        <v>21</v>
      </c>
      <c r="P175" s="140">
        <f>J175*(O175/100)</f>
        <v>0</v>
      </c>
      <c r="Q175" s="140">
        <f>J175+P175</f>
        <v>0</v>
      </c>
      <c r="R175" s="141"/>
      <c r="S175" s="141"/>
      <c r="T175" s="142">
        <v>1</v>
      </c>
      <c r="U175" s="8"/>
      <c r="V175" s="8"/>
      <c r="W175" s="8"/>
      <c r="X175" s="62"/>
    </row>
    <row r="176" spans="1:27" ht="19.5" outlineLevel="6" x14ac:dyDescent="0.2">
      <c r="A176" s="143"/>
      <c r="B176" s="144"/>
      <c r="C176" s="144"/>
      <c r="D176" s="145"/>
      <c r="E176" s="149" t="s">
        <v>1</v>
      </c>
      <c r="F176" s="169" t="s">
        <v>173</v>
      </c>
      <c r="G176" s="169"/>
      <c r="H176" s="170"/>
      <c r="I176" s="171"/>
      <c r="J176" s="172"/>
      <c r="K176" s="147"/>
      <c r="L176" s="147"/>
      <c r="M176" s="147"/>
      <c r="N176" s="147"/>
      <c r="O176" s="148"/>
      <c r="P176" s="148"/>
      <c r="Q176" s="148"/>
      <c r="R176" s="145"/>
      <c r="S176" s="145"/>
      <c r="T176" s="144"/>
      <c r="U176" s="6"/>
      <c r="V176" s="8"/>
      <c r="W176" s="8"/>
      <c r="X176" s="146" t="str">
        <f>F176</f>
        <v>Uložení netříděných sypanin do zemních hrází z hornin třídy těžitelnosti I a II, skupiny 1 až 4 pro jakoukoliv šířku koruny přehradních a jiných vodních nádrží se zhutněním do 100 % PS - koef. C s příměsí jílové hlíny do 20 % objemu</v>
      </c>
      <c r="Y176" s="9"/>
      <c r="AA176" s="11"/>
    </row>
    <row r="177" spans="1:27" ht="7.5" customHeight="1" outlineLevel="6" x14ac:dyDescent="0.15">
      <c r="B177" s="71"/>
      <c r="C177" s="71"/>
      <c r="D177" s="62"/>
      <c r="E177" s="62"/>
      <c r="F177" s="63"/>
      <c r="G177" s="62"/>
      <c r="H177" s="67"/>
      <c r="I177" s="112"/>
      <c r="J177" s="65"/>
      <c r="K177" s="67"/>
      <c r="L177" s="67"/>
      <c r="M177" s="67"/>
      <c r="N177" s="67"/>
      <c r="O177" s="65"/>
      <c r="P177" s="65"/>
      <c r="Q177" s="65"/>
      <c r="R177" s="62"/>
      <c r="S177" s="62"/>
      <c r="T177" s="71"/>
      <c r="U177" s="8"/>
      <c r="X177" s="62"/>
    </row>
    <row r="178" spans="1:27" ht="11.25" outlineLevel="5" x14ac:dyDescent="0.2">
      <c r="A178" s="4"/>
      <c r="B178" s="133"/>
      <c r="C178" s="134">
        <v>7</v>
      </c>
      <c r="D178" s="135" t="s">
        <v>129</v>
      </c>
      <c r="E178" s="136" t="s">
        <v>174</v>
      </c>
      <c r="F178" s="137" t="s">
        <v>175</v>
      </c>
      <c r="G178" s="135" t="s">
        <v>132</v>
      </c>
      <c r="H178" s="138">
        <v>890</v>
      </c>
      <c r="I178" s="139"/>
      <c r="J178" s="140">
        <f>H178*I178</f>
        <v>0</v>
      </c>
      <c r="K178" s="138"/>
      <c r="L178" s="138">
        <f>H178*K178</f>
        <v>0</v>
      </c>
      <c r="M178" s="138"/>
      <c r="N178" s="138">
        <f>H178*M178</f>
        <v>0</v>
      </c>
      <c r="O178" s="140">
        <v>21</v>
      </c>
      <c r="P178" s="140">
        <f>J178*(O178/100)</f>
        <v>0</v>
      </c>
      <c r="Q178" s="140">
        <f>J178+P178</f>
        <v>0</v>
      </c>
      <c r="R178" s="141"/>
      <c r="S178" s="141"/>
      <c r="T178" s="142">
        <v>1</v>
      </c>
      <c r="U178" s="8"/>
      <c r="V178" s="8"/>
      <c r="W178" s="8"/>
      <c r="X178" s="62"/>
    </row>
    <row r="179" spans="1:27" ht="9.75" outlineLevel="6" x14ac:dyDescent="0.2">
      <c r="A179" s="143"/>
      <c r="B179" s="144"/>
      <c r="C179" s="144"/>
      <c r="D179" s="145"/>
      <c r="E179" s="149" t="s">
        <v>1</v>
      </c>
      <c r="F179" s="169" t="s">
        <v>176</v>
      </c>
      <c r="G179" s="169"/>
      <c r="H179" s="170"/>
      <c r="I179" s="171"/>
      <c r="J179" s="172"/>
      <c r="K179" s="147"/>
      <c r="L179" s="147"/>
      <c r="M179" s="147"/>
      <c r="N179" s="147"/>
      <c r="O179" s="148"/>
      <c r="P179" s="148"/>
      <c r="Q179" s="148"/>
      <c r="R179" s="145"/>
      <c r="S179" s="145"/>
      <c r="T179" s="144"/>
      <c r="U179" s="6"/>
      <c r="V179" s="8"/>
      <c r="W179" s="8"/>
      <c r="X179" s="146" t="str">
        <f>F179</f>
        <v>Založení trávníku na půdě předem připravené plochy přes 1000 m2 výsevem včetně utažení lučního na svahu přes 1:5 do 1:2</v>
      </c>
      <c r="Y179" s="9"/>
      <c r="AA179" s="11"/>
    </row>
    <row r="180" spans="1:27" ht="7.5" customHeight="1" outlineLevel="6" x14ac:dyDescent="0.15">
      <c r="B180" s="71"/>
      <c r="C180" s="71"/>
      <c r="D180" s="62"/>
      <c r="E180" s="62"/>
      <c r="F180" s="63"/>
      <c r="G180" s="62"/>
      <c r="H180" s="67"/>
      <c r="I180" s="112"/>
      <c r="J180" s="65"/>
      <c r="K180" s="67"/>
      <c r="L180" s="67"/>
      <c r="M180" s="67"/>
      <c r="N180" s="67"/>
      <c r="O180" s="65"/>
      <c r="P180" s="65"/>
      <c r="Q180" s="65"/>
      <c r="R180" s="62"/>
      <c r="S180" s="62"/>
      <c r="T180" s="71"/>
      <c r="U180" s="8"/>
      <c r="X180" s="62"/>
    </row>
    <row r="181" spans="1:27" ht="11.25" outlineLevel="5" x14ac:dyDescent="0.2">
      <c r="A181" s="4"/>
      <c r="B181" s="133"/>
      <c r="C181" s="134">
        <v>9</v>
      </c>
      <c r="D181" s="135" t="s">
        <v>129</v>
      </c>
      <c r="E181" s="136" t="s">
        <v>177</v>
      </c>
      <c r="F181" s="137" t="s">
        <v>178</v>
      </c>
      <c r="G181" s="135" t="s">
        <v>132</v>
      </c>
      <c r="H181" s="138">
        <v>890</v>
      </c>
      <c r="I181" s="139"/>
      <c r="J181" s="140">
        <f>H181*I181</f>
        <v>0</v>
      </c>
      <c r="K181" s="138"/>
      <c r="L181" s="138">
        <f>H181*K181</f>
        <v>0</v>
      </c>
      <c r="M181" s="138"/>
      <c r="N181" s="138">
        <f>H181*M181</f>
        <v>0</v>
      </c>
      <c r="O181" s="140">
        <v>21</v>
      </c>
      <c r="P181" s="140">
        <f>J181*(O181/100)</f>
        <v>0</v>
      </c>
      <c r="Q181" s="140">
        <f>J181+P181</f>
        <v>0</v>
      </c>
      <c r="R181" s="141"/>
      <c r="S181" s="141"/>
      <c r="T181" s="142">
        <v>1</v>
      </c>
      <c r="U181" s="8"/>
      <c r="V181" s="8"/>
      <c r="W181" s="8"/>
      <c r="X181" s="62"/>
    </row>
    <row r="182" spans="1:27" ht="9.75" outlineLevel="6" x14ac:dyDescent="0.2">
      <c r="A182" s="143"/>
      <c r="B182" s="144"/>
      <c r="C182" s="144"/>
      <c r="D182" s="145"/>
      <c r="E182" s="149" t="s">
        <v>1</v>
      </c>
      <c r="F182" s="169" t="s">
        <v>179</v>
      </c>
      <c r="G182" s="169"/>
      <c r="H182" s="170"/>
      <c r="I182" s="171"/>
      <c r="J182" s="172"/>
      <c r="K182" s="147"/>
      <c r="L182" s="147"/>
      <c r="M182" s="147"/>
      <c r="N182" s="147"/>
      <c r="O182" s="148"/>
      <c r="P182" s="148"/>
      <c r="Q182" s="148"/>
      <c r="R182" s="145"/>
      <c r="S182" s="145"/>
      <c r="T182" s="144"/>
      <c r="U182" s="6"/>
      <c r="V182" s="8"/>
      <c r="W182" s="8"/>
      <c r="X182" s="146" t="str">
        <f>F182</f>
        <v>Svahování trvalých svahů do projektovaných profilů strojně s potřebným přemístěním výkopku při svahování násypů v jakékoliv hornině</v>
      </c>
      <c r="Y182" s="9"/>
      <c r="AA182" s="11"/>
    </row>
    <row r="183" spans="1:27" ht="7.5" customHeight="1" outlineLevel="6" x14ac:dyDescent="0.15">
      <c r="B183" s="71"/>
      <c r="C183" s="71"/>
      <c r="D183" s="62"/>
      <c r="E183" s="62"/>
      <c r="F183" s="63"/>
      <c r="G183" s="62"/>
      <c r="H183" s="67"/>
      <c r="I183" s="112"/>
      <c r="J183" s="65"/>
      <c r="K183" s="67"/>
      <c r="L183" s="67"/>
      <c r="M183" s="67"/>
      <c r="N183" s="67"/>
      <c r="O183" s="65"/>
      <c r="P183" s="65"/>
      <c r="Q183" s="65"/>
      <c r="R183" s="62"/>
      <c r="S183" s="62"/>
      <c r="T183" s="71"/>
      <c r="U183" s="8"/>
      <c r="X183" s="62"/>
    </row>
    <row r="184" spans="1:27" ht="11.25" outlineLevel="5" x14ac:dyDescent="0.2">
      <c r="A184" s="4"/>
      <c r="B184" s="133"/>
      <c r="C184" s="134">
        <v>10</v>
      </c>
      <c r="D184" s="135" t="s">
        <v>129</v>
      </c>
      <c r="E184" s="136" t="s">
        <v>180</v>
      </c>
      <c r="F184" s="137" t="s">
        <v>181</v>
      </c>
      <c r="G184" s="135" t="s">
        <v>132</v>
      </c>
      <c r="H184" s="138">
        <v>890</v>
      </c>
      <c r="I184" s="139"/>
      <c r="J184" s="140">
        <f>H184*I184</f>
        <v>0</v>
      </c>
      <c r="K184" s="138"/>
      <c r="L184" s="138">
        <f>H184*K184</f>
        <v>0</v>
      </c>
      <c r="M184" s="138"/>
      <c r="N184" s="138">
        <f>H184*M184</f>
        <v>0</v>
      </c>
      <c r="O184" s="140">
        <v>21</v>
      </c>
      <c r="P184" s="140">
        <f>J184*(O184/100)</f>
        <v>0</v>
      </c>
      <c r="Q184" s="140">
        <f>J184+P184</f>
        <v>0</v>
      </c>
      <c r="R184" s="141"/>
      <c r="S184" s="141"/>
      <c r="T184" s="142">
        <v>1</v>
      </c>
      <c r="U184" s="8"/>
      <c r="V184" s="8"/>
      <c r="W184" s="8"/>
      <c r="X184" s="62"/>
    </row>
    <row r="185" spans="1:27" ht="9.75" outlineLevel="6" x14ac:dyDescent="0.2">
      <c r="A185" s="143"/>
      <c r="B185" s="144"/>
      <c r="C185" s="144"/>
      <c r="D185" s="145"/>
      <c r="E185" s="149" t="s">
        <v>1</v>
      </c>
      <c r="F185" s="169" t="s">
        <v>182</v>
      </c>
      <c r="G185" s="169"/>
      <c r="H185" s="170"/>
      <c r="I185" s="171"/>
      <c r="J185" s="172"/>
      <c r="K185" s="147"/>
      <c r="L185" s="147"/>
      <c r="M185" s="147"/>
      <c r="N185" s="147"/>
      <c r="O185" s="148"/>
      <c r="P185" s="148"/>
      <c r="Q185" s="148"/>
      <c r="R185" s="145"/>
      <c r="S185" s="145"/>
      <c r="T185" s="144"/>
      <c r="U185" s="6"/>
      <c r="V185" s="8"/>
      <c r="W185" s="8"/>
      <c r="X185" s="146" t="str">
        <f>F185</f>
        <v>Rozprostření a urovnání ornice ve svahu sklonu přes 1:5 strojně při souvislé ploše přes 500 m2, tl. vrstvy přes 250 do 300 mm</v>
      </c>
      <c r="Y185" s="9"/>
      <c r="AA185" s="11"/>
    </row>
    <row r="186" spans="1:27" ht="7.5" customHeight="1" outlineLevel="6" x14ac:dyDescent="0.15">
      <c r="B186" s="71"/>
      <c r="C186" s="71"/>
      <c r="D186" s="62"/>
      <c r="E186" s="62"/>
      <c r="F186" s="63"/>
      <c r="G186" s="62"/>
      <c r="H186" s="67"/>
      <c r="I186" s="112"/>
      <c r="J186" s="65"/>
      <c r="K186" s="67"/>
      <c r="L186" s="67"/>
      <c r="M186" s="67"/>
      <c r="N186" s="67"/>
      <c r="O186" s="65"/>
      <c r="P186" s="65"/>
      <c r="Q186" s="65"/>
      <c r="R186" s="62"/>
      <c r="S186" s="62"/>
      <c r="T186" s="71"/>
      <c r="U186" s="8"/>
      <c r="X186" s="62"/>
    </row>
    <row r="187" spans="1:27" outlineLevel="5" x14ac:dyDescent="0.15">
      <c r="B187" s="6"/>
      <c r="C187" s="6"/>
      <c r="D187" s="6"/>
      <c r="E187" s="6"/>
      <c r="F187" s="6"/>
      <c r="G187" s="6"/>
      <c r="H187" s="6"/>
      <c r="I187" s="8"/>
      <c r="J187" s="8"/>
      <c r="K187" s="6"/>
      <c r="L187" s="6"/>
      <c r="M187" s="6"/>
      <c r="N187" s="6"/>
      <c r="O187" s="6"/>
      <c r="P187" s="8"/>
      <c r="Q187" s="8"/>
      <c r="R187" s="8"/>
      <c r="S187" s="6"/>
      <c r="T187" s="6"/>
      <c r="X187" s="6"/>
    </row>
    <row r="188" spans="1:27" ht="9" outlineLevel="4" x14ac:dyDescent="0.15">
      <c r="A188" s="104" t="s">
        <v>108</v>
      </c>
      <c r="B188" s="108">
        <v>5</v>
      </c>
      <c r="C188" s="127"/>
      <c r="D188" s="128" t="s">
        <v>128</v>
      </c>
      <c r="E188" s="128"/>
      <c r="F188" s="129" t="s">
        <v>83</v>
      </c>
      <c r="G188" s="128"/>
      <c r="H188" s="130"/>
      <c r="I188" s="131"/>
      <c r="J188" s="106">
        <f>SUBTOTAL(9,J189:J201)</f>
        <v>0</v>
      </c>
      <c r="K188" s="130"/>
      <c r="L188" s="107">
        <f>SUBTOTAL(9,L189:L201)</f>
        <v>7.7366399999999995</v>
      </c>
      <c r="M188" s="130"/>
      <c r="N188" s="107">
        <f>SUBTOTAL(9,N189:N201)</f>
        <v>0</v>
      </c>
      <c r="O188" s="132"/>
      <c r="P188" s="106">
        <f>SUBTOTAL(9,P189:P201)</f>
        <v>0</v>
      </c>
      <c r="Q188" s="106">
        <f>SUBTOTAL(9,Q189:Q201)</f>
        <v>0</v>
      </c>
      <c r="R188" s="128"/>
      <c r="S188" s="128"/>
      <c r="T188" s="108">
        <f>SUBTOTAL(9,T189:T201)</f>
        <v>4</v>
      </c>
      <c r="U188" s="6"/>
      <c r="V188" s="8"/>
      <c r="W188" s="8"/>
      <c r="X188" s="62"/>
    </row>
    <row r="189" spans="1:27" ht="11.25" outlineLevel="5" x14ac:dyDescent="0.2">
      <c r="A189" s="4"/>
      <c r="B189" s="133"/>
      <c r="C189" s="134">
        <v>11</v>
      </c>
      <c r="D189" s="135" t="s">
        <v>129</v>
      </c>
      <c r="E189" s="136" t="s">
        <v>252</v>
      </c>
      <c r="F189" s="137" t="s">
        <v>253</v>
      </c>
      <c r="G189" s="135" t="s">
        <v>132</v>
      </c>
      <c r="H189" s="138">
        <v>2.4</v>
      </c>
      <c r="I189" s="139"/>
      <c r="J189" s="140">
        <f>H189*I189</f>
        <v>0</v>
      </c>
      <c r="K189" s="138">
        <v>2.7999999999999998E-4</v>
      </c>
      <c r="L189" s="138">
        <f>H189*K189</f>
        <v>6.7199999999999996E-4</v>
      </c>
      <c r="M189" s="138"/>
      <c r="N189" s="138">
        <f>H189*M189</f>
        <v>0</v>
      </c>
      <c r="O189" s="140">
        <v>21</v>
      </c>
      <c r="P189" s="140">
        <f>J189*(O189/100)</f>
        <v>0</v>
      </c>
      <c r="Q189" s="140">
        <f>J189+P189</f>
        <v>0</v>
      </c>
      <c r="R189" s="141"/>
      <c r="S189" s="141"/>
      <c r="T189" s="142">
        <v>1</v>
      </c>
      <c r="U189" s="8"/>
      <c r="V189" s="8"/>
      <c r="W189" s="8"/>
      <c r="X189" s="62"/>
    </row>
    <row r="190" spans="1:27" ht="9.75" outlineLevel="6" x14ac:dyDescent="0.2">
      <c r="A190" s="143"/>
      <c r="B190" s="144"/>
      <c r="C190" s="144"/>
      <c r="D190" s="145"/>
      <c r="E190" s="149" t="s">
        <v>1</v>
      </c>
      <c r="F190" s="169" t="s">
        <v>254</v>
      </c>
      <c r="G190" s="169"/>
      <c r="H190" s="170"/>
      <c r="I190" s="171"/>
      <c r="J190" s="172"/>
      <c r="K190" s="147"/>
      <c r="L190" s="147"/>
      <c r="M190" s="147"/>
      <c r="N190" s="147"/>
      <c r="O190" s="148"/>
      <c r="P190" s="148"/>
      <c r="Q190" s="148"/>
      <c r="R190" s="145"/>
      <c r="S190" s="145"/>
      <c r="T190" s="144"/>
      <c r="U190" s="6"/>
      <c r="V190" s="8"/>
      <c r="W190" s="8"/>
      <c r="X190" s="146" t="str">
        <f>F190</f>
        <v>Zřízení vrstvy z geotextilie s přesahem bez připevnění k podkladu, s potřebným dočasným zatěžováním včetně zakotvení okraje o sklonu do 10°, šířky geotextilie do 3 m</v>
      </c>
      <c r="Y190" s="9"/>
      <c r="AA190" s="11"/>
    </row>
    <row r="191" spans="1:27" ht="7.5" customHeight="1" outlineLevel="6" x14ac:dyDescent="0.15">
      <c r="B191" s="71"/>
      <c r="C191" s="71"/>
      <c r="D191" s="62"/>
      <c r="E191" s="62"/>
      <c r="F191" s="63"/>
      <c r="G191" s="62"/>
      <c r="H191" s="67"/>
      <c r="I191" s="112"/>
      <c r="J191" s="65"/>
      <c r="K191" s="67"/>
      <c r="L191" s="67"/>
      <c r="M191" s="67"/>
      <c r="N191" s="67"/>
      <c r="O191" s="65"/>
      <c r="P191" s="65"/>
      <c r="Q191" s="65"/>
      <c r="R191" s="62"/>
      <c r="S191" s="62"/>
      <c r="T191" s="71"/>
      <c r="U191" s="8"/>
      <c r="X191" s="62"/>
    </row>
    <row r="192" spans="1:27" ht="11.25" outlineLevel="5" x14ac:dyDescent="0.2">
      <c r="A192" s="4"/>
      <c r="B192" s="133"/>
      <c r="C192" s="134">
        <v>13</v>
      </c>
      <c r="D192" s="135" t="s">
        <v>129</v>
      </c>
      <c r="E192" s="136" t="s">
        <v>207</v>
      </c>
      <c r="F192" s="137" t="s">
        <v>208</v>
      </c>
      <c r="G192" s="135" t="s">
        <v>136</v>
      </c>
      <c r="H192" s="138">
        <v>1.8</v>
      </c>
      <c r="I192" s="139"/>
      <c r="J192" s="140">
        <f>H192*I192</f>
        <v>0</v>
      </c>
      <c r="K192" s="138">
        <v>2.4340799999999998</v>
      </c>
      <c r="L192" s="138">
        <f>H192*K192</f>
        <v>4.3813439999999995</v>
      </c>
      <c r="M192" s="138"/>
      <c r="N192" s="138">
        <f>H192*M192</f>
        <v>0</v>
      </c>
      <c r="O192" s="140">
        <v>21</v>
      </c>
      <c r="P192" s="140">
        <f>J192*(O192/100)</f>
        <v>0</v>
      </c>
      <c r="Q192" s="140">
        <f>J192+P192</f>
        <v>0</v>
      </c>
      <c r="R192" s="141"/>
      <c r="S192" s="141"/>
      <c r="T192" s="142">
        <v>1</v>
      </c>
      <c r="U192" s="8"/>
      <c r="V192" s="8"/>
      <c r="W192" s="8"/>
      <c r="X192" s="62"/>
    </row>
    <row r="193" spans="1:27" ht="9.75" outlineLevel="6" x14ac:dyDescent="0.2">
      <c r="A193" s="143"/>
      <c r="B193" s="144"/>
      <c r="C193" s="144"/>
      <c r="D193" s="145"/>
      <c r="E193" s="149" t="s">
        <v>1</v>
      </c>
      <c r="F193" s="169" t="s">
        <v>209</v>
      </c>
      <c r="G193" s="169"/>
      <c r="H193" s="170"/>
      <c r="I193" s="171"/>
      <c r="J193" s="172"/>
      <c r="K193" s="147"/>
      <c r="L193" s="147"/>
      <c r="M193" s="147"/>
      <c r="N193" s="147"/>
      <c r="O193" s="148"/>
      <c r="P193" s="148"/>
      <c r="Q193" s="148"/>
      <c r="R193" s="145"/>
      <c r="S193" s="145"/>
      <c r="T193" s="144"/>
      <c r="U193" s="6"/>
      <c r="V193" s="8"/>
      <c r="W193" s="8"/>
      <c r="X193" s="146" t="str">
        <f>F193</f>
        <v>Zához z lomového kamene neupraveného záhozového s proštěrkováním z terénu, hmotnosti jednotlivých kamenů do 200 kg</v>
      </c>
      <c r="Y193" s="9"/>
      <c r="AA193" s="11"/>
    </row>
    <row r="194" spans="1:27" ht="7.5" customHeight="1" outlineLevel="6" x14ac:dyDescent="0.15">
      <c r="B194" s="71"/>
      <c r="C194" s="71"/>
      <c r="D194" s="62"/>
      <c r="E194" s="62"/>
      <c r="F194" s="63"/>
      <c r="G194" s="62"/>
      <c r="H194" s="67"/>
      <c r="I194" s="112"/>
      <c r="J194" s="65"/>
      <c r="K194" s="67"/>
      <c r="L194" s="67"/>
      <c r="M194" s="67"/>
      <c r="N194" s="67"/>
      <c r="O194" s="65"/>
      <c r="P194" s="65"/>
      <c r="Q194" s="65"/>
      <c r="R194" s="62"/>
      <c r="S194" s="62"/>
      <c r="T194" s="71"/>
      <c r="U194" s="8"/>
      <c r="X194" s="62"/>
    </row>
    <row r="195" spans="1:27" ht="11.25" outlineLevel="5" x14ac:dyDescent="0.2">
      <c r="A195" s="4"/>
      <c r="B195" s="133"/>
      <c r="C195" s="134">
        <v>14</v>
      </c>
      <c r="D195" s="135" t="s">
        <v>129</v>
      </c>
      <c r="E195" s="136" t="s">
        <v>210</v>
      </c>
      <c r="F195" s="137" t="s">
        <v>211</v>
      </c>
      <c r="G195" s="135" t="s">
        <v>132</v>
      </c>
      <c r="H195" s="138">
        <v>6</v>
      </c>
      <c r="I195" s="139"/>
      <c r="J195" s="140">
        <f>H195*I195</f>
        <v>0</v>
      </c>
      <c r="K195" s="138"/>
      <c r="L195" s="138">
        <f>H195*K195</f>
        <v>0</v>
      </c>
      <c r="M195" s="138"/>
      <c r="N195" s="138">
        <f>H195*M195</f>
        <v>0</v>
      </c>
      <c r="O195" s="140">
        <v>21</v>
      </c>
      <c r="P195" s="140">
        <f>J195*(O195/100)</f>
        <v>0</v>
      </c>
      <c r="Q195" s="140">
        <f>J195+P195</f>
        <v>0</v>
      </c>
      <c r="R195" s="141"/>
      <c r="S195" s="141"/>
      <c r="T195" s="142">
        <v>1</v>
      </c>
      <c r="U195" s="8"/>
      <c r="V195" s="8"/>
      <c r="W195" s="8"/>
      <c r="X195" s="62"/>
    </row>
    <row r="196" spans="1:27" ht="9.75" outlineLevel="6" x14ac:dyDescent="0.2">
      <c r="A196" s="143"/>
      <c r="B196" s="144"/>
      <c r="C196" s="144"/>
      <c r="D196" s="145"/>
      <c r="E196" s="149" t="s">
        <v>1</v>
      </c>
      <c r="F196" s="169" t="s">
        <v>212</v>
      </c>
      <c r="G196" s="169"/>
      <c r="H196" s="170"/>
      <c r="I196" s="171"/>
      <c r="J196" s="172"/>
      <c r="K196" s="147"/>
      <c r="L196" s="147"/>
      <c r="M196" s="147"/>
      <c r="N196" s="147"/>
      <c r="O196" s="148"/>
      <c r="P196" s="148"/>
      <c r="Q196" s="148"/>
      <c r="R196" s="145"/>
      <c r="S196" s="145"/>
      <c r="T196" s="144"/>
      <c r="U196" s="6"/>
      <c r="V196" s="8"/>
      <c r="W196" s="8"/>
      <c r="X196" s="146" t="str">
        <f>F196</f>
        <v>Zához z lomového kamene neupraveného záhozového Příplatek k cenám za urovnání viditelných ploch záhozu z kamene, hmotnosti jednotlivých kamenů do 200 kg</v>
      </c>
      <c r="Y196" s="9"/>
      <c r="AA196" s="11"/>
    </row>
    <row r="197" spans="1:27" ht="7.5" customHeight="1" outlineLevel="6" x14ac:dyDescent="0.15">
      <c r="B197" s="71"/>
      <c r="C197" s="71"/>
      <c r="D197" s="62"/>
      <c r="E197" s="62"/>
      <c r="F197" s="63"/>
      <c r="G197" s="62"/>
      <c r="H197" s="67"/>
      <c r="I197" s="112"/>
      <c r="J197" s="65"/>
      <c r="K197" s="67"/>
      <c r="L197" s="67"/>
      <c r="M197" s="67"/>
      <c r="N197" s="67"/>
      <c r="O197" s="65"/>
      <c r="P197" s="65"/>
      <c r="Q197" s="65"/>
      <c r="R197" s="62"/>
      <c r="S197" s="62"/>
      <c r="T197" s="71"/>
      <c r="U197" s="8"/>
      <c r="X197" s="62"/>
    </row>
    <row r="198" spans="1:27" ht="11.25" outlineLevel="5" x14ac:dyDescent="0.2">
      <c r="A198" s="4"/>
      <c r="B198" s="133"/>
      <c r="C198" s="134">
        <v>15</v>
      </c>
      <c r="D198" s="135" t="s">
        <v>129</v>
      </c>
      <c r="E198" s="136" t="s">
        <v>213</v>
      </c>
      <c r="F198" s="137" t="s">
        <v>214</v>
      </c>
      <c r="G198" s="135" t="s">
        <v>136</v>
      </c>
      <c r="H198" s="138">
        <v>1.68</v>
      </c>
      <c r="I198" s="139"/>
      <c r="J198" s="140">
        <f>H198*I198</f>
        <v>0</v>
      </c>
      <c r="K198" s="138">
        <v>1.9967999999999999</v>
      </c>
      <c r="L198" s="138">
        <f>H198*K198</f>
        <v>3.3546239999999998</v>
      </c>
      <c r="M198" s="138"/>
      <c r="N198" s="138">
        <f>H198*M198</f>
        <v>0</v>
      </c>
      <c r="O198" s="140">
        <v>21</v>
      </c>
      <c r="P198" s="140">
        <f>J198*(O198/100)</f>
        <v>0</v>
      </c>
      <c r="Q198" s="140">
        <f>J198+P198</f>
        <v>0</v>
      </c>
      <c r="R198" s="141"/>
      <c r="S198" s="141"/>
      <c r="T198" s="142">
        <v>1</v>
      </c>
      <c r="U198" s="8"/>
      <c r="V198" s="8"/>
      <c r="W198" s="8"/>
      <c r="X198" s="62"/>
    </row>
    <row r="199" spans="1:27" ht="9.75" outlineLevel="6" x14ac:dyDescent="0.2">
      <c r="A199" s="143"/>
      <c r="B199" s="144"/>
      <c r="C199" s="144"/>
      <c r="D199" s="145"/>
      <c r="E199" s="149" t="s">
        <v>1</v>
      </c>
      <c r="F199" s="169" t="s">
        <v>215</v>
      </c>
      <c r="G199" s="169"/>
      <c r="H199" s="170"/>
      <c r="I199" s="171"/>
      <c r="J199" s="172"/>
      <c r="K199" s="147"/>
      <c r="L199" s="147"/>
      <c r="M199" s="147"/>
      <c r="N199" s="147"/>
      <c r="O199" s="148"/>
      <c r="P199" s="148"/>
      <c r="Q199" s="148"/>
      <c r="R199" s="145"/>
      <c r="S199" s="145"/>
      <c r="T199" s="144"/>
      <c r="U199" s="6"/>
      <c r="V199" s="8"/>
      <c r="W199" s="8"/>
      <c r="X199" s="146" t="str">
        <f>F199</f>
        <v>Rovnanina z lomového kamene upraveného, tříděného jakékoliv tloušťky rovnaniny s vyklínováním spár a dutin úlomky kamene</v>
      </c>
      <c r="Y199" s="9"/>
      <c r="AA199" s="11"/>
    </row>
    <row r="200" spans="1:27" ht="7.5" customHeight="1" outlineLevel="6" x14ac:dyDescent="0.15">
      <c r="B200" s="71"/>
      <c r="C200" s="71"/>
      <c r="D200" s="62"/>
      <c r="E200" s="62"/>
      <c r="F200" s="63"/>
      <c r="G200" s="62"/>
      <c r="H200" s="67"/>
      <c r="I200" s="112"/>
      <c r="J200" s="65"/>
      <c r="K200" s="67"/>
      <c r="L200" s="67"/>
      <c r="M200" s="67"/>
      <c r="N200" s="67"/>
      <c r="O200" s="65"/>
      <c r="P200" s="65"/>
      <c r="Q200" s="65"/>
      <c r="R200" s="62"/>
      <c r="S200" s="62"/>
      <c r="T200" s="71"/>
      <c r="U200" s="8"/>
      <c r="X200" s="62"/>
    </row>
    <row r="201" spans="1:27" outlineLevel="5" x14ac:dyDescent="0.15">
      <c r="B201" s="6"/>
      <c r="C201" s="6"/>
      <c r="D201" s="6"/>
      <c r="E201" s="6"/>
      <c r="F201" s="6"/>
      <c r="G201" s="6"/>
      <c r="H201" s="6"/>
      <c r="I201" s="8"/>
      <c r="J201" s="8"/>
      <c r="K201" s="6"/>
      <c r="L201" s="6"/>
      <c r="M201" s="6"/>
      <c r="N201" s="6"/>
      <c r="O201" s="6"/>
      <c r="P201" s="8"/>
      <c r="Q201" s="8"/>
      <c r="R201" s="8"/>
      <c r="S201" s="6"/>
      <c r="T201" s="6"/>
      <c r="X201" s="6"/>
    </row>
    <row r="202" spans="1:27" ht="9" outlineLevel="4" x14ac:dyDescent="0.15">
      <c r="A202" s="104" t="s">
        <v>109</v>
      </c>
      <c r="B202" s="108">
        <v>5</v>
      </c>
      <c r="C202" s="127"/>
      <c r="D202" s="128" t="s">
        <v>128</v>
      </c>
      <c r="E202" s="128"/>
      <c r="F202" s="129" t="s">
        <v>87</v>
      </c>
      <c r="G202" s="128"/>
      <c r="H202" s="130"/>
      <c r="I202" s="131"/>
      <c r="J202" s="106">
        <f>SUBTOTAL(9,J203:J206)</f>
        <v>0</v>
      </c>
      <c r="K202" s="130"/>
      <c r="L202" s="107">
        <f>SUBTOTAL(9,L203:L206)</f>
        <v>0</v>
      </c>
      <c r="M202" s="130"/>
      <c r="N202" s="107">
        <f>SUBTOTAL(9,N203:N206)</f>
        <v>0</v>
      </c>
      <c r="O202" s="132"/>
      <c r="P202" s="106">
        <f>SUBTOTAL(9,P203:P206)</f>
        <v>0</v>
      </c>
      <c r="Q202" s="106">
        <f>SUBTOTAL(9,Q203:Q206)</f>
        <v>0</v>
      </c>
      <c r="R202" s="128"/>
      <c r="S202" s="128"/>
      <c r="T202" s="108">
        <f>SUBTOTAL(9,T203:T206)</f>
        <v>1</v>
      </c>
      <c r="U202" s="6"/>
      <c r="V202" s="8"/>
      <c r="W202" s="8"/>
      <c r="X202" s="62"/>
    </row>
    <row r="203" spans="1:27" ht="11.25" outlineLevel="5" x14ac:dyDescent="0.2">
      <c r="A203" s="4"/>
      <c r="B203" s="133"/>
      <c r="C203" s="134">
        <v>16</v>
      </c>
      <c r="D203" s="135" t="s">
        <v>129</v>
      </c>
      <c r="E203" s="136" t="s">
        <v>225</v>
      </c>
      <c r="F203" s="137" t="s">
        <v>226</v>
      </c>
      <c r="G203" s="135" t="s">
        <v>221</v>
      </c>
      <c r="H203" s="138">
        <v>7.7549999999999999</v>
      </c>
      <c r="I203" s="139"/>
      <c r="J203" s="140">
        <f>H203*I203</f>
        <v>0</v>
      </c>
      <c r="K203" s="138"/>
      <c r="L203" s="138">
        <f>H203*K203</f>
        <v>0</v>
      </c>
      <c r="M203" s="138"/>
      <c r="N203" s="138">
        <f>H203*M203</f>
        <v>0</v>
      </c>
      <c r="O203" s="140">
        <v>21</v>
      </c>
      <c r="P203" s="140">
        <f>J203*(O203/100)</f>
        <v>0</v>
      </c>
      <c r="Q203" s="140">
        <f>J203+P203</f>
        <v>0</v>
      </c>
      <c r="R203" s="141"/>
      <c r="S203" s="141"/>
      <c r="T203" s="142">
        <v>1</v>
      </c>
      <c r="U203" s="8"/>
      <c r="V203" s="8"/>
      <c r="W203" s="8"/>
      <c r="X203" s="62"/>
    </row>
    <row r="204" spans="1:27" ht="9.75" outlineLevel="6" x14ac:dyDescent="0.2">
      <c r="A204" s="143"/>
      <c r="B204" s="144"/>
      <c r="C204" s="144"/>
      <c r="D204" s="145"/>
      <c r="E204" s="149" t="s">
        <v>1</v>
      </c>
      <c r="F204" s="169" t="s">
        <v>227</v>
      </c>
      <c r="G204" s="169"/>
      <c r="H204" s="170"/>
      <c r="I204" s="171"/>
      <c r="J204" s="172"/>
      <c r="K204" s="147"/>
      <c r="L204" s="147"/>
      <c r="M204" s="147"/>
      <c r="N204" s="147"/>
      <c r="O204" s="148"/>
      <c r="P204" s="148"/>
      <c r="Q204" s="148"/>
      <c r="R204" s="145"/>
      <c r="S204" s="145"/>
      <c r="T204" s="144"/>
      <c r="U204" s="6"/>
      <c r="V204" s="8"/>
      <c r="W204" s="8"/>
      <c r="X204" s="146" t="str">
        <f>F204</f>
        <v>Přesun hmot pro úpravy vodních toků a kanály, hráze rybníků apod. dopravní vzdálenost do 500 m</v>
      </c>
      <c r="Y204" s="9"/>
      <c r="AA204" s="11"/>
    </row>
    <row r="205" spans="1:27" ht="7.5" customHeight="1" outlineLevel="6" x14ac:dyDescent="0.15">
      <c r="B205" s="71"/>
      <c r="C205" s="71"/>
      <c r="D205" s="62"/>
      <c r="E205" s="62"/>
      <c r="F205" s="63"/>
      <c r="G205" s="62"/>
      <c r="H205" s="67"/>
      <c r="I205" s="112"/>
      <c r="J205" s="65"/>
      <c r="K205" s="67"/>
      <c r="L205" s="67"/>
      <c r="M205" s="67"/>
      <c r="N205" s="67"/>
      <c r="O205" s="65"/>
      <c r="P205" s="65"/>
      <c r="Q205" s="65"/>
      <c r="R205" s="62"/>
      <c r="S205" s="62"/>
      <c r="T205" s="71"/>
      <c r="U205" s="8"/>
      <c r="X205" s="62"/>
    </row>
    <row r="206" spans="1:27" outlineLevel="5" x14ac:dyDescent="0.15">
      <c r="B206" s="6"/>
      <c r="C206" s="6"/>
      <c r="D206" s="6"/>
      <c r="E206" s="6"/>
      <c r="F206" s="6"/>
      <c r="G206" s="6"/>
      <c r="H206" s="6"/>
      <c r="I206" s="8"/>
      <c r="J206" s="8"/>
      <c r="K206" s="6"/>
      <c r="L206" s="6"/>
      <c r="M206" s="6"/>
      <c r="N206" s="6"/>
      <c r="O206" s="6"/>
      <c r="P206" s="8"/>
      <c r="Q206" s="8"/>
      <c r="R206" s="8"/>
      <c r="S206" s="6"/>
      <c r="T206" s="6"/>
      <c r="X206" s="6"/>
    </row>
    <row r="207" spans="1:27" ht="11.25" outlineLevel="3" x14ac:dyDescent="0.2">
      <c r="A207" s="98" t="s">
        <v>110</v>
      </c>
      <c r="B207" s="102">
        <v>4</v>
      </c>
      <c r="C207" s="121"/>
      <c r="D207" s="122" t="s">
        <v>127</v>
      </c>
      <c r="E207" s="122"/>
      <c r="F207" s="123" t="s">
        <v>89</v>
      </c>
      <c r="G207" s="122"/>
      <c r="H207" s="124"/>
      <c r="I207" s="125"/>
      <c r="J207" s="100">
        <f>SUBTOTAL(9,J208:J217)</f>
        <v>0</v>
      </c>
      <c r="K207" s="124"/>
      <c r="L207" s="101">
        <f>SUBTOTAL(9,L208:L217)</f>
        <v>1.8059200000000001E-2</v>
      </c>
      <c r="M207" s="124"/>
      <c r="N207" s="101">
        <f>SUBTOTAL(9,N208:N217)</f>
        <v>0</v>
      </c>
      <c r="O207" s="126"/>
      <c r="P207" s="100">
        <f>SUBTOTAL(9,P208:P217)</f>
        <v>0</v>
      </c>
      <c r="Q207" s="100">
        <f>SUBTOTAL(9,Q208:Q217)</f>
        <v>0</v>
      </c>
      <c r="R207" s="122"/>
      <c r="S207" s="122"/>
      <c r="T207" s="102">
        <f>SUBTOTAL(9,T208:T217)</f>
        <v>2</v>
      </c>
      <c r="U207" s="6"/>
      <c r="V207" s="8"/>
      <c r="W207" s="8"/>
      <c r="X207" s="62"/>
    </row>
    <row r="208" spans="1:27" ht="9" outlineLevel="4" x14ac:dyDescent="0.15">
      <c r="A208" s="104" t="s">
        <v>111</v>
      </c>
      <c r="B208" s="108">
        <v>5</v>
      </c>
      <c r="C208" s="127"/>
      <c r="D208" s="128" t="s">
        <v>128</v>
      </c>
      <c r="E208" s="128"/>
      <c r="F208" s="129" t="s">
        <v>91</v>
      </c>
      <c r="G208" s="128"/>
      <c r="H208" s="130"/>
      <c r="I208" s="131"/>
      <c r="J208" s="106">
        <f>SUBTOTAL(9,J209:J212)</f>
        <v>0</v>
      </c>
      <c r="K208" s="130"/>
      <c r="L208" s="107">
        <f>SUBTOTAL(9,L209:L212)</f>
        <v>1.78E-2</v>
      </c>
      <c r="M208" s="130"/>
      <c r="N208" s="107">
        <f>SUBTOTAL(9,N209:N212)</f>
        <v>0</v>
      </c>
      <c r="O208" s="132"/>
      <c r="P208" s="106">
        <f>SUBTOTAL(9,P209:P212)</f>
        <v>0</v>
      </c>
      <c r="Q208" s="106">
        <f>SUBTOTAL(9,Q209:Q212)</f>
        <v>0</v>
      </c>
      <c r="R208" s="128"/>
      <c r="S208" s="128"/>
      <c r="T208" s="108">
        <f>SUBTOTAL(9,T209:T212)</f>
        <v>1</v>
      </c>
      <c r="U208" s="6"/>
      <c r="V208" s="8"/>
      <c r="W208" s="8"/>
      <c r="X208" s="62"/>
    </row>
    <row r="209" spans="1:27" ht="11.25" outlineLevel="5" x14ac:dyDescent="0.2">
      <c r="A209" s="4"/>
      <c r="B209" s="133"/>
      <c r="C209" s="134">
        <v>8</v>
      </c>
      <c r="D209" s="135" t="s">
        <v>228</v>
      </c>
      <c r="E209" s="136" t="s">
        <v>229</v>
      </c>
      <c r="F209" s="137" t="s">
        <v>230</v>
      </c>
      <c r="G209" s="135" t="s">
        <v>231</v>
      </c>
      <c r="H209" s="138">
        <v>17.8</v>
      </c>
      <c r="I209" s="139"/>
      <c r="J209" s="140">
        <f>H209*I209</f>
        <v>0</v>
      </c>
      <c r="K209" s="138">
        <v>1E-3</v>
      </c>
      <c r="L209" s="138">
        <f>H209*K209</f>
        <v>1.78E-2</v>
      </c>
      <c r="M209" s="138"/>
      <c r="N209" s="138">
        <f>H209*M209</f>
        <v>0</v>
      </c>
      <c r="O209" s="140">
        <v>21</v>
      </c>
      <c r="P209" s="140">
        <f>J209*(O209/100)</f>
        <v>0</v>
      </c>
      <c r="Q209" s="140">
        <f>J209+P209</f>
        <v>0</v>
      </c>
      <c r="R209" s="141"/>
      <c r="S209" s="141"/>
      <c r="T209" s="142">
        <v>1</v>
      </c>
      <c r="U209" s="8"/>
      <c r="V209" s="8"/>
      <c r="W209" s="8"/>
      <c r="X209" s="62"/>
    </row>
    <row r="210" spans="1:27" ht="9.75" outlineLevel="6" x14ac:dyDescent="0.2">
      <c r="A210" s="143"/>
      <c r="B210" s="144"/>
      <c r="C210" s="144"/>
      <c r="D210" s="145"/>
      <c r="E210" s="149" t="s">
        <v>1</v>
      </c>
      <c r="F210" s="169" t="s">
        <v>45</v>
      </c>
      <c r="G210" s="169"/>
      <c r="H210" s="170"/>
      <c r="I210" s="171"/>
      <c r="J210" s="172"/>
      <c r="K210" s="147"/>
      <c r="L210" s="147"/>
      <c r="M210" s="147"/>
      <c r="N210" s="147"/>
      <c r="O210" s="148"/>
      <c r="P210" s="148"/>
      <c r="Q210" s="148"/>
      <c r="R210" s="145"/>
      <c r="S210" s="145"/>
      <c r="T210" s="144"/>
      <c r="U210" s="6"/>
      <c r="V210" s="8"/>
      <c r="W210" s="8"/>
      <c r="X210" s="146" t="str">
        <f>F210</f>
        <v>---</v>
      </c>
      <c r="Y210" s="9"/>
      <c r="AA210" s="11"/>
    </row>
    <row r="211" spans="1:27" ht="7.5" customHeight="1" outlineLevel="6" x14ac:dyDescent="0.15">
      <c r="B211" s="71"/>
      <c r="C211" s="71"/>
      <c r="D211" s="62"/>
      <c r="E211" s="62"/>
      <c r="F211" s="63"/>
      <c r="G211" s="62"/>
      <c r="H211" s="67"/>
      <c r="I211" s="112"/>
      <c r="J211" s="65"/>
      <c r="K211" s="67"/>
      <c r="L211" s="67"/>
      <c r="M211" s="67"/>
      <c r="N211" s="67"/>
      <c r="O211" s="65"/>
      <c r="P211" s="65"/>
      <c r="Q211" s="65"/>
      <c r="R211" s="62"/>
      <c r="S211" s="62"/>
      <c r="T211" s="71"/>
      <c r="U211" s="8"/>
      <c r="X211" s="62"/>
    </row>
    <row r="212" spans="1:27" outlineLevel="5" x14ac:dyDescent="0.15">
      <c r="B212" s="6"/>
      <c r="C212" s="6"/>
      <c r="D212" s="6"/>
      <c r="E212" s="6"/>
      <c r="F212" s="6"/>
      <c r="G212" s="6"/>
      <c r="H212" s="6"/>
      <c r="I212" s="8"/>
      <c r="J212" s="8"/>
      <c r="K212" s="6"/>
      <c r="L212" s="6"/>
      <c r="M212" s="6"/>
      <c r="N212" s="6"/>
      <c r="O212" s="6"/>
      <c r="P212" s="8"/>
      <c r="Q212" s="8"/>
      <c r="R212" s="8"/>
      <c r="S212" s="6"/>
      <c r="T212" s="6"/>
      <c r="X212" s="6"/>
    </row>
    <row r="213" spans="1:27" ht="9" outlineLevel="4" x14ac:dyDescent="0.15">
      <c r="A213" s="104" t="s">
        <v>112</v>
      </c>
      <c r="B213" s="108">
        <v>5</v>
      </c>
      <c r="C213" s="127"/>
      <c r="D213" s="128" t="s">
        <v>128</v>
      </c>
      <c r="E213" s="128"/>
      <c r="F213" s="129" t="s">
        <v>113</v>
      </c>
      <c r="G213" s="128"/>
      <c r="H213" s="130"/>
      <c r="I213" s="131"/>
      <c r="J213" s="106">
        <f>SUBTOTAL(9,J214:J217)</f>
        <v>0</v>
      </c>
      <c r="K213" s="130"/>
      <c r="L213" s="107">
        <f>SUBTOTAL(9,L214:L217)</f>
        <v>2.5920000000000001E-4</v>
      </c>
      <c r="M213" s="130"/>
      <c r="N213" s="107">
        <f>SUBTOTAL(9,N214:N217)</f>
        <v>0</v>
      </c>
      <c r="O213" s="132"/>
      <c r="P213" s="106">
        <f>SUBTOTAL(9,P214:P217)</f>
        <v>0</v>
      </c>
      <c r="Q213" s="106">
        <f>SUBTOTAL(9,Q214:Q217)</f>
        <v>0</v>
      </c>
      <c r="R213" s="128"/>
      <c r="S213" s="128"/>
      <c r="T213" s="108">
        <f>SUBTOTAL(9,T214:T217)</f>
        <v>1</v>
      </c>
      <c r="U213" s="6"/>
      <c r="V213" s="8"/>
      <c r="W213" s="8"/>
      <c r="X213" s="62"/>
    </row>
    <row r="214" spans="1:27" ht="11.25" outlineLevel="5" x14ac:dyDescent="0.2">
      <c r="A214" s="4"/>
      <c r="B214" s="133"/>
      <c r="C214" s="134">
        <v>12</v>
      </c>
      <c r="D214" s="135" t="s">
        <v>228</v>
      </c>
      <c r="E214" s="136" t="s">
        <v>255</v>
      </c>
      <c r="F214" s="137" t="s">
        <v>256</v>
      </c>
      <c r="G214" s="135" t="s">
        <v>132</v>
      </c>
      <c r="H214" s="138">
        <v>2.88</v>
      </c>
      <c r="I214" s="139"/>
      <c r="J214" s="140">
        <f>H214*I214</f>
        <v>0</v>
      </c>
      <c r="K214" s="138">
        <v>9.0000000000000006E-5</v>
      </c>
      <c r="L214" s="138">
        <f>H214*K214</f>
        <v>2.5920000000000001E-4</v>
      </c>
      <c r="M214" s="138"/>
      <c r="N214" s="138">
        <f>H214*M214</f>
        <v>0</v>
      </c>
      <c r="O214" s="140">
        <v>21</v>
      </c>
      <c r="P214" s="140">
        <f>J214*(O214/100)</f>
        <v>0</v>
      </c>
      <c r="Q214" s="140">
        <f>J214+P214</f>
        <v>0</v>
      </c>
      <c r="R214" s="141"/>
      <c r="S214" s="141"/>
      <c r="T214" s="142">
        <v>1</v>
      </c>
      <c r="U214" s="8"/>
      <c r="V214" s="8"/>
      <c r="W214" s="8"/>
      <c r="X214" s="62"/>
    </row>
    <row r="215" spans="1:27" ht="9.75" outlineLevel="6" x14ac:dyDescent="0.2">
      <c r="A215" s="143"/>
      <c r="B215" s="144"/>
      <c r="C215" s="144"/>
      <c r="D215" s="145"/>
      <c r="E215" s="149" t="s">
        <v>1</v>
      </c>
      <c r="F215" s="169" t="s">
        <v>45</v>
      </c>
      <c r="G215" s="169"/>
      <c r="H215" s="170"/>
      <c r="I215" s="171"/>
      <c r="J215" s="172"/>
      <c r="K215" s="147"/>
      <c r="L215" s="147"/>
      <c r="M215" s="147"/>
      <c r="N215" s="147"/>
      <c r="O215" s="148"/>
      <c r="P215" s="148"/>
      <c r="Q215" s="148"/>
      <c r="R215" s="145"/>
      <c r="S215" s="145"/>
      <c r="T215" s="144"/>
      <c r="U215" s="6"/>
      <c r="V215" s="8"/>
      <c r="W215" s="8"/>
      <c r="X215" s="146" t="str">
        <f>F215</f>
        <v>---</v>
      </c>
      <c r="Y215" s="9"/>
      <c r="AA215" s="11"/>
    </row>
    <row r="216" spans="1:27" ht="7.5" customHeight="1" outlineLevel="6" x14ac:dyDescent="0.15">
      <c r="B216" s="71"/>
      <c r="C216" s="71"/>
      <c r="D216" s="62"/>
      <c r="E216" s="62"/>
      <c r="F216" s="63"/>
      <c r="G216" s="62"/>
      <c r="H216" s="67"/>
      <c r="I216" s="112"/>
      <c r="J216" s="65"/>
      <c r="K216" s="67"/>
      <c r="L216" s="67"/>
      <c r="M216" s="67"/>
      <c r="N216" s="67"/>
      <c r="O216" s="65"/>
      <c r="P216" s="65"/>
      <c r="Q216" s="65"/>
      <c r="R216" s="62"/>
      <c r="S216" s="62"/>
      <c r="T216" s="71"/>
      <c r="U216" s="8"/>
      <c r="X216" s="62"/>
    </row>
    <row r="217" spans="1:27" outlineLevel="5" x14ac:dyDescent="0.15">
      <c r="B217" s="6"/>
      <c r="C217" s="6"/>
      <c r="D217" s="6"/>
      <c r="E217" s="6"/>
      <c r="F217" s="6"/>
      <c r="G217" s="6"/>
      <c r="H217" s="6"/>
      <c r="I217" s="8"/>
      <c r="J217" s="8"/>
      <c r="K217" s="6"/>
      <c r="L217" s="6"/>
      <c r="M217" s="6"/>
      <c r="N217" s="6"/>
      <c r="O217" s="6"/>
      <c r="P217" s="8"/>
      <c r="Q217" s="8"/>
      <c r="R217" s="8"/>
      <c r="S217" s="6"/>
      <c r="T217" s="6"/>
      <c r="X217" s="6"/>
    </row>
    <row r="218" spans="1:27" ht="12" outlineLevel="1" x14ac:dyDescent="0.2">
      <c r="A218" s="28" t="s">
        <v>114</v>
      </c>
      <c r="B218" s="96">
        <v>2</v>
      </c>
      <c r="C218" s="116"/>
      <c r="D218" s="117" t="s">
        <v>125</v>
      </c>
      <c r="E218" s="117"/>
      <c r="F218" s="94" t="s">
        <v>115</v>
      </c>
      <c r="G218" s="117"/>
      <c r="H218" s="118"/>
      <c r="I218" s="119"/>
      <c r="J218" s="43">
        <f>SUBTOTAL(9,J219:J249)</f>
        <v>0</v>
      </c>
      <c r="K218" s="118"/>
      <c r="L218" s="95">
        <f>SUBTOTAL(9,L219:L249)</f>
        <v>0</v>
      </c>
      <c r="M218" s="118"/>
      <c r="N218" s="95">
        <f>SUBTOTAL(9,N219:N249)</f>
        <v>0</v>
      </c>
      <c r="O218" s="120"/>
      <c r="P218" s="43">
        <f>SUBTOTAL(9,P219:P249)</f>
        <v>0</v>
      </c>
      <c r="Q218" s="43">
        <f>SUBTOTAL(9,Q219:Q249)</f>
        <v>0</v>
      </c>
      <c r="R218" s="117"/>
      <c r="S218" s="117"/>
      <c r="T218" s="96">
        <f>SUBTOTAL(9,T219:T249)</f>
        <v>9</v>
      </c>
      <c r="U218" s="6"/>
      <c r="V218" s="8"/>
      <c r="W218" s="8"/>
      <c r="X218" s="62"/>
    </row>
    <row r="219" spans="1:27" ht="11.25" outlineLevel="2" x14ac:dyDescent="0.2">
      <c r="A219" s="98" t="s">
        <v>116</v>
      </c>
      <c r="B219" s="102">
        <v>3</v>
      </c>
      <c r="C219" s="121"/>
      <c r="D219" s="122" t="s">
        <v>126</v>
      </c>
      <c r="E219" s="122"/>
      <c r="F219" s="123" t="s">
        <v>117</v>
      </c>
      <c r="G219" s="122"/>
      <c r="H219" s="124"/>
      <c r="I219" s="125"/>
      <c r="J219" s="100">
        <f>SUBTOTAL(9,J220:J249)</f>
        <v>0</v>
      </c>
      <c r="K219" s="124"/>
      <c r="L219" s="101">
        <f>SUBTOTAL(9,L220:L249)</f>
        <v>0</v>
      </c>
      <c r="M219" s="124"/>
      <c r="N219" s="101">
        <f>SUBTOTAL(9,N220:N249)</f>
        <v>0</v>
      </c>
      <c r="O219" s="126"/>
      <c r="P219" s="100">
        <f>SUBTOTAL(9,P220:P249)</f>
        <v>0</v>
      </c>
      <c r="Q219" s="100">
        <f>SUBTOTAL(9,Q220:Q249)</f>
        <v>0</v>
      </c>
      <c r="R219" s="122"/>
      <c r="S219" s="122"/>
      <c r="T219" s="102">
        <f>SUBTOTAL(9,T220:T249)</f>
        <v>9</v>
      </c>
      <c r="U219" s="6"/>
      <c r="V219" s="8"/>
      <c r="W219" s="8"/>
      <c r="X219" s="62"/>
    </row>
    <row r="220" spans="1:27" ht="11.25" outlineLevel="3" x14ac:dyDescent="0.2">
      <c r="A220" s="98" t="s">
        <v>118</v>
      </c>
      <c r="B220" s="102">
        <v>4</v>
      </c>
      <c r="C220" s="121"/>
      <c r="D220" s="122" t="s">
        <v>127</v>
      </c>
      <c r="E220" s="122"/>
      <c r="F220" s="123" t="s">
        <v>119</v>
      </c>
      <c r="G220" s="122"/>
      <c r="H220" s="124"/>
      <c r="I220" s="125"/>
      <c r="J220" s="100">
        <f>SUBTOTAL(9,J221:J249)</f>
        <v>0</v>
      </c>
      <c r="K220" s="124"/>
      <c r="L220" s="101">
        <f>SUBTOTAL(9,L221:L249)</f>
        <v>0</v>
      </c>
      <c r="M220" s="124"/>
      <c r="N220" s="101">
        <f>SUBTOTAL(9,N221:N249)</f>
        <v>0</v>
      </c>
      <c r="O220" s="126"/>
      <c r="P220" s="100">
        <f>SUBTOTAL(9,P221:P249)</f>
        <v>0</v>
      </c>
      <c r="Q220" s="100">
        <f>SUBTOTAL(9,Q221:Q249)</f>
        <v>0</v>
      </c>
      <c r="R220" s="122"/>
      <c r="S220" s="122"/>
      <c r="T220" s="102">
        <f>SUBTOTAL(9,T221:T249)</f>
        <v>9</v>
      </c>
      <c r="U220" s="6"/>
      <c r="V220" s="8"/>
      <c r="W220" s="8"/>
      <c r="X220" s="62"/>
    </row>
    <row r="221" spans="1:27" ht="9" outlineLevel="4" x14ac:dyDescent="0.15">
      <c r="A221" s="104" t="s">
        <v>120</v>
      </c>
      <c r="B221" s="108">
        <v>5</v>
      </c>
      <c r="C221" s="127"/>
      <c r="D221" s="128" t="s">
        <v>128</v>
      </c>
      <c r="E221" s="128"/>
      <c r="F221" s="129" t="s">
        <v>121</v>
      </c>
      <c r="G221" s="128"/>
      <c r="H221" s="130"/>
      <c r="I221" s="131"/>
      <c r="J221" s="106">
        <f>SUBTOTAL(9,J222:J249)</f>
        <v>0</v>
      </c>
      <c r="K221" s="130"/>
      <c r="L221" s="107">
        <f>SUBTOTAL(9,L222:L249)</f>
        <v>0</v>
      </c>
      <c r="M221" s="130"/>
      <c r="N221" s="107">
        <f>SUBTOTAL(9,N222:N249)</f>
        <v>0</v>
      </c>
      <c r="O221" s="132"/>
      <c r="P221" s="106">
        <f>SUBTOTAL(9,P222:P249)</f>
        <v>0</v>
      </c>
      <c r="Q221" s="106">
        <f>SUBTOTAL(9,Q222:Q249)</f>
        <v>0</v>
      </c>
      <c r="R221" s="128"/>
      <c r="S221" s="128"/>
      <c r="T221" s="108">
        <f>SUBTOTAL(9,T222:T249)</f>
        <v>9</v>
      </c>
      <c r="U221" s="6"/>
      <c r="V221" s="8"/>
      <c r="W221" s="8"/>
      <c r="X221" s="62"/>
    </row>
    <row r="222" spans="1:27" ht="11.25" outlineLevel="5" x14ac:dyDescent="0.2">
      <c r="A222" s="4"/>
      <c r="B222" s="133"/>
      <c r="C222" s="134">
        <v>1</v>
      </c>
      <c r="D222" s="135" t="s">
        <v>232</v>
      </c>
      <c r="E222" s="136" t="s">
        <v>257</v>
      </c>
      <c r="F222" s="137" t="s">
        <v>258</v>
      </c>
      <c r="G222" s="135" t="s">
        <v>259</v>
      </c>
      <c r="H222" s="138">
        <v>1</v>
      </c>
      <c r="I222" s="139"/>
      <c r="J222" s="140">
        <f>H222*I222</f>
        <v>0</v>
      </c>
      <c r="K222" s="138"/>
      <c r="L222" s="138">
        <f>H222*K222</f>
        <v>0</v>
      </c>
      <c r="M222" s="138"/>
      <c r="N222" s="138">
        <f>H222*M222</f>
        <v>0</v>
      </c>
      <c r="O222" s="140">
        <v>21</v>
      </c>
      <c r="P222" s="140">
        <f>J222*(O222/100)</f>
        <v>0</v>
      </c>
      <c r="Q222" s="140">
        <f>J222+P222</f>
        <v>0</v>
      </c>
      <c r="R222" s="141"/>
      <c r="S222" s="141"/>
      <c r="T222" s="142">
        <v>1</v>
      </c>
      <c r="U222" s="8"/>
      <c r="V222" s="8"/>
      <c r="W222" s="8"/>
      <c r="X222" s="62"/>
    </row>
    <row r="223" spans="1:27" ht="9.75" outlineLevel="6" x14ac:dyDescent="0.2">
      <c r="A223" s="143"/>
      <c r="B223" s="144"/>
      <c r="C223" s="144"/>
      <c r="D223" s="145"/>
      <c r="E223" s="149" t="s">
        <v>1</v>
      </c>
      <c r="F223" s="169" t="s">
        <v>45</v>
      </c>
      <c r="G223" s="169"/>
      <c r="H223" s="170"/>
      <c r="I223" s="171"/>
      <c r="J223" s="172"/>
      <c r="K223" s="147"/>
      <c r="L223" s="147"/>
      <c r="M223" s="147"/>
      <c r="N223" s="147"/>
      <c r="O223" s="148"/>
      <c r="P223" s="148"/>
      <c r="Q223" s="148"/>
      <c r="R223" s="145"/>
      <c r="S223" s="145"/>
      <c r="T223" s="144"/>
      <c r="U223" s="6"/>
      <c r="V223" s="8"/>
      <c r="W223" s="8"/>
      <c r="X223" s="146" t="str">
        <f>F223</f>
        <v>---</v>
      </c>
      <c r="Y223" s="9"/>
      <c r="AA223" s="11"/>
    </row>
    <row r="224" spans="1:27" ht="7.5" customHeight="1" outlineLevel="6" x14ac:dyDescent="0.15">
      <c r="B224" s="71"/>
      <c r="C224" s="71"/>
      <c r="D224" s="62"/>
      <c r="E224" s="62"/>
      <c r="F224" s="63"/>
      <c r="G224" s="62"/>
      <c r="H224" s="67"/>
      <c r="I224" s="112"/>
      <c r="J224" s="65"/>
      <c r="K224" s="67"/>
      <c r="L224" s="67"/>
      <c r="M224" s="67"/>
      <c r="N224" s="67"/>
      <c r="O224" s="65"/>
      <c r="P224" s="65"/>
      <c r="Q224" s="65"/>
      <c r="R224" s="62"/>
      <c r="S224" s="62"/>
      <c r="T224" s="71"/>
      <c r="U224" s="8"/>
      <c r="X224" s="62"/>
    </row>
    <row r="225" spans="1:27" ht="11.25" outlineLevel="5" x14ac:dyDescent="0.2">
      <c r="A225" s="4"/>
      <c r="B225" s="133"/>
      <c r="C225" s="134">
        <v>2</v>
      </c>
      <c r="D225" s="135" t="s">
        <v>232</v>
      </c>
      <c r="E225" s="136" t="s">
        <v>260</v>
      </c>
      <c r="F225" s="137" t="s">
        <v>261</v>
      </c>
      <c r="G225" s="135" t="s">
        <v>259</v>
      </c>
      <c r="H225" s="138">
        <v>1</v>
      </c>
      <c r="I225" s="139"/>
      <c r="J225" s="140">
        <f>H225*I225</f>
        <v>0</v>
      </c>
      <c r="K225" s="138"/>
      <c r="L225" s="138">
        <f>H225*K225</f>
        <v>0</v>
      </c>
      <c r="M225" s="138"/>
      <c r="N225" s="138">
        <f>H225*M225</f>
        <v>0</v>
      </c>
      <c r="O225" s="140">
        <v>21</v>
      </c>
      <c r="P225" s="140">
        <f>J225*(O225/100)</f>
        <v>0</v>
      </c>
      <c r="Q225" s="140">
        <f>J225+P225</f>
        <v>0</v>
      </c>
      <c r="R225" s="141"/>
      <c r="S225" s="141"/>
      <c r="T225" s="142">
        <v>1</v>
      </c>
      <c r="U225" s="8"/>
      <c r="V225" s="8"/>
      <c r="W225" s="8"/>
      <c r="X225" s="62"/>
    </row>
    <row r="226" spans="1:27" ht="9.75" outlineLevel="6" x14ac:dyDescent="0.2">
      <c r="A226" s="143"/>
      <c r="B226" s="144"/>
      <c r="C226" s="144"/>
      <c r="D226" s="145"/>
      <c r="E226" s="149" t="s">
        <v>1</v>
      </c>
      <c r="F226" s="169" t="s">
        <v>45</v>
      </c>
      <c r="G226" s="169"/>
      <c r="H226" s="170"/>
      <c r="I226" s="171"/>
      <c r="J226" s="172"/>
      <c r="K226" s="147"/>
      <c r="L226" s="147"/>
      <c r="M226" s="147"/>
      <c r="N226" s="147"/>
      <c r="O226" s="148"/>
      <c r="P226" s="148"/>
      <c r="Q226" s="148"/>
      <c r="R226" s="145"/>
      <c r="S226" s="145"/>
      <c r="T226" s="144"/>
      <c r="U226" s="6"/>
      <c r="V226" s="8"/>
      <c r="W226" s="8"/>
      <c r="X226" s="146" t="str">
        <f>F226</f>
        <v>---</v>
      </c>
      <c r="Y226" s="9"/>
      <c r="AA226" s="11"/>
    </row>
    <row r="227" spans="1:27" ht="7.5" customHeight="1" outlineLevel="6" x14ac:dyDescent="0.15">
      <c r="B227" s="71"/>
      <c r="C227" s="71"/>
      <c r="D227" s="62"/>
      <c r="E227" s="62"/>
      <c r="F227" s="63"/>
      <c r="G227" s="62"/>
      <c r="H227" s="67"/>
      <c r="I227" s="112"/>
      <c r="J227" s="65"/>
      <c r="K227" s="67"/>
      <c r="L227" s="67"/>
      <c r="M227" s="67"/>
      <c r="N227" s="67"/>
      <c r="O227" s="65"/>
      <c r="P227" s="65"/>
      <c r="Q227" s="65"/>
      <c r="R227" s="62"/>
      <c r="S227" s="62"/>
      <c r="T227" s="71"/>
      <c r="U227" s="8"/>
      <c r="X227" s="62"/>
    </row>
    <row r="228" spans="1:27" ht="11.25" outlineLevel="5" x14ac:dyDescent="0.2">
      <c r="A228" s="4"/>
      <c r="B228" s="133"/>
      <c r="C228" s="134">
        <v>3</v>
      </c>
      <c r="D228" s="135" t="s">
        <v>232</v>
      </c>
      <c r="E228" s="136" t="s">
        <v>262</v>
      </c>
      <c r="F228" s="137" t="s">
        <v>263</v>
      </c>
      <c r="G228" s="135" t="s">
        <v>259</v>
      </c>
      <c r="H228" s="138">
        <v>1</v>
      </c>
      <c r="I228" s="139"/>
      <c r="J228" s="140">
        <f>H228*I228</f>
        <v>0</v>
      </c>
      <c r="K228" s="138"/>
      <c r="L228" s="138">
        <f>H228*K228</f>
        <v>0</v>
      </c>
      <c r="M228" s="138"/>
      <c r="N228" s="138">
        <f>H228*M228</f>
        <v>0</v>
      </c>
      <c r="O228" s="140">
        <v>21</v>
      </c>
      <c r="P228" s="140">
        <f>J228*(O228/100)</f>
        <v>0</v>
      </c>
      <c r="Q228" s="140">
        <f>J228+P228</f>
        <v>0</v>
      </c>
      <c r="R228" s="141"/>
      <c r="S228" s="141"/>
      <c r="T228" s="142">
        <v>1</v>
      </c>
      <c r="U228" s="8"/>
      <c r="V228" s="8"/>
      <c r="W228" s="8"/>
      <c r="X228" s="62"/>
    </row>
    <row r="229" spans="1:27" ht="9.75" outlineLevel="6" x14ac:dyDescent="0.2">
      <c r="A229" s="143"/>
      <c r="B229" s="144"/>
      <c r="C229" s="144"/>
      <c r="D229" s="145"/>
      <c r="E229" s="149" t="s">
        <v>1</v>
      </c>
      <c r="F229" s="169" t="s">
        <v>45</v>
      </c>
      <c r="G229" s="169"/>
      <c r="H229" s="170"/>
      <c r="I229" s="171"/>
      <c r="J229" s="172"/>
      <c r="K229" s="147"/>
      <c r="L229" s="147"/>
      <c r="M229" s="147"/>
      <c r="N229" s="147"/>
      <c r="O229" s="148"/>
      <c r="P229" s="148"/>
      <c r="Q229" s="148"/>
      <c r="R229" s="145"/>
      <c r="S229" s="145"/>
      <c r="T229" s="144"/>
      <c r="U229" s="6"/>
      <c r="V229" s="8"/>
      <c r="W229" s="8"/>
      <c r="X229" s="146" t="str">
        <f>F229</f>
        <v>---</v>
      </c>
      <c r="Y229" s="9"/>
      <c r="AA229" s="11"/>
    </row>
    <row r="230" spans="1:27" ht="7.5" customHeight="1" outlineLevel="6" x14ac:dyDescent="0.15">
      <c r="B230" s="71"/>
      <c r="C230" s="71"/>
      <c r="D230" s="62"/>
      <c r="E230" s="62"/>
      <c r="F230" s="63"/>
      <c r="G230" s="62"/>
      <c r="H230" s="67"/>
      <c r="I230" s="112"/>
      <c r="J230" s="65"/>
      <c r="K230" s="67"/>
      <c r="L230" s="67"/>
      <c r="M230" s="67"/>
      <c r="N230" s="67"/>
      <c r="O230" s="65"/>
      <c r="P230" s="65"/>
      <c r="Q230" s="65"/>
      <c r="R230" s="62"/>
      <c r="S230" s="62"/>
      <c r="T230" s="71"/>
      <c r="U230" s="8"/>
      <c r="X230" s="62"/>
    </row>
    <row r="231" spans="1:27" ht="11.25" outlineLevel="5" x14ac:dyDescent="0.2">
      <c r="A231" s="4"/>
      <c r="B231" s="133"/>
      <c r="C231" s="134">
        <v>4</v>
      </c>
      <c r="D231" s="135" t="s">
        <v>232</v>
      </c>
      <c r="E231" s="136" t="s">
        <v>264</v>
      </c>
      <c r="F231" s="137" t="s">
        <v>265</v>
      </c>
      <c r="G231" s="135" t="s">
        <v>259</v>
      </c>
      <c r="H231" s="138">
        <v>1</v>
      </c>
      <c r="I231" s="139"/>
      <c r="J231" s="140">
        <f>H231*I231</f>
        <v>0</v>
      </c>
      <c r="K231" s="138"/>
      <c r="L231" s="138">
        <f>H231*K231</f>
        <v>0</v>
      </c>
      <c r="M231" s="138"/>
      <c r="N231" s="138">
        <f>H231*M231</f>
        <v>0</v>
      </c>
      <c r="O231" s="140">
        <v>21</v>
      </c>
      <c r="P231" s="140">
        <f>J231*(O231/100)</f>
        <v>0</v>
      </c>
      <c r="Q231" s="140">
        <f>J231+P231</f>
        <v>0</v>
      </c>
      <c r="R231" s="141"/>
      <c r="S231" s="141"/>
      <c r="T231" s="142">
        <v>1</v>
      </c>
      <c r="U231" s="8"/>
      <c r="V231" s="8"/>
      <c r="W231" s="8"/>
      <c r="X231" s="62"/>
    </row>
    <row r="232" spans="1:27" ht="9.75" outlineLevel="6" x14ac:dyDescent="0.2">
      <c r="A232" s="143"/>
      <c r="B232" s="144"/>
      <c r="C232" s="144"/>
      <c r="D232" s="145"/>
      <c r="E232" s="149" t="s">
        <v>1</v>
      </c>
      <c r="F232" s="169" t="s">
        <v>45</v>
      </c>
      <c r="G232" s="169"/>
      <c r="H232" s="170"/>
      <c r="I232" s="171"/>
      <c r="J232" s="172"/>
      <c r="K232" s="147"/>
      <c r="L232" s="147"/>
      <c r="M232" s="147"/>
      <c r="N232" s="147"/>
      <c r="O232" s="148"/>
      <c r="P232" s="148"/>
      <c r="Q232" s="148"/>
      <c r="R232" s="145"/>
      <c r="S232" s="145"/>
      <c r="T232" s="144"/>
      <c r="U232" s="6"/>
      <c r="V232" s="8"/>
      <c r="W232" s="8"/>
      <c r="X232" s="146" t="str">
        <f>F232</f>
        <v>---</v>
      </c>
      <c r="Y232" s="9"/>
      <c r="AA232" s="11"/>
    </row>
    <row r="233" spans="1:27" ht="7.5" customHeight="1" outlineLevel="6" x14ac:dyDescent="0.15">
      <c r="B233" s="71"/>
      <c r="C233" s="71"/>
      <c r="D233" s="62"/>
      <c r="E233" s="62"/>
      <c r="F233" s="63"/>
      <c r="G233" s="62"/>
      <c r="H233" s="67"/>
      <c r="I233" s="112"/>
      <c r="J233" s="65"/>
      <c r="K233" s="67"/>
      <c r="L233" s="67"/>
      <c r="M233" s="67"/>
      <c r="N233" s="67"/>
      <c r="O233" s="65"/>
      <c r="P233" s="65"/>
      <c r="Q233" s="65"/>
      <c r="R233" s="62"/>
      <c r="S233" s="62"/>
      <c r="T233" s="71"/>
      <c r="U233" s="8"/>
      <c r="X233" s="62"/>
    </row>
    <row r="234" spans="1:27" ht="22.5" outlineLevel="5" x14ac:dyDescent="0.2">
      <c r="A234" s="4"/>
      <c r="B234" s="133"/>
      <c r="C234" s="134">
        <v>5</v>
      </c>
      <c r="D234" s="135" t="s">
        <v>232</v>
      </c>
      <c r="E234" s="136" t="s">
        <v>266</v>
      </c>
      <c r="F234" s="137" t="s">
        <v>267</v>
      </c>
      <c r="G234" s="135" t="s">
        <v>259</v>
      </c>
      <c r="H234" s="138">
        <v>1</v>
      </c>
      <c r="I234" s="139"/>
      <c r="J234" s="140">
        <f>H234*I234</f>
        <v>0</v>
      </c>
      <c r="K234" s="138"/>
      <c r="L234" s="138">
        <f>H234*K234</f>
        <v>0</v>
      </c>
      <c r="M234" s="138"/>
      <c r="N234" s="138">
        <f>H234*M234</f>
        <v>0</v>
      </c>
      <c r="O234" s="140">
        <v>21</v>
      </c>
      <c r="P234" s="140">
        <f>J234*(O234/100)</f>
        <v>0</v>
      </c>
      <c r="Q234" s="140">
        <f>J234+P234</f>
        <v>0</v>
      </c>
      <c r="R234" s="141"/>
      <c r="S234" s="141"/>
      <c r="T234" s="142">
        <v>1</v>
      </c>
      <c r="U234" s="8"/>
      <c r="V234" s="8"/>
      <c r="W234" s="8"/>
      <c r="X234" s="62"/>
    </row>
    <row r="235" spans="1:27" ht="9.75" outlineLevel="6" x14ac:dyDescent="0.2">
      <c r="A235" s="143"/>
      <c r="B235" s="144"/>
      <c r="C235" s="144"/>
      <c r="D235" s="145"/>
      <c r="E235" s="149" t="s">
        <v>1</v>
      </c>
      <c r="F235" s="169" t="s">
        <v>45</v>
      </c>
      <c r="G235" s="169"/>
      <c r="H235" s="170"/>
      <c r="I235" s="171"/>
      <c r="J235" s="172"/>
      <c r="K235" s="147"/>
      <c r="L235" s="147"/>
      <c r="M235" s="147"/>
      <c r="N235" s="147"/>
      <c r="O235" s="148"/>
      <c r="P235" s="148"/>
      <c r="Q235" s="148"/>
      <c r="R235" s="145"/>
      <c r="S235" s="145"/>
      <c r="T235" s="144"/>
      <c r="U235" s="6"/>
      <c r="V235" s="8"/>
      <c r="W235" s="8"/>
      <c r="X235" s="146" t="str">
        <f>F235</f>
        <v>---</v>
      </c>
      <c r="Y235" s="9"/>
      <c r="AA235" s="11"/>
    </row>
    <row r="236" spans="1:27" ht="7.5" customHeight="1" outlineLevel="6" x14ac:dyDescent="0.15">
      <c r="B236" s="71"/>
      <c r="C236" s="71"/>
      <c r="D236" s="62"/>
      <c r="E236" s="62"/>
      <c r="F236" s="63"/>
      <c r="G236" s="62"/>
      <c r="H236" s="67"/>
      <c r="I236" s="112"/>
      <c r="J236" s="65"/>
      <c r="K236" s="67"/>
      <c r="L236" s="67"/>
      <c r="M236" s="67"/>
      <c r="N236" s="67"/>
      <c r="O236" s="65"/>
      <c r="P236" s="65"/>
      <c r="Q236" s="65"/>
      <c r="R236" s="62"/>
      <c r="S236" s="62"/>
      <c r="T236" s="71"/>
      <c r="U236" s="8"/>
      <c r="X236" s="62"/>
    </row>
    <row r="237" spans="1:27" ht="11.25" outlineLevel="5" x14ac:dyDescent="0.2">
      <c r="A237" s="4"/>
      <c r="B237" s="133"/>
      <c r="C237" s="134">
        <v>6</v>
      </c>
      <c r="D237" s="135" t="s">
        <v>232</v>
      </c>
      <c r="E237" s="136" t="s">
        <v>268</v>
      </c>
      <c r="F237" s="137" t="s">
        <v>269</v>
      </c>
      <c r="G237" s="135" t="s">
        <v>259</v>
      </c>
      <c r="H237" s="138">
        <v>1</v>
      </c>
      <c r="I237" s="139"/>
      <c r="J237" s="140">
        <f>H237*I237</f>
        <v>0</v>
      </c>
      <c r="K237" s="138"/>
      <c r="L237" s="138">
        <f>H237*K237</f>
        <v>0</v>
      </c>
      <c r="M237" s="138"/>
      <c r="N237" s="138">
        <f>H237*M237</f>
        <v>0</v>
      </c>
      <c r="O237" s="140">
        <v>21</v>
      </c>
      <c r="P237" s="140">
        <f>J237*(O237/100)</f>
        <v>0</v>
      </c>
      <c r="Q237" s="140">
        <f>J237+P237</f>
        <v>0</v>
      </c>
      <c r="R237" s="141"/>
      <c r="S237" s="141"/>
      <c r="T237" s="142">
        <v>1</v>
      </c>
      <c r="U237" s="8"/>
      <c r="V237" s="8"/>
      <c r="W237" s="8"/>
      <c r="X237" s="62"/>
    </row>
    <row r="238" spans="1:27" ht="9.75" outlineLevel="6" x14ac:dyDescent="0.2">
      <c r="A238" s="143"/>
      <c r="B238" s="144"/>
      <c r="C238" s="144"/>
      <c r="D238" s="145"/>
      <c r="E238" s="149" t="s">
        <v>1</v>
      </c>
      <c r="F238" s="169" t="s">
        <v>45</v>
      </c>
      <c r="G238" s="169"/>
      <c r="H238" s="170"/>
      <c r="I238" s="171"/>
      <c r="J238" s="172"/>
      <c r="K238" s="147"/>
      <c r="L238" s="147"/>
      <c r="M238" s="147"/>
      <c r="N238" s="147"/>
      <c r="O238" s="148"/>
      <c r="P238" s="148"/>
      <c r="Q238" s="148"/>
      <c r="R238" s="145"/>
      <c r="S238" s="145"/>
      <c r="T238" s="144"/>
      <c r="U238" s="6"/>
      <c r="V238" s="8"/>
      <c r="W238" s="8"/>
      <c r="X238" s="146" t="str">
        <f>F238</f>
        <v>---</v>
      </c>
      <c r="Y238" s="9"/>
      <c r="AA238" s="11"/>
    </row>
    <row r="239" spans="1:27" ht="7.5" customHeight="1" outlineLevel="6" x14ac:dyDescent="0.15">
      <c r="B239" s="71"/>
      <c r="C239" s="71"/>
      <c r="D239" s="62"/>
      <c r="E239" s="62"/>
      <c r="F239" s="63"/>
      <c r="G239" s="62"/>
      <c r="H239" s="67"/>
      <c r="I239" s="112"/>
      <c r="J239" s="65"/>
      <c r="K239" s="67"/>
      <c r="L239" s="67"/>
      <c r="M239" s="67"/>
      <c r="N239" s="67"/>
      <c r="O239" s="65"/>
      <c r="P239" s="65"/>
      <c r="Q239" s="65"/>
      <c r="R239" s="62"/>
      <c r="S239" s="62"/>
      <c r="T239" s="71"/>
      <c r="U239" s="8"/>
      <c r="X239" s="62"/>
    </row>
    <row r="240" spans="1:27" ht="11.25" outlineLevel="5" x14ac:dyDescent="0.2">
      <c r="A240" s="4"/>
      <c r="B240" s="133"/>
      <c r="C240" s="134">
        <v>7</v>
      </c>
      <c r="D240" s="135" t="s">
        <v>232</v>
      </c>
      <c r="E240" s="136" t="s">
        <v>270</v>
      </c>
      <c r="F240" s="137" t="s">
        <v>271</v>
      </c>
      <c r="G240" s="135" t="s">
        <v>259</v>
      </c>
      <c r="H240" s="138">
        <v>1</v>
      </c>
      <c r="I240" s="139"/>
      <c r="J240" s="140">
        <f>H240*I240</f>
        <v>0</v>
      </c>
      <c r="K240" s="138"/>
      <c r="L240" s="138">
        <f>H240*K240</f>
        <v>0</v>
      </c>
      <c r="M240" s="138"/>
      <c r="N240" s="138">
        <f>H240*M240</f>
        <v>0</v>
      </c>
      <c r="O240" s="140">
        <v>21</v>
      </c>
      <c r="P240" s="140">
        <f>J240*(O240/100)</f>
        <v>0</v>
      </c>
      <c r="Q240" s="140">
        <f>J240+P240</f>
        <v>0</v>
      </c>
      <c r="R240" s="141"/>
      <c r="S240" s="141"/>
      <c r="T240" s="142">
        <v>1</v>
      </c>
      <c r="U240" s="8"/>
      <c r="V240" s="8"/>
      <c r="W240" s="8"/>
      <c r="X240" s="62"/>
    </row>
    <row r="241" spans="1:27" ht="9.75" outlineLevel="6" x14ac:dyDescent="0.2">
      <c r="A241" s="143"/>
      <c r="B241" s="144"/>
      <c r="C241" s="144"/>
      <c r="D241" s="145"/>
      <c r="E241" s="149" t="s">
        <v>1</v>
      </c>
      <c r="F241" s="169" t="s">
        <v>45</v>
      </c>
      <c r="G241" s="169"/>
      <c r="H241" s="170"/>
      <c r="I241" s="171"/>
      <c r="J241" s="172"/>
      <c r="K241" s="147"/>
      <c r="L241" s="147"/>
      <c r="M241" s="147"/>
      <c r="N241" s="147"/>
      <c r="O241" s="148"/>
      <c r="P241" s="148"/>
      <c r="Q241" s="148"/>
      <c r="R241" s="145"/>
      <c r="S241" s="145"/>
      <c r="T241" s="144"/>
      <c r="U241" s="6"/>
      <c r="V241" s="8"/>
      <c r="W241" s="8"/>
      <c r="X241" s="146" t="str">
        <f>F241</f>
        <v>---</v>
      </c>
      <c r="Y241" s="9"/>
      <c r="AA241" s="11"/>
    </row>
    <row r="242" spans="1:27" ht="7.5" customHeight="1" outlineLevel="6" x14ac:dyDescent="0.15">
      <c r="B242" s="71"/>
      <c r="C242" s="71"/>
      <c r="D242" s="62"/>
      <c r="E242" s="62"/>
      <c r="F242" s="63"/>
      <c r="G242" s="62"/>
      <c r="H242" s="67"/>
      <c r="I242" s="112"/>
      <c r="J242" s="65"/>
      <c r="K242" s="67"/>
      <c r="L242" s="67"/>
      <c r="M242" s="67"/>
      <c r="N242" s="67"/>
      <c r="O242" s="65"/>
      <c r="P242" s="65"/>
      <c r="Q242" s="65"/>
      <c r="R242" s="62"/>
      <c r="S242" s="62"/>
      <c r="T242" s="71"/>
      <c r="U242" s="8"/>
      <c r="X242" s="62"/>
    </row>
    <row r="243" spans="1:27" ht="11.25" outlineLevel="5" x14ac:dyDescent="0.2">
      <c r="A243" s="4"/>
      <c r="B243" s="133"/>
      <c r="C243" s="134">
        <v>8</v>
      </c>
      <c r="D243" s="135" t="s">
        <v>232</v>
      </c>
      <c r="E243" s="136" t="s">
        <v>272</v>
      </c>
      <c r="F243" s="137" t="s">
        <v>273</v>
      </c>
      <c r="G243" s="135" t="s">
        <v>259</v>
      </c>
      <c r="H243" s="138">
        <v>1</v>
      </c>
      <c r="I243" s="139"/>
      <c r="J243" s="140">
        <f>H243*I243</f>
        <v>0</v>
      </c>
      <c r="K243" s="138"/>
      <c r="L243" s="138">
        <f>H243*K243</f>
        <v>0</v>
      </c>
      <c r="M243" s="138"/>
      <c r="N243" s="138">
        <f>H243*M243</f>
        <v>0</v>
      </c>
      <c r="O243" s="140">
        <v>21</v>
      </c>
      <c r="P243" s="140">
        <f>J243*(O243/100)</f>
        <v>0</v>
      </c>
      <c r="Q243" s="140">
        <f>J243+P243</f>
        <v>0</v>
      </c>
      <c r="R243" s="141"/>
      <c r="S243" s="141"/>
      <c r="T243" s="142">
        <v>1</v>
      </c>
      <c r="U243" s="8"/>
      <c r="V243" s="8"/>
      <c r="W243" s="8"/>
      <c r="X243" s="62"/>
    </row>
    <row r="244" spans="1:27" ht="9.75" outlineLevel="6" x14ac:dyDescent="0.2">
      <c r="A244" s="143"/>
      <c r="B244" s="144"/>
      <c r="C244" s="144"/>
      <c r="D244" s="145"/>
      <c r="E244" s="149" t="s">
        <v>1</v>
      </c>
      <c r="F244" s="169" t="s">
        <v>45</v>
      </c>
      <c r="G244" s="169"/>
      <c r="H244" s="170"/>
      <c r="I244" s="171"/>
      <c r="J244" s="172"/>
      <c r="K244" s="147"/>
      <c r="L244" s="147"/>
      <c r="M244" s="147"/>
      <c r="N244" s="147"/>
      <c r="O244" s="148"/>
      <c r="P244" s="148"/>
      <c r="Q244" s="148"/>
      <c r="R244" s="145"/>
      <c r="S244" s="145"/>
      <c r="T244" s="144"/>
      <c r="U244" s="6"/>
      <c r="V244" s="8"/>
      <c r="W244" s="8"/>
      <c r="X244" s="146" t="str">
        <f>F244</f>
        <v>---</v>
      </c>
      <c r="Y244" s="9"/>
      <c r="AA244" s="11"/>
    </row>
    <row r="245" spans="1:27" ht="7.5" customHeight="1" outlineLevel="6" x14ac:dyDescent="0.15">
      <c r="B245" s="71"/>
      <c r="C245" s="71"/>
      <c r="D245" s="62"/>
      <c r="E245" s="62"/>
      <c r="F245" s="63"/>
      <c r="G245" s="62"/>
      <c r="H245" s="67"/>
      <c r="I245" s="112"/>
      <c r="J245" s="65"/>
      <c r="K245" s="67"/>
      <c r="L245" s="67"/>
      <c r="M245" s="67"/>
      <c r="N245" s="67"/>
      <c r="O245" s="65"/>
      <c r="P245" s="65"/>
      <c r="Q245" s="65"/>
      <c r="R245" s="62"/>
      <c r="S245" s="62"/>
      <c r="T245" s="71"/>
      <c r="U245" s="8"/>
      <c r="X245" s="62"/>
    </row>
    <row r="246" spans="1:27" ht="22.5" outlineLevel="5" x14ac:dyDescent="0.2">
      <c r="A246" s="4"/>
      <c r="B246" s="133"/>
      <c r="C246" s="134">
        <v>9</v>
      </c>
      <c r="D246" s="135" t="s">
        <v>232</v>
      </c>
      <c r="E246" s="136" t="s">
        <v>274</v>
      </c>
      <c r="F246" s="137" t="s">
        <v>275</v>
      </c>
      <c r="G246" s="135" t="s">
        <v>259</v>
      </c>
      <c r="H246" s="138">
        <v>1</v>
      </c>
      <c r="I246" s="139"/>
      <c r="J246" s="140">
        <f>H246*I246</f>
        <v>0</v>
      </c>
      <c r="K246" s="138"/>
      <c r="L246" s="138">
        <f>H246*K246</f>
        <v>0</v>
      </c>
      <c r="M246" s="138"/>
      <c r="N246" s="138">
        <f>H246*M246</f>
        <v>0</v>
      </c>
      <c r="O246" s="140">
        <v>21</v>
      </c>
      <c r="P246" s="140">
        <f>J246*(O246/100)</f>
        <v>0</v>
      </c>
      <c r="Q246" s="140">
        <f>J246+P246</f>
        <v>0</v>
      </c>
      <c r="R246" s="141"/>
      <c r="S246" s="141"/>
      <c r="T246" s="142">
        <v>1</v>
      </c>
      <c r="U246" s="8"/>
      <c r="V246" s="8"/>
      <c r="W246" s="8"/>
      <c r="X246" s="62"/>
    </row>
    <row r="247" spans="1:27" ht="9.75" outlineLevel="6" x14ac:dyDescent="0.2">
      <c r="A247" s="143"/>
      <c r="B247" s="144"/>
      <c r="C247" s="144"/>
      <c r="D247" s="145"/>
      <c r="E247" s="149" t="s">
        <v>1</v>
      </c>
      <c r="F247" s="169" t="s">
        <v>45</v>
      </c>
      <c r="G247" s="169"/>
      <c r="H247" s="170"/>
      <c r="I247" s="171"/>
      <c r="J247" s="172"/>
      <c r="K247" s="147"/>
      <c r="L247" s="147"/>
      <c r="M247" s="147"/>
      <c r="N247" s="147"/>
      <c r="O247" s="148"/>
      <c r="P247" s="148"/>
      <c r="Q247" s="148"/>
      <c r="R247" s="145"/>
      <c r="S247" s="145"/>
      <c r="T247" s="144"/>
      <c r="U247" s="6"/>
      <c r="V247" s="8"/>
      <c r="W247" s="8"/>
      <c r="X247" s="146" t="str">
        <f>F247</f>
        <v>---</v>
      </c>
      <c r="Y247" s="9"/>
      <c r="AA247" s="11"/>
    </row>
    <row r="248" spans="1:27" ht="7.5" customHeight="1" outlineLevel="6" x14ac:dyDescent="0.15">
      <c r="B248" s="71"/>
      <c r="C248" s="71"/>
      <c r="D248" s="62"/>
      <c r="E248" s="62"/>
      <c r="F248" s="63"/>
      <c r="G248" s="62"/>
      <c r="H248" s="67"/>
      <c r="I248" s="112"/>
      <c r="J248" s="65"/>
      <c r="K248" s="67"/>
      <c r="L248" s="67"/>
      <c r="M248" s="67"/>
      <c r="N248" s="67"/>
      <c r="O248" s="65"/>
      <c r="P248" s="65"/>
      <c r="Q248" s="65"/>
      <c r="R248" s="62"/>
      <c r="S248" s="62"/>
      <c r="T248" s="71"/>
      <c r="U248" s="8"/>
      <c r="X248" s="62"/>
    </row>
    <row r="249" spans="1:27" outlineLevel="5" x14ac:dyDescent="0.15">
      <c r="B249" s="6"/>
      <c r="C249" s="6"/>
      <c r="D249" s="6"/>
      <c r="E249" s="6"/>
      <c r="F249" s="6"/>
      <c r="G249" s="6"/>
      <c r="H249" s="6"/>
      <c r="I249" s="8"/>
      <c r="J249" s="8"/>
      <c r="K249" s="6"/>
      <c r="L249" s="6"/>
      <c r="M249" s="6"/>
      <c r="N249" s="6"/>
      <c r="O249" s="6"/>
      <c r="P249" s="8"/>
      <c r="Q249" s="8"/>
      <c r="R249" s="8"/>
      <c r="S249" s="6"/>
      <c r="T249" s="6"/>
      <c r="X249" s="6"/>
    </row>
    <row r="250" spans="1:27" outlineLevel="1" x14ac:dyDescent="0.15"/>
  </sheetData>
  <mergeCells count="59">
    <mergeCell ref="F12:J12"/>
    <mergeCell ref="F161:J161"/>
    <mergeCell ref="F223:J223"/>
    <mergeCell ref="F126:J126"/>
    <mergeCell ref="F148:J148"/>
    <mergeCell ref="F78:J78"/>
    <mergeCell ref="F89:J89"/>
    <mergeCell ref="F109:J109"/>
    <mergeCell ref="F120:J120"/>
    <mergeCell ref="F15:J15"/>
    <mergeCell ref="F18:J18"/>
    <mergeCell ref="F37:J37"/>
    <mergeCell ref="F40:J40"/>
    <mergeCell ref="F43:J43"/>
    <mergeCell ref="F46:J46"/>
    <mergeCell ref="F49:J49"/>
    <mergeCell ref="F52:J52"/>
    <mergeCell ref="F55:J55"/>
    <mergeCell ref="F58:J58"/>
    <mergeCell ref="F61:J61"/>
    <mergeCell ref="F64:J64"/>
    <mergeCell ref="F70:J70"/>
    <mergeCell ref="F81:J81"/>
    <mergeCell ref="F84:J84"/>
    <mergeCell ref="F92:J92"/>
    <mergeCell ref="F95:J95"/>
    <mergeCell ref="F98:J98"/>
    <mergeCell ref="F101:J101"/>
    <mergeCell ref="F104:J104"/>
    <mergeCell ref="F112:J112"/>
    <mergeCell ref="F115:J115"/>
    <mergeCell ref="F131:J131"/>
    <mergeCell ref="F142:J142"/>
    <mergeCell ref="F134:J134"/>
    <mergeCell ref="F137:J137"/>
    <mergeCell ref="F153:J153"/>
    <mergeCell ref="F210:J210"/>
    <mergeCell ref="F190:J190"/>
    <mergeCell ref="F204:J204"/>
    <mergeCell ref="F164:J164"/>
    <mergeCell ref="F167:J167"/>
    <mergeCell ref="F170:J170"/>
    <mergeCell ref="F173:J173"/>
    <mergeCell ref="F176:J176"/>
    <mergeCell ref="F179:J179"/>
    <mergeCell ref="F182:J182"/>
    <mergeCell ref="F185:J185"/>
    <mergeCell ref="F193:J193"/>
    <mergeCell ref="F196:J196"/>
    <mergeCell ref="F199:J199"/>
    <mergeCell ref="F238:J238"/>
    <mergeCell ref="F241:J241"/>
    <mergeCell ref="F244:J244"/>
    <mergeCell ref="F247:J247"/>
    <mergeCell ref="F215:J215"/>
    <mergeCell ref="F226:J226"/>
    <mergeCell ref="F229:J229"/>
    <mergeCell ref="F232:J232"/>
    <mergeCell ref="F235:J235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&amp;L&amp;8Ing. Oldřich Kovařík - Lukanus Stav s.r.o.&amp;C&amp;8&amp;R&amp;8</oddHeader>
    <oddFooter>&amp;L&amp;"Arial,Kurzíva"&amp;8Vytvořeno systémem euroCALC 4&amp;C&amp;P/&amp;N&amp;R&amp;8&amp;[2.6.2025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3"/>
  <sheetViews>
    <sheetView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 x14ac:dyDescent="0.15"/>
  <cols>
    <col min="1" max="1" width="0" style="7" hidden="1" customWidth="1"/>
    <col min="2" max="2" width="10.7109375" style="7" customWidth="1"/>
    <col min="3" max="3" width="40.7109375" style="7" customWidth="1"/>
    <col min="4" max="4" width="13.7109375" style="7" customWidth="1"/>
    <col min="5" max="5" width="60.7109375" style="7" customWidth="1"/>
    <col min="6" max="6" width="41.5703125" style="7" customWidth="1"/>
    <col min="7" max="16384" width="9.140625" style="7"/>
  </cols>
  <sheetData>
    <row r="1" spans="1:7" ht="11.25" x14ac:dyDescent="0.2">
      <c r="A1" s="3"/>
      <c r="B1" s="3" t="s">
        <v>25</v>
      </c>
      <c r="C1" s="74" t="s">
        <v>26</v>
      </c>
      <c r="D1" s="3" t="s">
        <v>0</v>
      </c>
      <c r="E1" s="74" t="s">
        <v>6</v>
      </c>
      <c r="F1" s="6"/>
      <c r="G1" s="8"/>
    </row>
    <row r="2" spans="1:7" ht="7.5" customHeight="1" x14ac:dyDescent="0.15">
      <c r="C2" s="62"/>
      <c r="E2" s="62"/>
      <c r="F2" s="8"/>
    </row>
    <row r="3" spans="1:7" x14ac:dyDescent="0.15">
      <c r="C3" s="6"/>
      <c r="E3" s="6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&amp;L&amp;8Ing. Oldřich Kovařík - Lukanus Stav s.r.o.&amp;C&amp;8&amp;R&amp;8</oddHeader>
    <oddFooter>&amp;L&amp;"Arial,Kurzíva"&amp;8Vytvořeno systémem euroCALC 4&amp;C&amp;P/&amp;N&amp;R&amp;8&amp;[2.6.2025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Nabídkový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23</vt:i4>
      </vt:variant>
    </vt:vector>
  </HeadingPairs>
  <TitlesOfParts>
    <vt:vector size="27" baseType="lpstr">
      <vt:lpstr>Krycí List</vt:lpstr>
      <vt:lpstr>Rekapitulace</vt:lpstr>
      <vt:lpstr>Zakázka</vt:lpstr>
      <vt:lpstr>Figury</vt:lpstr>
      <vt:lpstr>__B5CFD50F_885D_4100_B553_D4C289F3EA1D_ITEM__</vt:lpstr>
      <vt:lpstr>__B5CFD50F_885D_4100_B553_D4C289F3EA1D_ITEM_GROUP1__</vt:lpstr>
      <vt:lpstr>__B5CFD50F_885D_4100_B553_D4C289F3EA1D_ITEM_GROUP1_RECAP__</vt:lpstr>
      <vt:lpstr>__B5CFD50F_885D_4100_B553_D4C289F3EA1D_ITEM_GROUP2__</vt:lpstr>
      <vt:lpstr>__B5CFD50F_885D_4100_B553_D4C289F3EA1D_ITEM_GROUP2_RECAP__</vt:lpstr>
      <vt:lpstr>__B5CFD50F_885D_4100_B553_D4C289F3EA1D_ITEM_GROUP3__X</vt:lpstr>
      <vt:lpstr>__B5CFD50F_885D_4100_B553_D4C289F3EA1D_ITEM_GROUP3_RECAP__</vt:lpstr>
      <vt:lpstr>__B5CFD50F_885D_4100_B553_D4C289F3EA1D_ITEM_GROUP4__X</vt:lpstr>
      <vt:lpstr>__B5CFD50F_885D_4100_B553_D4C289F3EA1D_ITEM_GROUP4_RECAP__</vt:lpstr>
      <vt:lpstr>__B5CFD50F_885D_4100_B553_D4C289F3EA1D_ITEM_GROUP5__X</vt:lpstr>
      <vt:lpstr>__B5CFD50F_885D_4100_B553_D4C289F3EA1D_ITEM_GROUP5_RECAP__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Havlovice - Zelenov - Nabídka</dc:subject>
  <dc:creator>ADMIN</dc:creator>
  <cp:lastModifiedBy>Soňa Královcová</cp:lastModifiedBy>
  <dcterms:created xsi:type="dcterms:W3CDTF">2025-06-02T12:10:18Z</dcterms:created>
  <dcterms:modified xsi:type="dcterms:W3CDTF">2025-07-16T07:46:47Z</dcterms:modified>
</cp:coreProperties>
</file>