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kub\Můj disk\_PROJEKTY\_SDÍLENÉ PROJEKTY\Projekty Petra\_ROZDĚLÁNO\Byt Domažlice\"/>
    </mc:Choice>
  </mc:AlternateContent>
  <bookViews>
    <workbookView xWindow="0" yWindow="0" windowWidth="0" windowHeight="0"/>
  </bookViews>
  <sheets>
    <sheet name="Rekapitulace stavby" sheetId="1" r:id="rId1"/>
    <sheet name="2025_06_06 - MODERNIZACE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'2025_06_06 - MODERNIZACE ...'!$C$96:$K$422</definedName>
    <definedName name="_xlnm.Print_Area" localSheetId="1">'2025_06_06 - MODERNIZACE ...'!$C$4:$J$37,'2025_06_06 - MODERNIZACE ...'!$C$43:$J$80,'2025_06_06 - MODERNIZACE ...'!$C$86:$K$422</definedName>
    <definedName name="_xlnm.Print_Titles" localSheetId="1">'2025_06_06 - MODERNIZACE ...'!$96:$96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" l="1" r="AY55"/>
  <c i="2" r="J35"/>
  <c r="J34"/>
  <c r="J33"/>
  <c i="1" r="AX55"/>
  <c i="2" r="BI421"/>
  <c r="BH421"/>
  <c r="BG421"/>
  <c r="BE421"/>
  <c r="T421"/>
  <c r="T420"/>
  <c r="T419"/>
  <c r="R421"/>
  <c r="R420"/>
  <c r="R419"/>
  <c r="P421"/>
  <c r="P420"/>
  <c r="P419"/>
  <c r="BI408"/>
  <c r="BH408"/>
  <c r="BG408"/>
  <c r="BE408"/>
  <c r="T408"/>
  <c r="R408"/>
  <c r="P408"/>
  <c r="BI397"/>
  <c r="BH397"/>
  <c r="BG397"/>
  <c r="BE397"/>
  <c r="T397"/>
  <c r="R397"/>
  <c r="P397"/>
  <c r="BI395"/>
  <c r="BH395"/>
  <c r="BG395"/>
  <c r="BE395"/>
  <c r="T395"/>
  <c r="R395"/>
  <c r="P395"/>
  <c r="BI393"/>
  <c r="BH393"/>
  <c r="BG393"/>
  <c r="BE393"/>
  <c r="T393"/>
  <c r="R393"/>
  <c r="P393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2"/>
  <c r="BH382"/>
  <c r="BG382"/>
  <c r="BE382"/>
  <c r="T382"/>
  <c r="R382"/>
  <c r="P382"/>
  <c r="BI380"/>
  <c r="BH380"/>
  <c r="BG380"/>
  <c r="BE380"/>
  <c r="T380"/>
  <c r="R380"/>
  <c r="P380"/>
  <c r="BI377"/>
  <c r="BH377"/>
  <c r="BG377"/>
  <c r="BE377"/>
  <c r="T377"/>
  <c r="R377"/>
  <c r="P377"/>
  <c r="BI371"/>
  <c r="BH371"/>
  <c r="BG371"/>
  <c r="BE371"/>
  <c r="T371"/>
  <c r="R371"/>
  <c r="P371"/>
  <c r="BI369"/>
  <c r="BH369"/>
  <c r="BG369"/>
  <c r="BE369"/>
  <c r="T369"/>
  <c r="R369"/>
  <c r="P369"/>
  <c r="BI363"/>
  <c r="BH363"/>
  <c r="BG363"/>
  <c r="BE363"/>
  <c r="T363"/>
  <c r="R363"/>
  <c r="P363"/>
  <c r="BI361"/>
  <c r="BH361"/>
  <c r="BG361"/>
  <c r="BE361"/>
  <c r="T361"/>
  <c r="R361"/>
  <c r="P361"/>
  <c r="BI358"/>
  <c r="BH358"/>
  <c r="BG358"/>
  <c r="BE358"/>
  <c r="T358"/>
  <c r="R358"/>
  <c r="P358"/>
  <c r="BI356"/>
  <c r="BH356"/>
  <c r="BG356"/>
  <c r="BE356"/>
  <c r="T356"/>
  <c r="R356"/>
  <c r="P356"/>
  <c r="BI351"/>
  <c r="BH351"/>
  <c r="BG351"/>
  <c r="BE351"/>
  <c r="T351"/>
  <c r="R351"/>
  <c r="P351"/>
  <c r="BI348"/>
  <c r="BH348"/>
  <c r="BG348"/>
  <c r="BE348"/>
  <c r="T348"/>
  <c r="R348"/>
  <c r="P348"/>
  <c r="BI346"/>
  <c r="BH346"/>
  <c r="BG346"/>
  <c r="BE346"/>
  <c r="T346"/>
  <c r="R346"/>
  <c r="P346"/>
  <c r="BI343"/>
  <c r="BH343"/>
  <c r="BG343"/>
  <c r="BE343"/>
  <c r="T343"/>
  <c r="R343"/>
  <c r="P343"/>
  <c r="BI341"/>
  <c r="BH341"/>
  <c r="BG341"/>
  <c r="BE341"/>
  <c r="T341"/>
  <c r="R341"/>
  <c r="P341"/>
  <c r="BI333"/>
  <c r="BH333"/>
  <c r="BG333"/>
  <c r="BE333"/>
  <c r="T333"/>
  <c r="R333"/>
  <c r="P333"/>
  <c r="BI325"/>
  <c r="BH325"/>
  <c r="BG325"/>
  <c r="BE325"/>
  <c r="T325"/>
  <c r="R325"/>
  <c r="P325"/>
  <c r="BI322"/>
  <c r="BH322"/>
  <c r="BG322"/>
  <c r="BE322"/>
  <c r="T322"/>
  <c r="R322"/>
  <c r="P322"/>
  <c r="BI320"/>
  <c r="BH320"/>
  <c r="BG320"/>
  <c r="BE320"/>
  <c r="T320"/>
  <c r="R320"/>
  <c r="P320"/>
  <c r="BI317"/>
  <c r="BH317"/>
  <c r="BG317"/>
  <c r="BE317"/>
  <c r="T317"/>
  <c r="R317"/>
  <c r="P317"/>
  <c r="BI312"/>
  <c r="BH312"/>
  <c r="BG312"/>
  <c r="BE312"/>
  <c r="T312"/>
  <c r="R312"/>
  <c r="P312"/>
  <c r="BI310"/>
  <c r="BH310"/>
  <c r="BG310"/>
  <c r="BE310"/>
  <c r="T310"/>
  <c r="R310"/>
  <c r="P310"/>
  <c r="BI308"/>
  <c r="BH308"/>
  <c r="BG308"/>
  <c r="BE308"/>
  <c r="T308"/>
  <c r="R308"/>
  <c r="P308"/>
  <c r="BI303"/>
  <c r="BH303"/>
  <c r="BG303"/>
  <c r="BE303"/>
  <c r="T303"/>
  <c r="R303"/>
  <c r="P303"/>
  <c r="BI297"/>
  <c r="BH297"/>
  <c r="BG297"/>
  <c r="BE297"/>
  <c r="T297"/>
  <c r="R297"/>
  <c r="P297"/>
  <c r="BI295"/>
  <c r="BH295"/>
  <c r="BG295"/>
  <c r="BE295"/>
  <c r="T295"/>
  <c r="R295"/>
  <c r="P295"/>
  <c r="BI290"/>
  <c r="BH290"/>
  <c r="BG290"/>
  <c r="BE290"/>
  <c r="T290"/>
  <c r="R290"/>
  <c r="P290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2"/>
  <c r="BH272"/>
  <c r="BG272"/>
  <c r="BE272"/>
  <c r="T272"/>
  <c r="R272"/>
  <c r="P272"/>
  <c r="BI271"/>
  <c r="BH271"/>
  <c r="BG271"/>
  <c r="BE271"/>
  <c r="T271"/>
  <c r="R271"/>
  <c r="P271"/>
  <c r="BI266"/>
  <c r="BH266"/>
  <c r="BG266"/>
  <c r="BE266"/>
  <c r="T266"/>
  <c r="R266"/>
  <c r="P266"/>
  <c r="BI263"/>
  <c r="BH263"/>
  <c r="BG263"/>
  <c r="BE263"/>
  <c r="T263"/>
  <c r="R263"/>
  <c r="P263"/>
  <c r="BI260"/>
  <c r="BH260"/>
  <c r="BG260"/>
  <c r="BE260"/>
  <c r="T260"/>
  <c r="R260"/>
  <c r="P260"/>
  <c r="BI257"/>
  <c r="BH257"/>
  <c r="BG257"/>
  <c r="BE257"/>
  <c r="T257"/>
  <c r="R257"/>
  <c r="P257"/>
  <c r="BI254"/>
  <c r="BH254"/>
  <c r="BG254"/>
  <c r="BE254"/>
  <c r="T254"/>
  <c r="R254"/>
  <c r="P254"/>
  <c r="BI252"/>
  <c r="BH252"/>
  <c r="BG252"/>
  <c r="BE252"/>
  <c r="T252"/>
  <c r="R252"/>
  <c r="P252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2"/>
  <c r="BH232"/>
  <c r="BG232"/>
  <c r="BE232"/>
  <c r="T232"/>
  <c r="R232"/>
  <c r="P232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09"/>
  <c r="BH209"/>
  <c r="BG209"/>
  <c r="BE209"/>
  <c r="T209"/>
  <c r="R209"/>
  <c r="P209"/>
  <c r="BI207"/>
  <c r="BH207"/>
  <c r="BG207"/>
  <c r="BE207"/>
  <c r="T207"/>
  <c r="R207"/>
  <c r="P207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7"/>
  <c r="BH197"/>
  <c r="BG197"/>
  <c r="BE197"/>
  <c r="T197"/>
  <c r="R197"/>
  <c r="P197"/>
  <c r="BI195"/>
  <c r="BH195"/>
  <c r="BG195"/>
  <c r="BE195"/>
  <c r="T195"/>
  <c r="R195"/>
  <c r="P195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5"/>
  <c r="BH135"/>
  <c r="BG135"/>
  <c r="BE135"/>
  <c r="T135"/>
  <c r="T134"/>
  <c r="R135"/>
  <c r="R134"/>
  <c r="P135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1"/>
  <c r="BH121"/>
  <c r="BG121"/>
  <c r="BE121"/>
  <c r="T121"/>
  <c r="T120"/>
  <c r="R121"/>
  <c r="R120"/>
  <c r="P121"/>
  <c r="P120"/>
  <c r="BI117"/>
  <c r="BH117"/>
  <c r="BG117"/>
  <c r="BE117"/>
  <c r="T117"/>
  <c r="R117"/>
  <c r="P117"/>
  <c r="BI114"/>
  <c r="BH114"/>
  <c r="BG114"/>
  <c r="BE114"/>
  <c r="T114"/>
  <c r="R114"/>
  <c r="P114"/>
  <c r="BI104"/>
  <c r="BH104"/>
  <c r="BG104"/>
  <c r="BE104"/>
  <c r="T104"/>
  <c r="R104"/>
  <c r="P104"/>
  <c r="BI100"/>
  <c r="BH100"/>
  <c r="BG100"/>
  <c r="BE100"/>
  <c r="T100"/>
  <c r="T99"/>
  <c r="R100"/>
  <c r="R99"/>
  <c r="P100"/>
  <c r="P99"/>
  <c r="J94"/>
  <c r="J93"/>
  <c r="F93"/>
  <c r="F91"/>
  <c r="E89"/>
  <c r="J51"/>
  <c r="J50"/>
  <c r="F50"/>
  <c r="F48"/>
  <c r="E46"/>
  <c r="J16"/>
  <c r="E16"/>
  <c r="F51"/>
  <c r="J15"/>
  <c r="J10"/>
  <c r="J91"/>
  <c i="1" r="L50"/>
  <c r="AM50"/>
  <c r="AM49"/>
  <c r="L49"/>
  <c r="AM47"/>
  <c r="L47"/>
  <c r="L45"/>
  <c r="L44"/>
  <c i="2" r="J390"/>
  <c r="BK151"/>
  <c r="BK254"/>
  <c r="F34"/>
  <c i="1" r="BC55"/>
  <c r="BC54"/>
  <c r="W32"/>
  <c i="2" r="BK183"/>
  <c r="J281"/>
  <c r="BK164"/>
  <c r="BK380"/>
  <c r="J279"/>
  <c r="BK209"/>
  <c r="J202"/>
  <c r="J341"/>
  <c r="J100"/>
  <c r="J240"/>
  <c r="BK135"/>
  <c r="BK385"/>
  <c r="J287"/>
  <c r="BK247"/>
  <c r="BK242"/>
  <c r="BK142"/>
  <c r="J385"/>
  <c r="J325"/>
  <c r="BK266"/>
  <c r="BK121"/>
  <c r="BK117"/>
  <c r="J170"/>
  <c r="J387"/>
  <c r="BK343"/>
  <c r="J295"/>
  <c r="J308"/>
  <c r="J145"/>
  <c r="BK139"/>
  <c r="J204"/>
  <c r="BK325"/>
  <c r="BK168"/>
  <c r="J333"/>
  <c r="J132"/>
  <c r="J282"/>
  <c r="BK276"/>
  <c r="BK180"/>
  <c r="J142"/>
  <c r="J214"/>
  <c r="J157"/>
  <c r="BK237"/>
  <c r="BK147"/>
  <c r="J174"/>
  <c r="BK346"/>
  <c r="BK260"/>
  <c r="J303"/>
  <c r="J285"/>
  <c r="J156"/>
  <c r="BK271"/>
  <c r="J117"/>
  <c r="BK128"/>
  <c r="BK114"/>
  <c r="BK124"/>
  <c r="BK295"/>
  <c r="J160"/>
  <c r="J260"/>
  <c r="BK395"/>
  <c r="BK207"/>
  <c r="J178"/>
  <c r="J209"/>
  <c r="J249"/>
  <c r="J278"/>
  <c r="BK172"/>
  <c r="J166"/>
  <c r="BK236"/>
  <c r="J185"/>
  <c r="J183"/>
  <c r="BK263"/>
  <c r="BK275"/>
  <c r="BK170"/>
  <c r="J225"/>
  <c r="BK272"/>
  <c r="J195"/>
  <c r="J248"/>
  <c r="J176"/>
  <c r="J140"/>
  <c r="BK369"/>
  <c r="J363"/>
  <c r="BK361"/>
  <c r="BK185"/>
  <c r="BK174"/>
  <c r="BK225"/>
  <c r="J312"/>
  <c r="J200"/>
  <c r="BK153"/>
  <c r="BK130"/>
  <c r="J197"/>
  <c r="J346"/>
  <c r="BK200"/>
  <c r="J254"/>
  <c r="BK197"/>
  <c r="BK351"/>
  <c r="J151"/>
  <c r="BK333"/>
  <c r="J245"/>
  <c r="BK317"/>
  <c r="J272"/>
  <c r="BK145"/>
  <c r="J139"/>
  <c r="BK371"/>
  <c r="BK187"/>
  <c r="BK257"/>
  <c r="BK202"/>
  <c r="J275"/>
  <c r="J257"/>
  <c r="J421"/>
  <c r="BK227"/>
  <c r="BK408"/>
  <c r="BK297"/>
  <c r="J235"/>
  <c r="J135"/>
  <c r="BK308"/>
  <c r="BK162"/>
  <c r="J320"/>
  <c r="BK160"/>
  <c r="J242"/>
  <c r="BK149"/>
  <c r="BK290"/>
  <c r="BK320"/>
  <c r="BK356"/>
  <c r="BK312"/>
  <c r="J286"/>
  <c r="BK303"/>
  <c r="BK212"/>
  <c r="BK281"/>
  <c r="J356"/>
  <c r="BK166"/>
  <c r="BK178"/>
  <c r="J168"/>
  <c r="J348"/>
  <c r="J393"/>
  <c r="J192"/>
  <c r="BK216"/>
  <c r="BK282"/>
  <c r="J247"/>
  <c r="J361"/>
  <c r="J187"/>
  <c r="J290"/>
  <c r="BK283"/>
  <c r="J369"/>
  <c r="J221"/>
  <c r="BK192"/>
  <c r="J207"/>
  <c r="J351"/>
  <c r="J322"/>
  <c r="BK382"/>
  <c r="BK387"/>
  <c r="BK156"/>
  <c r="J310"/>
  <c r="BK176"/>
  <c r="BK132"/>
  <c r="BK195"/>
  <c r="BK157"/>
  <c r="J266"/>
  <c r="BK390"/>
  <c r="J130"/>
  <c r="BK235"/>
  <c r="BK358"/>
  <c r="J236"/>
  <c r="BK243"/>
  <c r="BK348"/>
  <c r="J180"/>
  <c r="J276"/>
  <c r="J239"/>
  <c r="BK421"/>
  <c r="J243"/>
  <c r="J232"/>
  <c r="J371"/>
  <c r="BK104"/>
  <c r="J149"/>
  <c r="BK377"/>
  <c r="BK239"/>
  <c r="J155"/>
  <c r="BK287"/>
  <c r="J237"/>
  <c r="BK223"/>
  <c r="BK363"/>
  <c r="J162"/>
  <c r="J343"/>
  <c r="BK249"/>
  <c r="J172"/>
  <c r="J380"/>
  <c r="J128"/>
  <c r="BK245"/>
  <c r="J216"/>
  <c r="J212"/>
  <c r="J147"/>
  <c r="J358"/>
  <c r="J377"/>
  <c r="J126"/>
  <c r="J283"/>
  <c r="J263"/>
  <c r="J227"/>
  <c r="J297"/>
  <c r="BK397"/>
  <c r="J252"/>
  <c i="1" r="AS54"/>
  <c i="2" r="J223"/>
  <c r="BK232"/>
  <c r="BK286"/>
  <c r="BK248"/>
  <c r="BK322"/>
  <c r="BK393"/>
  <c r="J408"/>
  <c r="J382"/>
  <c r="BK100"/>
  <c r="F35"/>
  <c i="1" r="BD55"/>
  <c r="BD54"/>
  <c r="W33"/>
  <c i="2" r="BK214"/>
  <c r="J271"/>
  <c r="J121"/>
  <c r="BK140"/>
  <c r="J153"/>
  <c r="J164"/>
  <c r="BK310"/>
  <c r="BK285"/>
  <c r="BK278"/>
  <c r="BK240"/>
  <c r="BK126"/>
  <c r="BK204"/>
  <c r="J395"/>
  <c r="J114"/>
  <c r="BK279"/>
  <c r="BK155"/>
  <c r="J317"/>
  <c r="BK221"/>
  <c r="J190"/>
  <c r="J397"/>
  <c r="BK190"/>
  <c r="BK341"/>
  <c r="BK252"/>
  <c r="J124"/>
  <c r="J104"/>
  <c r="J31"/>
  <c r="F33"/>
  <c i="1" r="BB55"/>
  <c r="BB54"/>
  <c r="W31"/>
  <c i="2" l="1" r="R103"/>
  <c r="R98"/>
  <c r="T138"/>
  <c r="BK144"/>
  <c r="J144"/>
  <c r="J64"/>
  <c r="P138"/>
  <c r="P194"/>
  <c r="R123"/>
  <c r="T194"/>
  <c r="P103"/>
  <c r="R138"/>
  <c r="P256"/>
  <c r="R182"/>
  <c r="R289"/>
  <c r="BK103"/>
  <c r="J103"/>
  <c r="J58"/>
  <c r="BK138"/>
  <c r="T159"/>
  <c r="R194"/>
  <c r="R211"/>
  <c r="BK251"/>
  <c r="J251"/>
  <c r="J71"/>
  <c r="P251"/>
  <c r="R251"/>
  <c r="BK350"/>
  <c r="J350"/>
  <c r="J75"/>
  <c r="P123"/>
  <c r="T144"/>
  <c r="P182"/>
  <c r="BK206"/>
  <c r="J206"/>
  <c r="J68"/>
  <c r="T211"/>
  <c r="BK256"/>
  <c r="J256"/>
  <c r="J72"/>
  <c r="BK324"/>
  <c r="J324"/>
  <c r="J74"/>
  <c r="P350"/>
  <c r="BK234"/>
  <c r="J234"/>
  <c r="J70"/>
  <c r="T251"/>
  <c r="BK379"/>
  <c r="J379"/>
  <c r="J76"/>
  <c r="R159"/>
  <c r="T206"/>
  <c r="T289"/>
  <c r="T379"/>
  <c r="T103"/>
  <c r="P159"/>
  <c r="BK194"/>
  <c r="J194"/>
  <c r="J67"/>
  <c r="R206"/>
  <c r="P234"/>
  <c r="R256"/>
  <c r="T324"/>
  <c r="BK389"/>
  <c r="J389"/>
  <c r="J77"/>
  <c r="T123"/>
  <c r="P144"/>
  <c r="BK182"/>
  <c r="J182"/>
  <c r="J66"/>
  <c r="BK211"/>
  <c r="J211"/>
  <c r="J69"/>
  <c r="R234"/>
  <c r="T256"/>
  <c r="R324"/>
  <c r="T350"/>
  <c r="P379"/>
  <c r="R389"/>
  <c r="R144"/>
  <c r="P206"/>
  <c r="P289"/>
  <c r="P389"/>
  <c r="BK123"/>
  <c r="J123"/>
  <c r="J60"/>
  <c r="BK159"/>
  <c r="J159"/>
  <c r="J65"/>
  <c r="T182"/>
  <c r="P211"/>
  <c r="T234"/>
  <c r="BK289"/>
  <c r="J289"/>
  <c r="J73"/>
  <c r="P324"/>
  <c r="R350"/>
  <c r="R379"/>
  <c r="T389"/>
  <c r="BK99"/>
  <c r="J99"/>
  <c r="J57"/>
  <c r="BK134"/>
  <c r="J134"/>
  <c r="J61"/>
  <c r="BK120"/>
  <c r="J120"/>
  <c r="J59"/>
  <c r="BK420"/>
  <c r="J420"/>
  <c r="J79"/>
  <c r="F94"/>
  <c r="BF153"/>
  <c r="BF216"/>
  <c r="BF240"/>
  <c r="BF371"/>
  <c r="BF132"/>
  <c r="BF156"/>
  <c r="BF166"/>
  <c r="BF170"/>
  <c r="BF185"/>
  <c r="BF245"/>
  <c r="BF310"/>
  <c r="BF393"/>
  <c r="BF227"/>
  <c r="BF348"/>
  <c r="J48"/>
  <c r="BF162"/>
  <c r="BF164"/>
  <c r="BF168"/>
  <c r="BF223"/>
  <c r="BF232"/>
  <c r="BF279"/>
  <c r="BF317"/>
  <c r="BF121"/>
  <c r="BF180"/>
  <c r="BF221"/>
  <c r="BF139"/>
  <c r="BF149"/>
  <c r="BF174"/>
  <c r="BF214"/>
  <c r="BF235"/>
  <c r="BF390"/>
  <c r="BF126"/>
  <c r="BF130"/>
  <c r="BF343"/>
  <c r="BF351"/>
  <c r="BF356"/>
  <c r="BF421"/>
  <c r="BF395"/>
  <c r="BF117"/>
  <c r="BF135"/>
  <c r="BF151"/>
  <c r="BF192"/>
  <c r="BF104"/>
  <c r="BF147"/>
  <c r="BF200"/>
  <c r="BF242"/>
  <c r="BF271"/>
  <c r="BF155"/>
  <c r="BF157"/>
  <c r="BF160"/>
  <c r="BF282"/>
  <c r="BF287"/>
  <c r="BF297"/>
  <c r="BF358"/>
  <c r="BF363"/>
  <c r="BF124"/>
  <c r="BF140"/>
  <c r="BF145"/>
  <c r="BF178"/>
  <c r="BF187"/>
  <c r="BF243"/>
  <c r="BF325"/>
  <c r="BF377"/>
  <c r="BF380"/>
  <c r="BF382"/>
  <c r="BF385"/>
  <c r="BF290"/>
  <c r="BF303"/>
  <c r="BF312"/>
  <c r="BF260"/>
  <c r="BF266"/>
  <c r="BF276"/>
  <c r="BF278"/>
  <c r="BF333"/>
  <c r="BF249"/>
  <c i="1" r="AV55"/>
  <c i="2" r="BF114"/>
  <c r="BF128"/>
  <c r="BF176"/>
  <c r="BF197"/>
  <c r="BF239"/>
  <c r="BF257"/>
  <c r="BF263"/>
  <c r="BF286"/>
  <c r="BF308"/>
  <c r="BF408"/>
  <c r="BF183"/>
  <c r="BF207"/>
  <c r="BF248"/>
  <c r="BF387"/>
  <c r="BF397"/>
  <c r="BF142"/>
  <c r="BF172"/>
  <c r="BF190"/>
  <c r="BF195"/>
  <c r="BF202"/>
  <c r="BF225"/>
  <c r="BF237"/>
  <c r="BF252"/>
  <c r="BF275"/>
  <c r="BF281"/>
  <c r="BF369"/>
  <c r="BF100"/>
  <c r="BF204"/>
  <c r="BF209"/>
  <c r="BF212"/>
  <c r="BF236"/>
  <c r="BF247"/>
  <c r="BF283"/>
  <c r="BF285"/>
  <c r="BF322"/>
  <c r="BF254"/>
  <c r="BF272"/>
  <c r="BF295"/>
  <c r="BF320"/>
  <c r="BF341"/>
  <c r="BF346"/>
  <c r="BF361"/>
  <c r="F31"/>
  <c i="1" r="AX54"/>
  <c r="AY54"/>
  <c i="2" l="1" r="T98"/>
  <c r="P98"/>
  <c r="BK137"/>
  <c r="J137"/>
  <c r="J62"/>
  <c i="1" r="AZ55"/>
  <c i="2" r="P137"/>
  <c r="P97"/>
  <c i="1" r="AU55"/>
  <c i="2" r="T137"/>
  <c r="T97"/>
  <c r="R137"/>
  <c r="R97"/>
  <c r="J138"/>
  <c r="J63"/>
  <c r="BK98"/>
  <c r="J98"/>
  <c r="J56"/>
  <c r="BK419"/>
  <c r="J419"/>
  <c r="J78"/>
  <c i="1" r="AZ54"/>
  <c r="AV54"/>
  <c r="AK29"/>
  <c i="2" r="J32"/>
  <c i="1" r="AW55"/>
  <c r="AT55"/>
  <c i="2" r="F32"/>
  <c i="1" r="BA55"/>
  <c r="BA54"/>
  <c r="AW54"/>
  <c r="AK30"/>
  <c r="AU54"/>
  <c i="2" l="1" r="BK97"/>
  <c r="J97"/>
  <c r="J55"/>
  <c i="1" r="W29"/>
  <c r="W30"/>
  <c r="AT54"/>
  <c i="2" l="1" r="J28"/>
  <c i="1" r="AG55"/>
  <c r="AG54"/>
  <c r="AK26"/>
  <c i="2" l="1" r="J37"/>
  <c i="1" r="AN55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<sst xmlns="http://schemas.openxmlformats.org/spreadsheetml/2006/main">
  <si>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</si>
  <si>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</si>
  <si>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</si>
  <si>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</si>
  <si>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</si>
  <si>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{e339956a-7e4c-4e35-91be-6721e3816e2f}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</si>
  <si>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</si>
  <si>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</si>
  <si>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</si>
  <si>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</si>
  <si>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</si>
  <si>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</si>
  <si>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</si>
  <si>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</si>
  <si>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2025_06_06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</si>
  <si>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</si>
  <si>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</si>
  <si>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BYTU Č.6, TOVÁRNÍ 49, DOMAŽLICE</t>
  </si>
  <si>
    <t>KSO:</t>
  </si>
  <si>
    <t>803 53 12</t>
  </si>
  <si>
    <t>CC-CZ:</t>
  </si>
  <si>
    <t>11221</t>
  </si>
  <si>
    <t>Místo:</t>
  </si>
  <si>
    <t>Tovární 49</t>
  </si>
  <si>
    <t>Datum:</t>
  </si>
  <si>
    <t>6. 6. 2025</t>
  </si>
  <si>
    <t>CZ-CPV:</t>
  </si>
  <si>
    <t>45211100-0</t>
  </si>
  <si>
    <t>CZ-CPA:</t>
  </si>
  <si>
    <t>41.00.13</t>
  </si>
  <si>
    <t>Zadavatel:</t>
  </si>
  <si>
    <t>IČ:</t>
  </si>
  <si>
    <t>00253316</t>
  </si>
  <si>
    <t>Město Domažlice</t>
  </si>
  <si>
    <t>DIČ:</t>
  </si>
  <si>
    <t>CZ00253316</t>
  </si>
  <si>
    <t>Účastník:</t>
  </si>
  <si>
    <t>Vyplň údaj</t>
  </si>
  <si>
    <t>Projektant:</t>
  </si>
  <si>
    <t>87672014</t>
  </si>
  <si>
    <t>Bc. Baštář Jakub</t>
  </si>
  <si>
    <t/>
  </si>
  <si>
    <t>True</t>
  </si>
  <si>
    <t>Zpracovatel:</t>
  </si>
  <si>
    <t>Baštář Jakub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</si>
  <si>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</si>
  <si>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</si>
  <si>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</si>
  <si>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</si>
  <si>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</si>
  <si>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</si>
  <si>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</si>
  <si>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</si>
  <si>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</si>
  <si>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</si>
  <si>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</si>
  <si>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</si>
  <si>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</si>
  <si>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</si>
  <si>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</si>
  <si>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</si>
  <si>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</si>
  <si>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</si>
  <si>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</si>
  <si>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</si>
  <si>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</si>
  <si>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</si>
  <si>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</si>
  <si>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</si>
  <si>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</si>
  <si>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</si>
  <si>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</si>
  <si>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</si>
  <si>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</si>
  <si>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</si>
  <si>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</si>
  <si>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</si>
  <si>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</si>
  <si>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</si>
  <si>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</si>
  <si>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</si>
  <si>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</si>
  <si>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</si>
  <si>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</si>
  <si>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</si>
  <si>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</si>
  <si>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</si>
  <si>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</si>
  <si>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</si>
  <si>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</si>
  <si>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</si>
  <si>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</si>
  <si>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</si>
  <si>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</si>
  <si>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</si>
  <si>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</si>
  <si>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</si>
  <si>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</si>
  <si>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</si>
  <si>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</si>
  <si>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</si>
  <si>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</si>
  <si>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</si>
  <si>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</si>
  <si>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</si>
  <si>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</si>
  <si>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</si>
  <si>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</si>
  <si>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762 - Konstrukce tesařské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</si>
  <si>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</si>
  <si>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</si>
  <si>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</si>
  <si>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</si>
  <si>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</si>
  <si>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</si>
  <si>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</si>
  <si>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</si>
  <si>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</si>
  <si>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</si>
  <si>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</si>
  <si>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</si>
  <si>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</si>
  <si>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</si>
  <si>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</si>
  <si>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</si>
  <si>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</si>
  <si>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</si>
  <si>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</si>
  <si>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</si>
  <si>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</si>
  <si>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</si>
  <si>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</si>
  <si>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</si>
  <si>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</si>
  <si>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</si>
  <si>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</si>
  <si>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340271045</t>
  </si>
  <si>
    <t>Zazdívka otvorů v příčkách nebo stěnách pórobetonovými tvárnicemi plochy přes 1 m2 do 4 m2, objemová hmotnost 500 kg/m3, tloušťka příčky 150 mm</t>
  </si>
  <si>
    <t>m2</t>
  </si>
  <si>
    <t>CS ÚRS 2025 01</t>
  </si>
  <si>
    <t>4</t>
  </si>
  <si>
    <t>2</t>
  </si>
  <si>
    <t>460735035</t>
  </si>
  <si>
    <t>Online PSC</t>
  </si>
  <si>
    <t>https://podminky.urs.cz/item/CS_URS_2025_01/340271045</t>
  </si>
  <si>
    <t>VV</t>
  </si>
  <si>
    <t>0,95*0,6*2</t>
  </si>
  <si>
    <t>6</t>
  </si>
  <si>
    <t>Úpravy povrchů, podlahy a osazování výplní</t>
  </si>
  <si>
    <t>611325417</t>
  </si>
  <si>
    <t>Oprava vápenocementové omítky vnitřních ploch hladké, tl. do 20 mm, s celoplošným přeštukováním, tl. štuku do 3 mm stropů, v rozsahu opravované plochy přes 10 do 30%</t>
  </si>
  <si>
    <t>340475781</t>
  </si>
  <si>
    <t>https://podminky.urs.cz/item/CS_URS_2025_01/611325417</t>
  </si>
  <si>
    <t>9,56 "1.01 Chodba"</t>
  </si>
  <si>
    <t>28,45 "1.02 Pokoj"</t>
  </si>
  <si>
    <t>24,29 "1.03 Pokoj"</t>
  </si>
  <si>
    <t>14,21 "1.04 Kuchyň"</t>
  </si>
  <si>
    <t>4,6 "1.05 Koupelna"</t>
  </si>
  <si>
    <t>4,2 "1.06 Lodžie"</t>
  </si>
  <si>
    <t>1,06 "1.07 WC"</t>
  </si>
  <si>
    <t>Součet</t>
  </si>
  <si>
    <t>612325417</t>
  </si>
  <si>
    <t>Oprava vápenocementové omítky vnitřních ploch hladké, tl. do 20 mm, s celoplošným přeštukováním, tl. štuku do 3 mm stěn, v rozsahu opravované plochy přes 10 do 30%</t>
  </si>
  <si>
    <t>1538520180</t>
  </si>
  <si>
    <t>https://podminky.urs.cz/item/CS_URS_2025_01/612325417</t>
  </si>
  <si>
    <t>212,54 "číslo výkresu 11 - VÝKAZ VÝMĚR"</t>
  </si>
  <si>
    <t>631312141</t>
  </si>
  <si>
    <t>Doplnění dosavadních mazanin prostým betonem s dodáním hmot, bez potěru, plochy jednotlivě rýh v dosavadních mazaninách</t>
  </si>
  <si>
    <t>m3</t>
  </si>
  <si>
    <t>802675629</t>
  </si>
  <si>
    <t>https://podminky.urs.cz/item/CS_URS_2025_01/631312141</t>
  </si>
  <si>
    <t>12,58*0,2*0,1 "Nové rozvody TZB kuchyně a koupelna"</t>
  </si>
  <si>
    <t>9</t>
  </si>
  <si>
    <t>Ostatní konstrukce a práce, bourání</t>
  </si>
  <si>
    <t>5</t>
  </si>
  <si>
    <t>949101111</t>
  </si>
  <si>
    <t>Lešení pomocné pracovní pro objekty pozemních staveb pro zatížení do 150 kg/m2, o výšce lešeňové podlahy do 1,9 m</t>
  </si>
  <si>
    <t>CS ÚRS 2024 02</t>
  </si>
  <si>
    <t>741490986</t>
  </si>
  <si>
    <t>https://podminky.urs.cz/item/CS_URS_2024_02/949101111</t>
  </si>
  <si>
    <t>997</t>
  </si>
  <si>
    <t>Přesun sutě</t>
  </si>
  <si>
    <t>997013001</t>
  </si>
  <si>
    <t>Vyklizení ulehlé suti na vzdálenost do 3 m od okraje vyklízeného prostoru nebo s naložením na dopravní prostředek z prostorů o půdorysné ploše do 15 m2 z výšky (hloubky) do 2 m</t>
  </si>
  <si>
    <t>288396267</t>
  </si>
  <si>
    <t>https://podminky.urs.cz/item/CS_URS_2024_02/997013001</t>
  </si>
  <si>
    <t>7</t>
  </si>
  <si>
    <t>997013111</t>
  </si>
  <si>
    <t>Vnitrostaveništní doprava suti a vybouraných hmot vodorovně do 50 m s naložením základní pro budovy a haly výšky do 6 m</t>
  </si>
  <si>
    <t>t</t>
  </si>
  <si>
    <t>-174529531</t>
  </si>
  <si>
    <t>https://podminky.urs.cz/item/CS_URS_2024_02/997013111</t>
  </si>
  <si>
    <t>8</t>
  </si>
  <si>
    <t>997013501</t>
  </si>
  <si>
    <t>Odvoz suti a vybouraných hmot na skládku nebo meziskládku se složením, na vzdálenost do 1 km</t>
  </si>
  <si>
    <t>1029991396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</si>
  <si>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</si>
  <si>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</si>
  <si>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</si>
  <si>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1960467201</t>
  </si>
  <si>
    <t>https://podminky.urs.cz/item/CS_URS_2024_02/997013509</t>
  </si>
  <si>
    <t>10</t>
  </si>
  <si>
    <t>997013871</t>
  </si>
  <si>
    <t>Poplatek za uložení stavebního odpadu na recyklační skládce (skládkovné) směsného stavebního a demoličního zatříděného do Katalogu odpadů pod kódem 17 09 04</t>
  </si>
  <si>
    <t>825979167</t>
  </si>
  <si>
    <t>https://podminky.urs.cz/item/CS_URS_2024_02/997013871</t>
  </si>
  <si>
    <t>998</t>
  </si>
  <si>
    <t>Přesun hmot</t>
  </si>
  <si>
    <t>11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</si>
  <si>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</si>
  <si>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</si>
  <si>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-1911783491</t>
  </si>
  <si>
    <t>https://podminky.urs.cz/item/CS_URS_2025_01/998011002</t>
  </si>
  <si>
    <t>PSV</t>
  </si>
  <si>
    <t>Práce a dodávky PSV</t>
  </si>
  <si>
    <t>721</t>
  </si>
  <si>
    <t>Zdravotechnika - vnitřní kanalizace</t>
  </si>
  <si>
    <t>721100902-R</t>
  </si>
  <si>
    <t>Opravy potrubí hrdlového odpadního (např. přetěsnění hrdla odpadního potrubí, oprava vyústění apod.)</t>
  </si>
  <si>
    <t>kus</t>
  </si>
  <si>
    <t>16</t>
  </si>
  <si>
    <t>-679736933</t>
  </si>
  <si>
    <t>13</t>
  </si>
  <si>
    <t>721910912</t>
  </si>
  <si>
    <t>Pročištění svislých odpadů v jednom podlaží do DN 200</t>
  </si>
  <si>
    <t>1005284846</t>
  </si>
  <si>
    <t>https://podminky.urs.cz/item/CS_URS_2024_02/721910912</t>
  </si>
  <si>
    <t>14</t>
  </si>
  <si>
    <t>998721102</t>
  </si>
  <si>
    <t>Přesun hmot pro vnitřní kanalizaci stanovený z hmotnosti přesunovaného materiálu vodorovná dopravní vzdálenost do 50 m základní v objektech výšky přes 6 do 12 m</t>
  </si>
  <si>
    <t>-1268608866</t>
  </si>
  <si>
    <t>https://podminky.urs.cz/item/CS_URS_2025_01/998721102</t>
  </si>
  <si>
    <t>722</t>
  </si>
  <si>
    <t>Zdravotechnika - vnitřní vodovod</t>
  </si>
  <si>
    <t>15</t>
  </si>
  <si>
    <t>722174912</t>
  </si>
  <si>
    <t>Sestavení rozvodů vody D přes 16 do 20 mm</t>
  </si>
  <si>
    <t>m</t>
  </si>
  <si>
    <t>1204444494</t>
  </si>
  <si>
    <t>https://podminky.urs.cz/item/CS_URS_2025_01/722174912</t>
  </si>
  <si>
    <t>M</t>
  </si>
  <si>
    <t>28615133</t>
  </si>
  <si>
    <t>trubka vodovodní tlaková PPR řada PN 16 D 20mm</t>
  </si>
  <si>
    <t>32</t>
  </si>
  <si>
    <t>525806533</t>
  </si>
  <si>
    <t>33*1,03 'Přepočtené koeficientem množství</t>
  </si>
  <si>
    <t>17</t>
  </si>
  <si>
    <t>722190901</t>
  </si>
  <si>
    <t>Opravy ostatní uzavření nebo otevření vodovodního potrubí při opravách včetně vypuštění a napuštění</t>
  </si>
  <si>
    <t>856362111</t>
  </si>
  <si>
    <t>https://podminky.urs.cz/item/CS_URS_2025_01/722190901</t>
  </si>
  <si>
    <t>18</t>
  </si>
  <si>
    <t>722249121</t>
  </si>
  <si>
    <t>Armatury z plastických hmot montáž vodovodních armatur z plastických hmot ostatních typů DN 16</t>
  </si>
  <si>
    <t>1474588739</t>
  </si>
  <si>
    <t>https://podminky.urs.cz/item/CS_URS_2025_01/722249121</t>
  </si>
  <si>
    <t>19</t>
  </si>
  <si>
    <t>722249122</t>
  </si>
  <si>
    <t>Armatury z plastických hmot montáž vodovodních armatur z plastických hmot ostatních typů DN 20</t>
  </si>
  <si>
    <t>-1777938443</t>
  </si>
  <si>
    <t>https://podminky.urs.cz/item/CS_URS_2025_01/722249122</t>
  </si>
  <si>
    <t>20</t>
  </si>
  <si>
    <t>28654001</t>
  </si>
  <si>
    <t>komplet univerzální nástěnný PPR D 20x1/2"</t>
  </si>
  <si>
    <t>sada</t>
  </si>
  <si>
    <t>1300009704</t>
  </si>
  <si>
    <t>RMAT0001</t>
  </si>
  <si>
    <t>armatura vodovodní (kolena. oblouky vývody apod.)</t>
  </si>
  <si>
    <t>komplet</t>
  </si>
  <si>
    <t>-843706272</t>
  </si>
  <si>
    <t>22</t>
  </si>
  <si>
    <t>998722102</t>
  </si>
  <si>
    <t>Přesun hmot pro vnitřní vodovod stanovený z hmotnosti přesunovaného materiálu vodorovná dopravní vzdálenost do 50 m základní v objektech výšky přes 6 do 12 m</t>
  </si>
  <si>
    <t>1150727445</t>
  </si>
  <si>
    <t>https://podminky.urs.cz/item/CS_URS_2025_01/998722102</t>
  </si>
  <si>
    <t>725</t>
  </si>
  <si>
    <t>Zdravotechnika - zařizovací předměty</t>
  </si>
  <si>
    <t>23</t>
  </si>
  <si>
    <t>725110811</t>
  </si>
  <si>
    <t>Demontáž klozetů splachovacíchch s nádrží nebo tlakovým splachovačem</t>
  </si>
  <si>
    <t>soubor</t>
  </si>
  <si>
    <t>483354060</t>
  </si>
  <si>
    <t>https://podminky.urs.cz/item/CS_URS_2024_02/725110811</t>
  </si>
  <si>
    <t>24</t>
  </si>
  <si>
    <t>725112002</t>
  </si>
  <si>
    <t>Zařízení záchodů klozety keramické standardní samostatně stojící s hlubokým splachováním odpad svislý</t>
  </si>
  <si>
    <t>-1912012247</t>
  </si>
  <si>
    <t>https://podminky.urs.cz/item/CS_URS_2024_02/725112002</t>
  </si>
  <si>
    <t>25</t>
  </si>
  <si>
    <t>725210821</t>
  </si>
  <si>
    <t>Demontáž umyvadel bez výtokových armatur umyvadel</t>
  </si>
  <si>
    <t>-875247910</t>
  </si>
  <si>
    <t>https://podminky.urs.cz/item/CS_URS_2024_02/725210821</t>
  </si>
  <si>
    <t>26</t>
  </si>
  <si>
    <t>725211604</t>
  </si>
  <si>
    <t>Umyvadla keramická bílá bez výtokových armatur připevněná na stěnu šrouby bez sloupu nebo krytu na sifon, šířka umyvadla 650 mm</t>
  </si>
  <si>
    <t>1920693261</t>
  </si>
  <si>
    <t>https://podminky.urs.cz/item/CS_URS_2024_02/725211604</t>
  </si>
  <si>
    <t>27</t>
  </si>
  <si>
    <t>725211701</t>
  </si>
  <si>
    <t>Umyvadla keramická bílá bez výtokových armatur připevněná na stěnu šrouby malá (umývátka) stěnová 400 mm</t>
  </si>
  <si>
    <t>-569655423</t>
  </si>
  <si>
    <t>https://podminky.urs.cz/item/CS_URS_2025_01/725211701</t>
  </si>
  <si>
    <t>28</t>
  </si>
  <si>
    <t>725220842</t>
  </si>
  <si>
    <t>Demontáž van ocelových volně stojících</t>
  </si>
  <si>
    <t>1420796854</t>
  </si>
  <si>
    <t>https://podminky.urs.cz/item/CS_URS_2025_01/725220842</t>
  </si>
  <si>
    <t>29</t>
  </si>
  <si>
    <t>725222116</t>
  </si>
  <si>
    <t>Vany bez výtokových armatur akrylátové se zápachovou uzávěrkou klasické 1600x700 mm</t>
  </si>
  <si>
    <t>-1100706206</t>
  </si>
  <si>
    <t>https://podminky.urs.cz/item/CS_URS_2024_02/725222116</t>
  </si>
  <si>
    <t>30</t>
  </si>
  <si>
    <t>725530823</t>
  </si>
  <si>
    <t>Demontáž elektrických zásobníkových ohřívačů vody tlakových od 50 do 200 l</t>
  </si>
  <si>
    <t>1603147323</t>
  </si>
  <si>
    <t>https://podminky.urs.cz/item/CS_URS_2024_02/725530823</t>
  </si>
  <si>
    <t>31</t>
  </si>
  <si>
    <t>725822613</t>
  </si>
  <si>
    <t>Baterie umyvadlové stojánkové pákové s výpustí</t>
  </si>
  <si>
    <t>-1526839374</t>
  </si>
  <si>
    <t>https://podminky.urs.cz/item/CS_URS_2024_02/725822613</t>
  </si>
  <si>
    <t>725831312</t>
  </si>
  <si>
    <t>Baterie vanové nástěnné pákové s příslušenstvím a pevným držákem</t>
  </si>
  <si>
    <t>1380129999</t>
  </si>
  <si>
    <t>https://podminky.urs.cz/item/CS_URS_2024_02/725831312</t>
  </si>
  <si>
    <t>33</t>
  </si>
  <si>
    <t>998725102</t>
  </si>
  <si>
    <t>Přesun hmot pro zařizovací předměty stanovený z hmotnosti přesunovaného materiálu vodorovná dopravní vzdálenost do 50 m základní v objektech výšky přes 6 do 12 m</t>
  </si>
  <si>
    <t>-1468231368</t>
  </si>
  <si>
    <t>https://podminky.urs.cz/item/CS_URS_2025_01/998725102</t>
  </si>
  <si>
    <t>731</t>
  </si>
  <si>
    <t>Ústřední vytápění - kotelny</t>
  </si>
  <si>
    <t>34</t>
  </si>
  <si>
    <t>731200813</t>
  </si>
  <si>
    <t>Demontáž kotlů ocelových na tuhá paliva, o výkonu do 25 kW</t>
  </si>
  <si>
    <t>-1529954069</t>
  </si>
  <si>
    <t>https://podminky.urs.cz/item/CS_URS_2025_01/731200813</t>
  </si>
  <si>
    <t>35</t>
  </si>
  <si>
    <t>731200823-R</t>
  </si>
  <si>
    <t>Demontáž kotlů elektrických, o výkonu do 25 kW s následným využitím</t>
  </si>
  <si>
    <t>1452504116</t>
  </si>
  <si>
    <t>P</t>
  </si>
  <si>
    <t>Poznámka k položce:_x000d_
Elektrokotel bude předán investorovi k následnému využití.</t>
  </si>
  <si>
    <t>36</t>
  </si>
  <si>
    <t>731244302</t>
  </si>
  <si>
    <t>Kotle ocelové teplovodní plynové závěsné kondenzační s integrovaným zásobníkem TV 3,2-14,8 kW</t>
  </si>
  <si>
    <t>-1230568790</t>
  </si>
  <si>
    <t>https://podminky.urs.cz/item/CS_URS_2025_01/731244302</t>
  </si>
  <si>
    <t>Poznámka k položce:_x000d_
Součástí montáže je připojení kotele na vnitřní rozvod plynu v objektu v jedním prostupem skrz zeď. Délka připojovacího potrubí 4 m.</t>
  </si>
  <si>
    <t>37</t>
  </si>
  <si>
    <t>731810302-R</t>
  </si>
  <si>
    <t>Nucené odtahy spalin od kondenzačních kotlů soustředným potrubím vedeným v komínové šachtě, průměru 80/125 mm</t>
  </si>
  <si>
    <t>1167553283</t>
  </si>
  <si>
    <t>Poznámka k položce:_x000d_
Položka obsahuje i vyčištění a zprůchodnění stávajícího komínového průduchu.</t>
  </si>
  <si>
    <t>38</t>
  </si>
  <si>
    <t>998731102</t>
  </si>
  <si>
    <t>Přesun hmot pro kotelny stanovený z hmotnosti přesunovaného materiálu vodorovná dopravní vzdálenost do 50 m základní v objektech výšky přes 6 do 12 m</t>
  </si>
  <si>
    <t>-1136660755</t>
  </si>
  <si>
    <t>https://podminky.urs.cz/item/CS_URS_2025_01/998731102</t>
  </si>
  <si>
    <t>733</t>
  </si>
  <si>
    <t>Ústřední vytápění - rozvodné potrubí</t>
  </si>
  <si>
    <t>39</t>
  </si>
  <si>
    <t>733110806</t>
  </si>
  <si>
    <t>Demontáž potrubí z trubek ocelových závitových DN přes 15 do 32</t>
  </si>
  <si>
    <t>168872215</t>
  </si>
  <si>
    <t>https://podminky.urs.cz/item/CS_URS_2025_01/733110806</t>
  </si>
  <si>
    <t>40</t>
  </si>
  <si>
    <t>733222302</t>
  </si>
  <si>
    <t>Potrubí z trubek měděných polotvrdých spojovaných lisováním PN 16, T= +110°C Ø 15/1</t>
  </si>
  <si>
    <t>664345497</t>
  </si>
  <si>
    <t>https://podminky.urs.cz/item/CS_URS_2025_01/733222302</t>
  </si>
  <si>
    <t>(1+1,5+6,5+2,3+1+1+3+1,5)*2+10</t>
  </si>
  <si>
    <t>41</t>
  </si>
  <si>
    <t>733291101</t>
  </si>
  <si>
    <t>Zkoušky těsnosti potrubí z trubek měděných Ø do 35/1,5</t>
  </si>
  <si>
    <t>-831895080</t>
  </si>
  <si>
    <t>https://podminky.urs.cz/item/CS_URS_2025_01/733291101</t>
  </si>
  <si>
    <t>42</t>
  </si>
  <si>
    <t>733811211</t>
  </si>
  <si>
    <t>Ochrana potrubí termoizolačními trubicemi z pěnového polyetylenu PE přilepenými v příčných a podélných spojích, tloušťky izolace do 6 mm, vnitřního průměru izolace DN do 22 mm</t>
  </si>
  <si>
    <t>518933288</t>
  </si>
  <si>
    <t>https://podminky.urs.cz/item/CS_URS_2025_01/733811211</t>
  </si>
  <si>
    <t>43</t>
  </si>
  <si>
    <t>998733102</t>
  </si>
  <si>
    <t>Přesun hmot pro rozvody potrubí stanovený z hmotnosti přesunovaného materiálu vodorovná dopravní vzdálenost do 50 m základní v objektech výšky přes 6 do 12 m</t>
  </si>
  <si>
    <t>1838721374</t>
  </si>
  <si>
    <t>https://podminky.urs.cz/item/CS_URS_2025_01/998733102</t>
  </si>
  <si>
    <t>734</t>
  </si>
  <si>
    <t>Ústřední vytápění - armatury</t>
  </si>
  <si>
    <t>44</t>
  </si>
  <si>
    <t>734222812</t>
  </si>
  <si>
    <t>Ventily regulační závitové termostatické s hlavicí ručního ovládání PN 16 do 110°C přímé chromované G 1/2</t>
  </si>
  <si>
    <t>-1747400602</t>
  </si>
  <si>
    <t>https://podminky.urs.cz/item/CS_URS_2025_01/734222812</t>
  </si>
  <si>
    <t>45</t>
  </si>
  <si>
    <t>998734102</t>
  </si>
  <si>
    <t>Přesun hmot pro armatury stanovený z hmotnosti přesunovaného materiálu vodorovná dopravní vzdálenost do 50 m základní v objektech výšky přes 6 do 12 m</t>
  </si>
  <si>
    <t>1204751175</t>
  </si>
  <si>
    <t>https://podminky.urs.cz/item/CS_URS_2025_01/998734102</t>
  </si>
  <si>
    <t>735</t>
  </si>
  <si>
    <t>Ústřední vytápění - otopná tělesa</t>
  </si>
  <si>
    <t>46</t>
  </si>
  <si>
    <t>735000912</t>
  </si>
  <si>
    <t>Regulace otopného systému při opravách vyregulování dvojregulačních ventilů a kohoutů s termostatickým ovládáním</t>
  </si>
  <si>
    <t>1531761681</t>
  </si>
  <si>
    <t>https://podminky.urs.cz/item/CS_URS_2025_01/735000912</t>
  </si>
  <si>
    <t>47</t>
  </si>
  <si>
    <t>735160143</t>
  </si>
  <si>
    <t>Otopná tělesa trubková teplovodní na stěnu výšky tělesa 1 820 mm, délky 600 mm</t>
  </si>
  <si>
    <t>-9798219</t>
  </si>
  <si>
    <t>https://podminky.urs.cz/item/CS_URS_2025_01/735160143</t>
  </si>
  <si>
    <t>48</t>
  </si>
  <si>
    <t>735191903</t>
  </si>
  <si>
    <t>Ostatní opravy otopných těles vyčištění propláchnutím vodou otopných těles ocelových nebo hliníkových</t>
  </si>
  <si>
    <t>545577910</t>
  </si>
  <si>
    <t>https://podminky.urs.cz/item/CS_URS_2025_01/735191903</t>
  </si>
  <si>
    <t>0,6*1,5*4</t>
  </si>
  <si>
    <t>0,6*1,2</t>
  </si>
  <si>
    <t>49</t>
  </si>
  <si>
    <t>735191910</t>
  </si>
  <si>
    <t>Ostatní opravy otopných těles napuštění vody do otopného systému včetně potrubí (bez kotle a ohříváků) otopných těles</t>
  </si>
  <si>
    <t>-885736771</t>
  </si>
  <si>
    <t>https://podminky.urs.cz/item/CS_URS_2025_01/735191910</t>
  </si>
  <si>
    <t>50</t>
  </si>
  <si>
    <t>735192924</t>
  </si>
  <si>
    <t>Ostatní opravy otopných těles zpětná montáž otopných těles panelových dvouřadých přes 1500 do 2820 mm</t>
  </si>
  <si>
    <t>-259211280</t>
  </si>
  <si>
    <t>https://podminky.urs.cz/item/CS_URS_2025_01/735192924</t>
  </si>
  <si>
    <t>51</t>
  </si>
  <si>
    <t>735192932</t>
  </si>
  <si>
    <t>Ostatní opravy otopných těles zpětná montáž otopných těles panelových trubkových s hliníkovými lamelami přes 1500 do 2660 mm</t>
  </si>
  <si>
    <t>-46130266</t>
  </si>
  <si>
    <t>https://podminky.urs.cz/item/CS_URS_2025_01/735192932</t>
  </si>
  <si>
    <t>52</t>
  </si>
  <si>
    <t>735494811</t>
  </si>
  <si>
    <t>Vypuštění vody z otopných soustav bez kotlů, ohříváků, zásobníků a nádrží</t>
  </si>
  <si>
    <t>-764445247</t>
  </si>
  <si>
    <t>https://podminky.urs.cz/item/CS_URS_2025_01/735494811</t>
  </si>
  <si>
    <t>53</t>
  </si>
  <si>
    <t>998735102</t>
  </si>
  <si>
    <t>Přesun hmot pro otopná tělesa stanovený z hmotnosti přesunovaného materiálu vodorovná dopravní vzdálenost do 50 m základní v objektech výšky přes 6 do 12 m</t>
  </si>
  <si>
    <t>1456597702</t>
  </si>
  <si>
    <t>https://podminky.urs.cz/item/CS_URS_2025_01/998735102</t>
  </si>
  <si>
    <t>741</t>
  </si>
  <si>
    <t>Elektroinstalace - silnoproud</t>
  </si>
  <si>
    <t>54</t>
  </si>
  <si>
    <t>741210001-R</t>
  </si>
  <si>
    <t>Kompletní montáž elektroinstalace s novým plastovým rozvaděčem umístěným na vstupními dveřmi. V každé místnosti bude osazen vývod pro jedno svítidlo a vypínač, 6 ks zásuvek v pokojích a kuchyni, 1ks zásuvky v předstíni a koupelně, 1ks zásuvky v kuch. lince pro el. sporák (380V - 3F)</t>
  </si>
  <si>
    <t>kpl</t>
  </si>
  <si>
    <t>77755639</t>
  </si>
  <si>
    <t>55</t>
  </si>
  <si>
    <t>741210811-R</t>
  </si>
  <si>
    <t>Demontáž stávajících rozvodů elektroinstalace</t>
  </si>
  <si>
    <t>734413673</t>
  </si>
  <si>
    <t>56</t>
  </si>
  <si>
    <t>741372022</t>
  </si>
  <si>
    <t>Montáž svítidel s integrovaným zdrojem LED se zapojením vodičů interiérových přisazených nástěnných hranatých nebo kruhových, plochy přes 0,09 do 0,36 m2</t>
  </si>
  <si>
    <t>-498715269</t>
  </si>
  <si>
    <t>https://podminky.urs.cz/item/CS_URS_2024_02/741372022</t>
  </si>
  <si>
    <t>57</t>
  </si>
  <si>
    <t>RMAT0002</t>
  </si>
  <si>
    <t>Svítidlo nástěnné přisazené kruhové nebo hranaté 1900-2500lm</t>
  </si>
  <si>
    <t>1003715780</t>
  </si>
  <si>
    <t>58</t>
  </si>
  <si>
    <t>741372062</t>
  </si>
  <si>
    <t>Montáž svítidel s integrovaným zdrojem LED se zapojením vodičů interiérových přisazených stropních hranatých nebo kruhových, plochy přes 0,09 do 0,36 m2</t>
  </si>
  <si>
    <t>2087302395</t>
  </si>
  <si>
    <t>https://podminky.urs.cz/item/CS_URS_2024_02/741372062</t>
  </si>
  <si>
    <t>59</t>
  </si>
  <si>
    <t>34825003</t>
  </si>
  <si>
    <t>svítidlo interiérové stropní přisazené kruhové D 300-450mm 1900-2500lm</t>
  </si>
  <si>
    <t>-1003534155</t>
  </si>
  <si>
    <t>60</t>
  </si>
  <si>
    <t>741810001</t>
  </si>
  <si>
    <t>Zkoušky a prohlídky elektrických rozvodů a zařízení celková prohlídka a vyhotovení revizní zprávy pro objem montážních prací do 100 tis. Kč</t>
  </si>
  <si>
    <t>14005844</t>
  </si>
  <si>
    <t>https://podminky.urs.cz/item/CS_URS_2025_01/741810001</t>
  </si>
  <si>
    <t>61</t>
  </si>
  <si>
    <t>741853911-R</t>
  </si>
  <si>
    <t>Montáž sporáků elektrických a tepelných spotřebičů do 5,5 kW</t>
  </si>
  <si>
    <t>160288776</t>
  </si>
  <si>
    <t>https://podminky.urs.cz/item/CS_URS_2024_02/741853911-R</t>
  </si>
  <si>
    <t>62</t>
  </si>
  <si>
    <t>54112300</t>
  </si>
  <si>
    <t>deska varná sklokeramická 4 varné zóny</t>
  </si>
  <si>
    <t>-1690161716</t>
  </si>
  <si>
    <t>63</t>
  </si>
  <si>
    <t>54235005</t>
  </si>
  <si>
    <t>trouba horkovzdušná vestavná do 75l výkon 3480W š 60cm</t>
  </si>
  <si>
    <t>2076658861</t>
  </si>
  <si>
    <t>64</t>
  </si>
  <si>
    <t>998741102</t>
  </si>
  <si>
    <t>Přesun hmot pro silnoproud stanovený z hmotnosti přesunovaného materiálu vodorovná dopravní vzdálenost do 50 m základní v objektech výšky přes 6 do 12 m</t>
  </si>
  <si>
    <t>1134898697</t>
  </si>
  <si>
    <t>https://podminky.urs.cz/item/CS_URS_2025_01/998741102</t>
  </si>
  <si>
    <t>762</t>
  </si>
  <si>
    <t>Konstrukce tesařské</t>
  </si>
  <si>
    <t>65</t>
  </si>
  <si>
    <t>762523953</t>
  </si>
  <si>
    <t>Doplnění tesařské podlahy deskami - montáž (materiál ve specifikaci) měkkými (minerálněvláknitými, dřevovláknitými apod.), plochy jednotlivě přes 1,00 do 4,00 m2</t>
  </si>
  <si>
    <t>1243716375</t>
  </si>
  <si>
    <t>https://podminky.urs.cz/item/CS_URS_2025_01/762523953</t>
  </si>
  <si>
    <t>66</t>
  </si>
  <si>
    <t>RMAT0003</t>
  </si>
  <si>
    <t>Deska OSB tl. 18mm</t>
  </si>
  <si>
    <t>1741943824</t>
  </si>
  <si>
    <t>5*1,08 'Přepočtené koeficientem množství</t>
  </si>
  <si>
    <t>766</t>
  </si>
  <si>
    <t>Konstrukce truhlářské</t>
  </si>
  <si>
    <t>67</t>
  </si>
  <si>
    <t>766111820</t>
  </si>
  <si>
    <t>Demontáž dřevěných stěn plných</t>
  </si>
  <si>
    <t>1516330935</t>
  </si>
  <si>
    <t>https://podminky.urs.cz/item/CS_URS_2025_01/766111820</t>
  </si>
  <si>
    <t>4,188*2,36</t>
  </si>
  <si>
    <t>68</t>
  </si>
  <si>
    <t>766112820</t>
  </si>
  <si>
    <t>Demontáž dřevěných stěn zasklených</t>
  </si>
  <si>
    <t>1695500982</t>
  </si>
  <si>
    <t>https://podminky.urs.cz/item/CS_URS_2025_01/766112820</t>
  </si>
  <si>
    <t>4,188*0,6</t>
  </si>
  <si>
    <t>69</t>
  </si>
  <si>
    <t>766411821</t>
  </si>
  <si>
    <t>Demontáž obložení stěn palubkami</t>
  </si>
  <si>
    <t>-28003621</t>
  </si>
  <si>
    <t>https://podminky.urs.cz/item/CS_URS_2025_01/766411821</t>
  </si>
  <si>
    <t>(0,6+5,16+0,6+3,45+1,4+0,76+1,4+1,385+1,5+2,3+1,5+1,1+1,1)*1</t>
  </si>
  <si>
    <t>70</t>
  </si>
  <si>
    <t>766622131</t>
  </si>
  <si>
    <t>Montáž oken plastových včetně montáže rámu plochy přes 1 m2 otevíravých do zdiva, výšky do 1,5 m</t>
  </si>
  <si>
    <t>759054867</t>
  </si>
  <si>
    <t>https://podminky.urs.cz/item/CS_URS_2025_01/766622131</t>
  </si>
  <si>
    <t>0,6*1,65 "ON01"</t>
  </si>
  <si>
    <t>0,85*1,1 "ON02"</t>
  </si>
  <si>
    <t>71</t>
  </si>
  <si>
    <t>61140051</t>
  </si>
  <si>
    <t>okno plastové otevíravé/sklopné dvojsklo přes plochu 1m2 do v 1,5m</t>
  </si>
  <si>
    <t>1865228709</t>
  </si>
  <si>
    <t>72</t>
  </si>
  <si>
    <t>766622132</t>
  </si>
  <si>
    <t>Montáž oken plastových včetně montáže rámu plochy přes 1 m2 otevíravých do zdiva, výšky přes 1,5 do 2,5 m</t>
  </si>
  <si>
    <t>-530386270</t>
  </si>
  <si>
    <t>https://podminky.urs.cz/item/CS_URS_2025_01/766622132</t>
  </si>
  <si>
    <t>0,85*2 "ON03"</t>
  </si>
  <si>
    <t>73</t>
  </si>
  <si>
    <t>61140053</t>
  </si>
  <si>
    <t>okno plastové otevíravé/sklopné dvojsklo přes plochu 1m2 v 1,5-2,5m</t>
  </si>
  <si>
    <t>1090736157</t>
  </si>
  <si>
    <t>74</t>
  </si>
  <si>
    <t>766660001</t>
  </si>
  <si>
    <t>Montáž dveřních křídel dřevěných nebo plastových otevíravých do ocelové zárubně povrchově upravených jednokřídlových, šířky do 800 mm</t>
  </si>
  <si>
    <t>-302994244</t>
  </si>
  <si>
    <t>https://podminky.urs.cz/item/CS_URS_2025_01/766660001</t>
  </si>
  <si>
    <t>75</t>
  </si>
  <si>
    <t>61162085</t>
  </si>
  <si>
    <t>dveře jednokřídlé dřevotřískové povrch laminátový plné 700x1970-2100mm</t>
  </si>
  <si>
    <t>1143562835</t>
  </si>
  <si>
    <t>76</t>
  </si>
  <si>
    <t>766660903</t>
  </si>
  <si>
    <t>Výměna dveřních křídel dřevěných nebo plastových otevíravých v ocelové zárubni povrchově upravených jednokřídlových, šířky do 800 mm</t>
  </si>
  <si>
    <t>-1386644986</t>
  </si>
  <si>
    <t>https://podminky.urs.cz/item/CS_URS_2025_01/766660903</t>
  </si>
  <si>
    <t>77</t>
  </si>
  <si>
    <t>61162084</t>
  </si>
  <si>
    <t>dveře jednokřídlé dřevotřískové povrch laminátový plné 600x1970-2100mm</t>
  </si>
  <si>
    <t>1601525915</t>
  </si>
  <si>
    <t>78</t>
  </si>
  <si>
    <t>61162092</t>
  </si>
  <si>
    <t>dveře jednokřídlé dřevotřískové povrch laminátový částečně prosklené 800x1970-2100mm</t>
  </si>
  <si>
    <t>1844637572</t>
  </si>
  <si>
    <t>79</t>
  </si>
  <si>
    <t>766660904</t>
  </si>
  <si>
    <t>Výměna dveřních křídel dřevěných nebo plastových otevíravých v ocelové zárubni povrchově upravených jednokřídlových, šířky přes 800 mm</t>
  </si>
  <si>
    <t>-259522545</t>
  </si>
  <si>
    <t>https://podminky.urs.cz/item/CS_URS_2025_01/766660904</t>
  </si>
  <si>
    <t>80</t>
  </si>
  <si>
    <t>61162087</t>
  </si>
  <si>
    <t>dveře jednokřídlé dřevotřískové povrch laminátový plné 900x1970-2100mm</t>
  </si>
  <si>
    <t>1296137323</t>
  </si>
  <si>
    <t>81</t>
  </si>
  <si>
    <t>766811239-R</t>
  </si>
  <si>
    <t>Montáž kuchyňských linek dl. 3,6m (spodní i horní skřínky, dřez s baterií včetně připojení)</t>
  </si>
  <si>
    <t>bm</t>
  </si>
  <si>
    <t>1588718155</t>
  </si>
  <si>
    <t>82</t>
  </si>
  <si>
    <t>998766102</t>
  </si>
  <si>
    <t>Přesun hmot pro konstrukce truhlářské stanovený z hmotnosti přesunovaného materiálu vodorovná dopravní vzdálenost do 50 m základní v objektech výšky přes 6 do 12 m</t>
  </si>
  <si>
    <t>-296175254</t>
  </si>
  <si>
    <t>https://podminky.urs.cz/item/CS_URS_2025_01/998766102</t>
  </si>
  <si>
    <t>771</t>
  </si>
  <si>
    <t>Podlahy z dlaždic</t>
  </si>
  <si>
    <t>83</t>
  </si>
  <si>
    <t>771121011</t>
  </si>
  <si>
    <t>Příprava podkladu před provedením dlažby nátěr penetrační na podlahu</t>
  </si>
  <si>
    <t>1224607594</t>
  </si>
  <si>
    <t>https://podminky.urs.cz/item/CS_URS_2025_01/771121011</t>
  </si>
  <si>
    <t>84</t>
  </si>
  <si>
    <t>771151014</t>
  </si>
  <si>
    <t>Příprava podkladu před provedením dlažby samonivelační stěrka min. pevnosti 20 MPa, tloušťky přes 8 do 10 mm</t>
  </si>
  <si>
    <t>-1756131639</t>
  </si>
  <si>
    <t>https://podminky.urs.cz/item/CS_URS_2025_01/771151014</t>
  </si>
  <si>
    <t>85</t>
  </si>
  <si>
    <t>771573810</t>
  </si>
  <si>
    <t>Demontáž podlah z dlaždic keramických lepených</t>
  </si>
  <si>
    <t>-955152917</t>
  </si>
  <si>
    <t>https://podminky.urs.cz/item/CS_URS_2025_01/771573810</t>
  </si>
  <si>
    <t>1,5 "1.04 Kuchyň"</t>
  </si>
  <si>
    <t>86</t>
  </si>
  <si>
    <t>771574436</t>
  </si>
  <si>
    <t>Montáž podlah z dlaždic keramických lepených cementovým flexibilním lepidlem reliéfních nebo z dekorů, tloušťky do 10 mm přes 9 do 12 ks/m2</t>
  </si>
  <si>
    <t>588075705</t>
  </si>
  <si>
    <t>https://podminky.urs.cz/item/CS_URS_2025_01/771574436</t>
  </si>
  <si>
    <t>87</t>
  </si>
  <si>
    <t>59761132</t>
  </si>
  <si>
    <t>dlažba keramická slinutá protiskluzná R10/A povrch reliéfní/matný tl do 10mm přes 9 do 12ks/m2</t>
  </si>
  <si>
    <t>-882697557</t>
  </si>
  <si>
    <t>5,66*1,15 'Přepočtené koeficientem množství</t>
  </si>
  <si>
    <t>88</t>
  </si>
  <si>
    <t>771577211</t>
  </si>
  <si>
    <t>Montáž podlah z dlaždic keramických lepených cementovým flexibilním lepidlem Příplatek k cenám za plochu do 5 m2 jednotlivě</t>
  </si>
  <si>
    <t>-1732667715</t>
  </si>
  <si>
    <t>https://podminky.urs.cz/item/CS_URS_2025_01/771577211</t>
  </si>
  <si>
    <t>89</t>
  </si>
  <si>
    <t>771591112</t>
  </si>
  <si>
    <t>Izolace podlahy pod dlažbu nátěrem nebo stěrkou ve dvou vrstvách</t>
  </si>
  <si>
    <t>-1474670121</t>
  </si>
  <si>
    <t>https://podminky.urs.cz/item/CS_URS_2025_01/771591112</t>
  </si>
  <si>
    <t>90</t>
  </si>
  <si>
    <t>771591115</t>
  </si>
  <si>
    <t>Podlahy - dokončovací práce spárování silikonem</t>
  </si>
  <si>
    <t>-1009296215</t>
  </si>
  <si>
    <t>https://podminky.urs.cz/item/CS_URS_2025_01/771591115</t>
  </si>
  <si>
    <t>91</t>
  </si>
  <si>
    <t>771591264</t>
  </si>
  <si>
    <t>Izolace podlahy pod dlažbu těsnícími izolačními pásy mezi podlahou a stěnu</t>
  </si>
  <si>
    <t>-2074668244</t>
  </si>
  <si>
    <t>https://podminky.urs.cz/item/CS_URS_2025_01/771591264</t>
  </si>
  <si>
    <t>92</t>
  </si>
  <si>
    <t>998771102</t>
  </si>
  <si>
    <t>Přesun hmot pro podlahy z dlaždic stanovený z hmotnosti přesunovaného materiálu vodorovná dopravní vzdálenost do 50 m základní v objektech výšky přes 6 do 12 m</t>
  </si>
  <si>
    <t>-1646361182</t>
  </si>
  <si>
    <t>https://podminky.urs.cz/item/CS_URS_2025_01/998771102</t>
  </si>
  <si>
    <t>776</t>
  </si>
  <si>
    <t>Podlahy povlakové</t>
  </si>
  <si>
    <t>93</t>
  </si>
  <si>
    <t>776201812</t>
  </si>
  <si>
    <t>Demontáž povlakových podlahovin lepených ručně s podložkou</t>
  </si>
  <si>
    <t>959681510</t>
  </si>
  <si>
    <t>https://podminky.urs.cz/item/CS_URS_2025_01/776201812</t>
  </si>
  <si>
    <t>94</t>
  </si>
  <si>
    <t>776221111</t>
  </si>
  <si>
    <t>Montáž podlahovin z PVC lepením standardním lepidlem z pásů</t>
  </si>
  <si>
    <t>-1904731221</t>
  </si>
  <si>
    <t>https://podminky.urs.cz/item/CS_URS_2025_01/776221111</t>
  </si>
  <si>
    <t>95</t>
  </si>
  <si>
    <t>28411018</t>
  </si>
  <si>
    <t>podlahovina vinylová heterogenní akustická třída zátěže 34/42, hořlavost Bfl S1, nášlapná vrstva 0,70mm tl 2,60mm</t>
  </si>
  <si>
    <t>-1281993469</t>
  </si>
  <si>
    <t>80,71*1,1 'Přepočtené koeficientem množství</t>
  </si>
  <si>
    <t>96</t>
  </si>
  <si>
    <t>776421111</t>
  </si>
  <si>
    <t>Montáž lišt obvodových lepených</t>
  </si>
  <si>
    <t>-1943746816</t>
  </si>
  <si>
    <t>https://podminky.urs.cz/item/CS_URS_2025_01/776421111</t>
  </si>
  <si>
    <t>5,8+4,37+0,7+0,6+0,8+1,8+0,8+0,6+0,7+5,8+5,8+4,188+5,8+4,188+5,16+1,5+1,385+1,4+0,76+1,4+3,45+2,3+1,5+1,8+1,3+1+0,32+3,22+1,5+3,05+1,5</t>
  </si>
  <si>
    <t>97</t>
  </si>
  <si>
    <t>28342166</t>
  </si>
  <si>
    <t>lišta podlahová PVC zakončovací</t>
  </si>
  <si>
    <t>383819794</t>
  </si>
  <si>
    <t>74,491*1,02 'Přepočtené koeficientem množství</t>
  </si>
  <si>
    <t>98</t>
  </si>
  <si>
    <t>998776102</t>
  </si>
  <si>
    <t>Přesun hmot pro podlahy povlakové stanovený z hmotnosti přesunovaného materiálu vodorovná dopravní vzdálenost do 50 m základní v objektech výšky přes 6 do 12 m</t>
  </si>
  <si>
    <t>1548570428</t>
  </si>
  <si>
    <t>https://podminky.urs.cz/item/CS_URS_2025_01/998776102</t>
  </si>
  <si>
    <t>781</t>
  </si>
  <si>
    <t>Dokončovací práce - obklady</t>
  </si>
  <si>
    <t>99</t>
  </si>
  <si>
    <t>781121011</t>
  </si>
  <si>
    <t>Příprava podkladu před provedením obkladu nátěr penetrační na stěnu</t>
  </si>
  <si>
    <t>-434689469</t>
  </si>
  <si>
    <t>https://podminky.urs.cz/item/CS_URS_2025_01/781121011</t>
  </si>
  <si>
    <t>(1,5+2+2,3+2+0,1)*2 "1.05 Koupelna"</t>
  </si>
  <si>
    <t>(1,185+0,9+1,185)*2 "1.07 WC"</t>
  </si>
  <si>
    <t>100</t>
  </si>
  <si>
    <t>781131112</t>
  </si>
  <si>
    <t>Izolace stěny pod obklad izolace nátěrem nebo stěrkou ve dvou vrstvách</t>
  </si>
  <si>
    <t>450308982</t>
  </si>
  <si>
    <t>https://podminky.urs.cz/item/CS_URS_2025_01/781131112</t>
  </si>
  <si>
    <t>101</t>
  </si>
  <si>
    <t>781131232</t>
  </si>
  <si>
    <t>Izolace stěny pod obklad izolace těsnícími izolačními pásy pro styčné nebo dilatační spáry</t>
  </si>
  <si>
    <t>-2075673673</t>
  </si>
  <si>
    <t>https://podminky.urs.cz/item/CS_URS_2025_01/781131232</t>
  </si>
  <si>
    <t>2*8</t>
  </si>
  <si>
    <t>102</t>
  </si>
  <si>
    <t>781151031</t>
  </si>
  <si>
    <t>Příprava podkladu před provedením obkladu celoplošné vyrovnání podkladu stěrkou, tloušťky 3 mm</t>
  </si>
  <si>
    <t>-758652850</t>
  </si>
  <si>
    <t>https://podminky.urs.cz/item/CS_URS_2025_01/781151031</t>
  </si>
  <si>
    <t>103</t>
  </si>
  <si>
    <t>781472216</t>
  </si>
  <si>
    <t>Montáž keramických obkladů stěn lepených cementovým flexibilním lepidlem hladkých přes 9 do 12 ks/m2</t>
  </si>
  <si>
    <t>132553577</t>
  </si>
  <si>
    <t>https://podminky.urs.cz/item/CS_URS_2025_01/781472216</t>
  </si>
  <si>
    <t>3,6*0,9 "1.04 Kuchyň"</t>
  </si>
  <si>
    <t>104</t>
  </si>
  <si>
    <t>59761701</t>
  </si>
  <si>
    <t>obklad keramický nemrazuvzdorný povrch hladký/lesklý tl do 10mm přes 12 do 19ks/m2</t>
  </si>
  <si>
    <t>-720997689</t>
  </si>
  <si>
    <t>25,58*1,1 'Přepočtené koeficientem množství</t>
  </si>
  <si>
    <t>105</t>
  </si>
  <si>
    <t>781473810</t>
  </si>
  <si>
    <t>Demontáž obkladů z dlaždic keramických lepených</t>
  </si>
  <si>
    <t>62725035</t>
  </si>
  <si>
    <t>https://podminky.urs.cz/item/CS_URS_2025_01/781473810</t>
  </si>
  <si>
    <t>106</t>
  </si>
  <si>
    <t>998781102</t>
  </si>
  <si>
    <t>Přesun hmot pro obklady keramické stanovený z hmotnosti přesunovaného materiálu vodorovná dopravní vzdálenost do 50 m základní v objektech výšky přes 6 do 12 m</t>
  </si>
  <si>
    <t>-1469262648</t>
  </si>
  <si>
    <t>https://podminky.urs.cz/item/CS_URS_2025_01/998781102</t>
  </si>
  <si>
    <t>783</t>
  </si>
  <si>
    <t>Dokončovací práce - nátěry</t>
  </si>
  <si>
    <t>107</t>
  </si>
  <si>
    <t>783301303</t>
  </si>
  <si>
    <t>Příprava podkladu zámečnických konstrukcí před provedením nátěru odrezivění odrezovačem bezoplachovým</t>
  </si>
  <si>
    <t>442536289</t>
  </si>
  <si>
    <t>https://podminky.urs.cz/item/CS_URS_2025_01/783301303</t>
  </si>
  <si>
    <t>108</t>
  </si>
  <si>
    <t>783314201</t>
  </si>
  <si>
    <t>Základní antikorozní nátěr zámečnických konstrukcí jednonásobný syntetický standardní</t>
  </si>
  <si>
    <t>-1971679285</t>
  </si>
  <si>
    <t>https://podminky.urs.cz/item/CS_URS_2025_01/783314201</t>
  </si>
  <si>
    <t>1,5*6</t>
  </si>
  <si>
    <t>109</t>
  </si>
  <si>
    <t>783315101</t>
  </si>
  <si>
    <t>Mezinátěr zámečnických konstrukcí jednonásobný syntetický standardní</t>
  </si>
  <si>
    <t>-1988541871</t>
  </si>
  <si>
    <t>https://podminky.urs.cz/item/CS_URS_2025_01/783315101</t>
  </si>
  <si>
    <t>110</t>
  </si>
  <si>
    <t>783317101</t>
  </si>
  <si>
    <t>Krycí nátěr (email) zámečnických konstrukcí jednonásobný syntetický standardní</t>
  </si>
  <si>
    <t>-1578710868</t>
  </si>
  <si>
    <t>https://podminky.urs.cz/item/CS_URS_2025_01/783317101</t>
  </si>
  <si>
    <t>784</t>
  </si>
  <si>
    <t>Dokončovací práce - malby a tapety</t>
  </si>
  <si>
    <t>111</t>
  </si>
  <si>
    <t>784131013</t>
  </si>
  <si>
    <t>Odstranění tapet lepených výšky do 3,80 m s makulaturou stěn</t>
  </si>
  <si>
    <t>688583060</t>
  </si>
  <si>
    <t>https://podminky.urs.cz/item/CS_URS_2025_01/784131013</t>
  </si>
  <si>
    <t>(1,4+0,76+1,4+2+1,6+5,16)*2,5</t>
  </si>
  <si>
    <t>112</t>
  </si>
  <si>
    <t>784171001</t>
  </si>
  <si>
    <t>Olepování vnitřních ploch (materiál ve specifikaci) včetně pozdějšího odlepení páskou nebo fólií v místnostech výšky do 3,80 m</t>
  </si>
  <si>
    <t>1601631712</t>
  </si>
  <si>
    <t>https://podminky.urs.cz/item/CS_URS_2025_01/784171001</t>
  </si>
  <si>
    <t>113</t>
  </si>
  <si>
    <t>58124833</t>
  </si>
  <si>
    <t>páska pro malířské potřeby maskovací krepová 19mmx50m</t>
  </si>
  <si>
    <t>-602038578</t>
  </si>
  <si>
    <t>120*1,05 'Přepočtené koeficientem množství</t>
  </si>
  <si>
    <t>114</t>
  </si>
  <si>
    <t>784181111</t>
  </si>
  <si>
    <t>Penetrace podkladu jednonásobná základní silikátová bezbarvá v místnostech výšky do 3,80 m</t>
  </si>
  <si>
    <t>-1682809235</t>
  </si>
  <si>
    <t>https://podminky.urs.cz/item/CS_URS_2025_01/784181111</t>
  </si>
  <si>
    <t>115</t>
  </si>
  <si>
    <t>784211111</t>
  </si>
  <si>
    <t>Malby z malířských směsí oděruvzdorných za mokra dvojnásobné, bílé za mokra oděruvzdorné velmi dobře v místnostech výšky do 3,80 m</t>
  </si>
  <si>
    <t>-79076689</t>
  </si>
  <si>
    <t>https://podminky.urs.cz/item/CS_URS_2025_01/784211111</t>
  </si>
  <si>
    <t>Práce a dodávky M</t>
  </si>
  <si>
    <t>58-M</t>
  </si>
  <si>
    <t>Revize vyhrazených technických zařízení</t>
  </si>
  <si>
    <t>116</t>
  </si>
  <si>
    <t>580507208</t>
  </si>
  <si>
    <t>Plynové kotle do 50 kW uvedení kotle do provozu</t>
  </si>
  <si>
    <t>1947433968</t>
  </si>
  <si>
    <t>https://podminky.urs.cz/item/CS_URS_2025_01/580507208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</si>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</sst>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0271045" TargetMode="External" /><Relationship Id="rId2" Type="http://schemas.openxmlformats.org/officeDocument/2006/relationships/hyperlink" Target="https://podminky.urs.cz/item/CS_URS_2025_01/611325417" TargetMode="External" /><Relationship Id="rId3" Type="http://schemas.openxmlformats.org/officeDocument/2006/relationships/hyperlink" Target="https://podminky.urs.cz/item/CS_URS_2025_01/612325417" TargetMode="External" /><Relationship Id="rId4" Type="http://schemas.openxmlformats.org/officeDocument/2006/relationships/hyperlink" Target="https://podminky.urs.cz/item/CS_URS_2025_01/631312141" TargetMode="External" /><Relationship Id="rId5" Type="http://schemas.openxmlformats.org/officeDocument/2006/relationships/hyperlink" Target="https://podminky.urs.cz/item/CS_URS_2024_02/949101111" TargetMode="External" /><Relationship Id="rId6" Type="http://schemas.openxmlformats.org/officeDocument/2006/relationships/hyperlink" Target="https://podminky.urs.cz/item/CS_URS_2024_02/997013001" TargetMode="External" /><Relationship Id="rId7" Type="http://schemas.openxmlformats.org/officeDocument/2006/relationships/hyperlink" Target="https://podminky.urs.cz/item/CS_URS_2024_02/997013111" TargetMode="External" /><Relationship Id="rId8" Type="http://schemas.openxmlformats.org/officeDocument/2006/relationships/hyperlink" Target="https://podminky.urs.cz/item/CS_URS_2024_02/997013501" TargetMode="External" /><Relationship Id="rId9" Type="http://schemas.openxmlformats.org/officeDocument/2006/relationships/hyperlink" Target="https://podminky.urs.cz/item/CS_URS_2024_02/997013509" TargetMode="External" /><Relationship Id="rId10" Type="http://schemas.openxmlformats.org/officeDocument/2006/relationships/hyperlink" Target="https://podminky.urs.cz/item/CS_URS_2024_02/997013871" TargetMode="External" /><Relationship Id="rId11" Type="http://schemas.openxmlformats.org/officeDocument/2006/relationships/hyperlink" Target="https://podminky.urs.cz/item/CS_URS_2025_01/998011002" TargetMode="External" /><Relationship Id="rId12" Type="http://schemas.openxmlformats.org/officeDocument/2006/relationships/hyperlink" Target="https://podminky.urs.cz/item/CS_URS_2024_02/721910912" TargetMode="External" /><Relationship Id="rId13" Type="http://schemas.openxmlformats.org/officeDocument/2006/relationships/hyperlink" Target="https://podminky.urs.cz/item/CS_URS_2025_01/998721102" TargetMode="External" /><Relationship Id="rId14" Type="http://schemas.openxmlformats.org/officeDocument/2006/relationships/hyperlink" Target="https://podminky.urs.cz/item/CS_URS_2025_01/722174912" TargetMode="External" /><Relationship Id="rId15" Type="http://schemas.openxmlformats.org/officeDocument/2006/relationships/hyperlink" Target="https://podminky.urs.cz/item/CS_URS_2025_01/722190901" TargetMode="External" /><Relationship Id="rId16" Type="http://schemas.openxmlformats.org/officeDocument/2006/relationships/hyperlink" Target="https://podminky.urs.cz/item/CS_URS_2025_01/722249121" TargetMode="External" /><Relationship Id="rId17" Type="http://schemas.openxmlformats.org/officeDocument/2006/relationships/hyperlink" Target="https://podminky.urs.cz/item/CS_URS_2025_01/722249122" TargetMode="External" /><Relationship Id="rId18" Type="http://schemas.openxmlformats.org/officeDocument/2006/relationships/hyperlink" Target="https://podminky.urs.cz/item/CS_URS_2025_01/998722102" TargetMode="External" /><Relationship Id="rId19" Type="http://schemas.openxmlformats.org/officeDocument/2006/relationships/hyperlink" Target="https://podminky.urs.cz/item/CS_URS_2024_02/725110811" TargetMode="External" /><Relationship Id="rId20" Type="http://schemas.openxmlformats.org/officeDocument/2006/relationships/hyperlink" Target="https://podminky.urs.cz/item/CS_URS_2024_02/725112002" TargetMode="External" /><Relationship Id="rId21" Type="http://schemas.openxmlformats.org/officeDocument/2006/relationships/hyperlink" Target="https://podminky.urs.cz/item/CS_URS_2024_02/725210821" TargetMode="External" /><Relationship Id="rId22" Type="http://schemas.openxmlformats.org/officeDocument/2006/relationships/hyperlink" Target="https://podminky.urs.cz/item/CS_URS_2024_02/725211604" TargetMode="External" /><Relationship Id="rId23" Type="http://schemas.openxmlformats.org/officeDocument/2006/relationships/hyperlink" Target="https://podminky.urs.cz/item/CS_URS_2025_01/725211701" TargetMode="External" /><Relationship Id="rId24" Type="http://schemas.openxmlformats.org/officeDocument/2006/relationships/hyperlink" Target="https://podminky.urs.cz/item/CS_URS_2025_01/725220842" TargetMode="External" /><Relationship Id="rId25" Type="http://schemas.openxmlformats.org/officeDocument/2006/relationships/hyperlink" Target="https://podminky.urs.cz/item/CS_URS_2024_02/725222116" TargetMode="External" /><Relationship Id="rId26" Type="http://schemas.openxmlformats.org/officeDocument/2006/relationships/hyperlink" Target="https://podminky.urs.cz/item/CS_URS_2024_02/725530823" TargetMode="External" /><Relationship Id="rId27" Type="http://schemas.openxmlformats.org/officeDocument/2006/relationships/hyperlink" Target="https://podminky.urs.cz/item/CS_URS_2024_02/725822613" TargetMode="External" /><Relationship Id="rId28" Type="http://schemas.openxmlformats.org/officeDocument/2006/relationships/hyperlink" Target="https://podminky.urs.cz/item/CS_URS_2024_02/725831312" TargetMode="External" /><Relationship Id="rId29" Type="http://schemas.openxmlformats.org/officeDocument/2006/relationships/hyperlink" Target="https://podminky.urs.cz/item/CS_URS_2025_01/998725102" TargetMode="External" /><Relationship Id="rId30" Type="http://schemas.openxmlformats.org/officeDocument/2006/relationships/hyperlink" Target="https://podminky.urs.cz/item/CS_URS_2025_01/731200813" TargetMode="External" /><Relationship Id="rId31" Type="http://schemas.openxmlformats.org/officeDocument/2006/relationships/hyperlink" Target="https://podminky.urs.cz/item/CS_URS_2025_01/731244302" TargetMode="External" /><Relationship Id="rId32" Type="http://schemas.openxmlformats.org/officeDocument/2006/relationships/hyperlink" Target="https://podminky.urs.cz/item/CS_URS_2025_01/998731102" TargetMode="External" /><Relationship Id="rId33" Type="http://schemas.openxmlformats.org/officeDocument/2006/relationships/hyperlink" Target="https://podminky.urs.cz/item/CS_URS_2025_01/733110806" TargetMode="External" /><Relationship Id="rId34" Type="http://schemas.openxmlformats.org/officeDocument/2006/relationships/hyperlink" Target="https://podminky.urs.cz/item/CS_URS_2025_01/733222302" TargetMode="External" /><Relationship Id="rId35" Type="http://schemas.openxmlformats.org/officeDocument/2006/relationships/hyperlink" Target="https://podminky.urs.cz/item/CS_URS_2025_01/733291101" TargetMode="External" /><Relationship Id="rId36" Type="http://schemas.openxmlformats.org/officeDocument/2006/relationships/hyperlink" Target="https://podminky.urs.cz/item/CS_URS_2025_01/733811211" TargetMode="External" /><Relationship Id="rId37" Type="http://schemas.openxmlformats.org/officeDocument/2006/relationships/hyperlink" Target="https://podminky.urs.cz/item/CS_URS_2025_01/998733102" TargetMode="External" /><Relationship Id="rId38" Type="http://schemas.openxmlformats.org/officeDocument/2006/relationships/hyperlink" Target="https://podminky.urs.cz/item/CS_URS_2025_01/734222812" TargetMode="External" /><Relationship Id="rId39" Type="http://schemas.openxmlformats.org/officeDocument/2006/relationships/hyperlink" Target="https://podminky.urs.cz/item/CS_URS_2025_01/998734102" TargetMode="External" /><Relationship Id="rId40" Type="http://schemas.openxmlformats.org/officeDocument/2006/relationships/hyperlink" Target="https://podminky.urs.cz/item/CS_URS_2025_01/735000912" TargetMode="External" /><Relationship Id="rId41" Type="http://schemas.openxmlformats.org/officeDocument/2006/relationships/hyperlink" Target="https://podminky.urs.cz/item/CS_URS_2025_01/735160143" TargetMode="External" /><Relationship Id="rId42" Type="http://schemas.openxmlformats.org/officeDocument/2006/relationships/hyperlink" Target="https://podminky.urs.cz/item/CS_URS_2025_01/735191903" TargetMode="External" /><Relationship Id="rId43" Type="http://schemas.openxmlformats.org/officeDocument/2006/relationships/hyperlink" Target="https://podminky.urs.cz/item/CS_URS_2025_01/735191910" TargetMode="External" /><Relationship Id="rId44" Type="http://schemas.openxmlformats.org/officeDocument/2006/relationships/hyperlink" Target="https://podminky.urs.cz/item/CS_URS_2025_01/735192924" TargetMode="External" /><Relationship Id="rId45" Type="http://schemas.openxmlformats.org/officeDocument/2006/relationships/hyperlink" Target="https://podminky.urs.cz/item/CS_URS_2025_01/735192932" TargetMode="External" /><Relationship Id="rId46" Type="http://schemas.openxmlformats.org/officeDocument/2006/relationships/hyperlink" Target="https://podminky.urs.cz/item/CS_URS_2025_01/735494811" TargetMode="External" /><Relationship Id="rId47" Type="http://schemas.openxmlformats.org/officeDocument/2006/relationships/hyperlink" Target="https://podminky.urs.cz/item/CS_URS_2025_01/998735102" TargetMode="External" /><Relationship Id="rId48" Type="http://schemas.openxmlformats.org/officeDocument/2006/relationships/hyperlink" Target="https://podminky.urs.cz/item/CS_URS_2024_02/741372022" TargetMode="External" /><Relationship Id="rId49" Type="http://schemas.openxmlformats.org/officeDocument/2006/relationships/hyperlink" Target="https://podminky.urs.cz/item/CS_URS_2024_02/741372062" TargetMode="External" /><Relationship Id="rId50" Type="http://schemas.openxmlformats.org/officeDocument/2006/relationships/hyperlink" Target="https://podminky.urs.cz/item/CS_URS_2025_01/741810001" TargetMode="External" /><Relationship Id="rId51" Type="http://schemas.openxmlformats.org/officeDocument/2006/relationships/hyperlink" Target="https://podminky.urs.cz/item/CS_URS_2024_02/741853911-R" TargetMode="External" /><Relationship Id="rId52" Type="http://schemas.openxmlformats.org/officeDocument/2006/relationships/hyperlink" Target="https://podminky.urs.cz/item/CS_URS_2025_01/998741102" TargetMode="External" /><Relationship Id="rId53" Type="http://schemas.openxmlformats.org/officeDocument/2006/relationships/hyperlink" Target="https://podminky.urs.cz/item/CS_URS_2025_01/762523953" TargetMode="External" /><Relationship Id="rId54" Type="http://schemas.openxmlformats.org/officeDocument/2006/relationships/hyperlink" Target="https://podminky.urs.cz/item/CS_URS_2025_01/766111820" TargetMode="External" /><Relationship Id="rId55" Type="http://schemas.openxmlformats.org/officeDocument/2006/relationships/hyperlink" Target="https://podminky.urs.cz/item/CS_URS_2025_01/766112820" TargetMode="External" /><Relationship Id="rId56" Type="http://schemas.openxmlformats.org/officeDocument/2006/relationships/hyperlink" Target="https://podminky.urs.cz/item/CS_URS_2025_01/766411821" TargetMode="External" /><Relationship Id="rId57" Type="http://schemas.openxmlformats.org/officeDocument/2006/relationships/hyperlink" Target="https://podminky.urs.cz/item/CS_URS_2025_01/766622131" TargetMode="External" /><Relationship Id="rId58" Type="http://schemas.openxmlformats.org/officeDocument/2006/relationships/hyperlink" Target="https://podminky.urs.cz/item/CS_URS_2025_01/766622132" TargetMode="External" /><Relationship Id="rId59" Type="http://schemas.openxmlformats.org/officeDocument/2006/relationships/hyperlink" Target="https://podminky.urs.cz/item/CS_URS_2025_01/766660001" TargetMode="External" /><Relationship Id="rId60" Type="http://schemas.openxmlformats.org/officeDocument/2006/relationships/hyperlink" Target="https://podminky.urs.cz/item/CS_URS_2025_01/766660903" TargetMode="External" /><Relationship Id="rId61" Type="http://schemas.openxmlformats.org/officeDocument/2006/relationships/hyperlink" Target="https://podminky.urs.cz/item/CS_URS_2025_01/766660904" TargetMode="External" /><Relationship Id="rId62" Type="http://schemas.openxmlformats.org/officeDocument/2006/relationships/hyperlink" Target="https://podminky.urs.cz/item/CS_URS_2025_01/998766102" TargetMode="External" /><Relationship Id="rId63" Type="http://schemas.openxmlformats.org/officeDocument/2006/relationships/hyperlink" Target="https://podminky.urs.cz/item/CS_URS_2025_01/771121011" TargetMode="External" /><Relationship Id="rId64" Type="http://schemas.openxmlformats.org/officeDocument/2006/relationships/hyperlink" Target="https://podminky.urs.cz/item/CS_URS_2025_01/771151014" TargetMode="External" /><Relationship Id="rId65" Type="http://schemas.openxmlformats.org/officeDocument/2006/relationships/hyperlink" Target="https://podminky.urs.cz/item/CS_URS_2025_01/771573810" TargetMode="External" /><Relationship Id="rId66" Type="http://schemas.openxmlformats.org/officeDocument/2006/relationships/hyperlink" Target="https://podminky.urs.cz/item/CS_URS_2025_01/771574436" TargetMode="External" /><Relationship Id="rId67" Type="http://schemas.openxmlformats.org/officeDocument/2006/relationships/hyperlink" Target="https://podminky.urs.cz/item/CS_URS_2025_01/771577211" TargetMode="External" /><Relationship Id="rId68" Type="http://schemas.openxmlformats.org/officeDocument/2006/relationships/hyperlink" Target="https://podminky.urs.cz/item/CS_URS_2025_01/771591112" TargetMode="External" /><Relationship Id="rId69" Type="http://schemas.openxmlformats.org/officeDocument/2006/relationships/hyperlink" Target="https://podminky.urs.cz/item/CS_URS_2025_01/771591115" TargetMode="External" /><Relationship Id="rId70" Type="http://schemas.openxmlformats.org/officeDocument/2006/relationships/hyperlink" Target="https://podminky.urs.cz/item/CS_URS_2025_01/771591264" TargetMode="External" /><Relationship Id="rId71" Type="http://schemas.openxmlformats.org/officeDocument/2006/relationships/hyperlink" Target="https://podminky.urs.cz/item/CS_URS_2025_01/998771102" TargetMode="External" /><Relationship Id="rId72" Type="http://schemas.openxmlformats.org/officeDocument/2006/relationships/hyperlink" Target="https://podminky.urs.cz/item/CS_URS_2025_01/776201812" TargetMode="External" /><Relationship Id="rId73" Type="http://schemas.openxmlformats.org/officeDocument/2006/relationships/hyperlink" Target="https://podminky.urs.cz/item/CS_URS_2025_01/776221111" TargetMode="External" /><Relationship Id="rId74" Type="http://schemas.openxmlformats.org/officeDocument/2006/relationships/hyperlink" Target="https://podminky.urs.cz/item/CS_URS_2025_01/776421111" TargetMode="External" /><Relationship Id="rId75" Type="http://schemas.openxmlformats.org/officeDocument/2006/relationships/hyperlink" Target="https://podminky.urs.cz/item/CS_URS_2025_01/998776102" TargetMode="External" /><Relationship Id="rId76" Type="http://schemas.openxmlformats.org/officeDocument/2006/relationships/hyperlink" Target="https://podminky.urs.cz/item/CS_URS_2025_01/781121011" TargetMode="External" /><Relationship Id="rId77" Type="http://schemas.openxmlformats.org/officeDocument/2006/relationships/hyperlink" Target="https://podminky.urs.cz/item/CS_URS_2025_01/781131112" TargetMode="External" /><Relationship Id="rId78" Type="http://schemas.openxmlformats.org/officeDocument/2006/relationships/hyperlink" Target="https://podminky.urs.cz/item/CS_URS_2025_01/781131232" TargetMode="External" /><Relationship Id="rId79" Type="http://schemas.openxmlformats.org/officeDocument/2006/relationships/hyperlink" Target="https://podminky.urs.cz/item/CS_URS_2025_01/781151031" TargetMode="External" /><Relationship Id="rId80" Type="http://schemas.openxmlformats.org/officeDocument/2006/relationships/hyperlink" Target="https://podminky.urs.cz/item/CS_URS_2025_01/781472216" TargetMode="External" /><Relationship Id="rId81" Type="http://schemas.openxmlformats.org/officeDocument/2006/relationships/hyperlink" Target="https://podminky.urs.cz/item/CS_URS_2025_01/781473810" TargetMode="External" /><Relationship Id="rId82" Type="http://schemas.openxmlformats.org/officeDocument/2006/relationships/hyperlink" Target="https://podminky.urs.cz/item/CS_URS_2025_01/998781102" TargetMode="External" /><Relationship Id="rId83" Type="http://schemas.openxmlformats.org/officeDocument/2006/relationships/hyperlink" Target="https://podminky.urs.cz/item/CS_URS_2025_01/783301303" TargetMode="External" /><Relationship Id="rId84" Type="http://schemas.openxmlformats.org/officeDocument/2006/relationships/hyperlink" Target="https://podminky.urs.cz/item/CS_URS_2025_01/783314201" TargetMode="External" /><Relationship Id="rId85" Type="http://schemas.openxmlformats.org/officeDocument/2006/relationships/hyperlink" Target="https://podminky.urs.cz/item/CS_URS_2025_01/783315101" TargetMode="External" /><Relationship Id="rId86" Type="http://schemas.openxmlformats.org/officeDocument/2006/relationships/hyperlink" Target="https://podminky.urs.cz/item/CS_URS_2025_01/783317101" TargetMode="External" /><Relationship Id="rId87" Type="http://schemas.openxmlformats.org/officeDocument/2006/relationships/hyperlink" Target="https://podminky.urs.cz/item/CS_URS_2025_01/784131013" TargetMode="External" /><Relationship Id="rId88" Type="http://schemas.openxmlformats.org/officeDocument/2006/relationships/hyperlink" Target="https://podminky.urs.cz/item/CS_URS_2025_01/784171001" TargetMode="External" /><Relationship Id="rId89" Type="http://schemas.openxmlformats.org/officeDocument/2006/relationships/hyperlink" Target="https://podminky.urs.cz/item/CS_URS_2025_01/784181111" TargetMode="External" /><Relationship Id="rId90" Type="http://schemas.openxmlformats.org/officeDocument/2006/relationships/hyperlink" Target="https://podminky.urs.cz/item/CS_URS_2025_01/784211111" TargetMode="External" /><Relationship Id="rId91" Type="http://schemas.openxmlformats.org/officeDocument/2006/relationships/hyperlink" Target="https://podminky.urs.cz/item/CS_URS_2025_01/580507208" TargetMode="External" /><Relationship Id="rId9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37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37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41</v>
      </c>
      <c r="AO17" s="23"/>
      <c r="AP17" s="23"/>
      <c r="AQ17" s="23"/>
      <c r="AR17" s="21"/>
      <c r="BE17" s="32"/>
      <c r="BS17" s="18" t="s">
        <v>42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41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50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51</v>
      </c>
      <c r="E29" s="49"/>
      <c r="F29" s="33" t="s">
        <v>52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58</v>
      </c>
      <c r="U35" s="56"/>
      <c r="V35" s="56"/>
      <c r="W35" s="56"/>
      <c r="X35" s="58" t="s">
        <v>59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60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2025_06_06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BYTU Č.6, TOVÁRNÍ 49, DOMAŽLICE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Tovární 49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6. 6. 2025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Domažlice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>Bc. Baštář Jakub</v>
      </c>
      <c r="AN49" s="66"/>
      <c r="AO49" s="66"/>
      <c r="AP49" s="66"/>
      <c r="AQ49" s="42"/>
      <c r="AR49" s="46"/>
      <c r="AS49" s="76" t="s">
        <v>61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43</v>
      </c>
      <c r="AJ50" s="42"/>
      <c r="AK50" s="42"/>
      <c r="AL50" s="42"/>
      <c r="AM50" s="75" t="str">
        <f>IF(E20="","",E20)</f>
        <v>Baštář Jakub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62</v>
      </c>
      <c r="D52" s="89"/>
      <c r="E52" s="89"/>
      <c r="F52" s="89"/>
      <c r="G52" s="89"/>
      <c r="H52" s="90"/>
      <c r="I52" s="91" t="s">
        <v>63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64</v>
      </c>
      <c r="AH52" s="89"/>
      <c r="AI52" s="89"/>
      <c r="AJ52" s="89"/>
      <c r="AK52" s="89"/>
      <c r="AL52" s="89"/>
      <c r="AM52" s="89"/>
      <c r="AN52" s="91" t="s">
        <v>65</v>
      </c>
      <c r="AO52" s="89"/>
      <c r="AP52" s="89"/>
      <c r="AQ52" s="93" t="s">
        <v>66</v>
      </c>
      <c r="AR52" s="46"/>
      <c r="AS52" s="94" t="s">
        <v>67</v>
      </c>
      <c r="AT52" s="95" t="s">
        <v>68</v>
      </c>
      <c r="AU52" s="95" t="s">
        <v>69</v>
      </c>
      <c r="AV52" s="95" t="s">
        <v>70</v>
      </c>
      <c r="AW52" s="95" t="s">
        <v>71</v>
      </c>
      <c r="AX52" s="95" t="s">
        <v>72</v>
      </c>
      <c r="AY52" s="95" t="s">
        <v>73</v>
      </c>
      <c r="AZ52" s="95" t="s">
        <v>74</v>
      </c>
      <c r="BA52" s="95" t="s">
        <v>75</v>
      </c>
      <c r="BB52" s="95" t="s">
        <v>76</v>
      </c>
      <c r="BC52" s="95" t="s">
        <v>77</v>
      </c>
      <c r="BD52" s="96" t="s">
        <v>78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41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80</v>
      </c>
      <c r="BT54" s="111" t="s">
        <v>81</v>
      </c>
      <c r="BV54" s="111" t="s">
        <v>82</v>
      </c>
      <c r="BW54" s="111" t="s">
        <v>5</v>
      </c>
      <c r="BX54" s="111" t="s">
        <v>83</v>
      </c>
      <c r="CL54" s="111" t="s">
        <v>19</v>
      </c>
    </row>
    <row r="55" s="7" customFormat="1" ht="24.75" customHeight="1">
      <c r="A55" s="112" t="s">
        <v>84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'2025_06_06 - MODERNIZACE 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85</v>
      </c>
      <c r="AR55" s="119"/>
      <c r="AS55" s="120">
        <v>0</v>
      </c>
      <c r="AT55" s="121">
        <f>ROUND(SUM(AV55:AW55),2)</f>
        <v>0</v>
      </c>
      <c r="AU55" s="122">
        <f>'2025_06_06 - MODERNIZACE ...'!P97</f>
        <v>0</v>
      </c>
      <c r="AV55" s="121">
        <f>'2025_06_06 - MODERNIZACE ...'!J31</f>
        <v>0</v>
      </c>
      <c r="AW55" s="121">
        <f>'2025_06_06 - MODERNIZACE ...'!J32</f>
        <v>0</v>
      </c>
      <c r="AX55" s="121">
        <f>'2025_06_06 - MODERNIZACE ...'!J33</f>
        <v>0</v>
      </c>
      <c r="AY55" s="121">
        <f>'2025_06_06 - MODERNIZACE ...'!J34</f>
        <v>0</v>
      </c>
      <c r="AZ55" s="121">
        <f>'2025_06_06 - MODERNIZACE ...'!F31</f>
        <v>0</v>
      </c>
      <c r="BA55" s="121">
        <f>'2025_06_06 - MODERNIZACE ...'!F32</f>
        <v>0</v>
      </c>
      <c r="BB55" s="121">
        <f>'2025_06_06 - MODERNIZACE ...'!F33</f>
        <v>0</v>
      </c>
      <c r="BC55" s="121">
        <f>'2025_06_06 - MODERNIZACE ...'!F34</f>
        <v>0</v>
      </c>
      <c r="BD55" s="123">
        <f>'2025_06_06 - MODERNIZACE ...'!F35</f>
        <v>0</v>
      </c>
      <c r="BE55" s="7"/>
      <c r="BT55" s="124" t="s">
        <v>86</v>
      </c>
      <c r="BU55" s="124" t="s">
        <v>87</v>
      </c>
      <c r="BV55" s="124" t="s">
        <v>82</v>
      </c>
      <c r="BW55" s="124" t="s">
        <v>5</v>
      </c>
      <c r="BX55" s="124" t="s">
        <v>83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9yYWb79enVz4s5nna1q14i/yuM7dC+jy4q1MJYofvzw+Cnao/nwsgk8ISSO4BxqnU5RPCLup5+ivnqjMAg83WQ==" hashValue="wZKgFN8oDxYkJPdhRQ8f/PHdskfByyACaUkLUudcGGoihrn3RxDIGjpiNvui101RSINDkmczh8U4rF9b/3wXX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_06_06 - MODERNIZACE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86</v>
      </c>
    </row>
    <row r="4" s="1" customFormat="1" ht="24.96" customHeight="1">
      <c r="B4" s="21"/>
      <c r="D4" s="127" t="s">
        <v>88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21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22</v>
      </c>
      <c r="E10" s="40"/>
      <c r="F10" s="132" t="s">
        <v>23</v>
      </c>
      <c r="G10" s="40"/>
      <c r="H10" s="40"/>
      <c r="I10" s="129" t="s">
        <v>24</v>
      </c>
      <c r="J10" s="133" t="str">
        <f>'Rekapitulace stavby'!AN8</f>
        <v>6. 6. 2025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21.84" customHeight="1">
      <c r="A11" s="40"/>
      <c r="B11" s="46"/>
      <c r="C11" s="40"/>
      <c r="D11" s="134" t="s">
        <v>26</v>
      </c>
      <c r="E11" s="40"/>
      <c r="F11" s="135" t="s">
        <v>27</v>
      </c>
      <c r="G11" s="40"/>
      <c r="H11" s="40"/>
      <c r="I11" s="134" t="s">
        <v>28</v>
      </c>
      <c r="J11" s="135" t="s">
        <v>29</v>
      </c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30</v>
      </c>
      <c r="E12" s="40"/>
      <c r="F12" s="40"/>
      <c r="G12" s="40"/>
      <c r="H12" s="40"/>
      <c r="I12" s="129" t="s">
        <v>31</v>
      </c>
      <c r="J12" s="132" t="s">
        <v>32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33</v>
      </c>
      <c r="F13" s="40"/>
      <c r="G13" s="40"/>
      <c r="H13" s="40"/>
      <c r="I13" s="129" t="s">
        <v>34</v>
      </c>
      <c r="J13" s="132" t="s">
        <v>35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36</v>
      </c>
      <c r="E15" s="40"/>
      <c r="F15" s="40"/>
      <c r="G15" s="40"/>
      <c r="H15" s="40"/>
      <c r="I15" s="129" t="s">
        <v>31</v>
      </c>
      <c r="J15" s="34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4" t="str">
        <f>'Rekapitulace stavby'!E14</f>
        <v>Vyplň údaj</v>
      </c>
      <c r="F16" s="132"/>
      <c r="G16" s="132"/>
      <c r="H16" s="132"/>
      <c r="I16" s="129" t="s">
        <v>34</v>
      </c>
      <c r="J16" s="34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38</v>
      </c>
      <c r="E18" s="40"/>
      <c r="F18" s="40"/>
      <c r="G18" s="40"/>
      <c r="H18" s="40"/>
      <c r="I18" s="129" t="s">
        <v>31</v>
      </c>
      <c r="J18" s="132" t="s">
        <v>39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40</v>
      </c>
      <c r="F19" s="40"/>
      <c r="G19" s="40"/>
      <c r="H19" s="40"/>
      <c r="I19" s="129" t="s">
        <v>34</v>
      </c>
      <c r="J19" s="132" t="s">
        <v>41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43</v>
      </c>
      <c r="E21" s="40"/>
      <c r="F21" s="40"/>
      <c r="G21" s="40"/>
      <c r="H21" s="40"/>
      <c r="I21" s="129" t="s">
        <v>31</v>
      </c>
      <c r="J21" s="132" t="s">
        <v>39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44</v>
      </c>
      <c r="F22" s="40"/>
      <c r="G22" s="40"/>
      <c r="H22" s="40"/>
      <c r="I22" s="129" t="s">
        <v>34</v>
      </c>
      <c r="J22" s="132" t="s">
        <v>41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45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6"/>
      <c r="B25" s="137"/>
      <c r="C25" s="136"/>
      <c r="D25" s="136"/>
      <c r="E25" s="138" t="s">
        <v>46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40"/>
      <c r="E27" s="140"/>
      <c r="F27" s="140"/>
      <c r="G27" s="140"/>
      <c r="H27" s="140"/>
      <c r="I27" s="140"/>
      <c r="J27" s="140"/>
      <c r="K27" s="140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41" t="s">
        <v>47</v>
      </c>
      <c r="E28" s="40"/>
      <c r="F28" s="40"/>
      <c r="G28" s="40"/>
      <c r="H28" s="40"/>
      <c r="I28" s="40"/>
      <c r="J28" s="142">
        <f>ROUND(J97,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3" t="s">
        <v>49</v>
      </c>
      <c r="G30" s="40"/>
      <c r="H30" s="40"/>
      <c r="I30" s="143" t="s">
        <v>48</v>
      </c>
      <c r="J30" s="143" t="s">
        <v>50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4" t="s">
        <v>51</v>
      </c>
      <c r="E31" s="129" t="s">
        <v>52</v>
      </c>
      <c r="F31" s="145">
        <f>ROUND((SUM(BE97:BE422)),  2)</f>
        <v>0</v>
      </c>
      <c r="G31" s="40"/>
      <c r="H31" s="40"/>
      <c r="I31" s="146">
        <v>0.20999999999999999</v>
      </c>
      <c r="J31" s="145">
        <f>ROUND(((SUM(BE97:BE422))*I31),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53</v>
      </c>
      <c r="F32" s="145">
        <f>ROUND((SUM(BF97:BF422)),  2)</f>
        <v>0</v>
      </c>
      <c r="G32" s="40"/>
      <c r="H32" s="40"/>
      <c r="I32" s="146">
        <v>0.12</v>
      </c>
      <c r="J32" s="145">
        <f>ROUND(((SUM(BF97:BF422))*I32),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54</v>
      </c>
      <c r="F33" s="145">
        <f>ROUND((SUM(BG97:BG422)),  2)</f>
        <v>0</v>
      </c>
      <c r="G33" s="40"/>
      <c r="H33" s="40"/>
      <c r="I33" s="146">
        <v>0.20999999999999999</v>
      </c>
      <c r="J33" s="145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55</v>
      </c>
      <c r="F34" s="145">
        <f>ROUND((SUM(BH97:BH422)),  2)</f>
        <v>0</v>
      </c>
      <c r="G34" s="40"/>
      <c r="H34" s="40"/>
      <c r="I34" s="146">
        <v>0.12</v>
      </c>
      <c r="J34" s="145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56</v>
      </c>
      <c r="F35" s="145">
        <f>ROUND((SUM(BI97:BI422)),  2)</f>
        <v>0</v>
      </c>
      <c r="G35" s="40"/>
      <c r="H35" s="40"/>
      <c r="I35" s="146">
        <v>0</v>
      </c>
      <c r="J35" s="145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7"/>
      <c r="D37" s="148" t="s">
        <v>57</v>
      </c>
      <c r="E37" s="149"/>
      <c r="F37" s="149"/>
      <c r="G37" s="150" t="s">
        <v>58</v>
      </c>
      <c r="H37" s="151" t="s">
        <v>59</v>
      </c>
      <c r="I37" s="149"/>
      <c r="J37" s="152">
        <f>SUM(J28:J35)</f>
        <v>0</v>
      </c>
      <c r="K37" s="153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4"/>
      <c r="C38" s="155"/>
      <c r="D38" s="155"/>
      <c r="E38" s="155"/>
      <c r="F38" s="155"/>
      <c r="G38" s="155"/>
      <c r="H38" s="155"/>
      <c r="I38" s="155"/>
      <c r="J38" s="155"/>
      <c r="K38" s="155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4" t="s">
        <v>89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3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MODERNIZACE BYTU Č.6, TOVÁRNÍ 49, DOMAŽLICE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3" t="s">
        <v>22</v>
      </c>
      <c r="D48" s="42"/>
      <c r="E48" s="42"/>
      <c r="F48" s="28" t="str">
        <f>F10</f>
        <v>Tovární 49</v>
      </c>
      <c r="G48" s="42"/>
      <c r="H48" s="42"/>
      <c r="I48" s="33" t="s">
        <v>24</v>
      </c>
      <c r="J48" s="74" t="str">
        <f>IF(J10="","",J10)</f>
        <v>6. 6. 2025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3" t="s">
        <v>30</v>
      </c>
      <c r="D50" s="42"/>
      <c r="E50" s="42"/>
      <c r="F50" s="28" t="str">
        <f>E13</f>
        <v>Město Domažlice</v>
      </c>
      <c r="G50" s="42"/>
      <c r="H50" s="42"/>
      <c r="I50" s="33" t="s">
        <v>38</v>
      </c>
      <c r="J50" s="38" t="str">
        <f>E19</f>
        <v>Bc. Baštář Jakub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3" t="s">
        <v>36</v>
      </c>
      <c r="D51" s="42"/>
      <c r="E51" s="42"/>
      <c r="F51" s="28" t="str">
        <f>IF(E16="","",E16)</f>
        <v>Vyplň údaj</v>
      </c>
      <c r="G51" s="42"/>
      <c r="H51" s="42"/>
      <c r="I51" s="33" t="s">
        <v>43</v>
      </c>
      <c r="J51" s="38" t="str">
        <f>E22</f>
        <v>Baštář Jakub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8" t="s">
        <v>90</v>
      </c>
      <c r="D53" s="159"/>
      <c r="E53" s="159"/>
      <c r="F53" s="159"/>
      <c r="G53" s="159"/>
      <c r="H53" s="159"/>
      <c r="I53" s="159"/>
      <c r="J53" s="160" t="s">
        <v>91</v>
      </c>
      <c r="K53" s="159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61" t="s">
        <v>79</v>
      </c>
      <c r="D55" s="42"/>
      <c r="E55" s="42"/>
      <c r="F55" s="42"/>
      <c r="G55" s="42"/>
      <c r="H55" s="42"/>
      <c r="I55" s="42"/>
      <c r="J55" s="104">
        <f>J97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8" t="s">
        <v>92</v>
      </c>
    </row>
    <row r="56" s="9" customFormat="1" ht="24.96" customHeight="1">
      <c r="A56" s="9"/>
      <c r="B56" s="162"/>
      <c r="C56" s="163"/>
      <c r="D56" s="164" t="s">
        <v>93</v>
      </c>
      <c r="E56" s="165"/>
      <c r="F56" s="165"/>
      <c r="G56" s="165"/>
      <c r="H56" s="165"/>
      <c r="I56" s="165"/>
      <c r="J56" s="166">
        <f>J98</f>
        <v>0</v>
      </c>
      <c r="K56" s="163"/>
      <c r="L56" s="167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8"/>
      <c r="C57" s="169"/>
      <c r="D57" s="170" t="s">
        <v>94</v>
      </c>
      <c r="E57" s="171"/>
      <c r="F57" s="171"/>
      <c r="G57" s="171"/>
      <c r="H57" s="171"/>
      <c r="I57" s="171"/>
      <c r="J57" s="172">
        <f>J99</f>
        <v>0</v>
      </c>
      <c r="K57" s="169"/>
      <c r="L57" s="17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8"/>
      <c r="C58" s="169"/>
      <c r="D58" s="170" t="s">
        <v>95</v>
      </c>
      <c r="E58" s="171"/>
      <c r="F58" s="171"/>
      <c r="G58" s="171"/>
      <c r="H58" s="171"/>
      <c r="I58" s="171"/>
      <c r="J58" s="172">
        <f>J103</f>
        <v>0</v>
      </c>
      <c r="K58" s="169"/>
      <c r="L58" s="17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8"/>
      <c r="C59" s="169"/>
      <c r="D59" s="170" t="s">
        <v>96</v>
      </c>
      <c r="E59" s="171"/>
      <c r="F59" s="171"/>
      <c r="G59" s="171"/>
      <c r="H59" s="171"/>
      <c r="I59" s="171"/>
      <c r="J59" s="172">
        <f>J120</f>
        <v>0</v>
      </c>
      <c r="K59" s="169"/>
      <c r="L59" s="17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8"/>
      <c r="C60" s="169"/>
      <c r="D60" s="170" t="s">
        <v>97</v>
      </c>
      <c r="E60" s="171"/>
      <c r="F60" s="171"/>
      <c r="G60" s="171"/>
      <c r="H60" s="171"/>
      <c r="I60" s="171"/>
      <c r="J60" s="172">
        <f>J123</f>
        <v>0</v>
      </c>
      <c r="K60" s="169"/>
      <c r="L60" s="17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8"/>
      <c r="C61" s="169"/>
      <c r="D61" s="170" t="s">
        <v>98</v>
      </c>
      <c r="E61" s="171"/>
      <c r="F61" s="171"/>
      <c r="G61" s="171"/>
      <c r="H61" s="171"/>
      <c r="I61" s="171"/>
      <c r="J61" s="172">
        <f>J134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2"/>
      <c r="C62" s="163"/>
      <c r="D62" s="164" t="s">
        <v>99</v>
      </c>
      <c r="E62" s="165"/>
      <c r="F62" s="165"/>
      <c r="G62" s="165"/>
      <c r="H62" s="165"/>
      <c r="I62" s="165"/>
      <c r="J62" s="166">
        <f>J137</f>
        <v>0</v>
      </c>
      <c r="K62" s="163"/>
      <c r="L62" s="167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8"/>
      <c r="C63" s="169"/>
      <c r="D63" s="170" t="s">
        <v>100</v>
      </c>
      <c r="E63" s="171"/>
      <c r="F63" s="171"/>
      <c r="G63" s="171"/>
      <c r="H63" s="171"/>
      <c r="I63" s="171"/>
      <c r="J63" s="172">
        <f>J138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101</v>
      </c>
      <c r="E64" s="171"/>
      <c r="F64" s="171"/>
      <c r="G64" s="171"/>
      <c r="H64" s="171"/>
      <c r="I64" s="171"/>
      <c r="J64" s="172">
        <f>J144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102</v>
      </c>
      <c r="E65" s="171"/>
      <c r="F65" s="171"/>
      <c r="G65" s="171"/>
      <c r="H65" s="171"/>
      <c r="I65" s="171"/>
      <c r="J65" s="172">
        <f>J159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8"/>
      <c r="C66" s="169"/>
      <c r="D66" s="170" t="s">
        <v>103</v>
      </c>
      <c r="E66" s="171"/>
      <c r="F66" s="171"/>
      <c r="G66" s="171"/>
      <c r="H66" s="171"/>
      <c r="I66" s="171"/>
      <c r="J66" s="172">
        <f>J182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8"/>
      <c r="C67" s="169"/>
      <c r="D67" s="170" t="s">
        <v>104</v>
      </c>
      <c r="E67" s="171"/>
      <c r="F67" s="171"/>
      <c r="G67" s="171"/>
      <c r="H67" s="171"/>
      <c r="I67" s="171"/>
      <c r="J67" s="172">
        <f>J194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105</v>
      </c>
      <c r="E68" s="171"/>
      <c r="F68" s="171"/>
      <c r="G68" s="171"/>
      <c r="H68" s="171"/>
      <c r="I68" s="171"/>
      <c r="J68" s="172">
        <f>J206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106</v>
      </c>
      <c r="E69" s="171"/>
      <c r="F69" s="171"/>
      <c r="G69" s="171"/>
      <c r="H69" s="171"/>
      <c r="I69" s="171"/>
      <c r="J69" s="172">
        <f>J211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8"/>
      <c r="C70" s="169"/>
      <c r="D70" s="170" t="s">
        <v>107</v>
      </c>
      <c r="E70" s="171"/>
      <c r="F70" s="171"/>
      <c r="G70" s="171"/>
      <c r="H70" s="171"/>
      <c r="I70" s="171"/>
      <c r="J70" s="172">
        <f>J234</f>
        <v>0</v>
      </c>
      <c r="K70" s="169"/>
      <c r="L70" s="17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8"/>
      <c r="C71" s="169"/>
      <c r="D71" s="170" t="s">
        <v>108</v>
      </c>
      <c r="E71" s="171"/>
      <c r="F71" s="171"/>
      <c r="G71" s="171"/>
      <c r="H71" s="171"/>
      <c r="I71" s="171"/>
      <c r="J71" s="172">
        <f>J251</f>
        <v>0</v>
      </c>
      <c r="K71" s="169"/>
      <c r="L71" s="17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8"/>
      <c r="C72" s="169"/>
      <c r="D72" s="170" t="s">
        <v>109</v>
      </c>
      <c r="E72" s="171"/>
      <c r="F72" s="171"/>
      <c r="G72" s="171"/>
      <c r="H72" s="171"/>
      <c r="I72" s="171"/>
      <c r="J72" s="172">
        <f>J256</f>
        <v>0</v>
      </c>
      <c r="K72" s="169"/>
      <c r="L72" s="17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8"/>
      <c r="C73" s="169"/>
      <c r="D73" s="170" t="s">
        <v>110</v>
      </c>
      <c r="E73" s="171"/>
      <c r="F73" s="171"/>
      <c r="G73" s="171"/>
      <c r="H73" s="171"/>
      <c r="I73" s="171"/>
      <c r="J73" s="172">
        <f>J289</f>
        <v>0</v>
      </c>
      <c r="K73" s="169"/>
      <c r="L73" s="17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8"/>
      <c r="C74" s="169"/>
      <c r="D74" s="170" t="s">
        <v>111</v>
      </c>
      <c r="E74" s="171"/>
      <c r="F74" s="171"/>
      <c r="G74" s="171"/>
      <c r="H74" s="171"/>
      <c r="I74" s="171"/>
      <c r="J74" s="172">
        <f>J324</f>
        <v>0</v>
      </c>
      <c r="K74" s="169"/>
      <c r="L74" s="17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8"/>
      <c r="C75" s="169"/>
      <c r="D75" s="170" t="s">
        <v>112</v>
      </c>
      <c r="E75" s="171"/>
      <c r="F75" s="171"/>
      <c r="G75" s="171"/>
      <c r="H75" s="171"/>
      <c r="I75" s="171"/>
      <c r="J75" s="172">
        <f>J350</f>
        <v>0</v>
      </c>
      <c r="K75" s="169"/>
      <c r="L75" s="17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8"/>
      <c r="C76" s="169"/>
      <c r="D76" s="170" t="s">
        <v>113</v>
      </c>
      <c r="E76" s="171"/>
      <c r="F76" s="171"/>
      <c r="G76" s="171"/>
      <c r="H76" s="171"/>
      <c r="I76" s="171"/>
      <c r="J76" s="172">
        <f>J379</f>
        <v>0</v>
      </c>
      <c r="K76" s="169"/>
      <c r="L76" s="17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8"/>
      <c r="C77" s="169"/>
      <c r="D77" s="170" t="s">
        <v>114</v>
      </c>
      <c r="E77" s="171"/>
      <c r="F77" s="171"/>
      <c r="G77" s="171"/>
      <c r="H77" s="171"/>
      <c r="I77" s="171"/>
      <c r="J77" s="172">
        <f>J389</f>
        <v>0</v>
      </c>
      <c r="K77" s="169"/>
      <c r="L77" s="17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62"/>
      <c r="C78" s="163"/>
      <c r="D78" s="164" t="s">
        <v>115</v>
      </c>
      <c r="E78" s="165"/>
      <c r="F78" s="165"/>
      <c r="G78" s="165"/>
      <c r="H78" s="165"/>
      <c r="I78" s="165"/>
      <c r="J78" s="166">
        <f>J419</f>
        <v>0</v>
      </c>
      <c r="K78" s="163"/>
      <c r="L78" s="167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68"/>
      <c r="C79" s="169"/>
      <c r="D79" s="170" t="s">
        <v>116</v>
      </c>
      <c r="E79" s="171"/>
      <c r="F79" s="171"/>
      <c r="G79" s="171"/>
      <c r="H79" s="171"/>
      <c r="I79" s="171"/>
      <c r="J79" s="172">
        <f>J420</f>
        <v>0</v>
      </c>
      <c r="K79" s="169"/>
      <c r="L79" s="17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4" t="s">
        <v>117</v>
      </c>
      <c r="D86" s="42"/>
      <c r="E86" s="42"/>
      <c r="F86" s="42"/>
      <c r="G86" s="42"/>
      <c r="H86" s="42"/>
      <c r="I86" s="42"/>
      <c r="J86" s="42"/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</v>
      </c>
      <c r="D88" s="42"/>
      <c r="E88" s="42"/>
      <c r="F88" s="42"/>
      <c r="G88" s="42"/>
      <c r="H88" s="42"/>
      <c r="I88" s="42"/>
      <c r="J88" s="42"/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E7</f>
        <v>MODERNIZACE BYTU Č.6, TOVÁRNÍ 49, DOMAŽLICE</v>
      </c>
      <c r="F89" s="42"/>
      <c r="G89" s="42"/>
      <c r="H89" s="42"/>
      <c r="I89" s="42"/>
      <c r="J89" s="42"/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F10</f>
        <v>Tovární 49</v>
      </c>
      <c r="G91" s="42"/>
      <c r="H91" s="42"/>
      <c r="I91" s="33" t="s">
        <v>24</v>
      </c>
      <c r="J91" s="74" t="str">
        <f>IF(J10="","",J10)</f>
        <v>6. 6. 2025</v>
      </c>
      <c r="K91" s="42"/>
      <c r="L91" s="13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E13</f>
        <v>Město Domažlice</v>
      </c>
      <c r="G93" s="42"/>
      <c r="H93" s="42"/>
      <c r="I93" s="33" t="s">
        <v>38</v>
      </c>
      <c r="J93" s="38" t="str">
        <f>E19</f>
        <v>Bc. Baštář Jakub</v>
      </c>
      <c r="K93" s="42"/>
      <c r="L93" s="13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36</v>
      </c>
      <c r="D94" s="42"/>
      <c r="E94" s="42"/>
      <c r="F94" s="28" t="str">
        <f>IF(E16="","",E16)</f>
        <v>Vyplň údaj</v>
      </c>
      <c r="G94" s="42"/>
      <c r="H94" s="42"/>
      <c r="I94" s="33" t="s">
        <v>43</v>
      </c>
      <c r="J94" s="38" t="str">
        <f>E22</f>
        <v>Baštář Jakub</v>
      </c>
      <c r="K94" s="42"/>
      <c r="L94" s="13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74"/>
      <c r="B96" s="175"/>
      <c r="C96" s="176" t="s">
        <v>118</v>
      </c>
      <c r="D96" s="177" t="s">
        <v>66</v>
      </c>
      <c r="E96" s="177" t="s">
        <v>62</v>
      </c>
      <c r="F96" s="177" t="s">
        <v>63</v>
      </c>
      <c r="G96" s="177" t="s">
        <v>119</v>
      </c>
      <c r="H96" s="177" t="s">
        <v>120</v>
      </c>
      <c r="I96" s="177" t="s">
        <v>121</v>
      </c>
      <c r="J96" s="177" t="s">
        <v>91</v>
      </c>
      <c r="K96" s="178" t="s">
        <v>122</v>
      </c>
      <c r="L96" s="179"/>
      <c r="M96" s="94" t="s">
        <v>41</v>
      </c>
      <c r="N96" s="95" t="s">
        <v>51</v>
      </c>
      <c r="O96" s="95" t="s">
        <v>123</v>
      </c>
      <c r="P96" s="95" t="s">
        <v>124</v>
      </c>
      <c r="Q96" s="95" t="s">
        <v>125</v>
      </c>
      <c r="R96" s="95" t="s">
        <v>126</v>
      </c>
      <c r="S96" s="95" t="s">
        <v>127</v>
      </c>
      <c r="T96" s="96" t="s">
        <v>128</v>
      </c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</row>
    <row r="97" s="2" customFormat="1" ht="22.8" customHeight="1">
      <c r="A97" s="40"/>
      <c r="B97" s="41"/>
      <c r="C97" s="101" t="s">
        <v>129</v>
      </c>
      <c r="D97" s="42"/>
      <c r="E97" s="42"/>
      <c r="F97" s="42"/>
      <c r="G97" s="42"/>
      <c r="H97" s="42"/>
      <c r="I97" s="42"/>
      <c r="J97" s="180">
        <f>BK97</f>
        <v>0</v>
      </c>
      <c r="K97" s="42"/>
      <c r="L97" s="46"/>
      <c r="M97" s="97"/>
      <c r="N97" s="181"/>
      <c r="O97" s="98"/>
      <c r="P97" s="182">
        <f>P98+P137+P419</f>
        <v>0</v>
      </c>
      <c r="Q97" s="98"/>
      <c r="R97" s="182">
        <f>R98+R137+R419</f>
        <v>8.9923803600000021</v>
      </c>
      <c r="S97" s="98"/>
      <c r="T97" s="183">
        <f>T98+T137+T419</f>
        <v>16.15502064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80</v>
      </c>
      <c r="AU97" s="18" t="s">
        <v>92</v>
      </c>
      <c r="BK97" s="184">
        <f>BK98+BK137+BK419</f>
        <v>0</v>
      </c>
    </row>
    <row r="98" s="12" customFormat="1" ht="25.92" customHeight="1">
      <c r="A98" s="12"/>
      <c r="B98" s="185"/>
      <c r="C98" s="186"/>
      <c r="D98" s="187" t="s">
        <v>80</v>
      </c>
      <c r="E98" s="188" t="s">
        <v>130</v>
      </c>
      <c r="F98" s="188" t="s">
        <v>131</v>
      </c>
      <c r="G98" s="186"/>
      <c r="H98" s="186"/>
      <c r="I98" s="189"/>
      <c r="J98" s="190">
        <f>BK98</f>
        <v>0</v>
      </c>
      <c r="K98" s="186"/>
      <c r="L98" s="191"/>
      <c r="M98" s="192"/>
      <c r="N98" s="193"/>
      <c r="O98" s="193"/>
      <c r="P98" s="194">
        <f>P99+P103+P120+P123+P134</f>
        <v>0</v>
      </c>
      <c r="Q98" s="193"/>
      <c r="R98" s="194">
        <f>R99+R103+R120+R123+R134</f>
        <v>6.9970976400000007</v>
      </c>
      <c r="S98" s="193"/>
      <c r="T98" s="195">
        <f>T99+T103+T120+T123+T134</f>
        <v>13.488000000000001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6" t="s">
        <v>86</v>
      </c>
      <c r="AT98" s="197" t="s">
        <v>80</v>
      </c>
      <c r="AU98" s="197" t="s">
        <v>81</v>
      </c>
      <c r="AY98" s="196" t="s">
        <v>132</v>
      </c>
      <c r="BK98" s="198">
        <f>BK99+BK103+BK120+BK123+BK134</f>
        <v>0</v>
      </c>
    </row>
    <row r="99" s="12" customFormat="1" ht="22.8" customHeight="1">
      <c r="A99" s="12"/>
      <c r="B99" s="185"/>
      <c r="C99" s="186"/>
      <c r="D99" s="187" t="s">
        <v>80</v>
      </c>
      <c r="E99" s="199" t="s">
        <v>133</v>
      </c>
      <c r="F99" s="199" t="s">
        <v>134</v>
      </c>
      <c r="G99" s="186"/>
      <c r="H99" s="186"/>
      <c r="I99" s="189"/>
      <c r="J99" s="200">
        <f>BK99</f>
        <v>0</v>
      </c>
      <c r="K99" s="186"/>
      <c r="L99" s="191"/>
      <c r="M99" s="192"/>
      <c r="N99" s="193"/>
      <c r="O99" s="193"/>
      <c r="P99" s="194">
        <f>SUM(P100:P102)</f>
        <v>0</v>
      </c>
      <c r="Q99" s="193"/>
      <c r="R99" s="194">
        <f>SUM(R100:R102)</f>
        <v>0.090299400000000002</v>
      </c>
      <c r="S99" s="193"/>
      <c r="T99" s="195">
        <f>SUM(T100:T102)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6" t="s">
        <v>86</v>
      </c>
      <c r="AT99" s="197" t="s">
        <v>80</v>
      </c>
      <c r="AU99" s="197" t="s">
        <v>86</v>
      </c>
      <c r="AY99" s="196" t="s">
        <v>132</v>
      </c>
      <c r="BK99" s="198">
        <f>SUM(BK100:BK102)</f>
        <v>0</v>
      </c>
    </row>
    <row r="100" s="2" customFormat="1" ht="24.15" customHeight="1">
      <c r="A100" s="40"/>
      <c r="B100" s="41"/>
      <c r="C100" s="201" t="s">
        <v>86</v>
      </c>
      <c r="D100" s="201" t="s">
        <v>135</v>
      </c>
      <c r="E100" s="202" t="s">
        <v>136</v>
      </c>
      <c r="F100" s="203" t="s">
        <v>137</v>
      </c>
      <c r="G100" s="204" t="s">
        <v>138</v>
      </c>
      <c r="H100" s="205">
        <v>1.1399999999999999</v>
      </c>
      <c r="I100" s="206"/>
      <c r="J100" s="207">
        <f>ROUND(I100*H100,2)</f>
        <v>0</v>
      </c>
      <c r="K100" s="203" t="s">
        <v>139</v>
      </c>
      <c r="L100" s="46"/>
      <c r="M100" s="208" t="s">
        <v>41</v>
      </c>
      <c r="N100" s="209" t="s">
        <v>53</v>
      </c>
      <c r="O100" s="86"/>
      <c r="P100" s="210">
        <f>O100*H100</f>
        <v>0</v>
      </c>
      <c r="Q100" s="210">
        <v>0.079210000000000003</v>
      </c>
      <c r="R100" s="210">
        <f>Q100*H100</f>
        <v>0.090299400000000002</v>
      </c>
      <c r="S100" s="210">
        <v>0</v>
      </c>
      <c r="T100" s="211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2" t="s">
        <v>140</v>
      </c>
      <c r="AT100" s="212" t="s">
        <v>135</v>
      </c>
      <c r="AU100" s="212" t="s">
        <v>141</v>
      </c>
      <c r="AY100" s="18" t="s">
        <v>132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18" t="s">
        <v>141</v>
      </c>
      <c r="BK100" s="213">
        <f>ROUND(I100*H100,2)</f>
        <v>0</v>
      </c>
      <c r="BL100" s="18" t="s">
        <v>140</v>
      </c>
      <c r="BM100" s="212" t="s">
        <v>142</v>
      </c>
    </row>
    <row r="101" s="2" customFormat="1">
      <c r="A101" s="40"/>
      <c r="B101" s="41"/>
      <c r="C101" s="42"/>
      <c r="D101" s="214" t="s">
        <v>143</v>
      </c>
      <c r="E101" s="42"/>
      <c r="F101" s="215" t="s">
        <v>144</v>
      </c>
      <c r="G101" s="42"/>
      <c r="H101" s="42"/>
      <c r="I101" s="216"/>
      <c r="J101" s="42"/>
      <c r="K101" s="42"/>
      <c r="L101" s="46"/>
      <c r="M101" s="217"/>
      <c r="N101" s="218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143</v>
      </c>
      <c r="AU101" s="18" t="s">
        <v>141</v>
      </c>
    </row>
    <row r="102" s="13" customFormat="1">
      <c r="A102" s="13"/>
      <c r="B102" s="219"/>
      <c r="C102" s="220"/>
      <c r="D102" s="221" t="s">
        <v>145</v>
      </c>
      <c r="E102" s="222" t="s">
        <v>41</v>
      </c>
      <c r="F102" s="223" t="s">
        <v>146</v>
      </c>
      <c r="G102" s="220"/>
      <c r="H102" s="224">
        <v>1.1399999999999999</v>
      </c>
      <c r="I102" s="225"/>
      <c r="J102" s="220"/>
      <c r="K102" s="220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145</v>
      </c>
      <c r="AU102" s="230" t="s">
        <v>141</v>
      </c>
      <c r="AV102" s="13" t="s">
        <v>141</v>
      </c>
      <c r="AW102" s="13" t="s">
        <v>42</v>
      </c>
      <c r="AX102" s="13" t="s">
        <v>86</v>
      </c>
      <c r="AY102" s="230" t="s">
        <v>132</v>
      </c>
    </row>
    <row r="103" s="12" customFormat="1" ht="22.8" customHeight="1">
      <c r="A103" s="12"/>
      <c r="B103" s="185"/>
      <c r="C103" s="186"/>
      <c r="D103" s="187" t="s">
        <v>80</v>
      </c>
      <c r="E103" s="199" t="s">
        <v>147</v>
      </c>
      <c r="F103" s="199" t="s">
        <v>148</v>
      </c>
      <c r="G103" s="186"/>
      <c r="H103" s="186"/>
      <c r="I103" s="189"/>
      <c r="J103" s="200">
        <f>BK103</f>
        <v>0</v>
      </c>
      <c r="K103" s="186"/>
      <c r="L103" s="191"/>
      <c r="M103" s="192"/>
      <c r="N103" s="193"/>
      <c r="O103" s="193"/>
      <c r="P103" s="194">
        <f>SUM(P104:P119)</f>
        <v>0</v>
      </c>
      <c r="Q103" s="193"/>
      <c r="R103" s="194">
        <f>SUM(R104:R119)</f>
        <v>6.9002982400000006</v>
      </c>
      <c r="S103" s="193"/>
      <c r="T103" s="195">
        <f>SUM(T104:T119)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6" t="s">
        <v>86</v>
      </c>
      <c r="AT103" s="197" t="s">
        <v>80</v>
      </c>
      <c r="AU103" s="197" t="s">
        <v>86</v>
      </c>
      <c r="AY103" s="196" t="s">
        <v>132</v>
      </c>
      <c r="BK103" s="198">
        <f>SUM(BK104:BK119)</f>
        <v>0</v>
      </c>
    </row>
    <row r="104" s="2" customFormat="1" ht="24.15" customHeight="1">
      <c r="A104" s="40"/>
      <c r="B104" s="41"/>
      <c r="C104" s="201" t="s">
        <v>141</v>
      </c>
      <c r="D104" s="201" t="s">
        <v>135</v>
      </c>
      <c r="E104" s="202" t="s">
        <v>149</v>
      </c>
      <c r="F104" s="203" t="s">
        <v>150</v>
      </c>
      <c r="G104" s="204" t="s">
        <v>138</v>
      </c>
      <c r="H104" s="205">
        <v>86.370000000000005</v>
      </c>
      <c r="I104" s="206"/>
      <c r="J104" s="207">
        <f>ROUND(I104*H104,2)</f>
        <v>0</v>
      </c>
      <c r="K104" s="203" t="s">
        <v>139</v>
      </c>
      <c r="L104" s="46"/>
      <c r="M104" s="208" t="s">
        <v>41</v>
      </c>
      <c r="N104" s="209" t="s">
        <v>53</v>
      </c>
      <c r="O104" s="86"/>
      <c r="P104" s="210">
        <f>O104*H104</f>
        <v>0</v>
      </c>
      <c r="Q104" s="210">
        <v>0.021899999999999999</v>
      </c>
      <c r="R104" s="210">
        <f>Q104*H104</f>
        <v>1.8915029999999999</v>
      </c>
      <c r="S104" s="210">
        <v>0</v>
      </c>
      <c r="T104" s="211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2" t="s">
        <v>140</v>
      </c>
      <c r="AT104" s="212" t="s">
        <v>135</v>
      </c>
      <c r="AU104" s="212" t="s">
        <v>141</v>
      </c>
      <c r="AY104" s="18" t="s">
        <v>132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18" t="s">
        <v>141</v>
      </c>
      <c r="BK104" s="213">
        <f>ROUND(I104*H104,2)</f>
        <v>0</v>
      </c>
      <c r="BL104" s="18" t="s">
        <v>140</v>
      </c>
      <c r="BM104" s="212" t="s">
        <v>151</v>
      </c>
    </row>
    <row r="105" s="2" customFormat="1">
      <c r="A105" s="40"/>
      <c r="B105" s="41"/>
      <c r="C105" s="42"/>
      <c r="D105" s="214" t="s">
        <v>143</v>
      </c>
      <c r="E105" s="42"/>
      <c r="F105" s="215" t="s">
        <v>152</v>
      </c>
      <c r="G105" s="42"/>
      <c r="H105" s="42"/>
      <c r="I105" s="216"/>
      <c r="J105" s="42"/>
      <c r="K105" s="42"/>
      <c r="L105" s="46"/>
      <c r="M105" s="217"/>
      <c r="N105" s="218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143</v>
      </c>
      <c r="AU105" s="18" t="s">
        <v>141</v>
      </c>
    </row>
    <row r="106" s="13" customFormat="1">
      <c r="A106" s="13"/>
      <c r="B106" s="219"/>
      <c r="C106" s="220"/>
      <c r="D106" s="221" t="s">
        <v>145</v>
      </c>
      <c r="E106" s="222" t="s">
        <v>41</v>
      </c>
      <c r="F106" s="223" t="s">
        <v>153</v>
      </c>
      <c r="G106" s="220"/>
      <c r="H106" s="224">
        <v>9.5600000000000005</v>
      </c>
      <c r="I106" s="225"/>
      <c r="J106" s="220"/>
      <c r="K106" s="220"/>
      <c r="L106" s="226"/>
      <c r="M106" s="227"/>
      <c r="N106" s="228"/>
      <c r="O106" s="228"/>
      <c r="P106" s="228"/>
      <c r="Q106" s="228"/>
      <c r="R106" s="228"/>
      <c r="S106" s="228"/>
      <c r="T106" s="22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0" t="s">
        <v>145</v>
      </c>
      <c r="AU106" s="230" t="s">
        <v>141</v>
      </c>
      <c r="AV106" s="13" t="s">
        <v>141</v>
      </c>
      <c r="AW106" s="13" t="s">
        <v>42</v>
      </c>
      <c r="AX106" s="13" t="s">
        <v>81</v>
      </c>
      <c r="AY106" s="230" t="s">
        <v>132</v>
      </c>
    </row>
    <row r="107" s="13" customFormat="1">
      <c r="A107" s="13"/>
      <c r="B107" s="219"/>
      <c r="C107" s="220"/>
      <c r="D107" s="221" t="s">
        <v>145</v>
      </c>
      <c r="E107" s="222" t="s">
        <v>41</v>
      </c>
      <c r="F107" s="223" t="s">
        <v>154</v>
      </c>
      <c r="G107" s="220"/>
      <c r="H107" s="224">
        <v>28.449999999999999</v>
      </c>
      <c r="I107" s="225"/>
      <c r="J107" s="220"/>
      <c r="K107" s="220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145</v>
      </c>
      <c r="AU107" s="230" t="s">
        <v>141</v>
      </c>
      <c r="AV107" s="13" t="s">
        <v>141</v>
      </c>
      <c r="AW107" s="13" t="s">
        <v>42</v>
      </c>
      <c r="AX107" s="13" t="s">
        <v>81</v>
      </c>
      <c r="AY107" s="230" t="s">
        <v>132</v>
      </c>
    </row>
    <row r="108" s="13" customFormat="1">
      <c r="A108" s="13"/>
      <c r="B108" s="219"/>
      <c r="C108" s="220"/>
      <c r="D108" s="221" t="s">
        <v>145</v>
      </c>
      <c r="E108" s="222" t="s">
        <v>41</v>
      </c>
      <c r="F108" s="223" t="s">
        <v>155</v>
      </c>
      <c r="G108" s="220"/>
      <c r="H108" s="224">
        <v>24.289999999999999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145</v>
      </c>
      <c r="AU108" s="230" t="s">
        <v>141</v>
      </c>
      <c r="AV108" s="13" t="s">
        <v>141</v>
      </c>
      <c r="AW108" s="13" t="s">
        <v>42</v>
      </c>
      <c r="AX108" s="13" t="s">
        <v>81</v>
      </c>
      <c r="AY108" s="230" t="s">
        <v>132</v>
      </c>
    </row>
    <row r="109" s="13" customFormat="1">
      <c r="A109" s="13"/>
      <c r="B109" s="219"/>
      <c r="C109" s="220"/>
      <c r="D109" s="221" t="s">
        <v>145</v>
      </c>
      <c r="E109" s="222" t="s">
        <v>41</v>
      </c>
      <c r="F109" s="223" t="s">
        <v>156</v>
      </c>
      <c r="G109" s="220"/>
      <c r="H109" s="224">
        <v>14.210000000000001</v>
      </c>
      <c r="I109" s="225"/>
      <c r="J109" s="220"/>
      <c r="K109" s="220"/>
      <c r="L109" s="226"/>
      <c r="M109" s="227"/>
      <c r="N109" s="228"/>
      <c r="O109" s="228"/>
      <c r="P109" s="228"/>
      <c r="Q109" s="228"/>
      <c r="R109" s="228"/>
      <c r="S109" s="228"/>
      <c r="T109" s="22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0" t="s">
        <v>145</v>
      </c>
      <c r="AU109" s="230" t="s">
        <v>141</v>
      </c>
      <c r="AV109" s="13" t="s">
        <v>141</v>
      </c>
      <c r="AW109" s="13" t="s">
        <v>42</v>
      </c>
      <c r="AX109" s="13" t="s">
        <v>81</v>
      </c>
      <c r="AY109" s="230" t="s">
        <v>132</v>
      </c>
    </row>
    <row r="110" s="13" customFormat="1">
      <c r="A110" s="13"/>
      <c r="B110" s="219"/>
      <c r="C110" s="220"/>
      <c r="D110" s="221" t="s">
        <v>145</v>
      </c>
      <c r="E110" s="222" t="s">
        <v>41</v>
      </c>
      <c r="F110" s="223" t="s">
        <v>157</v>
      </c>
      <c r="G110" s="220"/>
      <c r="H110" s="224">
        <v>4.5999999999999996</v>
      </c>
      <c r="I110" s="225"/>
      <c r="J110" s="220"/>
      <c r="K110" s="220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145</v>
      </c>
      <c r="AU110" s="230" t="s">
        <v>141</v>
      </c>
      <c r="AV110" s="13" t="s">
        <v>141</v>
      </c>
      <c r="AW110" s="13" t="s">
        <v>42</v>
      </c>
      <c r="AX110" s="13" t="s">
        <v>81</v>
      </c>
      <c r="AY110" s="230" t="s">
        <v>132</v>
      </c>
    </row>
    <row r="111" s="13" customFormat="1">
      <c r="A111" s="13"/>
      <c r="B111" s="219"/>
      <c r="C111" s="220"/>
      <c r="D111" s="221" t="s">
        <v>145</v>
      </c>
      <c r="E111" s="222" t="s">
        <v>41</v>
      </c>
      <c r="F111" s="223" t="s">
        <v>158</v>
      </c>
      <c r="G111" s="220"/>
      <c r="H111" s="224">
        <v>4.2000000000000002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145</v>
      </c>
      <c r="AU111" s="230" t="s">
        <v>141</v>
      </c>
      <c r="AV111" s="13" t="s">
        <v>141</v>
      </c>
      <c r="AW111" s="13" t="s">
        <v>42</v>
      </c>
      <c r="AX111" s="13" t="s">
        <v>81</v>
      </c>
      <c r="AY111" s="230" t="s">
        <v>132</v>
      </c>
    </row>
    <row r="112" s="13" customFormat="1">
      <c r="A112" s="13"/>
      <c r="B112" s="219"/>
      <c r="C112" s="220"/>
      <c r="D112" s="221" t="s">
        <v>145</v>
      </c>
      <c r="E112" s="222" t="s">
        <v>41</v>
      </c>
      <c r="F112" s="223" t="s">
        <v>159</v>
      </c>
      <c r="G112" s="220"/>
      <c r="H112" s="224">
        <v>1.0600000000000001</v>
      </c>
      <c r="I112" s="225"/>
      <c r="J112" s="220"/>
      <c r="K112" s="220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145</v>
      </c>
      <c r="AU112" s="230" t="s">
        <v>141</v>
      </c>
      <c r="AV112" s="13" t="s">
        <v>141</v>
      </c>
      <c r="AW112" s="13" t="s">
        <v>42</v>
      </c>
      <c r="AX112" s="13" t="s">
        <v>81</v>
      </c>
      <c r="AY112" s="230" t="s">
        <v>132</v>
      </c>
    </row>
    <row r="113" s="14" customFormat="1">
      <c r="A113" s="14"/>
      <c r="B113" s="231"/>
      <c r="C113" s="232"/>
      <c r="D113" s="221" t="s">
        <v>145</v>
      </c>
      <c r="E113" s="233" t="s">
        <v>41</v>
      </c>
      <c r="F113" s="234" t="s">
        <v>160</v>
      </c>
      <c r="G113" s="232"/>
      <c r="H113" s="235">
        <v>86.370000000000005</v>
      </c>
      <c r="I113" s="236"/>
      <c r="J113" s="232"/>
      <c r="K113" s="232"/>
      <c r="L113" s="237"/>
      <c r="M113" s="238"/>
      <c r="N113" s="239"/>
      <c r="O113" s="239"/>
      <c r="P113" s="239"/>
      <c r="Q113" s="239"/>
      <c r="R113" s="239"/>
      <c r="S113" s="239"/>
      <c r="T113" s="24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1" t="s">
        <v>145</v>
      </c>
      <c r="AU113" s="241" t="s">
        <v>141</v>
      </c>
      <c r="AV113" s="14" t="s">
        <v>140</v>
      </c>
      <c r="AW113" s="14" t="s">
        <v>42</v>
      </c>
      <c r="AX113" s="14" t="s">
        <v>86</v>
      </c>
      <c r="AY113" s="241" t="s">
        <v>132</v>
      </c>
    </row>
    <row r="114" s="2" customFormat="1" ht="24.15" customHeight="1">
      <c r="A114" s="40"/>
      <c r="B114" s="41"/>
      <c r="C114" s="201" t="s">
        <v>133</v>
      </c>
      <c r="D114" s="201" t="s">
        <v>135</v>
      </c>
      <c r="E114" s="202" t="s">
        <v>161</v>
      </c>
      <c r="F114" s="203" t="s">
        <v>162</v>
      </c>
      <c r="G114" s="204" t="s">
        <v>138</v>
      </c>
      <c r="H114" s="205">
        <v>212.53999999999999</v>
      </c>
      <c r="I114" s="206"/>
      <c r="J114" s="207">
        <f>ROUND(I114*H114,2)</f>
        <v>0</v>
      </c>
      <c r="K114" s="203" t="s">
        <v>139</v>
      </c>
      <c r="L114" s="46"/>
      <c r="M114" s="208" t="s">
        <v>41</v>
      </c>
      <c r="N114" s="209" t="s">
        <v>53</v>
      </c>
      <c r="O114" s="86"/>
      <c r="P114" s="210">
        <f>O114*H114</f>
        <v>0</v>
      </c>
      <c r="Q114" s="210">
        <v>0.0206</v>
      </c>
      <c r="R114" s="210">
        <f>Q114*H114</f>
        <v>4.3783240000000001</v>
      </c>
      <c r="S114" s="210">
        <v>0</v>
      </c>
      <c r="T114" s="211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2" t="s">
        <v>140</v>
      </c>
      <c r="AT114" s="212" t="s">
        <v>135</v>
      </c>
      <c r="AU114" s="212" t="s">
        <v>141</v>
      </c>
      <c r="AY114" s="18" t="s">
        <v>132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18" t="s">
        <v>141</v>
      </c>
      <c r="BK114" s="213">
        <f>ROUND(I114*H114,2)</f>
        <v>0</v>
      </c>
      <c r="BL114" s="18" t="s">
        <v>140</v>
      </c>
      <c r="BM114" s="212" t="s">
        <v>163</v>
      </c>
    </row>
    <row r="115" s="2" customFormat="1">
      <c r="A115" s="40"/>
      <c r="B115" s="41"/>
      <c r="C115" s="42"/>
      <c r="D115" s="214" t="s">
        <v>143</v>
      </c>
      <c r="E115" s="42"/>
      <c r="F115" s="215" t="s">
        <v>164</v>
      </c>
      <c r="G115" s="42"/>
      <c r="H115" s="42"/>
      <c r="I115" s="216"/>
      <c r="J115" s="42"/>
      <c r="K115" s="42"/>
      <c r="L115" s="46"/>
      <c r="M115" s="217"/>
      <c r="N115" s="218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143</v>
      </c>
      <c r="AU115" s="18" t="s">
        <v>141</v>
      </c>
    </row>
    <row r="116" s="13" customFormat="1">
      <c r="A116" s="13"/>
      <c r="B116" s="219"/>
      <c r="C116" s="220"/>
      <c r="D116" s="221" t="s">
        <v>145</v>
      </c>
      <c r="E116" s="222" t="s">
        <v>41</v>
      </c>
      <c r="F116" s="223" t="s">
        <v>165</v>
      </c>
      <c r="G116" s="220"/>
      <c r="H116" s="224">
        <v>212.53999999999999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145</v>
      </c>
      <c r="AU116" s="230" t="s">
        <v>141</v>
      </c>
      <c r="AV116" s="13" t="s">
        <v>141</v>
      </c>
      <c r="AW116" s="13" t="s">
        <v>42</v>
      </c>
      <c r="AX116" s="13" t="s">
        <v>86</v>
      </c>
      <c r="AY116" s="230" t="s">
        <v>132</v>
      </c>
    </row>
    <row r="117" s="2" customFormat="1" ht="24.15" customHeight="1">
      <c r="A117" s="40"/>
      <c r="B117" s="41"/>
      <c r="C117" s="201" t="s">
        <v>140</v>
      </c>
      <c r="D117" s="201" t="s">
        <v>135</v>
      </c>
      <c r="E117" s="202" t="s">
        <v>166</v>
      </c>
      <c r="F117" s="203" t="s">
        <v>167</v>
      </c>
      <c r="G117" s="204" t="s">
        <v>168</v>
      </c>
      <c r="H117" s="205">
        <v>0.252</v>
      </c>
      <c r="I117" s="206"/>
      <c r="J117" s="207">
        <f>ROUND(I117*H117,2)</f>
        <v>0</v>
      </c>
      <c r="K117" s="203" t="s">
        <v>139</v>
      </c>
      <c r="L117" s="46"/>
      <c r="M117" s="208" t="s">
        <v>41</v>
      </c>
      <c r="N117" s="209" t="s">
        <v>53</v>
      </c>
      <c r="O117" s="86"/>
      <c r="P117" s="210">
        <f>O117*H117</f>
        <v>0</v>
      </c>
      <c r="Q117" s="210">
        <v>2.5018699999999998</v>
      </c>
      <c r="R117" s="210">
        <f>Q117*H117</f>
        <v>0.63047123999999999</v>
      </c>
      <c r="S117" s="210">
        <v>0</v>
      </c>
      <c r="T117" s="211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2" t="s">
        <v>140</v>
      </c>
      <c r="AT117" s="212" t="s">
        <v>135</v>
      </c>
      <c r="AU117" s="212" t="s">
        <v>141</v>
      </c>
      <c r="AY117" s="18" t="s">
        <v>132</v>
      </c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18" t="s">
        <v>141</v>
      </c>
      <c r="BK117" s="213">
        <f>ROUND(I117*H117,2)</f>
        <v>0</v>
      </c>
      <c r="BL117" s="18" t="s">
        <v>140</v>
      </c>
      <c r="BM117" s="212" t="s">
        <v>169</v>
      </c>
    </row>
    <row r="118" s="2" customFormat="1">
      <c r="A118" s="40"/>
      <c r="B118" s="41"/>
      <c r="C118" s="42"/>
      <c r="D118" s="214" t="s">
        <v>143</v>
      </c>
      <c r="E118" s="42"/>
      <c r="F118" s="215" t="s">
        <v>170</v>
      </c>
      <c r="G118" s="42"/>
      <c r="H118" s="42"/>
      <c r="I118" s="216"/>
      <c r="J118" s="42"/>
      <c r="K118" s="42"/>
      <c r="L118" s="46"/>
      <c r="M118" s="217"/>
      <c r="N118" s="218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143</v>
      </c>
      <c r="AU118" s="18" t="s">
        <v>141</v>
      </c>
    </row>
    <row r="119" s="13" customFormat="1">
      <c r="A119" s="13"/>
      <c r="B119" s="219"/>
      <c r="C119" s="220"/>
      <c r="D119" s="221" t="s">
        <v>145</v>
      </c>
      <c r="E119" s="222" t="s">
        <v>41</v>
      </c>
      <c r="F119" s="223" t="s">
        <v>171</v>
      </c>
      <c r="G119" s="220"/>
      <c r="H119" s="224">
        <v>0.252</v>
      </c>
      <c r="I119" s="225"/>
      <c r="J119" s="220"/>
      <c r="K119" s="220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145</v>
      </c>
      <c r="AU119" s="230" t="s">
        <v>141</v>
      </c>
      <c r="AV119" s="13" t="s">
        <v>141</v>
      </c>
      <c r="AW119" s="13" t="s">
        <v>42</v>
      </c>
      <c r="AX119" s="13" t="s">
        <v>86</v>
      </c>
      <c r="AY119" s="230" t="s">
        <v>132</v>
      </c>
    </row>
    <row r="120" s="12" customFormat="1" ht="22.8" customHeight="1">
      <c r="A120" s="12"/>
      <c r="B120" s="185"/>
      <c r="C120" s="186"/>
      <c r="D120" s="187" t="s">
        <v>80</v>
      </c>
      <c r="E120" s="199" t="s">
        <v>172</v>
      </c>
      <c r="F120" s="199" t="s">
        <v>173</v>
      </c>
      <c r="G120" s="186"/>
      <c r="H120" s="186"/>
      <c r="I120" s="189"/>
      <c r="J120" s="200">
        <f>BK120</f>
        <v>0</v>
      </c>
      <c r="K120" s="186"/>
      <c r="L120" s="191"/>
      <c r="M120" s="192"/>
      <c r="N120" s="193"/>
      <c r="O120" s="193"/>
      <c r="P120" s="194">
        <f>SUM(P121:P122)</f>
        <v>0</v>
      </c>
      <c r="Q120" s="193"/>
      <c r="R120" s="194">
        <f>SUM(R121:R122)</f>
        <v>0.0064999999999999997</v>
      </c>
      <c r="S120" s="193"/>
      <c r="T120" s="195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6" t="s">
        <v>86</v>
      </c>
      <c r="AT120" s="197" t="s">
        <v>80</v>
      </c>
      <c r="AU120" s="197" t="s">
        <v>86</v>
      </c>
      <c r="AY120" s="196" t="s">
        <v>132</v>
      </c>
      <c r="BK120" s="198">
        <f>SUM(BK121:BK122)</f>
        <v>0</v>
      </c>
    </row>
    <row r="121" s="2" customFormat="1" ht="24.15" customHeight="1">
      <c r="A121" s="40"/>
      <c r="B121" s="41"/>
      <c r="C121" s="201" t="s">
        <v>174</v>
      </c>
      <c r="D121" s="201" t="s">
        <v>135</v>
      </c>
      <c r="E121" s="202" t="s">
        <v>175</v>
      </c>
      <c r="F121" s="203" t="s">
        <v>176</v>
      </c>
      <c r="G121" s="204" t="s">
        <v>138</v>
      </c>
      <c r="H121" s="205">
        <v>50</v>
      </c>
      <c r="I121" s="206"/>
      <c r="J121" s="207">
        <f>ROUND(I121*H121,2)</f>
        <v>0</v>
      </c>
      <c r="K121" s="203" t="s">
        <v>177</v>
      </c>
      <c r="L121" s="46"/>
      <c r="M121" s="208" t="s">
        <v>41</v>
      </c>
      <c r="N121" s="209" t="s">
        <v>53</v>
      </c>
      <c r="O121" s="86"/>
      <c r="P121" s="210">
        <f>O121*H121</f>
        <v>0</v>
      </c>
      <c r="Q121" s="210">
        <v>0.00012999999999999999</v>
      </c>
      <c r="R121" s="210">
        <f>Q121*H121</f>
        <v>0.0064999999999999997</v>
      </c>
      <c r="S121" s="210">
        <v>0</v>
      </c>
      <c r="T121" s="211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2" t="s">
        <v>140</v>
      </c>
      <c r="AT121" s="212" t="s">
        <v>135</v>
      </c>
      <c r="AU121" s="212" t="s">
        <v>141</v>
      </c>
      <c r="AY121" s="18" t="s">
        <v>132</v>
      </c>
      <c r="BE121" s="213">
        <f>IF(N121="základní",J121,0)</f>
        <v>0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18" t="s">
        <v>141</v>
      </c>
      <c r="BK121" s="213">
        <f>ROUND(I121*H121,2)</f>
        <v>0</v>
      </c>
      <c r="BL121" s="18" t="s">
        <v>140</v>
      </c>
      <c r="BM121" s="212" t="s">
        <v>178</v>
      </c>
    </row>
    <row r="122" s="2" customFormat="1">
      <c r="A122" s="40"/>
      <c r="B122" s="41"/>
      <c r="C122" s="42"/>
      <c r="D122" s="214" t="s">
        <v>143</v>
      </c>
      <c r="E122" s="42"/>
      <c r="F122" s="215" t="s">
        <v>179</v>
      </c>
      <c r="G122" s="42"/>
      <c r="H122" s="42"/>
      <c r="I122" s="216"/>
      <c r="J122" s="42"/>
      <c r="K122" s="42"/>
      <c r="L122" s="46"/>
      <c r="M122" s="217"/>
      <c r="N122" s="218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143</v>
      </c>
      <c r="AU122" s="18" t="s">
        <v>141</v>
      </c>
    </row>
    <row r="123" s="12" customFormat="1" ht="22.8" customHeight="1">
      <c r="A123" s="12"/>
      <c r="B123" s="185"/>
      <c r="C123" s="186"/>
      <c r="D123" s="187" t="s">
        <v>80</v>
      </c>
      <c r="E123" s="199" t="s">
        <v>180</v>
      </c>
      <c r="F123" s="199" t="s">
        <v>181</v>
      </c>
      <c r="G123" s="186"/>
      <c r="H123" s="186"/>
      <c r="I123" s="189"/>
      <c r="J123" s="200">
        <f>BK123</f>
        <v>0</v>
      </c>
      <c r="K123" s="186"/>
      <c r="L123" s="191"/>
      <c r="M123" s="192"/>
      <c r="N123" s="193"/>
      <c r="O123" s="193"/>
      <c r="P123" s="194">
        <f>SUM(P124:P133)</f>
        <v>0</v>
      </c>
      <c r="Q123" s="193"/>
      <c r="R123" s="194">
        <f>SUM(R124:R133)</f>
        <v>0</v>
      </c>
      <c r="S123" s="193"/>
      <c r="T123" s="195">
        <f>SUM(T124:T133)</f>
        <v>13.488000000000001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6" t="s">
        <v>86</v>
      </c>
      <c r="AT123" s="197" t="s">
        <v>80</v>
      </c>
      <c r="AU123" s="197" t="s">
        <v>86</v>
      </c>
      <c r="AY123" s="196" t="s">
        <v>132</v>
      </c>
      <c r="BK123" s="198">
        <f>SUM(BK124:BK133)</f>
        <v>0</v>
      </c>
    </row>
    <row r="124" s="2" customFormat="1" ht="24.15" customHeight="1">
      <c r="A124" s="40"/>
      <c r="B124" s="41"/>
      <c r="C124" s="201" t="s">
        <v>147</v>
      </c>
      <c r="D124" s="201" t="s">
        <v>135</v>
      </c>
      <c r="E124" s="202" t="s">
        <v>182</v>
      </c>
      <c r="F124" s="203" t="s">
        <v>183</v>
      </c>
      <c r="G124" s="204" t="s">
        <v>168</v>
      </c>
      <c r="H124" s="205">
        <v>8.9920000000000009</v>
      </c>
      <c r="I124" s="206"/>
      <c r="J124" s="207">
        <f>ROUND(I124*H124,2)</f>
        <v>0</v>
      </c>
      <c r="K124" s="203" t="s">
        <v>177</v>
      </c>
      <c r="L124" s="46"/>
      <c r="M124" s="208" t="s">
        <v>41</v>
      </c>
      <c r="N124" s="209" t="s">
        <v>53</v>
      </c>
      <c r="O124" s="86"/>
      <c r="P124" s="210">
        <f>O124*H124</f>
        <v>0</v>
      </c>
      <c r="Q124" s="210">
        <v>0</v>
      </c>
      <c r="R124" s="210">
        <f>Q124*H124</f>
        <v>0</v>
      </c>
      <c r="S124" s="210">
        <v>1.5</v>
      </c>
      <c r="T124" s="211">
        <f>S124*H124</f>
        <v>13.488000000000001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2" t="s">
        <v>140</v>
      </c>
      <c r="AT124" s="212" t="s">
        <v>135</v>
      </c>
      <c r="AU124" s="212" t="s">
        <v>141</v>
      </c>
      <c r="AY124" s="18" t="s">
        <v>132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8" t="s">
        <v>141</v>
      </c>
      <c r="BK124" s="213">
        <f>ROUND(I124*H124,2)</f>
        <v>0</v>
      </c>
      <c r="BL124" s="18" t="s">
        <v>140</v>
      </c>
      <c r="BM124" s="212" t="s">
        <v>184</v>
      </c>
    </row>
    <row r="125" s="2" customFormat="1">
      <c r="A125" s="40"/>
      <c r="B125" s="41"/>
      <c r="C125" s="42"/>
      <c r="D125" s="214" t="s">
        <v>143</v>
      </c>
      <c r="E125" s="42"/>
      <c r="F125" s="215" t="s">
        <v>185</v>
      </c>
      <c r="G125" s="42"/>
      <c r="H125" s="42"/>
      <c r="I125" s="216"/>
      <c r="J125" s="42"/>
      <c r="K125" s="42"/>
      <c r="L125" s="46"/>
      <c r="M125" s="217"/>
      <c r="N125" s="218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143</v>
      </c>
      <c r="AU125" s="18" t="s">
        <v>141</v>
      </c>
    </row>
    <row r="126" s="2" customFormat="1" ht="24.15" customHeight="1">
      <c r="A126" s="40"/>
      <c r="B126" s="41"/>
      <c r="C126" s="201" t="s">
        <v>186</v>
      </c>
      <c r="D126" s="201" t="s">
        <v>135</v>
      </c>
      <c r="E126" s="202" t="s">
        <v>187</v>
      </c>
      <c r="F126" s="203" t="s">
        <v>188</v>
      </c>
      <c r="G126" s="204" t="s">
        <v>189</v>
      </c>
      <c r="H126" s="205">
        <v>2.6669999999999998</v>
      </c>
      <c r="I126" s="206"/>
      <c r="J126" s="207">
        <f>ROUND(I126*H126,2)</f>
        <v>0</v>
      </c>
      <c r="K126" s="203" t="s">
        <v>177</v>
      </c>
      <c r="L126" s="46"/>
      <c r="M126" s="208" t="s">
        <v>41</v>
      </c>
      <c r="N126" s="209" t="s">
        <v>53</v>
      </c>
      <c r="O126" s="86"/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2" t="s">
        <v>140</v>
      </c>
      <c r="AT126" s="212" t="s">
        <v>135</v>
      </c>
      <c r="AU126" s="212" t="s">
        <v>141</v>
      </c>
      <c r="AY126" s="18" t="s">
        <v>132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8" t="s">
        <v>141</v>
      </c>
      <c r="BK126" s="213">
        <f>ROUND(I126*H126,2)</f>
        <v>0</v>
      </c>
      <c r="BL126" s="18" t="s">
        <v>140</v>
      </c>
      <c r="BM126" s="212" t="s">
        <v>190</v>
      </c>
    </row>
    <row r="127" s="2" customFormat="1">
      <c r="A127" s="40"/>
      <c r="B127" s="41"/>
      <c r="C127" s="42"/>
      <c r="D127" s="214" t="s">
        <v>143</v>
      </c>
      <c r="E127" s="42"/>
      <c r="F127" s="215" t="s">
        <v>191</v>
      </c>
      <c r="G127" s="42"/>
      <c r="H127" s="42"/>
      <c r="I127" s="216"/>
      <c r="J127" s="42"/>
      <c r="K127" s="42"/>
      <c r="L127" s="46"/>
      <c r="M127" s="217"/>
      <c r="N127" s="218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143</v>
      </c>
      <c r="AU127" s="18" t="s">
        <v>141</v>
      </c>
    </row>
    <row r="128" s="2" customFormat="1" ht="21.75" customHeight="1">
      <c r="A128" s="40"/>
      <c r="B128" s="41"/>
      <c r="C128" s="201" t="s">
        <v>192</v>
      </c>
      <c r="D128" s="201" t="s">
        <v>135</v>
      </c>
      <c r="E128" s="202" t="s">
        <v>193</v>
      </c>
      <c r="F128" s="203" t="s">
        <v>194</v>
      </c>
      <c r="G128" s="204" t="s">
        <v>189</v>
      </c>
      <c r="H128" s="205">
        <v>2.6669999999999998</v>
      </c>
      <c r="I128" s="206"/>
      <c r="J128" s="207">
        <f>ROUND(I128*H128,2)</f>
        <v>0</v>
      </c>
      <c r="K128" s="203" t="s">
        <v>177</v>
      </c>
      <c r="L128" s="46"/>
      <c r="M128" s="208" t="s">
        <v>41</v>
      </c>
      <c r="N128" s="209" t="s">
        <v>53</v>
      </c>
      <c r="O128" s="86"/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2" t="s">
        <v>140</v>
      </c>
      <c r="AT128" s="212" t="s">
        <v>135</v>
      </c>
      <c r="AU128" s="212" t="s">
        <v>141</v>
      </c>
      <c r="AY128" s="18" t="s">
        <v>132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8" t="s">
        <v>141</v>
      </c>
      <c r="BK128" s="213">
        <f>ROUND(I128*H128,2)</f>
        <v>0</v>
      </c>
      <c r="BL128" s="18" t="s">
        <v>140</v>
      </c>
      <c r="BM128" s="212" t="s">
        <v>195</v>
      </c>
    </row>
    <row r="129" s="2" customFormat="1">
      <c r="A129" s="40"/>
      <c r="B129" s="41"/>
      <c r="C129" s="42"/>
      <c r="D129" s="214" t="s">
        <v>143</v>
      </c>
      <c r="E129" s="42"/>
      <c r="F129" s="215" t="s">
        <v>196</v>
      </c>
      <c r="G129" s="42"/>
      <c r="H129" s="42"/>
      <c r="I129" s="216"/>
      <c r="J129" s="42"/>
      <c r="K129" s="42"/>
      <c r="L129" s="46"/>
      <c r="M129" s="217"/>
      <c r="N129" s="218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143</v>
      </c>
      <c r="AU129" s="18" t="s">
        <v>141</v>
      </c>
    </row>
    <row r="130" s="2" customFormat="1" ht="24.15" customHeight="1">
      <c r="A130" s="40"/>
      <c r="B130" s="41"/>
      <c r="C130" s="201" t="s">
        <v>172</v>
      </c>
      <c r="D130" s="201" t="s">
        <v>135</v>
      </c>
      <c r="E130" s="202" t="s">
        <v>197</v>
      </c>
      <c r="F130" s="203" t="s">
        <v>198</v>
      </c>
      <c r="G130" s="204" t="s">
        <v>189</v>
      </c>
      <c r="H130" s="205">
        <v>2.6669999999999998</v>
      </c>
      <c r="I130" s="206"/>
      <c r="J130" s="207">
        <f>ROUND(I130*H130,2)</f>
        <v>0</v>
      </c>
      <c r="K130" s="203" t="s">
        <v>177</v>
      </c>
      <c r="L130" s="46"/>
      <c r="M130" s="208" t="s">
        <v>41</v>
      </c>
      <c r="N130" s="209" t="s">
        <v>53</v>
      </c>
      <c r="O130" s="86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2" t="s">
        <v>140</v>
      </c>
      <c r="AT130" s="212" t="s">
        <v>135</v>
      </c>
      <c r="AU130" s="212" t="s">
        <v>141</v>
      </c>
      <c r="AY130" s="18" t="s">
        <v>132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8" t="s">
        <v>141</v>
      </c>
      <c r="BK130" s="213">
        <f>ROUND(I130*H130,2)</f>
        <v>0</v>
      </c>
      <c r="BL130" s="18" t="s">
        <v>140</v>
      </c>
      <c r="BM130" s="212" t="s">
        <v>199</v>
      </c>
    </row>
    <row r="131" s="2" customFormat="1">
      <c r="A131" s="40"/>
      <c r="B131" s="41"/>
      <c r="C131" s="42"/>
      <c r="D131" s="214" t="s">
        <v>143</v>
      </c>
      <c r="E131" s="42"/>
      <c r="F131" s="215" t="s">
        <v>200</v>
      </c>
      <c r="G131" s="42"/>
      <c r="H131" s="42"/>
      <c r="I131" s="216"/>
      <c r="J131" s="42"/>
      <c r="K131" s="42"/>
      <c r="L131" s="46"/>
      <c r="M131" s="217"/>
      <c r="N131" s="218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143</v>
      </c>
      <c r="AU131" s="18" t="s">
        <v>141</v>
      </c>
    </row>
    <row r="132" s="2" customFormat="1" ht="24.15" customHeight="1">
      <c r="A132" s="40"/>
      <c r="B132" s="41"/>
      <c r="C132" s="201" t="s">
        <v>201</v>
      </c>
      <c r="D132" s="201" t="s">
        <v>135</v>
      </c>
      <c r="E132" s="202" t="s">
        <v>202</v>
      </c>
      <c r="F132" s="203" t="s">
        <v>203</v>
      </c>
      <c r="G132" s="204" t="s">
        <v>189</v>
      </c>
      <c r="H132" s="205">
        <v>2.6669999999999998</v>
      </c>
      <c r="I132" s="206"/>
      <c r="J132" s="207">
        <f>ROUND(I132*H132,2)</f>
        <v>0</v>
      </c>
      <c r="K132" s="203" t="s">
        <v>177</v>
      </c>
      <c r="L132" s="46"/>
      <c r="M132" s="208" t="s">
        <v>41</v>
      </c>
      <c r="N132" s="209" t="s">
        <v>53</v>
      </c>
      <c r="O132" s="86"/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2" t="s">
        <v>140</v>
      </c>
      <c r="AT132" s="212" t="s">
        <v>135</v>
      </c>
      <c r="AU132" s="212" t="s">
        <v>141</v>
      </c>
      <c r="AY132" s="18" t="s">
        <v>132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8" t="s">
        <v>141</v>
      </c>
      <c r="BK132" s="213">
        <f>ROUND(I132*H132,2)</f>
        <v>0</v>
      </c>
      <c r="BL132" s="18" t="s">
        <v>140</v>
      </c>
      <c r="BM132" s="212" t="s">
        <v>204</v>
      </c>
    </row>
    <row r="133" s="2" customFormat="1">
      <c r="A133" s="40"/>
      <c r="B133" s="41"/>
      <c r="C133" s="42"/>
      <c r="D133" s="214" t="s">
        <v>143</v>
      </c>
      <c r="E133" s="42"/>
      <c r="F133" s="215" t="s">
        <v>205</v>
      </c>
      <c r="G133" s="42"/>
      <c r="H133" s="42"/>
      <c r="I133" s="216"/>
      <c r="J133" s="42"/>
      <c r="K133" s="42"/>
      <c r="L133" s="46"/>
      <c r="M133" s="217"/>
      <c r="N133" s="218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8" t="s">
        <v>143</v>
      </c>
      <c r="AU133" s="18" t="s">
        <v>141</v>
      </c>
    </row>
    <row r="134" s="12" customFormat="1" ht="22.8" customHeight="1">
      <c r="A134" s="12"/>
      <c r="B134" s="185"/>
      <c r="C134" s="186"/>
      <c r="D134" s="187" t="s">
        <v>80</v>
      </c>
      <c r="E134" s="199" t="s">
        <v>206</v>
      </c>
      <c r="F134" s="199" t="s">
        <v>207</v>
      </c>
      <c r="G134" s="186"/>
      <c r="H134" s="186"/>
      <c r="I134" s="189"/>
      <c r="J134" s="200">
        <f>BK134</f>
        <v>0</v>
      </c>
      <c r="K134" s="186"/>
      <c r="L134" s="191"/>
      <c r="M134" s="192"/>
      <c r="N134" s="193"/>
      <c r="O134" s="193"/>
      <c r="P134" s="194">
        <f>SUM(P135:P136)</f>
        <v>0</v>
      </c>
      <c r="Q134" s="193"/>
      <c r="R134" s="194">
        <f>SUM(R135:R136)</f>
        <v>0</v>
      </c>
      <c r="S134" s="193"/>
      <c r="T134" s="195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6" t="s">
        <v>86</v>
      </c>
      <c r="AT134" s="197" t="s">
        <v>80</v>
      </c>
      <c r="AU134" s="197" t="s">
        <v>86</v>
      </c>
      <c r="AY134" s="196" t="s">
        <v>132</v>
      </c>
      <c r="BK134" s="198">
        <f>SUM(BK135:BK136)</f>
        <v>0</v>
      </c>
    </row>
    <row r="135" s="2" customFormat="1" ht="33" customHeight="1">
      <c r="A135" s="40"/>
      <c r="B135" s="41"/>
      <c r="C135" s="201" t="s">
        <v>208</v>
      </c>
      <c r="D135" s="201" t="s">
        <v>135</v>
      </c>
      <c r="E135" s="202" t="s">
        <v>209</v>
      </c>
      <c r="F135" s="203" t="s">
        <v>210</v>
      </c>
      <c r="G135" s="204" t="s">
        <v>189</v>
      </c>
      <c r="H135" s="205">
        <v>6.9969999999999999</v>
      </c>
      <c r="I135" s="206"/>
      <c r="J135" s="207">
        <f>ROUND(I135*H135,2)</f>
        <v>0</v>
      </c>
      <c r="K135" s="203" t="s">
        <v>139</v>
      </c>
      <c r="L135" s="46"/>
      <c r="M135" s="208" t="s">
        <v>41</v>
      </c>
      <c r="N135" s="209" t="s">
        <v>53</v>
      </c>
      <c r="O135" s="86"/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2" t="s">
        <v>140</v>
      </c>
      <c r="AT135" s="212" t="s">
        <v>135</v>
      </c>
      <c r="AU135" s="212" t="s">
        <v>141</v>
      </c>
      <c r="AY135" s="18" t="s">
        <v>132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8" t="s">
        <v>141</v>
      </c>
      <c r="BK135" s="213">
        <f>ROUND(I135*H135,2)</f>
        <v>0</v>
      </c>
      <c r="BL135" s="18" t="s">
        <v>140</v>
      </c>
      <c r="BM135" s="212" t="s">
        <v>211</v>
      </c>
    </row>
    <row r="136" s="2" customFormat="1">
      <c r="A136" s="40"/>
      <c r="B136" s="41"/>
      <c r="C136" s="42"/>
      <c r="D136" s="214" t="s">
        <v>143</v>
      </c>
      <c r="E136" s="42"/>
      <c r="F136" s="215" t="s">
        <v>212</v>
      </c>
      <c r="G136" s="42"/>
      <c r="H136" s="42"/>
      <c r="I136" s="216"/>
      <c r="J136" s="42"/>
      <c r="K136" s="42"/>
      <c r="L136" s="46"/>
      <c r="M136" s="217"/>
      <c r="N136" s="218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143</v>
      </c>
      <c r="AU136" s="18" t="s">
        <v>141</v>
      </c>
    </row>
    <row r="137" s="12" customFormat="1" ht="25.92" customHeight="1">
      <c r="A137" s="12"/>
      <c r="B137" s="185"/>
      <c r="C137" s="186"/>
      <c r="D137" s="187" t="s">
        <v>80</v>
      </c>
      <c r="E137" s="188" t="s">
        <v>213</v>
      </c>
      <c r="F137" s="188" t="s">
        <v>214</v>
      </c>
      <c r="G137" s="186"/>
      <c r="H137" s="186"/>
      <c r="I137" s="189"/>
      <c r="J137" s="190">
        <f>BK137</f>
        <v>0</v>
      </c>
      <c r="K137" s="186"/>
      <c r="L137" s="191"/>
      <c r="M137" s="192"/>
      <c r="N137" s="193"/>
      <c r="O137" s="193"/>
      <c r="P137" s="194">
        <f>P138+P144+P159+P182+P194+P206+P211+P234+P251+P256+P289+P324+P350+P379+P389</f>
        <v>0</v>
      </c>
      <c r="Q137" s="193"/>
      <c r="R137" s="194">
        <f>R138+R144+R159+R182+R194+R206+R211+R234+R251+R256+R289+R324+R350+R379+R389</f>
        <v>1.9952827200000005</v>
      </c>
      <c r="S137" s="193"/>
      <c r="T137" s="195">
        <f>T138+T144+T159+T182+T194+T206+T211+T234+T251+T256+T289+T324+T350+T379+T389</f>
        <v>2.6670206399999996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6" t="s">
        <v>141</v>
      </c>
      <c r="AT137" s="197" t="s">
        <v>80</v>
      </c>
      <c r="AU137" s="197" t="s">
        <v>81</v>
      </c>
      <c r="AY137" s="196" t="s">
        <v>132</v>
      </c>
      <c r="BK137" s="198">
        <f>BK138+BK144+BK159+BK182+BK194+BK206+BK211+BK234+BK251+BK256+BK289+BK324+BK350+BK379+BK389</f>
        <v>0</v>
      </c>
    </row>
    <row r="138" s="12" customFormat="1" ht="22.8" customHeight="1">
      <c r="A138" s="12"/>
      <c r="B138" s="185"/>
      <c r="C138" s="186"/>
      <c r="D138" s="187" t="s">
        <v>80</v>
      </c>
      <c r="E138" s="199" t="s">
        <v>215</v>
      </c>
      <c r="F138" s="199" t="s">
        <v>216</v>
      </c>
      <c r="G138" s="186"/>
      <c r="H138" s="186"/>
      <c r="I138" s="189"/>
      <c r="J138" s="200">
        <f>BK138</f>
        <v>0</v>
      </c>
      <c r="K138" s="186"/>
      <c r="L138" s="191"/>
      <c r="M138" s="192"/>
      <c r="N138" s="193"/>
      <c r="O138" s="193"/>
      <c r="P138" s="194">
        <f>SUM(P139:P143)</f>
        <v>0</v>
      </c>
      <c r="Q138" s="193"/>
      <c r="R138" s="194">
        <f>SUM(R139:R143)</f>
        <v>0.00058</v>
      </c>
      <c r="S138" s="193"/>
      <c r="T138" s="195">
        <f>SUM(T139:T143)</f>
        <v>0.00042000000000000002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141</v>
      </c>
      <c r="AT138" s="197" t="s">
        <v>80</v>
      </c>
      <c r="AU138" s="197" t="s">
        <v>86</v>
      </c>
      <c r="AY138" s="196" t="s">
        <v>132</v>
      </c>
      <c r="BK138" s="198">
        <f>SUM(BK139:BK143)</f>
        <v>0</v>
      </c>
    </row>
    <row r="139" s="2" customFormat="1" ht="21.75" customHeight="1">
      <c r="A139" s="40"/>
      <c r="B139" s="41"/>
      <c r="C139" s="201" t="s">
        <v>8</v>
      </c>
      <c r="D139" s="201" t="s">
        <v>135</v>
      </c>
      <c r="E139" s="202" t="s">
        <v>217</v>
      </c>
      <c r="F139" s="203" t="s">
        <v>218</v>
      </c>
      <c r="G139" s="204" t="s">
        <v>219</v>
      </c>
      <c r="H139" s="205">
        <v>1</v>
      </c>
      <c r="I139" s="206"/>
      <c r="J139" s="207">
        <f>ROUND(I139*H139,2)</f>
        <v>0</v>
      </c>
      <c r="K139" s="203" t="s">
        <v>41</v>
      </c>
      <c r="L139" s="46"/>
      <c r="M139" s="208" t="s">
        <v>41</v>
      </c>
      <c r="N139" s="209" t="s">
        <v>53</v>
      </c>
      <c r="O139" s="86"/>
      <c r="P139" s="210">
        <f>O139*H139</f>
        <v>0</v>
      </c>
      <c r="Q139" s="210">
        <v>0.00058</v>
      </c>
      <c r="R139" s="210">
        <f>Q139*H139</f>
        <v>0.00058</v>
      </c>
      <c r="S139" s="210">
        <v>0.00042000000000000002</v>
      </c>
      <c r="T139" s="211">
        <f>S139*H139</f>
        <v>0.00042000000000000002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2" t="s">
        <v>220</v>
      </c>
      <c r="AT139" s="212" t="s">
        <v>135</v>
      </c>
      <c r="AU139" s="212" t="s">
        <v>141</v>
      </c>
      <c r="AY139" s="18" t="s">
        <v>132</v>
      </c>
      <c r="BE139" s="213">
        <f>IF(N139="základní",J139,0)</f>
        <v>0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18" t="s">
        <v>141</v>
      </c>
      <c r="BK139" s="213">
        <f>ROUND(I139*H139,2)</f>
        <v>0</v>
      </c>
      <c r="BL139" s="18" t="s">
        <v>220</v>
      </c>
      <c r="BM139" s="212" t="s">
        <v>221</v>
      </c>
    </row>
    <row r="140" s="2" customFormat="1" ht="16.5" customHeight="1">
      <c r="A140" s="40"/>
      <c r="B140" s="41"/>
      <c r="C140" s="201" t="s">
        <v>222</v>
      </c>
      <c r="D140" s="201" t="s">
        <v>135</v>
      </c>
      <c r="E140" s="202" t="s">
        <v>223</v>
      </c>
      <c r="F140" s="203" t="s">
        <v>224</v>
      </c>
      <c r="G140" s="204" t="s">
        <v>219</v>
      </c>
      <c r="H140" s="205">
        <v>1</v>
      </c>
      <c r="I140" s="206"/>
      <c r="J140" s="207">
        <f>ROUND(I140*H140,2)</f>
        <v>0</v>
      </c>
      <c r="K140" s="203" t="s">
        <v>177</v>
      </c>
      <c r="L140" s="46"/>
      <c r="M140" s="208" t="s">
        <v>41</v>
      </c>
      <c r="N140" s="209" t="s">
        <v>53</v>
      </c>
      <c r="O140" s="86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2" t="s">
        <v>220</v>
      </c>
      <c r="AT140" s="212" t="s">
        <v>135</v>
      </c>
      <c r="AU140" s="212" t="s">
        <v>141</v>
      </c>
      <c r="AY140" s="18" t="s">
        <v>132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141</v>
      </c>
      <c r="BK140" s="213">
        <f>ROUND(I140*H140,2)</f>
        <v>0</v>
      </c>
      <c r="BL140" s="18" t="s">
        <v>220</v>
      </c>
      <c r="BM140" s="212" t="s">
        <v>225</v>
      </c>
    </row>
    <row r="141" s="2" customFormat="1">
      <c r="A141" s="40"/>
      <c r="B141" s="41"/>
      <c r="C141" s="42"/>
      <c r="D141" s="214" t="s">
        <v>143</v>
      </c>
      <c r="E141" s="42"/>
      <c r="F141" s="215" t="s">
        <v>226</v>
      </c>
      <c r="G141" s="42"/>
      <c r="H141" s="42"/>
      <c r="I141" s="216"/>
      <c r="J141" s="42"/>
      <c r="K141" s="42"/>
      <c r="L141" s="46"/>
      <c r="M141" s="217"/>
      <c r="N141" s="218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143</v>
      </c>
      <c r="AU141" s="18" t="s">
        <v>141</v>
      </c>
    </row>
    <row r="142" s="2" customFormat="1" ht="24.15" customHeight="1">
      <c r="A142" s="40"/>
      <c r="B142" s="41"/>
      <c r="C142" s="201" t="s">
        <v>227</v>
      </c>
      <c r="D142" s="201" t="s">
        <v>135</v>
      </c>
      <c r="E142" s="202" t="s">
        <v>228</v>
      </c>
      <c r="F142" s="203" t="s">
        <v>229</v>
      </c>
      <c r="G142" s="204" t="s">
        <v>189</v>
      </c>
      <c r="H142" s="205">
        <v>0.001</v>
      </c>
      <c r="I142" s="206"/>
      <c r="J142" s="207">
        <f>ROUND(I142*H142,2)</f>
        <v>0</v>
      </c>
      <c r="K142" s="203" t="s">
        <v>139</v>
      </c>
      <c r="L142" s="46"/>
      <c r="M142" s="208" t="s">
        <v>41</v>
      </c>
      <c r="N142" s="209" t="s">
        <v>53</v>
      </c>
      <c r="O142" s="86"/>
      <c r="P142" s="210">
        <f>O142*H142</f>
        <v>0</v>
      </c>
      <c r="Q142" s="210">
        <v>0</v>
      </c>
      <c r="R142" s="210">
        <f>Q142*H142</f>
        <v>0</v>
      </c>
      <c r="S142" s="210">
        <v>0</v>
      </c>
      <c r="T142" s="211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2" t="s">
        <v>220</v>
      </c>
      <c r="AT142" s="212" t="s">
        <v>135</v>
      </c>
      <c r="AU142" s="212" t="s">
        <v>141</v>
      </c>
      <c r="AY142" s="18" t="s">
        <v>132</v>
      </c>
      <c r="BE142" s="213">
        <f>IF(N142="základní",J142,0)</f>
        <v>0</v>
      </c>
      <c r="BF142" s="213">
        <f>IF(N142="snížená",J142,0)</f>
        <v>0</v>
      </c>
      <c r="BG142" s="213">
        <f>IF(N142="zákl. přenesená",J142,0)</f>
        <v>0</v>
      </c>
      <c r="BH142" s="213">
        <f>IF(N142="sníž. přenesená",J142,0)</f>
        <v>0</v>
      </c>
      <c r="BI142" s="213">
        <f>IF(N142="nulová",J142,0)</f>
        <v>0</v>
      </c>
      <c r="BJ142" s="18" t="s">
        <v>141</v>
      </c>
      <c r="BK142" s="213">
        <f>ROUND(I142*H142,2)</f>
        <v>0</v>
      </c>
      <c r="BL142" s="18" t="s">
        <v>220</v>
      </c>
      <c r="BM142" s="212" t="s">
        <v>230</v>
      </c>
    </row>
    <row r="143" s="2" customFormat="1">
      <c r="A143" s="40"/>
      <c r="B143" s="41"/>
      <c r="C143" s="42"/>
      <c r="D143" s="214" t="s">
        <v>143</v>
      </c>
      <c r="E143" s="42"/>
      <c r="F143" s="215" t="s">
        <v>231</v>
      </c>
      <c r="G143" s="42"/>
      <c r="H143" s="42"/>
      <c r="I143" s="216"/>
      <c r="J143" s="42"/>
      <c r="K143" s="42"/>
      <c r="L143" s="46"/>
      <c r="M143" s="217"/>
      <c r="N143" s="218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143</v>
      </c>
      <c r="AU143" s="18" t="s">
        <v>141</v>
      </c>
    </row>
    <row r="144" s="12" customFormat="1" ht="22.8" customHeight="1">
      <c r="A144" s="12"/>
      <c r="B144" s="185"/>
      <c r="C144" s="186"/>
      <c r="D144" s="187" t="s">
        <v>80</v>
      </c>
      <c r="E144" s="199" t="s">
        <v>232</v>
      </c>
      <c r="F144" s="199" t="s">
        <v>233</v>
      </c>
      <c r="G144" s="186"/>
      <c r="H144" s="186"/>
      <c r="I144" s="189"/>
      <c r="J144" s="200">
        <f>BK144</f>
        <v>0</v>
      </c>
      <c r="K144" s="186"/>
      <c r="L144" s="191"/>
      <c r="M144" s="192"/>
      <c r="N144" s="193"/>
      <c r="O144" s="193"/>
      <c r="P144" s="194">
        <f>SUM(P145:P158)</f>
        <v>0</v>
      </c>
      <c r="Q144" s="193"/>
      <c r="R144" s="194">
        <f>SUM(R145:R158)</f>
        <v>0.022036799999999999</v>
      </c>
      <c r="S144" s="193"/>
      <c r="T144" s="195">
        <f>SUM(T145:T158)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141</v>
      </c>
      <c r="AT144" s="197" t="s">
        <v>80</v>
      </c>
      <c r="AU144" s="197" t="s">
        <v>86</v>
      </c>
      <c r="AY144" s="196" t="s">
        <v>132</v>
      </c>
      <c r="BK144" s="198">
        <f>SUM(BK145:BK158)</f>
        <v>0</v>
      </c>
    </row>
    <row r="145" s="2" customFormat="1" ht="16.5" customHeight="1">
      <c r="A145" s="40"/>
      <c r="B145" s="41"/>
      <c r="C145" s="201" t="s">
        <v>234</v>
      </c>
      <c r="D145" s="201" t="s">
        <v>135</v>
      </c>
      <c r="E145" s="202" t="s">
        <v>235</v>
      </c>
      <c r="F145" s="203" t="s">
        <v>236</v>
      </c>
      <c r="G145" s="204" t="s">
        <v>237</v>
      </c>
      <c r="H145" s="205">
        <v>33</v>
      </c>
      <c r="I145" s="206"/>
      <c r="J145" s="207">
        <f>ROUND(I145*H145,2)</f>
        <v>0</v>
      </c>
      <c r="K145" s="203" t="s">
        <v>139</v>
      </c>
      <c r="L145" s="46"/>
      <c r="M145" s="208" t="s">
        <v>41</v>
      </c>
      <c r="N145" s="209" t="s">
        <v>53</v>
      </c>
      <c r="O145" s="86"/>
      <c r="P145" s="210">
        <f>O145*H145</f>
        <v>0</v>
      </c>
      <c r="Q145" s="210">
        <v>2.0000000000000002E-05</v>
      </c>
      <c r="R145" s="210">
        <f>Q145*H145</f>
        <v>0.0006600000000000001</v>
      </c>
      <c r="S145" s="210">
        <v>0</v>
      </c>
      <c r="T145" s="211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2" t="s">
        <v>220</v>
      </c>
      <c r="AT145" s="212" t="s">
        <v>135</v>
      </c>
      <c r="AU145" s="212" t="s">
        <v>141</v>
      </c>
      <c r="AY145" s="18" t="s">
        <v>132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18" t="s">
        <v>141</v>
      </c>
      <c r="BK145" s="213">
        <f>ROUND(I145*H145,2)</f>
        <v>0</v>
      </c>
      <c r="BL145" s="18" t="s">
        <v>220</v>
      </c>
      <c r="BM145" s="212" t="s">
        <v>238</v>
      </c>
    </row>
    <row r="146" s="2" customFormat="1">
      <c r="A146" s="40"/>
      <c r="B146" s="41"/>
      <c r="C146" s="42"/>
      <c r="D146" s="214" t="s">
        <v>143</v>
      </c>
      <c r="E146" s="42"/>
      <c r="F146" s="215" t="s">
        <v>239</v>
      </c>
      <c r="G146" s="42"/>
      <c r="H146" s="42"/>
      <c r="I146" s="216"/>
      <c r="J146" s="42"/>
      <c r="K146" s="42"/>
      <c r="L146" s="46"/>
      <c r="M146" s="217"/>
      <c r="N146" s="218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143</v>
      </c>
      <c r="AU146" s="18" t="s">
        <v>141</v>
      </c>
    </row>
    <row r="147" s="2" customFormat="1" ht="16.5" customHeight="1">
      <c r="A147" s="40"/>
      <c r="B147" s="41"/>
      <c r="C147" s="242" t="s">
        <v>220</v>
      </c>
      <c r="D147" s="242" t="s">
        <v>240</v>
      </c>
      <c r="E147" s="243" t="s">
        <v>241</v>
      </c>
      <c r="F147" s="244" t="s">
        <v>242</v>
      </c>
      <c r="G147" s="245" t="s">
        <v>237</v>
      </c>
      <c r="H147" s="246">
        <v>33.990000000000002</v>
      </c>
      <c r="I147" s="247"/>
      <c r="J147" s="248">
        <f>ROUND(I147*H147,2)</f>
        <v>0</v>
      </c>
      <c r="K147" s="244" t="s">
        <v>139</v>
      </c>
      <c r="L147" s="249"/>
      <c r="M147" s="250" t="s">
        <v>41</v>
      </c>
      <c r="N147" s="251" t="s">
        <v>53</v>
      </c>
      <c r="O147" s="86"/>
      <c r="P147" s="210">
        <f>O147*H147</f>
        <v>0</v>
      </c>
      <c r="Q147" s="210">
        <v>0.00032000000000000003</v>
      </c>
      <c r="R147" s="210">
        <f>Q147*H147</f>
        <v>0.010876800000000001</v>
      </c>
      <c r="S147" s="210">
        <v>0</v>
      </c>
      <c r="T147" s="211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2" t="s">
        <v>243</v>
      </c>
      <c r="AT147" s="212" t="s">
        <v>240</v>
      </c>
      <c r="AU147" s="212" t="s">
        <v>141</v>
      </c>
      <c r="AY147" s="18" t="s">
        <v>132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8" t="s">
        <v>141</v>
      </c>
      <c r="BK147" s="213">
        <f>ROUND(I147*H147,2)</f>
        <v>0</v>
      </c>
      <c r="BL147" s="18" t="s">
        <v>220</v>
      </c>
      <c r="BM147" s="212" t="s">
        <v>244</v>
      </c>
    </row>
    <row r="148" s="13" customFormat="1">
      <c r="A148" s="13"/>
      <c r="B148" s="219"/>
      <c r="C148" s="220"/>
      <c r="D148" s="221" t="s">
        <v>145</v>
      </c>
      <c r="E148" s="220"/>
      <c r="F148" s="223" t="s">
        <v>245</v>
      </c>
      <c r="G148" s="220"/>
      <c r="H148" s="224">
        <v>33.990000000000002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0" t="s">
        <v>145</v>
      </c>
      <c r="AU148" s="230" t="s">
        <v>141</v>
      </c>
      <c r="AV148" s="13" t="s">
        <v>141</v>
      </c>
      <c r="AW148" s="13" t="s">
        <v>4</v>
      </c>
      <c r="AX148" s="13" t="s">
        <v>86</v>
      </c>
      <c r="AY148" s="230" t="s">
        <v>132</v>
      </c>
    </row>
    <row r="149" s="2" customFormat="1" ht="21.75" customHeight="1">
      <c r="A149" s="40"/>
      <c r="B149" s="41"/>
      <c r="C149" s="201" t="s">
        <v>246</v>
      </c>
      <c r="D149" s="201" t="s">
        <v>135</v>
      </c>
      <c r="E149" s="202" t="s">
        <v>247</v>
      </c>
      <c r="F149" s="203" t="s">
        <v>248</v>
      </c>
      <c r="G149" s="204" t="s">
        <v>219</v>
      </c>
      <c r="H149" s="205">
        <v>1</v>
      </c>
      <c r="I149" s="206"/>
      <c r="J149" s="207">
        <f>ROUND(I149*H149,2)</f>
        <v>0</v>
      </c>
      <c r="K149" s="203" t="s">
        <v>139</v>
      </c>
      <c r="L149" s="46"/>
      <c r="M149" s="208" t="s">
        <v>41</v>
      </c>
      <c r="N149" s="209" t="s">
        <v>53</v>
      </c>
      <c r="O149" s="86"/>
      <c r="P149" s="210">
        <f>O149*H149</f>
        <v>0</v>
      </c>
      <c r="Q149" s="210">
        <v>0</v>
      </c>
      <c r="R149" s="210">
        <f>Q149*H149</f>
        <v>0</v>
      </c>
      <c r="S149" s="210">
        <v>0</v>
      </c>
      <c r="T149" s="211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2" t="s">
        <v>220</v>
      </c>
      <c r="AT149" s="212" t="s">
        <v>135</v>
      </c>
      <c r="AU149" s="212" t="s">
        <v>141</v>
      </c>
      <c r="AY149" s="18" t="s">
        <v>132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8" t="s">
        <v>141</v>
      </c>
      <c r="BK149" s="213">
        <f>ROUND(I149*H149,2)</f>
        <v>0</v>
      </c>
      <c r="BL149" s="18" t="s">
        <v>220</v>
      </c>
      <c r="BM149" s="212" t="s">
        <v>249</v>
      </c>
    </row>
    <row r="150" s="2" customFormat="1">
      <c r="A150" s="40"/>
      <c r="B150" s="41"/>
      <c r="C150" s="42"/>
      <c r="D150" s="214" t="s">
        <v>143</v>
      </c>
      <c r="E150" s="42"/>
      <c r="F150" s="215" t="s">
        <v>250</v>
      </c>
      <c r="G150" s="42"/>
      <c r="H150" s="42"/>
      <c r="I150" s="216"/>
      <c r="J150" s="42"/>
      <c r="K150" s="42"/>
      <c r="L150" s="46"/>
      <c r="M150" s="217"/>
      <c r="N150" s="218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143</v>
      </c>
      <c r="AU150" s="18" t="s">
        <v>141</v>
      </c>
    </row>
    <row r="151" s="2" customFormat="1" ht="21.75" customHeight="1">
      <c r="A151" s="40"/>
      <c r="B151" s="41"/>
      <c r="C151" s="201" t="s">
        <v>251</v>
      </c>
      <c r="D151" s="201" t="s">
        <v>135</v>
      </c>
      <c r="E151" s="202" t="s">
        <v>252</v>
      </c>
      <c r="F151" s="203" t="s">
        <v>253</v>
      </c>
      <c r="G151" s="204" t="s">
        <v>219</v>
      </c>
      <c r="H151" s="205">
        <v>9</v>
      </c>
      <c r="I151" s="206"/>
      <c r="J151" s="207">
        <f>ROUND(I151*H151,2)</f>
        <v>0</v>
      </c>
      <c r="K151" s="203" t="s">
        <v>139</v>
      </c>
      <c r="L151" s="46"/>
      <c r="M151" s="208" t="s">
        <v>41</v>
      </c>
      <c r="N151" s="209" t="s">
        <v>53</v>
      </c>
      <c r="O151" s="86"/>
      <c r="P151" s="210">
        <f>O151*H151</f>
        <v>0</v>
      </c>
      <c r="Q151" s="210">
        <v>0.00048999999999999998</v>
      </c>
      <c r="R151" s="210">
        <f>Q151*H151</f>
        <v>0.0044099999999999999</v>
      </c>
      <c r="S151" s="210">
        <v>0</v>
      </c>
      <c r="T151" s="211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2" t="s">
        <v>220</v>
      </c>
      <c r="AT151" s="212" t="s">
        <v>135</v>
      </c>
      <c r="AU151" s="212" t="s">
        <v>141</v>
      </c>
      <c r="AY151" s="18" t="s">
        <v>132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8" t="s">
        <v>141</v>
      </c>
      <c r="BK151" s="213">
        <f>ROUND(I151*H151,2)</f>
        <v>0</v>
      </c>
      <c r="BL151" s="18" t="s">
        <v>220</v>
      </c>
      <c r="BM151" s="212" t="s">
        <v>254</v>
      </c>
    </row>
    <row r="152" s="2" customFormat="1">
      <c r="A152" s="40"/>
      <c r="B152" s="41"/>
      <c r="C152" s="42"/>
      <c r="D152" s="214" t="s">
        <v>143</v>
      </c>
      <c r="E152" s="42"/>
      <c r="F152" s="215" t="s">
        <v>255</v>
      </c>
      <c r="G152" s="42"/>
      <c r="H152" s="42"/>
      <c r="I152" s="216"/>
      <c r="J152" s="42"/>
      <c r="K152" s="42"/>
      <c r="L152" s="46"/>
      <c r="M152" s="217"/>
      <c r="N152" s="218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143</v>
      </c>
      <c r="AU152" s="18" t="s">
        <v>141</v>
      </c>
    </row>
    <row r="153" s="2" customFormat="1" ht="21.75" customHeight="1">
      <c r="A153" s="40"/>
      <c r="B153" s="41"/>
      <c r="C153" s="201" t="s">
        <v>256</v>
      </c>
      <c r="D153" s="201" t="s">
        <v>135</v>
      </c>
      <c r="E153" s="202" t="s">
        <v>257</v>
      </c>
      <c r="F153" s="203" t="s">
        <v>258</v>
      </c>
      <c r="G153" s="204" t="s">
        <v>219</v>
      </c>
      <c r="H153" s="205">
        <v>9</v>
      </c>
      <c r="I153" s="206"/>
      <c r="J153" s="207">
        <f>ROUND(I153*H153,2)</f>
        <v>0</v>
      </c>
      <c r="K153" s="203" t="s">
        <v>139</v>
      </c>
      <c r="L153" s="46"/>
      <c r="M153" s="208" t="s">
        <v>41</v>
      </c>
      <c r="N153" s="209" t="s">
        <v>53</v>
      </c>
      <c r="O153" s="86"/>
      <c r="P153" s="210">
        <f>O153*H153</f>
        <v>0</v>
      </c>
      <c r="Q153" s="210">
        <v>0.00060999999999999997</v>
      </c>
      <c r="R153" s="210">
        <f>Q153*H153</f>
        <v>0.0054900000000000001</v>
      </c>
      <c r="S153" s="210">
        <v>0</v>
      </c>
      <c r="T153" s="211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2" t="s">
        <v>220</v>
      </c>
      <c r="AT153" s="212" t="s">
        <v>135</v>
      </c>
      <c r="AU153" s="212" t="s">
        <v>141</v>
      </c>
      <c r="AY153" s="18" t="s">
        <v>132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18" t="s">
        <v>141</v>
      </c>
      <c r="BK153" s="213">
        <f>ROUND(I153*H153,2)</f>
        <v>0</v>
      </c>
      <c r="BL153" s="18" t="s">
        <v>220</v>
      </c>
      <c r="BM153" s="212" t="s">
        <v>259</v>
      </c>
    </row>
    <row r="154" s="2" customFormat="1">
      <c r="A154" s="40"/>
      <c r="B154" s="41"/>
      <c r="C154" s="42"/>
      <c r="D154" s="214" t="s">
        <v>143</v>
      </c>
      <c r="E154" s="42"/>
      <c r="F154" s="215" t="s">
        <v>260</v>
      </c>
      <c r="G154" s="42"/>
      <c r="H154" s="42"/>
      <c r="I154" s="216"/>
      <c r="J154" s="42"/>
      <c r="K154" s="42"/>
      <c r="L154" s="46"/>
      <c r="M154" s="217"/>
      <c r="N154" s="218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143</v>
      </c>
      <c r="AU154" s="18" t="s">
        <v>141</v>
      </c>
    </row>
    <row r="155" s="2" customFormat="1" ht="16.5" customHeight="1">
      <c r="A155" s="40"/>
      <c r="B155" s="41"/>
      <c r="C155" s="242" t="s">
        <v>261</v>
      </c>
      <c r="D155" s="242" t="s">
        <v>240</v>
      </c>
      <c r="E155" s="243" t="s">
        <v>262</v>
      </c>
      <c r="F155" s="244" t="s">
        <v>263</v>
      </c>
      <c r="G155" s="245" t="s">
        <v>264</v>
      </c>
      <c r="H155" s="246">
        <v>3</v>
      </c>
      <c r="I155" s="247"/>
      <c r="J155" s="248">
        <f>ROUND(I155*H155,2)</f>
        <v>0</v>
      </c>
      <c r="K155" s="244" t="s">
        <v>139</v>
      </c>
      <c r="L155" s="249"/>
      <c r="M155" s="250" t="s">
        <v>41</v>
      </c>
      <c r="N155" s="251" t="s">
        <v>53</v>
      </c>
      <c r="O155" s="86"/>
      <c r="P155" s="210">
        <f>O155*H155</f>
        <v>0</v>
      </c>
      <c r="Q155" s="210">
        <v>0.00020000000000000001</v>
      </c>
      <c r="R155" s="210">
        <f>Q155*H155</f>
        <v>0.00060000000000000006</v>
      </c>
      <c r="S155" s="210">
        <v>0</v>
      </c>
      <c r="T155" s="211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2" t="s">
        <v>243</v>
      </c>
      <c r="AT155" s="212" t="s">
        <v>240</v>
      </c>
      <c r="AU155" s="212" t="s">
        <v>141</v>
      </c>
      <c r="AY155" s="18" t="s">
        <v>132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8" t="s">
        <v>141</v>
      </c>
      <c r="BK155" s="213">
        <f>ROUND(I155*H155,2)</f>
        <v>0</v>
      </c>
      <c r="BL155" s="18" t="s">
        <v>220</v>
      </c>
      <c r="BM155" s="212" t="s">
        <v>265</v>
      </c>
    </row>
    <row r="156" s="2" customFormat="1" ht="24.15" customHeight="1">
      <c r="A156" s="40"/>
      <c r="B156" s="41"/>
      <c r="C156" s="242" t="s">
        <v>7</v>
      </c>
      <c r="D156" s="242" t="s">
        <v>240</v>
      </c>
      <c r="E156" s="243" t="s">
        <v>266</v>
      </c>
      <c r="F156" s="244" t="s">
        <v>267</v>
      </c>
      <c r="G156" s="245" t="s">
        <v>268</v>
      </c>
      <c r="H156" s="246">
        <v>1</v>
      </c>
      <c r="I156" s="247"/>
      <c r="J156" s="248">
        <f>ROUND(I156*H156,2)</f>
        <v>0</v>
      </c>
      <c r="K156" s="244" t="s">
        <v>41</v>
      </c>
      <c r="L156" s="249"/>
      <c r="M156" s="250" t="s">
        <v>41</v>
      </c>
      <c r="N156" s="251" t="s">
        <v>53</v>
      </c>
      <c r="O156" s="86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2" t="s">
        <v>243</v>
      </c>
      <c r="AT156" s="212" t="s">
        <v>240</v>
      </c>
      <c r="AU156" s="212" t="s">
        <v>141</v>
      </c>
      <c r="AY156" s="18" t="s">
        <v>132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18" t="s">
        <v>141</v>
      </c>
      <c r="BK156" s="213">
        <f>ROUND(I156*H156,2)</f>
        <v>0</v>
      </c>
      <c r="BL156" s="18" t="s">
        <v>220</v>
      </c>
      <c r="BM156" s="212" t="s">
        <v>269</v>
      </c>
    </row>
    <row r="157" s="2" customFormat="1" ht="24.15" customHeight="1">
      <c r="A157" s="40"/>
      <c r="B157" s="41"/>
      <c r="C157" s="201" t="s">
        <v>270</v>
      </c>
      <c r="D157" s="201" t="s">
        <v>135</v>
      </c>
      <c r="E157" s="202" t="s">
        <v>271</v>
      </c>
      <c r="F157" s="203" t="s">
        <v>272</v>
      </c>
      <c r="G157" s="204" t="s">
        <v>189</v>
      </c>
      <c r="H157" s="205">
        <v>0.021999999999999999</v>
      </c>
      <c r="I157" s="206"/>
      <c r="J157" s="207">
        <f>ROUND(I157*H157,2)</f>
        <v>0</v>
      </c>
      <c r="K157" s="203" t="s">
        <v>139</v>
      </c>
      <c r="L157" s="46"/>
      <c r="M157" s="208" t="s">
        <v>41</v>
      </c>
      <c r="N157" s="209" t="s">
        <v>53</v>
      </c>
      <c r="O157" s="86"/>
      <c r="P157" s="210">
        <f>O157*H157</f>
        <v>0</v>
      </c>
      <c r="Q157" s="210">
        <v>0</v>
      </c>
      <c r="R157" s="210">
        <f>Q157*H157</f>
        <v>0</v>
      </c>
      <c r="S157" s="210">
        <v>0</v>
      </c>
      <c r="T157" s="211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2" t="s">
        <v>220</v>
      </c>
      <c r="AT157" s="212" t="s">
        <v>135</v>
      </c>
      <c r="AU157" s="212" t="s">
        <v>141</v>
      </c>
      <c r="AY157" s="18" t="s">
        <v>132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8" t="s">
        <v>141</v>
      </c>
      <c r="BK157" s="213">
        <f>ROUND(I157*H157,2)</f>
        <v>0</v>
      </c>
      <c r="BL157" s="18" t="s">
        <v>220</v>
      </c>
      <c r="BM157" s="212" t="s">
        <v>273</v>
      </c>
    </row>
    <row r="158" s="2" customFormat="1">
      <c r="A158" s="40"/>
      <c r="B158" s="41"/>
      <c r="C158" s="42"/>
      <c r="D158" s="214" t="s">
        <v>143</v>
      </c>
      <c r="E158" s="42"/>
      <c r="F158" s="215" t="s">
        <v>274</v>
      </c>
      <c r="G158" s="42"/>
      <c r="H158" s="42"/>
      <c r="I158" s="216"/>
      <c r="J158" s="42"/>
      <c r="K158" s="42"/>
      <c r="L158" s="46"/>
      <c r="M158" s="217"/>
      <c r="N158" s="218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143</v>
      </c>
      <c r="AU158" s="18" t="s">
        <v>141</v>
      </c>
    </row>
    <row r="159" s="12" customFormat="1" ht="22.8" customHeight="1">
      <c r="A159" s="12"/>
      <c r="B159" s="185"/>
      <c r="C159" s="186"/>
      <c r="D159" s="187" t="s">
        <v>80</v>
      </c>
      <c r="E159" s="199" t="s">
        <v>275</v>
      </c>
      <c r="F159" s="199" t="s">
        <v>276</v>
      </c>
      <c r="G159" s="186"/>
      <c r="H159" s="186"/>
      <c r="I159" s="189"/>
      <c r="J159" s="200">
        <f>BK159</f>
        <v>0</v>
      </c>
      <c r="K159" s="186"/>
      <c r="L159" s="191"/>
      <c r="M159" s="192"/>
      <c r="N159" s="193"/>
      <c r="O159" s="193"/>
      <c r="P159" s="194">
        <f>SUM(P160:P181)</f>
        <v>0</v>
      </c>
      <c r="Q159" s="193"/>
      <c r="R159" s="194">
        <f>SUM(R160:R181)</f>
        <v>0.067559999999999995</v>
      </c>
      <c r="S159" s="193"/>
      <c r="T159" s="195">
        <f>SUM(T160:T181)</f>
        <v>0.22669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6" t="s">
        <v>141</v>
      </c>
      <c r="AT159" s="197" t="s">
        <v>80</v>
      </c>
      <c r="AU159" s="197" t="s">
        <v>86</v>
      </c>
      <c r="AY159" s="196" t="s">
        <v>132</v>
      </c>
      <c r="BK159" s="198">
        <f>SUM(BK160:BK181)</f>
        <v>0</v>
      </c>
    </row>
    <row r="160" s="2" customFormat="1" ht="16.5" customHeight="1">
      <c r="A160" s="40"/>
      <c r="B160" s="41"/>
      <c r="C160" s="201" t="s">
        <v>277</v>
      </c>
      <c r="D160" s="201" t="s">
        <v>135</v>
      </c>
      <c r="E160" s="202" t="s">
        <v>278</v>
      </c>
      <c r="F160" s="203" t="s">
        <v>279</v>
      </c>
      <c r="G160" s="204" t="s">
        <v>280</v>
      </c>
      <c r="H160" s="205">
        <v>1</v>
      </c>
      <c r="I160" s="206"/>
      <c r="J160" s="207">
        <f>ROUND(I160*H160,2)</f>
        <v>0</v>
      </c>
      <c r="K160" s="203" t="s">
        <v>177</v>
      </c>
      <c r="L160" s="46"/>
      <c r="M160" s="208" t="s">
        <v>41</v>
      </c>
      <c r="N160" s="209" t="s">
        <v>53</v>
      </c>
      <c r="O160" s="86"/>
      <c r="P160" s="210">
        <f>O160*H160</f>
        <v>0</v>
      </c>
      <c r="Q160" s="210">
        <v>0</v>
      </c>
      <c r="R160" s="210">
        <f>Q160*H160</f>
        <v>0</v>
      </c>
      <c r="S160" s="210">
        <v>0.01933</v>
      </c>
      <c r="T160" s="211">
        <f>S160*H160</f>
        <v>0.01933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2" t="s">
        <v>220</v>
      </c>
      <c r="AT160" s="212" t="s">
        <v>135</v>
      </c>
      <c r="AU160" s="212" t="s">
        <v>141</v>
      </c>
      <c r="AY160" s="18" t="s">
        <v>132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8" t="s">
        <v>141</v>
      </c>
      <c r="BK160" s="213">
        <f>ROUND(I160*H160,2)</f>
        <v>0</v>
      </c>
      <c r="BL160" s="18" t="s">
        <v>220</v>
      </c>
      <c r="BM160" s="212" t="s">
        <v>281</v>
      </c>
    </row>
    <row r="161" s="2" customFormat="1">
      <c r="A161" s="40"/>
      <c r="B161" s="41"/>
      <c r="C161" s="42"/>
      <c r="D161" s="214" t="s">
        <v>143</v>
      </c>
      <c r="E161" s="42"/>
      <c r="F161" s="215" t="s">
        <v>282</v>
      </c>
      <c r="G161" s="42"/>
      <c r="H161" s="42"/>
      <c r="I161" s="216"/>
      <c r="J161" s="42"/>
      <c r="K161" s="42"/>
      <c r="L161" s="46"/>
      <c r="M161" s="217"/>
      <c r="N161" s="218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143</v>
      </c>
      <c r="AU161" s="18" t="s">
        <v>141</v>
      </c>
    </row>
    <row r="162" s="2" customFormat="1" ht="21.75" customHeight="1">
      <c r="A162" s="40"/>
      <c r="B162" s="41"/>
      <c r="C162" s="201" t="s">
        <v>283</v>
      </c>
      <c r="D162" s="201" t="s">
        <v>135</v>
      </c>
      <c r="E162" s="202" t="s">
        <v>284</v>
      </c>
      <c r="F162" s="203" t="s">
        <v>285</v>
      </c>
      <c r="G162" s="204" t="s">
        <v>280</v>
      </c>
      <c r="H162" s="205">
        <v>1</v>
      </c>
      <c r="I162" s="206"/>
      <c r="J162" s="207">
        <f>ROUND(I162*H162,2)</f>
        <v>0</v>
      </c>
      <c r="K162" s="203" t="s">
        <v>177</v>
      </c>
      <c r="L162" s="46"/>
      <c r="M162" s="208" t="s">
        <v>41</v>
      </c>
      <c r="N162" s="209" t="s">
        <v>53</v>
      </c>
      <c r="O162" s="86"/>
      <c r="P162" s="210">
        <f>O162*H162</f>
        <v>0</v>
      </c>
      <c r="Q162" s="210">
        <v>0.015259999999999999</v>
      </c>
      <c r="R162" s="210">
        <f>Q162*H162</f>
        <v>0.015259999999999999</v>
      </c>
      <c r="S162" s="210">
        <v>0</v>
      </c>
      <c r="T162" s="211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2" t="s">
        <v>220</v>
      </c>
      <c r="AT162" s="212" t="s">
        <v>135</v>
      </c>
      <c r="AU162" s="212" t="s">
        <v>141</v>
      </c>
      <c r="AY162" s="18" t="s">
        <v>132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8" t="s">
        <v>141</v>
      </c>
      <c r="BK162" s="213">
        <f>ROUND(I162*H162,2)</f>
        <v>0</v>
      </c>
      <c r="BL162" s="18" t="s">
        <v>220</v>
      </c>
      <c r="BM162" s="212" t="s">
        <v>286</v>
      </c>
    </row>
    <row r="163" s="2" customFormat="1">
      <c r="A163" s="40"/>
      <c r="B163" s="41"/>
      <c r="C163" s="42"/>
      <c r="D163" s="214" t="s">
        <v>143</v>
      </c>
      <c r="E163" s="42"/>
      <c r="F163" s="215" t="s">
        <v>287</v>
      </c>
      <c r="G163" s="42"/>
      <c r="H163" s="42"/>
      <c r="I163" s="216"/>
      <c r="J163" s="42"/>
      <c r="K163" s="42"/>
      <c r="L163" s="46"/>
      <c r="M163" s="217"/>
      <c r="N163" s="218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8" t="s">
        <v>143</v>
      </c>
      <c r="AU163" s="18" t="s">
        <v>141</v>
      </c>
    </row>
    <row r="164" s="2" customFormat="1" ht="16.5" customHeight="1">
      <c r="A164" s="40"/>
      <c r="B164" s="41"/>
      <c r="C164" s="201" t="s">
        <v>288</v>
      </c>
      <c r="D164" s="201" t="s">
        <v>135</v>
      </c>
      <c r="E164" s="202" t="s">
        <v>289</v>
      </c>
      <c r="F164" s="203" t="s">
        <v>290</v>
      </c>
      <c r="G164" s="204" t="s">
        <v>280</v>
      </c>
      <c r="H164" s="205">
        <v>1</v>
      </c>
      <c r="I164" s="206"/>
      <c r="J164" s="207">
        <f>ROUND(I164*H164,2)</f>
        <v>0</v>
      </c>
      <c r="K164" s="203" t="s">
        <v>177</v>
      </c>
      <c r="L164" s="46"/>
      <c r="M164" s="208" t="s">
        <v>41</v>
      </c>
      <c r="N164" s="209" t="s">
        <v>53</v>
      </c>
      <c r="O164" s="86"/>
      <c r="P164" s="210">
        <f>O164*H164</f>
        <v>0</v>
      </c>
      <c r="Q164" s="210">
        <v>0</v>
      </c>
      <c r="R164" s="210">
        <f>Q164*H164</f>
        <v>0</v>
      </c>
      <c r="S164" s="210">
        <v>0.019460000000000002</v>
      </c>
      <c r="T164" s="211">
        <f>S164*H164</f>
        <v>0.019460000000000002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2" t="s">
        <v>220</v>
      </c>
      <c r="AT164" s="212" t="s">
        <v>135</v>
      </c>
      <c r="AU164" s="212" t="s">
        <v>141</v>
      </c>
      <c r="AY164" s="18" t="s">
        <v>132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8" t="s">
        <v>141</v>
      </c>
      <c r="BK164" s="213">
        <f>ROUND(I164*H164,2)</f>
        <v>0</v>
      </c>
      <c r="BL164" s="18" t="s">
        <v>220</v>
      </c>
      <c r="BM164" s="212" t="s">
        <v>291</v>
      </c>
    </row>
    <row r="165" s="2" customFormat="1">
      <c r="A165" s="40"/>
      <c r="B165" s="41"/>
      <c r="C165" s="42"/>
      <c r="D165" s="214" t="s">
        <v>143</v>
      </c>
      <c r="E165" s="42"/>
      <c r="F165" s="215" t="s">
        <v>292</v>
      </c>
      <c r="G165" s="42"/>
      <c r="H165" s="42"/>
      <c r="I165" s="216"/>
      <c r="J165" s="42"/>
      <c r="K165" s="42"/>
      <c r="L165" s="46"/>
      <c r="M165" s="217"/>
      <c r="N165" s="218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143</v>
      </c>
      <c r="AU165" s="18" t="s">
        <v>141</v>
      </c>
    </row>
    <row r="166" s="2" customFormat="1" ht="24.15" customHeight="1">
      <c r="A166" s="40"/>
      <c r="B166" s="41"/>
      <c r="C166" s="201" t="s">
        <v>293</v>
      </c>
      <c r="D166" s="201" t="s">
        <v>135</v>
      </c>
      <c r="E166" s="202" t="s">
        <v>294</v>
      </c>
      <c r="F166" s="203" t="s">
        <v>295</v>
      </c>
      <c r="G166" s="204" t="s">
        <v>280</v>
      </c>
      <c r="H166" s="205">
        <v>1</v>
      </c>
      <c r="I166" s="206"/>
      <c r="J166" s="207">
        <f>ROUND(I166*H166,2)</f>
        <v>0</v>
      </c>
      <c r="K166" s="203" t="s">
        <v>177</v>
      </c>
      <c r="L166" s="46"/>
      <c r="M166" s="208" t="s">
        <v>41</v>
      </c>
      <c r="N166" s="209" t="s">
        <v>53</v>
      </c>
      <c r="O166" s="86"/>
      <c r="P166" s="210">
        <f>O166*H166</f>
        <v>0</v>
      </c>
      <c r="Q166" s="210">
        <v>0.01847</v>
      </c>
      <c r="R166" s="210">
        <f>Q166*H166</f>
        <v>0.01847</v>
      </c>
      <c r="S166" s="210">
        <v>0</v>
      </c>
      <c r="T166" s="211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2" t="s">
        <v>220</v>
      </c>
      <c r="AT166" s="212" t="s">
        <v>135</v>
      </c>
      <c r="AU166" s="212" t="s">
        <v>141</v>
      </c>
      <c r="AY166" s="18" t="s">
        <v>132</v>
      </c>
      <c r="BE166" s="213">
        <f>IF(N166="základní",J166,0)</f>
        <v>0</v>
      </c>
      <c r="BF166" s="213">
        <f>IF(N166="snížená",J166,0)</f>
        <v>0</v>
      </c>
      <c r="BG166" s="213">
        <f>IF(N166="zákl. přenesená",J166,0)</f>
        <v>0</v>
      </c>
      <c r="BH166" s="213">
        <f>IF(N166="sníž. přenesená",J166,0)</f>
        <v>0</v>
      </c>
      <c r="BI166" s="213">
        <f>IF(N166="nulová",J166,0)</f>
        <v>0</v>
      </c>
      <c r="BJ166" s="18" t="s">
        <v>141</v>
      </c>
      <c r="BK166" s="213">
        <f>ROUND(I166*H166,2)</f>
        <v>0</v>
      </c>
      <c r="BL166" s="18" t="s">
        <v>220</v>
      </c>
      <c r="BM166" s="212" t="s">
        <v>296</v>
      </c>
    </row>
    <row r="167" s="2" customFormat="1">
      <c r="A167" s="40"/>
      <c r="B167" s="41"/>
      <c r="C167" s="42"/>
      <c r="D167" s="214" t="s">
        <v>143</v>
      </c>
      <c r="E167" s="42"/>
      <c r="F167" s="215" t="s">
        <v>297</v>
      </c>
      <c r="G167" s="42"/>
      <c r="H167" s="42"/>
      <c r="I167" s="216"/>
      <c r="J167" s="42"/>
      <c r="K167" s="42"/>
      <c r="L167" s="46"/>
      <c r="M167" s="217"/>
      <c r="N167" s="218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8" t="s">
        <v>143</v>
      </c>
      <c r="AU167" s="18" t="s">
        <v>141</v>
      </c>
    </row>
    <row r="168" s="2" customFormat="1" ht="24.15" customHeight="1">
      <c r="A168" s="40"/>
      <c r="B168" s="41"/>
      <c r="C168" s="201" t="s">
        <v>298</v>
      </c>
      <c r="D168" s="201" t="s">
        <v>135</v>
      </c>
      <c r="E168" s="202" t="s">
        <v>299</v>
      </c>
      <c r="F168" s="203" t="s">
        <v>300</v>
      </c>
      <c r="G168" s="204" t="s">
        <v>280</v>
      </c>
      <c r="H168" s="205">
        <v>1</v>
      </c>
      <c r="I168" s="206"/>
      <c r="J168" s="207">
        <f>ROUND(I168*H168,2)</f>
        <v>0</v>
      </c>
      <c r="K168" s="203" t="s">
        <v>139</v>
      </c>
      <c r="L168" s="46"/>
      <c r="M168" s="208" t="s">
        <v>41</v>
      </c>
      <c r="N168" s="209" t="s">
        <v>53</v>
      </c>
      <c r="O168" s="86"/>
      <c r="P168" s="210">
        <f>O168*H168</f>
        <v>0</v>
      </c>
      <c r="Q168" s="210">
        <v>0.0099600000000000001</v>
      </c>
      <c r="R168" s="210">
        <f>Q168*H168</f>
        <v>0.0099600000000000001</v>
      </c>
      <c r="S168" s="210">
        <v>0</v>
      </c>
      <c r="T168" s="211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2" t="s">
        <v>220</v>
      </c>
      <c r="AT168" s="212" t="s">
        <v>135</v>
      </c>
      <c r="AU168" s="212" t="s">
        <v>141</v>
      </c>
      <c r="AY168" s="18" t="s">
        <v>132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8" t="s">
        <v>141</v>
      </c>
      <c r="BK168" s="213">
        <f>ROUND(I168*H168,2)</f>
        <v>0</v>
      </c>
      <c r="BL168" s="18" t="s">
        <v>220</v>
      </c>
      <c r="BM168" s="212" t="s">
        <v>301</v>
      </c>
    </row>
    <row r="169" s="2" customFormat="1">
      <c r="A169" s="40"/>
      <c r="B169" s="41"/>
      <c r="C169" s="42"/>
      <c r="D169" s="214" t="s">
        <v>143</v>
      </c>
      <c r="E169" s="42"/>
      <c r="F169" s="215" t="s">
        <v>302</v>
      </c>
      <c r="G169" s="42"/>
      <c r="H169" s="42"/>
      <c r="I169" s="216"/>
      <c r="J169" s="42"/>
      <c r="K169" s="42"/>
      <c r="L169" s="46"/>
      <c r="M169" s="217"/>
      <c r="N169" s="218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8" t="s">
        <v>143</v>
      </c>
      <c r="AU169" s="18" t="s">
        <v>141</v>
      </c>
    </row>
    <row r="170" s="2" customFormat="1" ht="16.5" customHeight="1">
      <c r="A170" s="40"/>
      <c r="B170" s="41"/>
      <c r="C170" s="201" t="s">
        <v>303</v>
      </c>
      <c r="D170" s="201" t="s">
        <v>135</v>
      </c>
      <c r="E170" s="202" t="s">
        <v>304</v>
      </c>
      <c r="F170" s="203" t="s">
        <v>305</v>
      </c>
      <c r="G170" s="204" t="s">
        <v>280</v>
      </c>
      <c r="H170" s="205">
        <v>1</v>
      </c>
      <c r="I170" s="206"/>
      <c r="J170" s="207">
        <f>ROUND(I170*H170,2)</f>
        <v>0</v>
      </c>
      <c r="K170" s="203" t="s">
        <v>139</v>
      </c>
      <c r="L170" s="46"/>
      <c r="M170" s="208" t="s">
        <v>41</v>
      </c>
      <c r="N170" s="209" t="s">
        <v>53</v>
      </c>
      <c r="O170" s="86"/>
      <c r="P170" s="210">
        <f>O170*H170</f>
        <v>0</v>
      </c>
      <c r="Q170" s="210">
        <v>0</v>
      </c>
      <c r="R170" s="210">
        <f>Q170*H170</f>
        <v>0</v>
      </c>
      <c r="S170" s="210">
        <v>0.032899999999999999</v>
      </c>
      <c r="T170" s="211">
        <f>S170*H170</f>
        <v>0.032899999999999999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2" t="s">
        <v>220</v>
      </c>
      <c r="AT170" s="212" t="s">
        <v>135</v>
      </c>
      <c r="AU170" s="212" t="s">
        <v>141</v>
      </c>
      <c r="AY170" s="18" t="s">
        <v>132</v>
      </c>
      <c r="BE170" s="213">
        <f>IF(N170="základní",J170,0)</f>
        <v>0</v>
      </c>
      <c r="BF170" s="213">
        <f>IF(N170="snížená",J170,0)</f>
        <v>0</v>
      </c>
      <c r="BG170" s="213">
        <f>IF(N170="zákl. přenesená",J170,0)</f>
        <v>0</v>
      </c>
      <c r="BH170" s="213">
        <f>IF(N170="sníž. přenesená",J170,0)</f>
        <v>0</v>
      </c>
      <c r="BI170" s="213">
        <f>IF(N170="nulová",J170,0)</f>
        <v>0</v>
      </c>
      <c r="BJ170" s="18" t="s">
        <v>141</v>
      </c>
      <c r="BK170" s="213">
        <f>ROUND(I170*H170,2)</f>
        <v>0</v>
      </c>
      <c r="BL170" s="18" t="s">
        <v>220</v>
      </c>
      <c r="BM170" s="212" t="s">
        <v>306</v>
      </c>
    </row>
    <row r="171" s="2" customFormat="1">
      <c r="A171" s="40"/>
      <c r="B171" s="41"/>
      <c r="C171" s="42"/>
      <c r="D171" s="214" t="s">
        <v>143</v>
      </c>
      <c r="E171" s="42"/>
      <c r="F171" s="215" t="s">
        <v>307</v>
      </c>
      <c r="G171" s="42"/>
      <c r="H171" s="42"/>
      <c r="I171" s="216"/>
      <c r="J171" s="42"/>
      <c r="K171" s="42"/>
      <c r="L171" s="46"/>
      <c r="M171" s="217"/>
      <c r="N171" s="218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143</v>
      </c>
      <c r="AU171" s="18" t="s">
        <v>141</v>
      </c>
    </row>
    <row r="172" s="2" customFormat="1" ht="16.5" customHeight="1">
      <c r="A172" s="40"/>
      <c r="B172" s="41"/>
      <c r="C172" s="201" t="s">
        <v>308</v>
      </c>
      <c r="D172" s="201" t="s">
        <v>135</v>
      </c>
      <c r="E172" s="202" t="s">
        <v>309</v>
      </c>
      <c r="F172" s="203" t="s">
        <v>310</v>
      </c>
      <c r="G172" s="204" t="s">
        <v>280</v>
      </c>
      <c r="H172" s="205">
        <v>1</v>
      </c>
      <c r="I172" s="206"/>
      <c r="J172" s="207">
        <f>ROUND(I172*H172,2)</f>
        <v>0</v>
      </c>
      <c r="K172" s="203" t="s">
        <v>177</v>
      </c>
      <c r="L172" s="46"/>
      <c r="M172" s="208" t="s">
        <v>41</v>
      </c>
      <c r="N172" s="209" t="s">
        <v>53</v>
      </c>
      <c r="O172" s="86"/>
      <c r="P172" s="210">
        <f>O172*H172</f>
        <v>0</v>
      </c>
      <c r="Q172" s="210">
        <v>0.020070000000000001</v>
      </c>
      <c r="R172" s="210">
        <f>Q172*H172</f>
        <v>0.020070000000000001</v>
      </c>
      <c r="S172" s="210">
        <v>0</v>
      </c>
      <c r="T172" s="211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2" t="s">
        <v>220</v>
      </c>
      <c r="AT172" s="212" t="s">
        <v>135</v>
      </c>
      <c r="AU172" s="212" t="s">
        <v>141</v>
      </c>
      <c r="AY172" s="18" t="s">
        <v>132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8" t="s">
        <v>141</v>
      </c>
      <c r="BK172" s="213">
        <f>ROUND(I172*H172,2)</f>
        <v>0</v>
      </c>
      <c r="BL172" s="18" t="s">
        <v>220</v>
      </c>
      <c r="BM172" s="212" t="s">
        <v>311</v>
      </c>
    </row>
    <row r="173" s="2" customFormat="1">
      <c r="A173" s="40"/>
      <c r="B173" s="41"/>
      <c r="C173" s="42"/>
      <c r="D173" s="214" t="s">
        <v>143</v>
      </c>
      <c r="E173" s="42"/>
      <c r="F173" s="215" t="s">
        <v>312</v>
      </c>
      <c r="G173" s="42"/>
      <c r="H173" s="42"/>
      <c r="I173" s="216"/>
      <c r="J173" s="42"/>
      <c r="K173" s="42"/>
      <c r="L173" s="46"/>
      <c r="M173" s="217"/>
      <c r="N173" s="218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8" t="s">
        <v>143</v>
      </c>
      <c r="AU173" s="18" t="s">
        <v>141</v>
      </c>
    </row>
    <row r="174" s="2" customFormat="1" ht="16.5" customHeight="1">
      <c r="A174" s="40"/>
      <c r="B174" s="41"/>
      <c r="C174" s="201" t="s">
        <v>313</v>
      </c>
      <c r="D174" s="201" t="s">
        <v>135</v>
      </c>
      <c r="E174" s="202" t="s">
        <v>314</v>
      </c>
      <c r="F174" s="203" t="s">
        <v>315</v>
      </c>
      <c r="G174" s="204" t="s">
        <v>280</v>
      </c>
      <c r="H174" s="205">
        <v>1</v>
      </c>
      <c r="I174" s="206"/>
      <c r="J174" s="207">
        <f>ROUND(I174*H174,2)</f>
        <v>0</v>
      </c>
      <c r="K174" s="203" t="s">
        <v>177</v>
      </c>
      <c r="L174" s="46"/>
      <c r="M174" s="208" t="s">
        <v>41</v>
      </c>
      <c r="N174" s="209" t="s">
        <v>53</v>
      </c>
      <c r="O174" s="86"/>
      <c r="P174" s="210">
        <f>O174*H174</f>
        <v>0</v>
      </c>
      <c r="Q174" s="210">
        <v>0</v>
      </c>
      <c r="R174" s="210">
        <f>Q174*H174</f>
        <v>0</v>
      </c>
      <c r="S174" s="210">
        <v>0.155</v>
      </c>
      <c r="T174" s="211">
        <f>S174*H174</f>
        <v>0.155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2" t="s">
        <v>220</v>
      </c>
      <c r="AT174" s="212" t="s">
        <v>135</v>
      </c>
      <c r="AU174" s="212" t="s">
        <v>141</v>
      </c>
      <c r="AY174" s="18" t="s">
        <v>132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8" t="s">
        <v>141</v>
      </c>
      <c r="BK174" s="213">
        <f>ROUND(I174*H174,2)</f>
        <v>0</v>
      </c>
      <c r="BL174" s="18" t="s">
        <v>220</v>
      </c>
      <c r="BM174" s="212" t="s">
        <v>316</v>
      </c>
    </row>
    <row r="175" s="2" customFormat="1">
      <c r="A175" s="40"/>
      <c r="B175" s="41"/>
      <c r="C175" s="42"/>
      <c r="D175" s="214" t="s">
        <v>143</v>
      </c>
      <c r="E175" s="42"/>
      <c r="F175" s="215" t="s">
        <v>317</v>
      </c>
      <c r="G175" s="42"/>
      <c r="H175" s="42"/>
      <c r="I175" s="216"/>
      <c r="J175" s="42"/>
      <c r="K175" s="42"/>
      <c r="L175" s="46"/>
      <c r="M175" s="217"/>
      <c r="N175" s="218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8" t="s">
        <v>143</v>
      </c>
      <c r="AU175" s="18" t="s">
        <v>141</v>
      </c>
    </row>
    <row r="176" s="2" customFormat="1" ht="16.5" customHeight="1">
      <c r="A176" s="40"/>
      <c r="B176" s="41"/>
      <c r="C176" s="201" t="s">
        <v>318</v>
      </c>
      <c r="D176" s="201" t="s">
        <v>135</v>
      </c>
      <c r="E176" s="202" t="s">
        <v>319</v>
      </c>
      <c r="F176" s="203" t="s">
        <v>320</v>
      </c>
      <c r="G176" s="204" t="s">
        <v>280</v>
      </c>
      <c r="H176" s="205">
        <v>1</v>
      </c>
      <c r="I176" s="206"/>
      <c r="J176" s="207">
        <f>ROUND(I176*H176,2)</f>
        <v>0</v>
      </c>
      <c r="K176" s="203" t="s">
        <v>177</v>
      </c>
      <c r="L176" s="46"/>
      <c r="M176" s="208" t="s">
        <v>41</v>
      </c>
      <c r="N176" s="209" t="s">
        <v>53</v>
      </c>
      <c r="O176" s="86"/>
      <c r="P176" s="210">
        <f>O176*H176</f>
        <v>0</v>
      </c>
      <c r="Q176" s="210">
        <v>0.0018400000000000001</v>
      </c>
      <c r="R176" s="210">
        <f>Q176*H176</f>
        <v>0.0018400000000000001</v>
      </c>
      <c r="S176" s="210">
        <v>0</v>
      </c>
      <c r="T176" s="211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2" t="s">
        <v>220</v>
      </c>
      <c r="AT176" s="212" t="s">
        <v>135</v>
      </c>
      <c r="AU176" s="212" t="s">
        <v>141</v>
      </c>
      <c r="AY176" s="18" t="s">
        <v>132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8" t="s">
        <v>141</v>
      </c>
      <c r="BK176" s="213">
        <f>ROUND(I176*H176,2)</f>
        <v>0</v>
      </c>
      <c r="BL176" s="18" t="s">
        <v>220</v>
      </c>
      <c r="BM176" s="212" t="s">
        <v>321</v>
      </c>
    </row>
    <row r="177" s="2" customFormat="1">
      <c r="A177" s="40"/>
      <c r="B177" s="41"/>
      <c r="C177" s="42"/>
      <c r="D177" s="214" t="s">
        <v>143</v>
      </c>
      <c r="E177" s="42"/>
      <c r="F177" s="215" t="s">
        <v>322</v>
      </c>
      <c r="G177" s="42"/>
      <c r="H177" s="42"/>
      <c r="I177" s="216"/>
      <c r="J177" s="42"/>
      <c r="K177" s="42"/>
      <c r="L177" s="46"/>
      <c r="M177" s="217"/>
      <c r="N177" s="218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8" t="s">
        <v>143</v>
      </c>
      <c r="AU177" s="18" t="s">
        <v>141</v>
      </c>
    </row>
    <row r="178" s="2" customFormat="1" ht="16.5" customHeight="1">
      <c r="A178" s="40"/>
      <c r="B178" s="41"/>
      <c r="C178" s="201" t="s">
        <v>243</v>
      </c>
      <c r="D178" s="201" t="s">
        <v>135</v>
      </c>
      <c r="E178" s="202" t="s">
        <v>323</v>
      </c>
      <c r="F178" s="203" t="s">
        <v>324</v>
      </c>
      <c r="G178" s="204" t="s">
        <v>280</v>
      </c>
      <c r="H178" s="205">
        <v>1</v>
      </c>
      <c r="I178" s="206"/>
      <c r="J178" s="207">
        <f>ROUND(I178*H178,2)</f>
        <v>0</v>
      </c>
      <c r="K178" s="203" t="s">
        <v>177</v>
      </c>
      <c r="L178" s="46"/>
      <c r="M178" s="208" t="s">
        <v>41</v>
      </c>
      <c r="N178" s="209" t="s">
        <v>53</v>
      </c>
      <c r="O178" s="86"/>
      <c r="P178" s="210">
        <f>O178*H178</f>
        <v>0</v>
      </c>
      <c r="Q178" s="210">
        <v>0.0019599999999999999</v>
      </c>
      <c r="R178" s="210">
        <f>Q178*H178</f>
        <v>0.0019599999999999999</v>
      </c>
      <c r="S178" s="210">
        <v>0</v>
      </c>
      <c r="T178" s="211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2" t="s">
        <v>220</v>
      </c>
      <c r="AT178" s="212" t="s">
        <v>135</v>
      </c>
      <c r="AU178" s="212" t="s">
        <v>141</v>
      </c>
      <c r="AY178" s="18" t="s">
        <v>132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8" t="s">
        <v>141</v>
      </c>
      <c r="BK178" s="213">
        <f>ROUND(I178*H178,2)</f>
        <v>0</v>
      </c>
      <c r="BL178" s="18" t="s">
        <v>220</v>
      </c>
      <c r="BM178" s="212" t="s">
        <v>325</v>
      </c>
    </row>
    <row r="179" s="2" customFormat="1">
      <c r="A179" s="40"/>
      <c r="B179" s="41"/>
      <c r="C179" s="42"/>
      <c r="D179" s="214" t="s">
        <v>143</v>
      </c>
      <c r="E179" s="42"/>
      <c r="F179" s="215" t="s">
        <v>326</v>
      </c>
      <c r="G179" s="42"/>
      <c r="H179" s="42"/>
      <c r="I179" s="216"/>
      <c r="J179" s="42"/>
      <c r="K179" s="42"/>
      <c r="L179" s="46"/>
      <c r="M179" s="217"/>
      <c r="N179" s="218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143</v>
      </c>
      <c r="AU179" s="18" t="s">
        <v>141</v>
      </c>
    </row>
    <row r="180" s="2" customFormat="1" ht="24.15" customHeight="1">
      <c r="A180" s="40"/>
      <c r="B180" s="41"/>
      <c r="C180" s="201" t="s">
        <v>327</v>
      </c>
      <c r="D180" s="201" t="s">
        <v>135</v>
      </c>
      <c r="E180" s="202" t="s">
        <v>328</v>
      </c>
      <c r="F180" s="203" t="s">
        <v>329</v>
      </c>
      <c r="G180" s="204" t="s">
        <v>189</v>
      </c>
      <c r="H180" s="205">
        <v>0.068000000000000005</v>
      </c>
      <c r="I180" s="206"/>
      <c r="J180" s="207">
        <f>ROUND(I180*H180,2)</f>
        <v>0</v>
      </c>
      <c r="K180" s="203" t="s">
        <v>139</v>
      </c>
      <c r="L180" s="46"/>
      <c r="M180" s="208" t="s">
        <v>41</v>
      </c>
      <c r="N180" s="209" t="s">
        <v>53</v>
      </c>
      <c r="O180" s="86"/>
      <c r="P180" s="210">
        <f>O180*H180</f>
        <v>0</v>
      </c>
      <c r="Q180" s="210">
        <v>0</v>
      </c>
      <c r="R180" s="210">
        <f>Q180*H180</f>
        <v>0</v>
      </c>
      <c r="S180" s="210">
        <v>0</v>
      </c>
      <c r="T180" s="211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2" t="s">
        <v>220</v>
      </c>
      <c r="AT180" s="212" t="s">
        <v>135</v>
      </c>
      <c r="AU180" s="212" t="s">
        <v>141</v>
      </c>
      <c r="AY180" s="18" t="s">
        <v>132</v>
      </c>
      <c r="BE180" s="213">
        <f>IF(N180="základní",J180,0)</f>
        <v>0</v>
      </c>
      <c r="BF180" s="213">
        <f>IF(N180="snížená",J180,0)</f>
        <v>0</v>
      </c>
      <c r="BG180" s="213">
        <f>IF(N180="zákl. přenesená",J180,0)</f>
        <v>0</v>
      </c>
      <c r="BH180" s="213">
        <f>IF(N180="sníž. přenesená",J180,0)</f>
        <v>0</v>
      </c>
      <c r="BI180" s="213">
        <f>IF(N180="nulová",J180,0)</f>
        <v>0</v>
      </c>
      <c r="BJ180" s="18" t="s">
        <v>141</v>
      </c>
      <c r="BK180" s="213">
        <f>ROUND(I180*H180,2)</f>
        <v>0</v>
      </c>
      <c r="BL180" s="18" t="s">
        <v>220</v>
      </c>
      <c r="BM180" s="212" t="s">
        <v>330</v>
      </c>
    </row>
    <row r="181" s="2" customFormat="1">
      <c r="A181" s="40"/>
      <c r="B181" s="41"/>
      <c r="C181" s="42"/>
      <c r="D181" s="214" t="s">
        <v>143</v>
      </c>
      <c r="E181" s="42"/>
      <c r="F181" s="215" t="s">
        <v>331</v>
      </c>
      <c r="G181" s="42"/>
      <c r="H181" s="42"/>
      <c r="I181" s="216"/>
      <c r="J181" s="42"/>
      <c r="K181" s="42"/>
      <c r="L181" s="46"/>
      <c r="M181" s="217"/>
      <c r="N181" s="218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8" t="s">
        <v>143</v>
      </c>
      <c r="AU181" s="18" t="s">
        <v>141</v>
      </c>
    </row>
    <row r="182" s="12" customFormat="1" ht="22.8" customHeight="1">
      <c r="A182" s="12"/>
      <c r="B182" s="185"/>
      <c r="C182" s="186"/>
      <c r="D182" s="187" t="s">
        <v>80</v>
      </c>
      <c r="E182" s="199" t="s">
        <v>332</v>
      </c>
      <c r="F182" s="199" t="s">
        <v>333</v>
      </c>
      <c r="G182" s="186"/>
      <c r="H182" s="186"/>
      <c r="I182" s="189"/>
      <c r="J182" s="200">
        <f>BK182</f>
        <v>0</v>
      </c>
      <c r="K182" s="186"/>
      <c r="L182" s="191"/>
      <c r="M182" s="192"/>
      <c r="N182" s="193"/>
      <c r="O182" s="193"/>
      <c r="P182" s="194">
        <f>SUM(P183:P193)</f>
        <v>0</v>
      </c>
      <c r="Q182" s="193"/>
      <c r="R182" s="194">
        <f>SUM(R183:R193)</f>
        <v>0.062261860000000002</v>
      </c>
      <c r="S182" s="193"/>
      <c r="T182" s="195">
        <f>SUM(T183:T193)</f>
        <v>0.45250000000000001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96" t="s">
        <v>141</v>
      </c>
      <c r="AT182" s="197" t="s">
        <v>80</v>
      </c>
      <c r="AU182" s="197" t="s">
        <v>86</v>
      </c>
      <c r="AY182" s="196" t="s">
        <v>132</v>
      </c>
      <c r="BK182" s="198">
        <f>SUM(BK183:BK193)</f>
        <v>0</v>
      </c>
    </row>
    <row r="183" s="2" customFormat="1" ht="16.5" customHeight="1">
      <c r="A183" s="40"/>
      <c r="B183" s="41"/>
      <c r="C183" s="201" t="s">
        <v>334</v>
      </c>
      <c r="D183" s="201" t="s">
        <v>135</v>
      </c>
      <c r="E183" s="202" t="s">
        <v>335</v>
      </c>
      <c r="F183" s="203" t="s">
        <v>336</v>
      </c>
      <c r="G183" s="204" t="s">
        <v>219</v>
      </c>
      <c r="H183" s="205">
        <v>1</v>
      </c>
      <c r="I183" s="206"/>
      <c r="J183" s="207">
        <f>ROUND(I183*H183,2)</f>
        <v>0</v>
      </c>
      <c r="K183" s="203" t="s">
        <v>139</v>
      </c>
      <c r="L183" s="46"/>
      <c r="M183" s="208" t="s">
        <v>41</v>
      </c>
      <c r="N183" s="209" t="s">
        <v>53</v>
      </c>
      <c r="O183" s="86"/>
      <c r="P183" s="210">
        <f>O183*H183</f>
        <v>0</v>
      </c>
      <c r="Q183" s="210">
        <v>0.00017000000000000001</v>
      </c>
      <c r="R183" s="210">
        <f>Q183*H183</f>
        <v>0.00017000000000000001</v>
      </c>
      <c r="S183" s="210">
        <v>0.22625000000000001</v>
      </c>
      <c r="T183" s="211">
        <f>S183*H183</f>
        <v>0.22625000000000001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2" t="s">
        <v>220</v>
      </c>
      <c r="AT183" s="212" t="s">
        <v>135</v>
      </c>
      <c r="AU183" s="212" t="s">
        <v>141</v>
      </c>
      <c r="AY183" s="18" t="s">
        <v>132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8" t="s">
        <v>141</v>
      </c>
      <c r="BK183" s="213">
        <f>ROUND(I183*H183,2)</f>
        <v>0</v>
      </c>
      <c r="BL183" s="18" t="s">
        <v>220</v>
      </c>
      <c r="BM183" s="212" t="s">
        <v>337</v>
      </c>
    </row>
    <row r="184" s="2" customFormat="1">
      <c r="A184" s="40"/>
      <c r="B184" s="41"/>
      <c r="C184" s="42"/>
      <c r="D184" s="214" t="s">
        <v>143</v>
      </c>
      <c r="E184" s="42"/>
      <c r="F184" s="215" t="s">
        <v>338</v>
      </c>
      <c r="G184" s="42"/>
      <c r="H184" s="42"/>
      <c r="I184" s="216"/>
      <c r="J184" s="42"/>
      <c r="K184" s="42"/>
      <c r="L184" s="46"/>
      <c r="M184" s="217"/>
      <c r="N184" s="218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8" t="s">
        <v>143</v>
      </c>
      <c r="AU184" s="18" t="s">
        <v>141</v>
      </c>
    </row>
    <row r="185" s="2" customFormat="1" ht="16.5" customHeight="1">
      <c r="A185" s="40"/>
      <c r="B185" s="41"/>
      <c r="C185" s="201" t="s">
        <v>339</v>
      </c>
      <c r="D185" s="201" t="s">
        <v>135</v>
      </c>
      <c r="E185" s="202" t="s">
        <v>340</v>
      </c>
      <c r="F185" s="203" t="s">
        <v>341</v>
      </c>
      <c r="G185" s="204" t="s">
        <v>219</v>
      </c>
      <c r="H185" s="205">
        <v>1</v>
      </c>
      <c r="I185" s="206"/>
      <c r="J185" s="207">
        <f>ROUND(I185*H185,2)</f>
        <v>0</v>
      </c>
      <c r="K185" s="203" t="s">
        <v>41</v>
      </c>
      <c r="L185" s="46"/>
      <c r="M185" s="208" t="s">
        <v>41</v>
      </c>
      <c r="N185" s="209" t="s">
        <v>53</v>
      </c>
      <c r="O185" s="86"/>
      <c r="P185" s="210">
        <f>O185*H185</f>
        <v>0</v>
      </c>
      <c r="Q185" s="210">
        <v>0.00017000000000000001</v>
      </c>
      <c r="R185" s="210">
        <f>Q185*H185</f>
        <v>0.00017000000000000001</v>
      </c>
      <c r="S185" s="210">
        <v>0.22625000000000001</v>
      </c>
      <c r="T185" s="211">
        <f>S185*H185</f>
        <v>0.22625000000000001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2" t="s">
        <v>220</v>
      </c>
      <c r="AT185" s="212" t="s">
        <v>135</v>
      </c>
      <c r="AU185" s="212" t="s">
        <v>141</v>
      </c>
      <c r="AY185" s="18" t="s">
        <v>132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8" t="s">
        <v>141</v>
      </c>
      <c r="BK185" s="213">
        <f>ROUND(I185*H185,2)</f>
        <v>0</v>
      </c>
      <c r="BL185" s="18" t="s">
        <v>220</v>
      </c>
      <c r="BM185" s="212" t="s">
        <v>342</v>
      </c>
    </row>
    <row r="186" s="2" customFormat="1">
      <c r="A186" s="40"/>
      <c r="B186" s="41"/>
      <c r="C186" s="42"/>
      <c r="D186" s="221" t="s">
        <v>343</v>
      </c>
      <c r="E186" s="42"/>
      <c r="F186" s="252" t="s">
        <v>344</v>
      </c>
      <c r="G186" s="42"/>
      <c r="H186" s="42"/>
      <c r="I186" s="216"/>
      <c r="J186" s="42"/>
      <c r="K186" s="42"/>
      <c r="L186" s="46"/>
      <c r="M186" s="217"/>
      <c r="N186" s="218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8" t="s">
        <v>343</v>
      </c>
      <c r="AU186" s="18" t="s">
        <v>141</v>
      </c>
    </row>
    <row r="187" s="2" customFormat="1" ht="21.75" customHeight="1">
      <c r="A187" s="40"/>
      <c r="B187" s="41"/>
      <c r="C187" s="201" t="s">
        <v>345</v>
      </c>
      <c r="D187" s="201" t="s">
        <v>135</v>
      </c>
      <c r="E187" s="202" t="s">
        <v>346</v>
      </c>
      <c r="F187" s="203" t="s">
        <v>347</v>
      </c>
      <c r="G187" s="204" t="s">
        <v>280</v>
      </c>
      <c r="H187" s="205">
        <v>1</v>
      </c>
      <c r="I187" s="206"/>
      <c r="J187" s="207">
        <f>ROUND(I187*H187,2)</f>
        <v>0</v>
      </c>
      <c r="K187" s="203" t="s">
        <v>139</v>
      </c>
      <c r="L187" s="46"/>
      <c r="M187" s="208" t="s">
        <v>41</v>
      </c>
      <c r="N187" s="209" t="s">
        <v>53</v>
      </c>
      <c r="O187" s="86"/>
      <c r="P187" s="210">
        <f>O187*H187</f>
        <v>0</v>
      </c>
      <c r="Q187" s="210">
        <v>0.051121859999999998</v>
      </c>
      <c r="R187" s="210">
        <f>Q187*H187</f>
        <v>0.051121859999999998</v>
      </c>
      <c r="S187" s="210">
        <v>0</v>
      </c>
      <c r="T187" s="211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2" t="s">
        <v>220</v>
      </c>
      <c r="AT187" s="212" t="s">
        <v>135</v>
      </c>
      <c r="AU187" s="212" t="s">
        <v>141</v>
      </c>
      <c r="AY187" s="18" t="s">
        <v>132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8" t="s">
        <v>141</v>
      </c>
      <c r="BK187" s="213">
        <f>ROUND(I187*H187,2)</f>
        <v>0</v>
      </c>
      <c r="BL187" s="18" t="s">
        <v>220</v>
      </c>
      <c r="BM187" s="212" t="s">
        <v>348</v>
      </c>
    </row>
    <row r="188" s="2" customFormat="1">
      <c r="A188" s="40"/>
      <c r="B188" s="41"/>
      <c r="C188" s="42"/>
      <c r="D188" s="214" t="s">
        <v>143</v>
      </c>
      <c r="E188" s="42"/>
      <c r="F188" s="215" t="s">
        <v>349</v>
      </c>
      <c r="G188" s="42"/>
      <c r="H188" s="42"/>
      <c r="I188" s="216"/>
      <c r="J188" s="42"/>
      <c r="K188" s="42"/>
      <c r="L188" s="46"/>
      <c r="M188" s="217"/>
      <c r="N188" s="218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143</v>
      </c>
      <c r="AU188" s="18" t="s">
        <v>141</v>
      </c>
    </row>
    <row r="189" s="2" customFormat="1">
      <c r="A189" s="40"/>
      <c r="B189" s="41"/>
      <c r="C189" s="42"/>
      <c r="D189" s="221" t="s">
        <v>343</v>
      </c>
      <c r="E189" s="42"/>
      <c r="F189" s="252" t="s">
        <v>350</v>
      </c>
      <c r="G189" s="42"/>
      <c r="H189" s="42"/>
      <c r="I189" s="216"/>
      <c r="J189" s="42"/>
      <c r="K189" s="42"/>
      <c r="L189" s="46"/>
      <c r="M189" s="217"/>
      <c r="N189" s="218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8" t="s">
        <v>343</v>
      </c>
      <c r="AU189" s="18" t="s">
        <v>141</v>
      </c>
    </row>
    <row r="190" s="2" customFormat="1" ht="24.15" customHeight="1">
      <c r="A190" s="40"/>
      <c r="B190" s="41"/>
      <c r="C190" s="201" t="s">
        <v>351</v>
      </c>
      <c r="D190" s="201" t="s">
        <v>135</v>
      </c>
      <c r="E190" s="202" t="s">
        <v>352</v>
      </c>
      <c r="F190" s="203" t="s">
        <v>353</v>
      </c>
      <c r="G190" s="204" t="s">
        <v>237</v>
      </c>
      <c r="H190" s="205">
        <v>12</v>
      </c>
      <c r="I190" s="206"/>
      <c r="J190" s="207">
        <f>ROUND(I190*H190,2)</f>
        <v>0</v>
      </c>
      <c r="K190" s="203" t="s">
        <v>41</v>
      </c>
      <c r="L190" s="46"/>
      <c r="M190" s="208" t="s">
        <v>41</v>
      </c>
      <c r="N190" s="209" t="s">
        <v>53</v>
      </c>
      <c r="O190" s="86"/>
      <c r="P190" s="210">
        <f>O190*H190</f>
        <v>0</v>
      </c>
      <c r="Q190" s="210">
        <v>0.00089999999999999998</v>
      </c>
      <c r="R190" s="210">
        <f>Q190*H190</f>
        <v>0.010800000000000001</v>
      </c>
      <c r="S190" s="210">
        <v>0</v>
      </c>
      <c r="T190" s="211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2" t="s">
        <v>220</v>
      </c>
      <c r="AT190" s="212" t="s">
        <v>135</v>
      </c>
      <c r="AU190" s="212" t="s">
        <v>141</v>
      </c>
      <c r="AY190" s="18" t="s">
        <v>132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8" t="s">
        <v>141</v>
      </c>
      <c r="BK190" s="213">
        <f>ROUND(I190*H190,2)</f>
        <v>0</v>
      </c>
      <c r="BL190" s="18" t="s">
        <v>220</v>
      </c>
      <c r="BM190" s="212" t="s">
        <v>354</v>
      </c>
    </row>
    <row r="191" s="2" customFormat="1">
      <c r="A191" s="40"/>
      <c r="B191" s="41"/>
      <c r="C191" s="42"/>
      <c r="D191" s="221" t="s">
        <v>343</v>
      </c>
      <c r="E191" s="42"/>
      <c r="F191" s="252" t="s">
        <v>355</v>
      </c>
      <c r="G191" s="42"/>
      <c r="H191" s="42"/>
      <c r="I191" s="216"/>
      <c r="J191" s="42"/>
      <c r="K191" s="42"/>
      <c r="L191" s="46"/>
      <c r="M191" s="217"/>
      <c r="N191" s="218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8" t="s">
        <v>343</v>
      </c>
      <c r="AU191" s="18" t="s">
        <v>141</v>
      </c>
    </row>
    <row r="192" s="2" customFormat="1" ht="24.15" customHeight="1">
      <c r="A192" s="40"/>
      <c r="B192" s="41"/>
      <c r="C192" s="201" t="s">
        <v>356</v>
      </c>
      <c r="D192" s="201" t="s">
        <v>135</v>
      </c>
      <c r="E192" s="202" t="s">
        <v>357</v>
      </c>
      <c r="F192" s="203" t="s">
        <v>358</v>
      </c>
      <c r="G192" s="204" t="s">
        <v>189</v>
      </c>
      <c r="H192" s="205">
        <v>0.062</v>
      </c>
      <c r="I192" s="206"/>
      <c r="J192" s="207">
        <f>ROUND(I192*H192,2)</f>
        <v>0</v>
      </c>
      <c r="K192" s="203" t="s">
        <v>139</v>
      </c>
      <c r="L192" s="46"/>
      <c r="M192" s="208" t="s">
        <v>41</v>
      </c>
      <c r="N192" s="209" t="s">
        <v>53</v>
      </c>
      <c r="O192" s="86"/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2" t="s">
        <v>220</v>
      </c>
      <c r="AT192" s="212" t="s">
        <v>135</v>
      </c>
      <c r="AU192" s="212" t="s">
        <v>141</v>
      </c>
      <c r="AY192" s="18" t="s">
        <v>132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18" t="s">
        <v>141</v>
      </c>
      <c r="BK192" s="213">
        <f>ROUND(I192*H192,2)</f>
        <v>0</v>
      </c>
      <c r="BL192" s="18" t="s">
        <v>220</v>
      </c>
      <c r="BM192" s="212" t="s">
        <v>359</v>
      </c>
    </row>
    <row r="193" s="2" customFormat="1">
      <c r="A193" s="40"/>
      <c r="B193" s="41"/>
      <c r="C193" s="42"/>
      <c r="D193" s="214" t="s">
        <v>143</v>
      </c>
      <c r="E193" s="42"/>
      <c r="F193" s="215" t="s">
        <v>360</v>
      </c>
      <c r="G193" s="42"/>
      <c r="H193" s="42"/>
      <c r="I193" s="216"/>
      <c r="J193" s="42"/>
      <c r="K193" s="42"/>
      <c r="L193" s="46"/>
      <c r="M193" s="217"/>
      <c r="N193" s="218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8" t="s">
        <v>143</v>
      </c>
      <c r="AU193" s="18" t="s">
        <v>141</v>
      </c>
    </row>
    <row r="194" s="12" customFormat="1" ht="22.8" customHeight="1">
      <c r="A194" s="12"/>
      <c r="B194" s="185"/>
      <c r="C194" s="186"/>
      <c r="D194" s="187" t="s">
        <v>80</v>
      </c>
      <c r="E194" s="199" t="s">
        <v>361</v>
      </c>
      <c r="F194" s="199" t="s">
        <v>362</v>
      </c>
      <c r="G194" s="186"/>
      <c r="H194" s="186"/>
      <c r="I194" s="189"/>
      <c r="J194" s="200">
        <f>BK194</f>
        <v>0</v>
      </c>
      <c r="K194" s="186"/>
      <c r="L194" s="191"/>
      <c r="M194" s="192"/>
      <c r="N194" s="193"/>
      <c r="O194" s="193"/>
      <c r="P194" s="194">
        <f>SUM(P195:P205)</f>
        <v>0</v>
      </c>
      <c r="Q194" s="193"/>
      <c r="R194" s="194">
        <f>SUM(R195:R205)</f>
        <v>0.023700000000000002</v>
      </c>
      <c r="S194" s="193"/>
      <c r="T194" s="195">
        <f>SUM(T195:T205)</f>
        <v>0.14400000000000002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96" t="s">
        <v>141</v>
      </c>
      <c r="AT194" s="197" t="s">
        <v>80</v>
      </c>
      <c r="AU194" s="197" t="s">
        <v>86</v>
      </c>
      <c r="AY194" s="196" t="s">
        <v>132</v>
      </c>
      <c r="BK194" s="198">
        <f>SUM(BK195:BK205)</f>
        <v>0</v>
      </c>
    </row>
    <row r="195" s="2" customFormat="1" ht="16.5" customHeight="1">
      <c r="A195" s="40"/>
      <c r="B195" s="41"/>
      <c r="C195" s="201" t="s">
        <v>363</v>
      </c>
      <c r="D195" s="201" t="s">
        <v>135</v>
      </c>
      <c r="E195" s="202" t="s">
        <v>364</v>
      </c>
      <c r="F195" s="203" t="s">
        <v>365</v>
      </c>
      <c r="G195" s="204" t="s">
        <v>237</v>
      </c>
      <c r="H195" s="205">
        <v>45</v>
      </c>
      <c r="I195" s="206"/>
      <c r="J195" s="207">
        <f>ROUND(I195*H195,2)</f>
        <v>0</v>
      </c>
      <c r="K195" s="203" t="s">
        <v>139</v>
      </c>
      <c r="L195" s="46"/>
      <c r="M195" s="208" t="s">
        <v>41</v>
      </c>
      <c r="N195" s="209" t="s">
        <v>53</v>
      </c>
      <c r="O195" s="86"/>
      <c r="P195" s="210">
        <f>O195*H195</f>
        <v>0</v>
      </c>
      <c r="Q195" s="210">
        <v>2.0000000000000002E-05</v>
      </c>
      <c r="R195" s="210">
        <f>Q195*H195</f>
        <v>0.00090000000000000008</v>
      </c>
      <c r="S195" s="210">
        <v>0.0032000000000000002</v>
      </c>
      <c r="T195" s="211">
        <f>S195*H195</f>
        <v>0.14400000000000002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2" t="s">
        <v>220</v>
      </c>
      <c r="AT195" s="212" t="s">
        <v>135</v>
      </c>
      <c r="AU195" s="212" t="s">
        <v>141</v>
      </c>
      <c r="AY195" s="18" t="s">
        <v>132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18" t="s">
        <v>141</v>
      </c>
      <c r="BK195" s="213">
        <f>ROUND(I195*H195,2)</f>
        <v>0</v>
      </c>
      <c r="BL195" s="18" t="s">
        <v>220</v>
      </c>
      <c r="BM195" s="212" t="s">
        <v>366</v>
      </c>
    </row>
    <row r="196" s="2" customFormat="1">
      <c r="A196" s="40"/>
      <c r="B196" s="41"/>
      <c r="C196" s="42"/>
      <c r="D196" s="214" t="s">
        <v>143</v>
      </c>
      <c r="E196" s="42"/>
      <c r="F196" s="215" t="s">
        <v>367</v>
      </c>
      <c r="G196" s="42"/>
      <c r="H196" s="42"/>
      <c r="I196" s="216"/>
      <c r="J196" s="42"/>
      <c r="K196" s="42"/>
      <c r="L196" s="46"/>
      <c r="M196" s="217"/>
      <c r="N196" s="218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8" t="s">
        <v>143</v>
      </c>
      <c r="AU196" s="18" t="s">
        <v>141</v>
      </c>
    </row>
    <row r="197" s="2" customFormat="1" ht="16.5" customHeight="1">
      <c r="A197" s="40"/>
      <c r="B197" s="41"/>
      <c r="C197" s="201" t="s">
        <v>368</v>
      </c>
      <c r="D197" s="201" t="s">
        <v>135</v>
      </c>
      <c r="E197" s="202" t="s">
        <v>369</v>
      </c>
      <c r="F197" s="203" t="s">
        <v>370</v>
      </c>
      <c r="G197" s="204" t="s">
        <v>237</v>
      </c>
      <c r="H197" s="205">
        <v>45.600000000000001</v>
      </c>
      <c r="I197" s="206"/>
      <c r="J197" s="207">
        <f>ROUND(I197*H197,2)</f>
        <v>0</v>
      </c>
      <c r="K197" s="203" t="s">
        <v>139</v>
      </c>
      <c r="L197" s="46"/>
      <c r="M197" s="208" t="s">
        <v>41</v>
      </c>
      <c r="N197" s="209" t="s">
        <v>53</v>
      </c>
      <c r="O197" s="86"/>
      <c r="P197" s="210">
        <f>O197*H197</f>
        <v>0</v>
      </c>
      <c r="Q197" s="210">
        <v>0.00046000000000000001</v>
      </c>
      <c r="R197" s="210">
        <f>Q197*H197</f>
        <v>0.020976000000000002</v>
      </c>
      <c r="S197" s="210">
        <v>0</v>
      </c>
      <c r="T197" s="211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2" t="s">
        <v>220</v>
      </c>
      <c r="AT197" s="212" t="s">
        <v>135</v>
      </c>
      <c r="AU197" s="212" t="s">
        <v>141</v>
      </c>
      <c r="AY197" s="18" t="s">
        <v>132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18" t="s">
        <v>141</v>
      </c>
      <c r="BK197" s="213">
        <f>ROUND(I197*H197,2)</f>
        <v>0</v>
      </c>
      <c r="BL197" s="18" t="s">
        <v>220</v>
      </c>
      <c r="BM197" s="212" t="s">
        <v>371</v>
      </c>
    </row>
    <row r="198" s="2" customFormat="1">
      <c r="A198" s="40"/>
      <c r="B198" s="41"/>
      <c r="C198" s="42"/>
      <c r="D198" s="214" t="s">
        <v>143</v>
      </c>
      <c r="E198" s="42"/>
      <c r="F198" s="215" t="s">
        <v>372</v>
      </c>
      <c r="G198" s="42"/>
      <c r="H198" s="42"/>
      <c r="I198" s="216"/>
      <c r="J198" s="42"/>
      <c r="K198" s="42"/>
      <c r="L198" s="46"/>
      <c r="M198" s="217"/>
      <c r="N198" s="218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8" t="s">
        <v>143</v>
      </c>
      <c r="AU198" s="18" t="s">
        <v>141</v>
      </c>
    </row>
    <row r="199" s="13" customFormat="1">
      <c r="A199" s="13"/>
      <c r="B199" s="219"/>
      <c r="C199" s="220"/>
      <c r="D199" s="221" t="s">
        <v>145</v>
      </c>
      <c r="E199" s="222" t="s">
        <v>41</v>
      </c>
      <c r="F199" s="223" t="s">
        <v>373</v>
      </c>
      <c r="G199" s="220"/>
      <c r="H199" s="224">
        <v>45.600000000000001</v>
      </c>
      <c r="I199" s="225"/>
      <c r="J199" s="220"/>
      <c r="K199" s="220"/>
      <c r="L199" s="226"/>
      <c r="M199" s="227"/>
      <c r="N199" s="228"/>
      <c r="O199" s="228"/>
      <c r="P199" s="228"/>
      <c r="Q199" s="228"/>
      <c r="R199" s="228"/>
      <c r="S199" s="228"/>
      <c r="T199" s="22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0" t="s">
        <v>145</v>
      </c>
      <c r="AU199" s="230" t="s">
        <v>141</v>
      </c>
      <c r="AV199" s="13" t="s">
        <v>141</v>
      </c>
      <c r="AW199" s="13" t="s">
        <v>42</v>
      </c>
      <c r="AX199" s="13" t="s">
        <v>86</v>
      </c>
      <c r="AY199" s="230" t="s">
        <v>132</v>
      </c>
    </row>
    <row r="200" s="2" customFormat="1" ht="16.5" customHeight="1">
      <c r="A200" s="40"/>
      <c r="B200" s="41"/>
      <c r="C200" s="201" t="s">
        <v>374</v>
      </c>
      <c r="D200" s="201" t="s">
        <v>135</v>
      </c>
      <c r="E200" s="202" t="s">
        <v>375</v>
      </c>
      <c r="F200" s="203" t="s">
        <v>376</v>
      </c>
      <c r="G200" s="204" t="s">
        <v>237</v>
      </c>
      <c r="H200" s="205">
        <v>45.600000000000001</v>
      </c>
      <c r="I200" s="206"/>
      <c r="J200" s="207">
        <f>ROUND(I200*H200,2)</f>
        <v>0</v>
      </c>
      <c r="K200" s="203" t="s">
        <v>139</v>
      </c>
      <c r="L200" s="46"/>
      <c r="M200" s="208" t="s">
        <v>41</v>
      </c>
      <c r="N200" s="209" t="s">
        <v>53</v>
      </c>
      <c r="O200" s="86"/>
      <c r="P200" s="210">
        <f>O200*H200</f>
        <v>0</v>
      </c>
      <c r="Q200" s="210">
        <v>0</v>
      </c>
      <c r="R200" s="210">
        <f>Q200*H200</f>
        <v>0</v>
      </c>
      <c r="S200" s="210">
        <v>0</v>
      </c>
      <c r="T200" s="211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2" t="s">
        <v>220</v>
      </c>
      <c r="AT200" s="212" t="s">
        <v>135</v>
      </c>
      <c r="AU200" s="212" t="s">
        <v>141</v>
      </c>
      <c r="AY200" s="18" t="s">
        <v>132</v>
      </c>
      <c r="BE200" s="213">
        <f>IF(N200="základní",J200,0)</f>
        <v>0</v>
      </c>
      <c r="BF200" s="213">
        <f>IF(N200="snížená",J200,0)</f>
        <v>0</v>
      </c>
      <c r="BG200" s="213">
        <f>IF(N200="zákl. přenesená",J200,0)</f>
        <v>0</v>
      </c>
      <c r="BH200" s="213">
        <f>IF(N200="sníž. přenesená",J200,0)</f>
        <v>0</v>
      </c>
      <c r="BI200" s="213">
        <f>IF(N200="nulová",J200,0)</f>
        <v>0</v>
      </c>
      <c r="BJ200" s="18" t="s">
        <v>141</v>
      </c>
      <c r="BK200" s="213">
        <f>ROUND(I200*H200,2)</f>
        <v>0</v>
      </c>
      <c r="BL200" s="18" t="s">
        <v>220</v>
      </c>
      <c r="BM200" s="212" t="s">
        <v>377</v>
      </c>
    </row>
    <row r="201" s="2" customFormat="1">
      <c r="A201" s="40"/>
      <c r="B201" s="41"/>
      <c r="C201" s="42"/>
      <c r="D201" s="214" t="s">
        <v>143</v>
      </c>
      <c r="E201" s="42"/>
      <c r="F201" s="215" t="s">
        <v>378</v>
      </c>
      <c r="G201" s="42"/>
      <c r="H201" s="42"/>
      <c r="I201" s="216"/>
      <c r="J201" s="42"/>
      <c r="K201" s="42"/>
      <c r="L201" s="46"/>
      <c r="M201" s="217"/>
      <c r="N201" s="218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8" t="s">
        <v>143</v>
      </c>
      <c r="AU201" s="18" t="s">
        <v>141</v>
      </c>
    </row>
    <row r="202" s="2" customFormat="1" ht="24.15" customHeight="1">
      <c r="A202" s="40"/>
      <c r="B202" s="41"/>
      <c r="C202" s="201" t="s">
        <v>379</v>
      </c>
      <c r="D202" s="201" t="s">
        <v>135</v>
      </c>
      <c r="E202" s="202" t="s">
        <v>380</v>
      </c>
      <c r="F202" s="203" t="s">
        <v>381</v>
      </c>
      <c r="G202" s="204" t="s">
        <v>237</v>
      </c>
      <c r="H202" s="205">
        <v>45.600000000000001</v>
      </c>
      <c r="I202" s="206"/>
      <c r="J202" s="207">
        <f>ROUND(I202*H202,2)</f>
        <v>0</v>
      </c>
      <c r="K202" s="203" t="s">
        <v>139</v>
      </c>
      <c r="L202" s="46"/>
      <c r="M202" s="208" t="s">
        <v>41</v>
      </c>
      <c r="N202" s="209" t="s">
        <v>53</v>
      </c>
      <c r="O202" s="86"/>
      <c r="P202" s="210">
        <f>O202*H202</f>
        <v>0</v>
      </c>
      <c r="Q202" s="210">
        <v>4.0000000000000003E-05</v>
      </c>
      <c r="R202" s="210">
        <f>Q202*H202</f>
        <v>0.0018240000000000001</v>
      </c>
      <c r="S202" s="210">
        <v>0</v>
      </c>
      <c r="T202" s="211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2" t="s">
        <v>220</v>
      </c>
      <c r="AT202" s="212" t="s">
        <v>135</v>
      </c>
      <c r="AU202" s="212" t="s">
        <v>141</v>
      </c>
      <c r="AY202" s="18" t="s">
        <v>132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18" t="s">
        <v>141</v>
      </c>
      <c r="BK202" s="213">
        <f>ROUND(I202*H202,2)</f>
        <v>0</v>
      </c>
      <c r="BL202" s="18" t="s">
        <v>220</v>
      </c>
      <c r="BM202" s="212" t="s">
        <v>382</v>
      </c>
    </row>
    <row r="203" s="2" customFormat="1">
      <c r="A203" s="40"/>
      <c r="B203" s="41"/>
      <c r="C203" s="42"/>
      <c r="D203" s="214" t="s">
        <v>143</v>
      </c>
      <c r="E203" s="42"/>
      <c r="F203" s="215" t="s">
        <v>383</v>
      </c>
      <c r="G203" s="42"/>
      <c r="H203" s="42"/>
      <c r="I203" s="216"/>
      <c r="J203" s="42"/>
      <c r="K203" s="42"/>
      <c r="L203" s="46"/>
      <c r="M203" s="217"/>
      <c r="N203" s="218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8" t="s">
        <v>143</v>
      </c>
      <c r="AU203" s="18" t="s">
        <v>141</v>
      </c>
    </row>
    <row r="204" s="2" customFormat="1" ht="24.15" customHeight="1">
      <c r="A204" s="40"/>
      <c r="B204" s="41"/>
      <c r="C204" s="201" t="s">
        <v>384</v>
      </c>
      <c r="D204" s="201" t="s">
        <v>135</v>
      </c>
      <c r="E204" s="202" t="s">
        <v>385</v>
      </c>
      <c r="F204" s="203" t="s">
        <v>386</v>
      </c>
      <c r="G204" s="204" t="s">
        <v>189</v>
      </c>
      <c r="H204" s="205">
        <v>0.024</v>
      </c>
      <c r="I204" s="206"/>
      <c r="J204" s="207">
        <f>ROUND(I204*H204,2)</f>
        <v>0</v>
      </c>
      <c r="K204" s="203" t="s">
        <v>139</v>
      </c>
      <c r="L204" s="46"/>
      <c r="M204" s="208" t="s">
        <v>41</v>
      </c>
      <c r="N204" s="209" t="s">
        <v>53</v>
      </c>
      <c r="O204" s="86"/>
      <c r="P204" s="210">
        <f>O204*H204</f>
        <v>0</v>
      </c>
      <c r="Q204" s="210">
        <v>0</v>
      </c>
      <c r="R204" s="210">
        <f>Q204*H204</f>
        <v>0</v>
      </c>
      <c r="S204" s="210">
        <v>0</v>
      </c>
      <c r="T204" s="211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2" t="s">
        <v>220</v>
      </c>
      <c r="AT204" s="212" t="s">
        <v>135</v>
      </c>
      <c r="AU204" s="212" t="s">
        <v>141</v>
      </c>
      <c r="AY204" s="18" t="s">
        <v>132</v>
      </c>
      <c r="BE204" s="213">
        <f>IF(N204="základní",J204,0)</f>
        <v>0</v>
      </c>
      <c r="BF204" s="213">
        <f>IF(N204="snížená",J204,0)</f>
        <v>0</v>
      </c>
      <c r="BG204" s="213">
        <f>IF(N204="zákl. přenesená",J204,0)</f>
        <v>0</v>
      </c>
      <c r="BH204" s="213">
        <f>IF(N204="sníž. přenesená",J204,0)</f>
        <v>0</v>
      </c>
      <c r="BI204" s="213">
        <f>IF(N204="nulová",J204,0)</f>
        <v>0</v>
      </c>
      <c r="BJ204" s="18" t="s">
        <v>141</v>
      </c>
      <c r="BK204" s="213">
        <f>ROUND(I204*H204,2)</f>
        <v>0</v>
      </c>
      <c r="BL204" s="18" t="s">
        <v>220</v>
      </c>
      <c r="BM204" s="212" t="s">
        <v>387</v>
      </c>
    </row>
    <row r="205" s="2" customFormat="1">
      <c r="A205" s="40"/>
      <c r="B205" s="41"/>
      <c r="C205" s="42"/>
      <c r="D205" s="214" t="s">
        <v>143</v>
      </c>
      <c r="E205" s="42"/>
      <c r="F205" s="215" t="s">
        <v>388</v>
      </c>
      <c r="G205" s="42"/>
      <c r="H205" s="42"/>
      <c r="I205" s="216"/>
      <c r="J205" s="42"/>
      <c r="K205" s="42"/>
      <c r="L205" s="46"/>
      <c r="M205" s="217"/>
      <c r="N205" s="218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8" t="s">
        <v>143</v>
      </c>
      <c r="AU205" s="18" t="s">
        <v>141</v>
      </c>
    </row>
    <row r="206" s="12" customFormat="1" ht="22.8" customHeight="1">
      <c r="A206" s="12"/>
      <c r="B206" s="185"/>
      <c r="C206" s="186"/>
      <c r="D206" s="187" t="s">
        <v>80</v>
      </c>
      <c r="E206" s="199" t="s">
        <v>389</v>
      </c>
      <c r="F206" s="199" t="s">
        <v>390</v>
      </c>
      <c r="G206" s="186"/>
      <c r="H206" s="186"/>
      <c r="I206" s="189"/>
      <c r="J206" s="200">
        <f>BK206</f>
        <v>0</v>
      </c>
      <c r="K206" s="186"/>
      <c r="L206" s="191"/>
      <c r="M206" s="192"/>
      <c r="N206" s="193"/>
      <c r="O206" s="193"/>
      <c r="P206" s="194">
        <f>SUM(P207:P210)</f>
        <v>0</v>
      </c>
      <c r="Q206" s="193"/>
      <c r="R206" s="194">
        <f>SUM(R207:R210)</f>
        <v>0.0014499999999999999</v>
      </c>
      <c r="S206" s="193"/>
      <c r="T206" s="195">
        <f>SUM(T207:T210)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6" t="s">
        <v>141</v>
      </c>
      <c r="AT206" s="197" t="s">
        <v>80</v>
      </c>
      <c r="AU206" s="197" t="s">
        <v>86</v>
      </c>
      <c r="AY206" s="196" t="s">
        <v>132</v>
      </c>
      <c r="BK206" s="198">
        <f>SUM(BK207:BK210)</f>
        <v>0</v>
      </c>
    </row>
    <row r="207" s="2" customFormat="1" ht="21.75" customHeight="1">
      <c r="A207" s="40"/>
      <c r="B207" s="41"/>
      <c r="C207" s="201" t="s">
        <v>391</v>
      </c>
      <c r="D207" s="201" t="s">
        <v>135</v>
      </c>
      <c r="E207" s="202" t="s">
        <v>392</v>
      </c>
      <c r="F207" s="203" t="s">
        <v>393</v>
      </c>
      <c r="G207" s="204" t="s">
        <v>219</v>
      </c>
      <c r="H207" s="205">
        <v>5</v>
      </c>
      <c r="I207" s="206"/>
      <c r="J207" s="207">
        <f>ROUND(I207*H207,2)</f>
        <v>0</v>
      </c>
      <c r="K207" s="203" t="s">
        <v>139</v>
      </c>
      <c r="L207" s="46"/>
      <c r="M207" s="208" t="s">
        <v>41</v>
      </c>
      <c r="N207" s="209" t="s">
        <v>53</v>
      </c>
      <c r="O207" s="86"/>
      <c r="P207" s="210">
        <f>O207*H207</f>
        <v>0</v>
      </c>
      <c r="Q207" s="210">
        <v>0.00029</v>
      </c>
      <c r="R207" s="210">
        <f>Q207*H207</f>
        <v>0.0014499999999999999</v>
      </c>
      <c r="S207" s="210">
        <v>0</v>
      </c>
      <c r="T207" s="211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2" t="s">
        <v>220</v>
      </c>
      <c r="AT207" s="212" t="s">
        <v>135</v>
      </c>
      <c r="AU207" s="212" t="s">
        <v>141</v>
      </c>
      <c r="AY207" s="18" t="s">
        <v>132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18" t="s">
        <v>141</v>
      </c>
      <c r="BK207" s="213">
        <f>ROUND(I207*H207,2)</f>
        <v>0</v>
      </c>
      <c r="BL207" s="18" t="s">
        <v>220</v>
      </c>
      <c r="BM207" s="212" t="s">
        <v>394</v>
      </c>
    </row>
    <row r="208" s="2" customFormat="1">
      <c r="A208" s="40"/>
      <c r="B208" s="41"/>
      <c r="C208" s="42"/>
      <c r="D208" s="214" t="s">
        <v>143</v>
      </c>
      <c r="E208" s="42"/>
      <c r="F208" s="215" t="s">
        <v>395</v>
      </c>
      <c r="G208" s="42"/>
      <c r="H208" s="42"/>
      <c r="I208" s="216"/>
      <c r="J208" s="42"/>
      <c r="K208" s="42"/>
      <c r="L208" s="46"/>
      <c r="M208" s="217"/>
      <c r="N208" s="218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8" t="s">
        <v>143</v>
      </c>
      <c r="AU208" s="18" t="s">
        <v>141</v>
      </c>
    </row>
    <row r="209" s="2" customFormat="1" ht="24.15" customHeight="1">
      <c r="A209" s="40"/>
      <c r="B209" s="41"/>
      <c r="C209" s="201" t="s">
        <v>396</v>
      </c>
      <c r="D209" s="201" t="s">
        <v>135</v>
      </c>
      <c r="E209" s="202" t="s">
        <v>397</v>
      </c>
      <c r="F209" s="203" t="s">
        <v>398</v>
      </c>
      <c r="G209" s="204" t="s">
        <v>189</v>
      </c>
      <c r="H209" s="205">
        <v>0.001</v>
      </c>
      <c r="I209" s="206"/>
      <c r="J209" s="207">
        <f>ROUND(I209*H209,2)</f>
        <v>0</v>
      </c>
      <c r="K209" s="203" t="s">
        <v>139</v>
      </c>
      <c r="L209" s="46"/>
      <c r="M209" s="208" t="s">
        <v>41</v>
      </c>
      <c r="N209" s="209" t="s">
        <v>53</v>
      </c>
      <c r="O209" s="86"/>
      <c r="P209" s="210">
        <f>O209*H209</f>
        <v>0</v>
      </c>
      <c r="Q209" s="210">
        <v>0</v>
      </c>
      <c r="R209" s="210">
        <f>Q209*H209</f>
        <v>0</v>
      </c>
      <c r="S209" s="210">
        <v>0</v>
      </c>
      <c r="T209" s="211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2" t="s">
        <v>220</v>
      </c>
      <c r="AT209" s="212" t="s">
        <v>135</v>
      </c>
      <c r="AU209" s="212" t="s">
        <v>141</v>
      </c>
      <c r="AY209" s="18" t="s">
        <v>132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8" t="s">
        <v>141</v>
      </c>
      <c r="BK209" s="213">
        <f>ROUND(I209*H209,2)</f>
        <v>0</v>
      </c>
      <c r="BL209" s="18" t="s">
        <v>220</v>
      </c>
      <c r="BM209" s="212" t="s">
        <v>399</v>
      </c>
    </row>
    <row r="210" s="2" customFormat="1">
      <c r="A210" s="40"/>
      <c r="B210" s="41"/>
      <c r="C210" s="42"/>
      <c r="D210" s="214" t="s">
        <v>143</v>
      </c>
      <c r="E210" s="42"/>
      <c r="F210" s="215" t="s">
        <v>400</v>
      </c>
      <c r="G210" s="42"/>
      <c r="H210" s="42"/>
      <c r="I210" s="216"/>
      <c r="J210" s="42"/>
      <c r="K210" s="42"/>
      <c r="L210" s="46"/>
      <c r="M210" s="217"/>
      <c r="N210" s="218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8" t="s">
        <v>143</v>
      </c>
      <c r="AU210" s="18" t="s">
        <v>141</v>
      </c>
    </row>
    <row r="211" s="12" customFormat="1" ht="22.8" customHeight="1">
      <c r="A211" s="12"/>
      <c r="B211" s="185"/>
      <c r="C211" s="186"/>
      <c r="D211" s="187" t="s">
        <v>80</v>
      </c>
      <c r="E211" s="199" t="s">
        <v>401</v>
      </c>
      <c r="F211" s="199" t="s">
        <v>402</v>
      </c>
      <c r="G211" s="186"/>
      <c r="H211" s="186"/>
      <c r="I211" s="189"/>
      <c r="J211" s="200">
        <f>BK211</f>
        <v>0</v>
      </c>
      <c r="K211" s="186"/>
      <c r="L211" s="191"/>
      <c r="M211" s="192"/>
      <c r="N211" s="193"/>
      <c r="O211" s="193"/>
      <c r="P211" s="194">
        <f>SUM(P212:P233)</f>
        <v>0</v>
      </c>
      <c r="Q211" s="193"/>
      <c r="R211" s="194">
        <f>SUM(R212:R233)</f>
        <v>0.01498</v>
      </c>
      <c r="S211" s="193"/>
      <c r="T211" s="195">
        <f>SUM(T212:T233)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6" t="s">
        <v>141</v>
      </c>
      <c r="AT211" s="197" t="s">
        <v>80</v>
      </c>
      <c r="AU211" s="197" t="s">
        <v>86</v>
      </c>
      <c r="AY211" s="196" t="s">
        <v>132</v>
      </c>
      <c r="BK211" s="198">
        <f>SUM(BK212:BK233)</f>
        <v>0</v>
      </c>
    </row>
    <row r="212" s="2" customFormat="1" ht="24.15" customHeight="1">
      <c r="A212" s="40"/>
      <c r="B212" s="41"/>
      <c r="C212" s="201" t="s">
        <v>403</v>
      </c>
      <c r="D212" s="201" t="s">
        <v>135</v>
      </c>
      <c r="E212" s="202" t="s">
        <v>404</v>
      </c>
      <c r="F212" s="203" t="s">
        <v>405</v>
      </c>
      <c r="G212" s="204" t="s">
        <v>219</v>
      </c>
      <c r="H212" s="205">
        <v>5</v>
      </c>
      <c r="I212" s="206"/>
      <c r="J212" s="207">
        <f>ROUND(I212*H212,2)</f>
        <v>0</v>
      </c>
      <c r="K212" s="203" t="s">
        <v>139</v>
      </c>
      <c r="L212" s="46"/>
      <c r="M212" s="208" t="s">
        <v>41</v>
      </c>
      <c r="N212" s="209" t="s">
        <v>53</v>
      </c>
      <c r="O212" s="86"/>
      <c r="P212" s="210">
        <f>O212*H212</f>
        <v>0</v>
      </c>
      <c r="Q212" s="210">
        <v>0</v>
      </c>
      <c r="R212" s="210">
        <f>Q212*H212</f>
        <v>0</v>
      </c>
      <c r="S212" s="210">
        <v>0</v>
      </c>
      <c r="T212" s="211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2" t="s">
        <v>220</v>
      </c>
      <c r="AT212" s="212" t="s">
        <v>135</v>
      </c>
      <c r="AU212" s="212" t="s">
        <v>141</v>
      </c>
      <c r="AY212" s="18" t="s">
        <v>132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18" t="s">
        <v>141</v>
      </c>
      <c r="BK212" s="213">
        <f>ROUND(I212*H212,2)</f>
        <v>0</v>
      </c>
      <c r="BL212" s="18" t="s">
        <v>220</v>
      </c>
      <c r="BM212" s="212" t="s">
        <v>406</v>
      </c>
    </row>
    <row r="213" s="2" customFormat="1">
      <c r="A213" s="40"/>
      <c r="B213" s="41"/>
      <c r="C213" s="42"/>
      <c r="D213" s="214" t="s">
        <v>143</v>
      </c>
      <c r="E213" s="42"/>
      <c r="F213" s="215" t="s">
        <v>407</v>
      </c>
      <c r="G213" s="42"/>
      <c r="H213" s="42"/>
      <c r="I213" s="216"/>
      <c r="J213" s="42"/>
      <c r="K213" s="42"/>
      <c r="L213" s="46"/>
      <c r="M213" s="217"/>
      <c r="N213" s="218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143</v>
      </c>
      <c r="AU213" s="18" t="s">
        <v>141</v>
      </c>
    </row>
    <row r="214" s="2" customFormat="1" ht="16.5" customHeight="1">
      <c r="A214" s="40"/>
      <c r="B214" s="41"/>
      <c r="C214" s="201" t="s">
        <v>408</v>
      </c>
      <c r="D214" s="201" t="s">
        <v>135</v>
      </c>
      <c r="E214" s="202" t="s">
        <v>409</v>
      </c>
      <c r="F214" s="203" t="s">
        <v>410</v>
      </c>
      <c r="G214" s="204" t="s">
        <v>219</v>
      </c>
      <c r="H214" s="205">
        <v>1</v>
      </c>
      <c r="I214" s="206"/>
      <c r="J214" s="207">
        <f>ROUND(I214*H214,2)</f>
        <v>0</v>
      </c>
      <c r="K214" s="203" t="s">
        <v>139</v>
      </c>
      <c r="L214" s="46"/>
      <c r="M214" s="208" t="s">
        <v>41</v>
      </c>
      <c r="N214" s="209" t="s">
        <v>53</v>
      </c>
      <c r="O214" s="86"/>
      <c r="P214" s="210">
        <f>O214*H214</f>
        <v>0</v>
      </c>
      <c r="Q214" s="210">
        <v>0.0149</v>
      </c>
      <c r="R214" s="210">
        <f>Q214*H214</f>
        <v>0.0149</v>
      </c>
      <c r="S214" s="210">
        <v>0</v>
      </c>
      <c r="T214" s="211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2" t="s">
        <v>220</v>
      </c>
      <c r="AT214" s="212" t="s">
        <v>135</v>
      </c>
      <c r="AU214" s="212" t="s">
        <v>141</v>
      </c>
      <c r="AY214" s="18" t="s">
        <v>132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18" t="s">
        <v>141</v>
      </c>
      <c r="BK214" s="213">
        <f>ROUND(I214*H214,2)</f>
        <v>0</v>
      </c>
      <c r="BL214" s="18" t="s">
        <v>220</v>
      </c>
      <c r="BM214" s="212" t="s">
        <v>411</v>
      </c>
    </row>
    <row r="215" s="2" customFormat="1">
      <c r="A215" s="40"/>
      <c r="B215" s="41"/>
      <c r="C215" s="42"/>
      <c r="D215" s="214" t="s">
        <v>143</v>
      </c>
      <c r="E215" s="42"/>
      <c r="F215" s="215" t="s">
        <v>412</v>
      </c>
      <c r="G215" s="42"/>
      <c r="H215" s="42"/>
      <c r="I215" s="216"/>
      <c r="J215" s="42"/>
      <c r="K215" s="42"/>
      <c r="L215" s="46"/>
      <c r="M215" s="217"/>
      <c r="N215" s="218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8" t="s">
        <v>143</v>
      </c>
      <c r="AU215" s="18" t="s">
        <v>141</v>
      </c>
    </row>
    <row r="216" s="2" customFormat="1" ht="21.75" customHeight="1">
      <c r="A216" s="40"/>
      <c r="B216" s="41"/>
      <c r="C216" s="201" t="s">
        <v>413</v>
      </c>
      <c r="D216" s="201" t="s">
        <v>135</v>
      </c>
      <c r="E216" s="202" t="s">
        <v>414</v>
      </c>
      <c r="F216" s="203" t="s">
        <v>415</v>
      </c>
      <c r="G216" s="204" t="s">
        <v>138</v>
      </c>
      <c r="H216" s="205">
        <v>4.3200000000000003</v>
      </c>
      <c r="I216" s="206"/>
      <c r="J216" s="207">
        <f>ROUND(I216*H216,2)</f>
        <v>0</v>
      </c>
      <c r="K216" s="203" t="s">
        <v>139</v>
      </c>
      <c r="L216" s="46"/>
      <c r="M216" s="208" t="s">
        <v>41</v>
      </c>
      <c r="N216" s="209" t="s">
        <v>53</v>
      </c>
      <c r="O216" s="86"/>
      <c r="P216" s="210">
        <f>O216*H216</f>
        <v>0</v>
      </c>
      <c r="Q216" s="210">
        <v>0</v>
      </c>
      <c r="R216" s="210">
        <f>Q216*H216</f>
        <v>0</v>
      </c>
      <c r="S216" s="210">
        <v>0</v>
      </c>
      <c r="T216" s="211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2" t="s">
        <v>220</v>
      </c>
      <c r="AT216" s="212" t="s">
        <v>135</v>
      </c>
      <c r="AU216" s="212" t="s">
        <v>141</v>
      </c>
      <c r="AY216" s="18" t="s">
        <v>132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18" t="s">
        <v>141</v>
      </c>
      <c r="BK216" s="213">
        <f>ROUND(I216*H216,2)</f>
        <v>0</v>
      </c>
      <c r="BL216" s="18" t="s">
        <v>220</v>
      </c>
      <c r="BM216" s="212" t="s">
        <v>416</v>
      </c>
    </row>
    <row r="217" s="2" customFormat="1">
      <c r="A217" s="40"/>
      <c r="B217" s="41"/>
      <c r="C217" s="42"/>
      <c r="D217" s="214" t="s">
        <v>143</v>
      </c>
      <c r="E217" s="42"/>
      <c r="F217" s="215" t="s">
        <v>417</v>
      </c>
      <c r="G217" s="42"/>
      <c r="H217" s="42"/>
      <c r="I217" s="216"/>
      <c r="J217" s="42"/>
      <c r="K217" s="42"/>
      <c r="L217" s="46"/>
      <c r="M217" s="217"/>
      <c r="N217" s="218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143</v>
      </c>
      <c r="AU217" s="18" t="s">
        <v>141</v>
      </c>
    </row>
    <row r="218" s="13" customFormat="1">
      <c r="A218" s="13"/>
      <c r="B218" s="219"/>
      <c r="C218" s="220"/>
      <c r="D218" s="221" t="s">
        <v>145</v>
      </c>
      <c r="E218" s="222" t="s">
        <v>41</v>
      </c>
      <c r="F218" s="223" t="s">
        <v>418</v>
      </c>
      <c r="G218" s="220"/>
      <c r="H218" s="224">
        <v>3.6000000000000001</v>
      </c>
      <c r="I218" s="225"/>
      <c r="J218" s="220"/>
      <c r="K218" s="220"/>
      <c r="L218" s="226"/>
      <c r="M218" s="227"/>
      <c r="N218" s="228"/>
      <c r="O218" s="228"/>
      <c r="P218" s="228"/>
      <c r="Q218" s="228"/>
      <c r="R218" s="228"/>
      <c r="S218" s="228"/>
      <c r="T218" s="22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0" t="s">
        <v>145</v>
      </c>
      <c r="AU218" s="230" t="s">
        <v>141</v>
      </c>
      <c r="AV218" s="13" t="s">
        <v>141</v>
      </c>
      <c r="AW218" s="13" t="s">
        <v>42</v>
      </c>
      <c r="AX218" s="13" t="s">
        <v>81</v>
      </c>
      <c r="AY218" s="230" t="s">
        <v>132</v>
      </c>
    </row>
    <row r="219" s="13" customFormat="1">
      <c r="A219" s="13"/>
      <c r="B219" s="219"/>
      <c r="C219" s="220"/>
      <c r="D219" s="221" t="s">
        <v>145</v>
      </c>
      <c r="E219" s="222" t="s">
        <v>41</v>
      </c>
      <c r="F219" s="223" t="s">
        <v>419</v>
      </c>
      <c r="G219" s="220"/>
      <c r="H219" s="224">
        <v>0.71999999999999997</v>
      </c>
      <c r="I219" s="225"/>
      <c r="J219" s="220"/>
      <c r="K219" s="220"/>
      <c r="L219" s="226"/>
      <c r="M219" s="227"/>
      <c r="N219" s="228"/>
      <c r="O219" s="228"/>
      <c r="P219" s="228"/>
      <c r="Q219" s="228"/>
      <c r="R219" s="228"/>
      <c r="S219" s="228"/>
      <c r="T219" s="22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0" t="s">
        <v>145</v>
      </c>
      <c r="AU219" s="230" t="s">
        <v>141</v>
      </c>
      <c r="AV219" s="13" t="s">
        <v>141</v>
      </c>
      <c r="AW219" s="13" t="s">
        <v>42</v>
      </c>
      <c r="AX219" s="13" t="s">
        <v>81</v>
      </c>
      <c r="AY219" s="230" t="s">
        <v>132</v>
      </c>
    </row>
    <row r="220" s="14" customFormat="1">
      <c r="A220" s="14"/>
      <c r="B220" s="231"/>
      <c r="C220" s="232"/>
      <c r="D220" s="221" t="s">
        <v>145</v>
      </c>
      <c r="E220" s="233" t="s">
        <v>41</v>
      </c>
      <c r="F220" s="234" t="s">
        <v>160</v>
      </c>
      <c r="G220" s="232"/>
      <c r="H220" s="235">
        <v>4.3200000000000003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1" t="s">
        <v>145</v>
      </c>
      <c r="AU220" s="241" t="s">
        <v>141</v>
      </c>
      <c r="AV220" s="14" t="s">
        <v>140</v>
      </c>
      <c r="AW220" s="14" t="s">
        <v>42</v>
      </c>
      <c r="AX220" s="14" t="s">
        <v>86</v>
      </c>
      <c r="AY220" s="241" t="s">
        <v>132</v>
      </c>
    </row>
    <row r="221" s="2" customFormat="1" ht="24.15" customHeight="1">
      <c r="A221" s="40"/>
      <c r="B221" s="41"/>
      <c r="C221" s="201" t="s">
        <v>420</v>
      </c>
      <c r="D221" s="201" t="s">
        <v>135</v>
      </c>
      <c r="E221" s="202" t="s">
        <v>421</v>
      </c>
      <c r="F221" s="203" t="s">
        <v>422</v>
      </c>
      <c r="G221" s="204" t="s">
        <v>138</v>
      </c>
      <c r="H221" s="205">
        <v>4.3200000000000003</v>
      </c>
      <c r="I221" s="206"/>
      <c r="J221" s="207">
        <f>ROUND(I221*H221,2)</f>
        <v>0</v>
      </c>
      <c r="K221" s="203" t="s">
        <v>139</v>
      </c>
      <c r="L221" s="46"/>
      <c r="M221" s="208" t="s">
        <v>41</v>
      </c>
      <c r="N221" s="209" t="s">
        <v>53</v>
      </c>
      <c r="O221" s="86"/>
      <c r="P221" s="210">
        <f>O221*H221</f>
        <v>0</v>
      </c>
      <c r="Q221" s="210">
        <v>0</v>
      </c>
      <c r="R221" s="210">
        <f>Q221*H221</f>
        <v>0</v>
      </c>
      <c r="S221" s="210">
        <v>0</v>
      </c>
      <c r="T221" s="211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2" t="s">
        <v>220</v>
      </c>
      <c r="AT221" s="212" t="s">
        <v>135</v>
      </c>
      <c r="AU221" s="212" t="s">
        <v>141</v>
      </c>
      <c r="AY221" s="18" t="s">
        <v>132</v>
      </c>
      <c r="BE221" s="213">
        <f>IF(N221="základní",J221,0)</f>
        <v>0</v>
      </c>
      <c r="BF221" s="213">
        <f>IF(N221="snížená",J221,0)</f>
        <v>0</v>
      </c>
      <c r="BG221" s="213">
        <f>IF(N221="zákl. přenesená",J221,0)</f>
        <v>0</v>
      </c>
      <c r="BH221" s="213">
        <f>IF(N221="sníž. přenesená",J221,0)</f>
        <v>0</v>
      </c>
      <c r="BI221" s="213">
        <f>IF(N221="nulová",J221,0)</f>
        <v>0</v>
      </c>
      <c r="BJ221" s="18" t="s">
        <v>141</v>
      </c>
      <c r="BK221" s="213">
        <f>ROUND(I221*H221,2)</f>
        <v>0</v>
      </c>
      <c r="BL221" s="18" t="s">
        <v>220</v>
      </c>
      <c r="BM221" s="212" t="s">
        <v>423</v>
      </c>
    </row>
    <row r="222" s="2" customFormat="1">
      <c r="A222" s="40"/>
      <c r="B222" s="41"/>
      <c r="C222" s="42"/>
      <c r="D222" s="214" t="s">
        <v>143</v>
      </c>
      <c r="E222" s="42"/>
      <c r="F222" s="215" t="s">
        <v>424</v>
      </c>
      <c r="G222" s="42"/>
      <c r="H222" s="42"/>
      <c r="I222" s="216"/>
      <c r="J222" s="42"/>
      <c r="K222" s="42"/>
      <c r="L222" s="46"/>
      <c r="M222" s="217"/>
      <c r="N222" s="218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143</v>
      </c>
      <c r="AU222" s="18" t="s">
        <v>141</v>
      </c>
    </row>
    <row r="223" s="2" customFormat="1" ht="21.75" customHeight="1">
      <c r="A223" s="40"/>
      <c r="B223" s="41"/>
      <c r="C223" s="201" t="s">
        <v>425</v>
      </c>
      <c r="D223" s="201" t="s">
        <v>135</v>
      </c>
      <c r="E223" s="202" t="s">
        <v>426</v>
      </c>
      <c r="F223" s="203" t="s">
        <v>427</v>
      </c>
      <c r="G223" s="204" t="s">
        <v>219</v>
      </c>
      <c r="H223" s="205">
        <v>4</v>
      </c>
      <c r="I223" s="206"/>
      <c r="J223" s="207">
        <f>ROUND(I223*H223,2)</f>
        <v>0</v>
      </c>
      <c r="K223" s="203" t="s">
        <v>139</v>
      </c>
      <c r="L223" s="46"/>
      <c r="M223" s="208" t="s">
        <v>41</v>
      </c>
      <c r="N223" s="209" t="s">
        <v>53</v>
      </c>
      <c r="O223" s="86"/>
      <c r="P223" s="210">
        <f>O223*H223</f>
        <v>0</v>
      </c>
      <c r="Q223" s="210">
        <v>2.0000000000000002E-05</v>
      </c>
      <c r="R223" s="210">
        <f>Q223*H223</f>
        <v>8.0000000000000007E-05</v>
      </c>
      <c r="S223" s="210">
        <v>0</v>
      </c>
      <c r="T223" s="211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2" t="s">
        <v>220</v>
      </c>
      <c r="AT223" s="212" t="s">
        <v>135</v>
      </c>
      <c r="AU223" s="212" t="s">
        <v>141</v>
      </c>
      <c r="AY223" s="18" t="s">
        <v>132</v>
      </c>
      <c r="BE223" s="213">
        <f>IF(N223="základní",J223,0)</f>
        <v>0</v>
      </c>
      <c r="BF223" s="213">
        <f>IF(N223="snížená",J223,0)</f>
        <v>0</v>
      </c>
      <c r="BG223" s="213">
        <f>IF(N223="zákl. přenesená",J223,0)</f>
        <v>0</v>
      </c>
      <c r="BH223" s="213">
        <f>IF(N223="sníž. přenesená",J223,0)</f>
        <v>0</v>
      </c>
      <c r="BI223" s="213">
        <f>IF(N223="nulová",J223,0)</f>
        <v>0</v>
      </c>
      <c r="BJ223" s="18" t="s">
        <v>141</v>
      </c>
      <c r="BK223" s="213">
        <f>ROUND(I223*H223,2)</f>
        <v>0</v>
      </c>
      <c r="BL223" s="18" t="s">
        <v>220</v>
      </c>
      <c r="BM223" s="212" t="s">
        <v>428</v>
      </c>
    </row>
    <row r="224" s="2" customFormat="1">
      <c r="A224" s="40"/>
      <c r="B224" s="41"/>
      <c r="C224" s="42"/>
      <c r="D224" s="214" t="s">
        <v>143</v>
      </c>
      <c r="E224" s="42"/>
      <c r="F224" s="215" t="s">
        <v>429</v>
      </c>
      <c r="G224" s="42"/>
      <c r="H224" s="42"/>
      <c r="I224" s="216"/>
      <c r="J224" s="42"/>
      <c r="K224" s="42"/>
      <c r="L224" s="46"/>
      <c r="M224" s="217"/>
      <c r="N224" s="218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8" t="s">
        <v>143</v>
      </c>
      <c r="AU224" s="18" t="s">
        <v>141</v>
      </c>
    </row>
    <row r="225" s="2" customFormat="1" ht="24.15" customHeight="1">
      <c r="A225" s="40"/>
      <c r="B225" s="41"/>
      <c r="C225" s="201" t="s">
        <v>430</v>
      </c>
      <c r="D225" s="201" t="s">
        <v>135</v>
      </c>
      <c r="E225" s="202" t="s">
        <v>431</v>
      </c>
      <c r="F225" s="203" t="s">
        <v>432</v>
      </c>
      <c r="G225" s="204" t="s">
        <v>219</v>
      </c>
      <c r="H225" s="205">
        <v>1</v>
      </c>
      <c r="I225" s="206"/>
      <c r="J225" s="207">
        <f>ROUND(I225*H225,2)</f>
        <v>0</v>
      </c>
      <c r="K225" s="203" t="s">
        <v>139</v>
      </c>
      <c r="L225" s="46"/>
      <c r="M225" s="208" t="s">
        <v>41</v>
      </c>
      <c r="N225" s="209" t="s">
        <v>53</v>
      </c>
      <c r="O225" s="86"/>
      <c r="P225" s="210">
        <f>O225*H225</f>
        <v>0</v>
      </c>
      <c r="Q225" s="210">
        <v>0</v>
      </c>
      <c r="R225" s="210">
        <f>Q225*H225</f>
        <v>0</v>
      </c>
      <c r="S225" s="210">
        <v>0</v>
      </c>
      <c r="T225" s="211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2" t="s">
        <v>220</v>
      </c>
      <c r="AT225" s="212" t="s">
        <v>135</v>
      </c>
      <c r="AU225" s="212" t="s">
        <v>141</v>
      </c>
      <c r="AY225" s="18" t="s">
        <v>132</v>
      </c>
      <c r="BE225" s="213">
        <f>IF(N225="základní",J225,0)</f>
        <v>0</v>
      </c>
      <c r="BF225" s="213">
        <f>IF(N225="snížená",J225,0)</f>
        <v>0</v>
      </c>
      <c r="BG225" s="213">
        <f>IF(N225="zákl. přenesená",J225,0)</f>
        <v>0</v>
      </c>
      <c r="BH225" s="213">
        <f>IF(N225="sníž. přenesená",J225,0)</f>
        <v>0</v>
      </c>
      <c r="BI225" s="213">
        <f>IF(N225="nulová",J225,0)</f>
        <v>0</v>
      </c>
      <c r="BJ225" s="18" t="s">
        <v>141</v>
      </c>
      <c r="BK225" s="213">
        <f>ROUND(I225*H225,2)</f>
        <v>0</v>
      </c>
      <c r="BL225" s="18" t="s">
        <v>220</v>
      </c>
      <c r="BM225" s="212" t="s">
        <v>433</v>
      </c>
    </row>
    <row r="226" s="2" customFormat="1">
      <c r="A226" s="40"/>
      <c r="B226" s="41"/>
      <c r="C226" s="42"/>
      <c r="D226" s="214" t="s">
        <v>143</v>
      </c>
      <c r="E226" s="42"/>
      <c r="F226" s="215" t="s">
        <v>434</v>
      </c>
      <c r="G226" s="42"/>
      <c r="H226" s="42"/>
      <c r="I226" s="216"/>
      <c r="J226" s="42"/>
      <c r="K226" s="42"/>
      <c r="L226" s="46"/>
      <c r="M226" s="217"/>
      <c r="N226" s="218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8" t="s">
        <v>143</v>
      </c>
      <c r="AU226" s="18" t="s">
        <v>141</v>
      </c>
    </row>
    <row r="227" s="2" customFormat="1" ht="16.5" customHeight="1">
      <c r="A227" s="40"/>
      <c r="B227" s="41"/>
      <c r="C227" s="201" t="s">
        <v>435</v>
      </c>
      <c r="D227" s="201" t="s">
        <v>135</v>
      </c>
      <c r="E227" s="202" t="s">
        <v>436</v>
      </c>
      <c r="F227" s="203" t="s">
        <v>437</v>
      </c>
      <c r="G227" s="204" t="s">
        <v>138</v>
      </c>
      <c r="H227" s="205">
        <v>4.3200000000000003</v>
      </c>
      <c r="I227" s="206"/>
      <c r="J227" s="207">
        <f>ROUND(I227*H227,2)</f>
        <v>0</v>
      </c>
      <c r="K227" s="203" t="s">
        <v>139</v>
      </c>
      <c r="L227" s="46"/>
      <c r="M227" s="208" t="s">
        <v>41</v>
      </c>
      <c r="N227" s="209" t="s">
        <v>53</v>
      </c>
      <c r="O227" s="86"/>
      <c r="P227" s="210">
        <f>O227*H227</f>
        <v>0</v>
      </c>
      <c r="Q227" s="210">
        <v>0</v>
      </c>
      <c r="R227" s="210">
        <f>Q227*H227</f>
        <v>0</v>
      </c>
      <c r="S227" s="210">
        <v>0</v>
      </c>
      <c r="T227" s="211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2" t="s">
        <v>220</v>
      </c>
      <c r="AT227" s="212" t="s">
        <v>135</v>
      </c>
      <c r="AU227" s="212" t="s">
        <v>141</v>
      </c>
      <c r="AY227" s="18" t="s">
        <v>132</v>
      </c>
      <c r="BE227" s="213">
        <f>IF(N227="základní",J227,0)</f>
        <v>0</v>
      </c>
      <c r="BF227" s="213">
        <f>IF(N227="snížená",J227,0)</f>
        <v>0</v>
      </c>
      <c r="BG227" s="213">
        <f>IF(N227="zákl. přenesená",J227,0)</f>
        <v>0</v>
      </c>
      <c r="BH227" s="213">
        <f>IF(N227="sníž. přenesená",J227,0)</f>
        <v>0</v>
      </c>
      <c r="BI227" s="213">
        <f>IF(N227="nulová",J227,0)</f>
        <v>0</v>
      </c>
      <c r="BJ227" s="18" t="s">
        <v>141</v>
      </c>
      <c r="BK227" s="213">
        <f>ROUND(I227*H227,2)</f>
        <v>0</v>
      </c>
      <c r="BL227" s="18" t="s">
        <v>220</v>
      </c>
      <c r="BM227" s="212" t="s">
        <v>438</v>
      </c>
    </row>
    <row r="228" s="2" customFormat="1">
      <c r="A228" s="40"/>
      <c r="B228" s="41"/>
      <c r="C228" s="42"/>
      <c r="D228" s="214" t="s">
        <v>143</v>
      </c>
      <c r="E228" s="42"/>
      <c r="F228" s="215" t="s">
        <v>439</v>
      </c>
      <c r="G228" s="42"/>
      <c r="H228" s="42"/>
      <c r="I228" s="216"/>
      <c r="J228" s="42"/>
      <c r="K228" s="42"/>
      <c r="L228" s="46"/>
      <c r="M228" s="217"/>
      <c r="N228" s="218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8" t="s">
        <v>143</v>
      </c>
      <c r="AU228" s="18" t="s">
        <v>141</v>
      </c>
    </row>
    <row r="229" s="13" customFormat="1">
      <c r="A229" s="13"/>
      <c r="B229" s="219"/>
      <c r="C229" s="220"/>
      <c r="D229" s="221" t="s">
        <v>145</v>
      </c>
      <c r="E229" s="222" t="s">
        <v>41</v>
      </c>
      <c r="F229" s="223" t="s">
        <v>418</v>
      </c>
      <c r="G229" s="220"/>
      <c r="H229" s="224">
        <v>3.6000000000000001</v>
      </c>
      <c r="I229" s="225"/>
      <c r="J229" s="220"/>
      <c r="K229" s="220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145</v>
      </c>
      <c r="AU229" s="230" t="s">
        <v>141</v>
      </c>
      <c r="AV229" s="13" t="s">
        <v>141</v>
      </c>
      <c r="AW229" s="13" t="s">
        <v>42</v>
      </c>
      <c r="AX229" s="13" t="s">
        <v>81</v>
      </c>
      <c r="AY229" s="230" t="s">
        <v>132</v>
      </c>
    </row>
    <row r="230" s="13" customFormat="1">
      <c r="A230" s="13"/>
      <c r="B230" s="219"/>
      <c r="C230" s="220"/>
      <c r="D230" s="221" t="s">
        <v>145</v>
      </c>
      <c r="E230" s="222" t="s">
        <v>41</v>
      </c>
      <c r="F230" s="223" t="s">
        <v>419</v>
      </c>
      <c r="G230" s="220"/>
      <c r="H230" s="224">
        <v>0.71999999999999997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0" t="s">
        <v>145</v>
      </c>
      <c r="AU230" s="230" t="s">
        <v>141</v>
      </c>
      <c r="AV230" s="13" t="s">
        <v>141</v>
      </c>
      <c r="AW230" s="13" t="s">
        <v>42</v>
      </c>
      <c r="AX230" s="13" t="s">
        <v>81</v>
      </c>
      <c r="AY230" s="230" t="s">
        <v>132</v>
      </c>
    </row>
    <row r="231" s="14" customFormat="1">
      <c r="A231" s="14"/>
      <c r="B231" s="231"/>
      <c r="C231" s="232"/>
      <c r="D231" s="221" t="s">
        <v>145</v>
      </c>
      <c r="E231" s="233" t="s">
        <v>41</v>
      </c>
      <c r="F231" s="234" t="s">
        <v>160</v>
      </c>
      <c r="G231" s="232"/>
      <c r="H231" s="235">
        <v>4.3200000000000003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1" t="s">
        <v>145</v>
      </c>
      <c r="AU231" s="241" t="s">
        <v>141</v>
      </c>
      <c r="AV231" s="14" t="s">
        <v>140</v>
      </c>
      <c r="AW231" s="14" t="s">
        <v>42</v>
      </c>
      <c r="AX231" s="14" t="s">
        <v>86</v>
      </c>
      <c r="AY231" s="241" t="s">
        <v>132</v>
      </c>
    </row>
    <row r="232" s="2" customFormat="1" ht="24.15" customHeight="1">
      <c r="A232" s="40"/>
      <c r="B232" s="41"/>
      <c r="C232" s="201" t="s">
        <v>440</v>
      </c>
      <c r="D232" s="201" t="s">
        <v>135</v>
      </c>
      <c r="E232" s="202" t="s">
        <v>441</v>
      </c>
      <c r="F232" s="203" t="s">
        <v>442</v>
      </c>
      <c r="G232" s="204" t="s">
        <v>189</v>
      </c>
      <c r="H232" s="205">
        <v>0.014999999999999999</v>
      </c>
      <c r="I232" s="206"/>
      <c r="J232" s="207">
        <f>ROUND(I232*H232,2)</f>
        <v>0</v>
      </c>
      <c r="K232" s="203" t="s">
        <v>139</v>
      </c>
      <c r="L232" s="46"/>
      <c r="M232" s="208" t="s">
        <v>41</v>
      </c>
      <c r="N232" s="209" t="s">
        <v>53</v>
      </c>
      <c r="O232" s="86"/>
      <c r="P232" s="210">
        <f>O232*H232</f>
        <v>0</v>
      </c>
      <c r="Q232" s="210">
        <v>0</v>
      </c>
      <c r="R232" s="210">
        <f>Q232*H232</f>
        <v>0</v>
      </c>
      <c r="S232" s="210">
        <v>0</v>
      </c>
      <c r="T232" s="211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2" t="s">
        <v>220</v>
      </c>
      <c r="AT232" s="212" t="s">
        <v>135</v>
      </c>
      <c r="AU232" s="212" t="s">
        <v>141</v>
      </c>
      <c r="AY232" s="18" t="s">
        <v>132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18" t="s">
        <v>141</v>
      </c>
      <c r="BK232" s="213">
        <f>ROUND(I232*H232,2)</f>
        <v>0</v>
      </c>
      <c r="BL232" s="18" t="s">
        <v>220</v>
      </c>
      <c r="BM232" s="212" t="s">
        <v>443</v>
      </c>
    </row>
    <row r="233" s="2" customFormat="1">
      <c r="A233" s="40"/>
      <c r="B233" s="41"/>
      <c r="C233" s="42"/>
      <c r="D233" s="214" t="s">
        <v>143</v>
      </c>
      <c r="E233" s="42"/>
      <c r="F233" s="215" t="s">
        <v>444</v>
      </c>
      <c r="G233" s="42"/>
      <c r="H233" s="42"/>
      <c r="I233" s="216"/>
      <c r="J233" s="42"/>
      <c r="K233" s="42"/>
      <c r="L233" s="46"/>
      <c r="M233" s="217"/>
      <c r="N233" s="218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8" t="s">
        <v>143</v>
      </c>
      <c r="AU233" s="18" t="s">
        <v>141</v>
      </c>
    </row>
    <row r="234" s="12" customFormat="1" ht="22.8" customHeight="1">
      <c r="A234" s="12"/>
      <c r="B234" s="185"/>
      <c r="C234" s="186"/>
      <c r="D234" s="187" t="s">
        <v>80</v>
      </c>
      <c r="E234" s="199" t="s">
        <v>445</v>
      </c>
      <c r="F234" s="199" t="s">
        <v>446</v>
      </c>
      <c r="G234" s="186"/>
      <c r="H234" s="186"/>
      <c r="I234" s="189"/>
      <c r="J234" s="200">
        <f>BK234</f>
        <v>0</v>
      </c>
      <c r="K234" s="186"/>
      <c r="L234" s="191"/>
      <c r="M234" s="192"/>
      <c r="N234" s="193"/>
      <c r="O234" s="193"/>
      <c r="P234" s="194">
        <f>SUM(P235:P250)</f>
        <v>0</v>
      </c>
      <c r="Q234" s="193"/>
      <c r="R234" s="194">
        <f>SUM(R235:R250)</f>
        <v>0.045400000000000003</v>
      </c>
      <c r="S234" s="193"/>
      <c r="T234" s="195">
        <f>SUM(T235:T250)</f>
        <v>0.021999999999999999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96" t="s">
        <v>141</v>
      </c>
      <c r="AT234" s="197" t="s">
        <v>80</v>
      </c>
      <c r="AU234" s="197" t="s">
        <v>86</v>
      </c>
      <c r="AY234" s="196" t="s">
        <v>132</v>
      </c>
      <c r="BK234" s="198">
        <f>SUM(BK235:BK250)</f>
        <v>0</v>
      </c>
    </row>
    <row r="235" s="2" customFormat="1" ht="44.25" customHeight="1">
      <c r="A235" s="40"/>
      <c r="B235" s="41"/>
      <c r="C235" s="201" t="s">
        <v>447</v>
      </c>
      <c r="D235" s="201" t="s">
        <v>135</v>
      </c>
      <c r="E235" s="202" t="s">
        <v>448</v>
      </c>
      <c r="F235" s="203" t="s">
        <v>449</v>
      </c>
      <c r="G235" s="204" t="s">
        <v>450</v>
      </c>
      <c r="H235" s="205">
        <v>1</v>
      </c>
      <c r="I235" s="206"/>
      <c r="J235" s="207">
        <f>ROUND(I235*H235,2)</f>
        <v>0</v>
      </c>
      <c r="K235" s="203" t="s">
        <v>41</v>
      </c>
      <c r="L235" s="46"/>
      <c r="M235" s="208" t="s">
        <v>41</v>
      </c>
      <c r="N235" s="209" t="s">
        <v>53</v>
      </c>
      <c r="O235" s="86"/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2" t="s">
        <v>220</v>
      </c>
      <c r="AT235" s="212" t="s">
        <v>135</v>
      </c>
      <c r="AU235" s="212" t="s">
        <v>141</v>
      </c>
      <c r="AY235" s="18" t="s">
        <v>132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18" t="s">
        <v>141</v>
      </c>
      <c r="BK235" s="213">
        <f>ROUND(I235*H235,2)</f>
        <v>0</v>
      </c>
      <c r="BL235" s="18" t="s">
        <v>220</v>
      </c>
      <c r="BM235" s="212" t="s">
        <v>451</v>
      </c>
    </row>
    <row r="236" s="2" customFormat="1" ht="16.5" customHeight="1">
      <c r="A236" s="40"/>
      <c r="B236" s="41"/>
      <c r="C236" s="201" t="s">
        <v>452</v>
      </c>
      <c r="D236" s="201" t="s">
        <v>135</v>
      </c>
      <c r="E236" s="202" t="s">
        <v>453</v>
      </c>
      <c r="F236" s="203" t="s">
        <v>454</v>
      </c>
      <c r="G236" s="204" t="s">
        <v>450</v>
      </c>
      <c r="H236" s="205">
        <v>1</v>
      </c>
      <c r="I236" s="206"/>
      <c r="J236" s="207">
        <f>ROUND(I236*H236,2)</f>
        <v>0</v>
      </c>
      <c r="K236" s="203" t="s">
        <v>41</v>
      </c>
      <c r="L236" s="46"/>
      <c r="M236" s="208" t="s">
        <v>41</v>
      </c>
      <c r="N236" s="209" t="s">
        <v>53</v>
      </c>
      <c r="O236" s="86"/>
      <c r="P236" s="210">
        <f>O236*H236</f>
        <v>0</v>
      </c>
      <c r="Q236" s="210">
        <v>0</v>
      </c>
      <c r="R236" s="210">
        <f>Q236*H236</f>
        <v>0</v>
      </c>
      <c r="S236" s="210">
        <v>0.021999999999999999</v>
      </c>
      <c r="T236" s="211">
        <f>S236*H236</f>
        <v>0.021999999999999999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2" t="s">
        <v>220</v>
      </c>
      <c r="AT236" s="212" t="s">
        <v>135</v>
      </c>
      <c r="AU236" s="212" t="s">
        <v>141</v>
      </c>
      <c r="AY236" s="18" t="s">
        <v>132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18" t="s">
        <v>141</v>
      </c>
      <c r="BK236" s="213">
        <f>ROUND(I236*H236,2)</f>
        <v>0</v>
      </c>
      <c r="BL236" s="18" t="s">
        <v>220</v>
      </c>
      <c r="BM236" s="212" t="s">
        <v>455</v>
      </c>
    </row>
    <row r="237" s="2" customFormat="1" ht="24.15" customHeight="1">
      <c r="A237" s="40"/>
      <c r="B237" s="41"/>
      <c r="C237" s="201" t="s">
        <v>456</v>
      </c>
      <c r="D237" s="201" t="s">
        <v>135</v>
      </c>
      <c r="E237" s="202" t="s">
        <v>457</v>
      </c>
      <c r="F237" s="203" t="s">
        <v>458</v>
      </c>
      <c r="G237" s="204" t="s">
        <v>219</v>
      </c>
      <c r="H237" s="205">
        <v>2</v>
      </c>
      <c r="I237" s="206"/>
      <c r="J237" s="207">
        <f>ROUND(I237*H237,2)</f>
        <v>0</v>
      </c>
      <c r="K237" s="203" t="s">
        <v>177</v>
      </c>
      <c r="L237" s="46"/>
      <c r="M237" s="208" t="s">
        <v>41</v>
      </c>
      <c r="N237" s="209" t="s">
        <v>53</v>
      </c>
      <c r="O237" s="86"/>
      <c r="P237" s="210">
        <f>O237*H237</f>
        <v>0</v>
      </c>
      <c r="Q237" s="210">
        <v>0</v>
      </c>
      <c r="R237" s="210">
        <f>Q237*H237</f>
        <v>0</v>
      </c>
      <c r="S237" s="210">
        <v>0</v>
      </c>
      <c r="T237" s="211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2" t="s">
        <v>220</v>
      </c>
      <c r="AT237" s="212" t="s">
        <v>135</v>
      </c>
      <c r="AU237" s="212" t="s">
        <v>141</v>
      </c>
      <c r="AY237" s="18" t="s">
        <v>132</v>
      </c>
      <c r="BE237" s="213">
        <f>IF(N237="základní",J237,0)</f>
        <v>0</v>
      </c>
      <c r="BF237" s="213">
        <f>IF(N237="snížená",J237,0)</f>
        <v>0</v>
      </c>
      <c r="BG237" s="213">
        <f>IF(N237="zákl. přenesená",J237,0)</f>
        <v>0</v>
      </c>
      <c r="BH237" s="213">
        <f>IF(N237="sníž. přenesená",J237,0)</f>
        <v>0</v>
      </c>
      <c r="BI237" s="213">
        <f>IF(N237="nulová",J237,0)</f>
        <v>0</v>
      </c>
      <c r="BJ237" s="18" t="s">
        <v>141</v>
      </c>
      <c r="BK237" s="213">
        <f>ROUND(I237*H237,2)</f>
        <v>0</v>
      </c>
      <c r="BL237" s="18" t="s">
        <v>220</v>
      </c>
      <c r="BM237" s="212" t="s">
        <v>459</v>
      </c>
    </row>
    <row r="238" s="2" customFormat="1">
      <c r="A238" s="40"/>
      <c r="B238" s="41"/>
      <c r="C238" s="42"/>
      <c r="D238" s="214" t="s">
        <v>143</v>
      </c>
      <c r="E238" s="42"/>
      <c r="F238" s="215" t="s">
        <v>460</v>
      </c>
      <c r="G238" s="42"/>
      <c r="H238" s="42"/>
      <c r="I238" s="216"/>
      <c r="J238" s="42"/>
      <c r="K238" s="42"/>
      <c r="L238" s="46"/>
      <c r="M238" s="217"/>
      <c r="N238" s="218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8" t="s">
        <v>143</v>
      </c>
      <c r="AU238" s="18" t="s">
        <v>141</v>
      </c>
    </row>
    <row r="239" s="2" customFormat="1" ht="16.5" customHeight="1">
      <c r="A239" s="40"/>
      <c r="B239" s="41"/>
      <c r="C239" s="242" t="s">
        <v>461</v>
      </c>
      <c r="D239" s="242" t="s">
        <v>240</v>
      </c>
      <c r="E239" s="243" t="s">
        <v>462</v>
      </c>
      <c r="F239" s="244" t="s">
        <v>463</v>
      </c>
      <c r="G239" s="245" t="s">
        <v>219</v>
      </c>
      <c r="H239" s="246">
        <v>2</v>
      </c>
      <c r="I239" s="247"/>
      <c r="J239" s="248">
        <f>ROUND(I239*H239,2)</f>
        <v>0</v>
      </c>
      <c r="K239" s="244" t="s">
        <v>41</v>
      </c>
      <c r="L239" s="249"/>
      <c r="M239" s="250" t="s">
        <v>41</v>
      </c>
      <c r="N239" s="251" t="s">
        <v>53</v>
      </c>
      <c r="O239" s="86"/>
      <c r="P239" s="210">
        <f>O239*H239</f>
        <v>0</v>
      </c>
      <c r="Q239" s="210">
        <v>0</v>
      </c>
      <c r="R239" s="210">
        <f>Q239*H239</f>
        <v>0</v>
      </c>
      <c r="S239" s="210">
        <v>0</v>
      </c>
      <c r="T239" s="211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2" t="s">
        <v>243</v>
      </c>
      <c r="AT239" s="212" t="s">
        <v>240</v>
      </c>
      <c r="AU239" s="212" t="s">
        <v>141</v>
      </c>
      <c r="AY239" s="18" t="s">
        <v>132</v>
      </c>
      <c r="BE239" s="213">
        <f>IF(N239="základní",J239,0)</f>
        <v>0</v>
      </c>
      <c r="BF239" s="213">
        <f>IF(N239="snížená",J239,0)</f>
        <v>0</v>
      </c>
      <c r="BG239" s="213">
        <f>IF(N239="zákl. přenesená",J239,0)</f>
        <v>0</v>
      </c>
      <c r="BH239" s="213">
        <f>IF(N239="sníž. přenesená",J239,0)</f>
        <v>0</v>
      </c>
      <c r="BI239" s="213">
        <f>IF(N239="nulová",J239,0)</f>
        <v>0</v>
      </c>
      <c r="BJ239" s="18" t="s">
        <v>141</v>
      </c>
      <c r="BK239" s="213">
        <f>ROUND(I239*H239,2)</f>
        <v>0</v>
      </c>
      <c r="BL239" s="18" t="s">
        <v>220</v>
      </c>
      <c r="BM239" s="212" t="s">
        <v>464</v>
      </c>
    </row>
    <row r="240" s="2" customFormat="1" ht="24.15" customHeight="1">
      <c r="A240" s="40"/>
      <c r="B240" s="41"/>
      <c r="C240" s="201" t="s">
        <v>465</v>
      </c>
      <c r="D240" s="201" t="s">
        <v>135</v>
      </c>
      <c r="E240" s="202" t="s">
        <v>466</v>
      </c>
      <c r="F240" s="203" t="s">
        <v>467</v>
      </c>
      <c r="G240" s="204" t="s">
        <v>219</v>
      </c>
      <c r="H240" s="205">
        <v>7</v>
      </c>
      <c r="I240" s="206"/>
      <c r="J240" s="207">
        <f>ROUND(I240*H240,2)</f>
        <v>0</v>
      </c>
      <c r="K240" s="203" t="s">
        <v>177</v>
      </c>
      <c r="L240" s="46"/>
      <c r="M240" s="208" t="s">
        <v>41</v>
      </c>
      <c r="N240" s="209" t="s">
        <v>53</v>
      </c>
      <c r="O240" s="86"/>
      <c r="P240" s="210">
        <f>O240*H240</f>
        <v>0</v>
      </c>
      <c r="Q240" s="210">
        <v>0</v>
      </c>
      <c r="R240" s="210">
        <f>Q240*H240</f>
        <v>0</v>
      </c>
      <c r="S240" s="210">
        <v>0</v>
      </c>
      <c r="T240" s="211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2" t="s">
        <v>220</v>
      </c>
      <c r="AT240" s="212" t="s">
        <v>135</v>
      </c>
      <c r="AU240" s="212" t="s">
        <v>141</v>
      </c>
      <c r="AY240" s="18" t="s">
        <v>132</v>
      </c>
      <c r="BE240" s="213">
        <f>IF(N240="základní",J240,0)</f>
        <v>0</v>
      </c>
      <c r="BF240" s="213">
        <f>IF(N240="snížená",J240,0)</f>
        <v>0</v>
      </c>
      <c r="BG240" s="213">
        <f>IF(N240="zákl. přenesená",J240,0)</f>
        <v>0</v>
      </c>
      <c r="BH240" s="213">
        <f>IF(N240="sníž. přenesená",J240,0)</f>
        <v>0</v>
      </c>
      <c r="BI240" s="213">
        <f>IF(N240="nulová",J240,0)</f>
        <v>0</v>
      </c>
      <c r="BJ240" s="18" t="s">
        <v>141</v>
      </c>
      <c r="BK240" s="213">
        <f>ROUND(I240*H240,2)</f>
        <v>0</v>
      </c>
      <c r="BL240" s="18" t="s">
        <v>220</v>
      </c>
      <c r="BM240" s="212" t="s">
        <v>468</v>
      </c>
    </row>
    <row r="241" s="2" customFormat="1">
      <c r="A241" s="40"/>
      <c r="B241" s="41"/>
      <c r="C241" s="42"/>
      <c r="D241" s="214" t="s">
        <v>143</v>
      </c>
      <c r="E241" s="42"/>
      <c r="F241" s="215" t="s">
        <v>469</v>
      </c>
      <c r="G241" s="42"/>
      <c r="H241" s="42"/>
      <c r="I241" s="216"/>
      <c r="J241" s="42"/>
      <c r="K241" s="42"/>
      <c r="L241" s="46"/>
      <c r="M241" s="217"/>
      <c r="N241" s="218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143</v>
      </c>
      <c r="AU241" s="18" t="s">
        <v>141</v>
      </c>
    </row>
    <row r="242" s="2" customFormat="1" ht="16.5" customHeight="1">
      <c r="A242" s="40"/>
      <c r="B242" s="41"/>
      <c r="C242" s="242" t="s">
        <v>470</v>
      </c>
      <c r="D242" s="242" t="s">
        <v>240</v>
      </c>
      <c r="E242" s="243" t="s">
        <v>471</v>
      </c>
      <c r="F242" s="244" t="s">
        <v>472</v>
      </c>
      <c r="G242" s="245" t="s">
        <v>219</v>
      </c>
      <c r="H242" s="246">
        <v>7</v>
      </c>
      <c r="I242" s="247"/>
      <c r="J242" s="248">
        <f>ROUND(I242*H242,2)</f>
        <v>0</v>
      </c>
      <c r="K242" s="244" t="s">
        <v>177</v>
      </c>
      <c r="L242" s="249"/>
      <c r="M242" s="250" t="s">
        <v>41</v>
      </c>
      <c r="N242" s="251" t="s">
        <v>53</v>
      </c>
      <c r="O242" s="86"/>
      <c r="P242" s="210">
        <f>O242*H242</f>
        <v>0</v>
      </c>
      <c r="Q242" s="210">
        <v>0.0012999999999999999</v>
      </c>
      <c r="R242" s="210">
        <f>Q242*H242</f>
        <v>0.0091000000000000004</v>
      </c>
      <c r="S242" s="210">
        <v>0</v>
      </c>
      <c r="T242" s="211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2" t="s">
        <v>243</v>
      </c>
      <c r="AT242" s="212" t="s">
        <v>240</v>
      </c>
      <c r="AU242" s="212" t="s">
        <v>141</v>
      </c>
      <c r="AY242" s="18" t="s">
        <v>132</v>
      </c>
      <c r="BE242" s="213">
        <f>IF(N242="základní",J242,0)</f>
        <v>0</v>
      </c>
      <c r="BF242" s="213">
        <f>IF(N242="snížená",J242,0)</f>
        <v>0</v>
      </c>
      <c r="BG242" s="213">
        <f>IF(N242="zákl. přenesená",J242,0)</f>
        <v>0</v>
      </c>
      <c r="BH242" s="213">
        <f>IF(N242="sníž. přenesená",J242,0)</f>
        <v>0</v>
      </c>
      <c r="BI242" s="213">
        <f>IF(N242="nulová",J242,0)</f>
        <v>0</v>
      </c>
      <c r="BJ242" s="18" t="s">
        <v>141</v>
      </c>
      <c r="BK242" s="213">
        <f>ROUND(I242*H242,2)</f>
        <v>0</v>
      </c>
      <c r="BL242" s="18" t="s">
        <v>220</v>
      </c>
      <c r="BM242" s="212" t="s">
        <v>473</v>
      </c>
    </row>
    <row r="243" s="2" customFormat="1" ht="24.15" customHeight="1">
      <c r="A243" s="40"/>
      <c r="B243" s="41"/>
      <c r="C243" s="201" t="s">
        <v>474</v>
      </c>
      <c r="D243" s="201" t="s">
        <v>135</v>
      </c>
      <c r="E243" s="202" t="s">
        <v>475</v>
      </c>
      <c r="F243" s="203" t="s">
        <v>476</v>
      </c>
      <c r="G243" s="204" t="s">
        <v>450</v>
      </c>
      <c r="H243" s="205">
        <v>1</v>
      </c>
      <c r="I243" s="206"/>
      <c r="J243" s="207">
        <f>ROUND(I243*H243,2)</f>
        <v>0</v>
      </c>
      <c r="K243" s="203" t="s">
        <v>139</v>
      </c>
      <c r="L243" s="46"/>
      <c r="M243" s="208" t="s">
        <v>41</v>
      </c>
      <c r="N243" s="209" t="s">
        <v>53</v>
      </c>
      <c r="O243" s="86"/>
      <c r="P243" s="210">
        <f>O243*H243</f>
        <v>0</v>
      </c>
      <c r="Q243" s="210">
        <v>0</v>
      </c>
      <c r="R243" s="210">
        <f>Q243*H243</f>
        <v>0</v>
      </c>
      <c r="S243" s="210">
        <v>0</v>
      </c>
      <c r="T243" s="211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2" t="s">
        <v>220</v>
      </c>
      <c r="AT243" s="212" t="s">
        <v>135</v>
      </c>
      <c r="AU243" s="212" t="s">
        <v>141</v>
      </c>
      <c r="AY243" s="18" t="s">
        <v>132</v>
      </c>
      <c r="BE243" s="213">
        <f>IF(N243="základní",J243,0)</f>
        <v>0</v>
      </c>
      <c r="BF243" s="213">
        <f>IF(N243="snížená",J243,0)</f>
        <v>0</v>
      </c>
      <c r="BG243" s="213">
        <f>IF(N243="zákl. přenesená",J243,0)</f>
        <v>0</v>
      </c>
      <c r="BH243" s="213">
        <f>IF(N243="sníž. přenesená",J243,0)</f>
        <v>0</v>
      </c>
      <c r="BI243" s="213">
        <f>IF(N243="nulová",J243,0)</f>
        <v>0</v>
      </c>
      <c r="BJ243" s="18" t="s">
        <v>141</v>
      </c>
      <c r="BK243" s="213">
        <f>ROUND(I243*H243,2)</f>
        <v>0</v>
      </c>
      <c r="BL243" s="18" t="s">
        <v>220</v>
      </c>
      <c r="BM243" s="212" t="s">
        <v>477</v>
      </c>
    </row>
    <row r="244" s="2" customFormat="1">
      <c r="A244" s="40"/>
      <c r="B244" s="41"/>
      <c r="C244" s="42"/>
      <c r="D244" s="214" t="s">
        <v>143</v>
      </c>
      <c r="E244" s="42"/>
      <c r="F244" s="215" t="s">
        <v>478</v>
      </c>
      <c r="G244" s="42"/>
      <c r="H244" s="42"/>
      <c r="I244" s="216"/>
      <c r="J244" s="42"/>
      <c r="K244" s="42"/>
      <c r="L244" s="46"/>
      <c r="M244" s="217"/>
      <c r="N244" s="218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8" t="s">
        <v>143</v>
      </c>
      <c r="AU244" s="18" t="s">
        <v>141</v>
      </c>
    </row>
    <row r="245" s="2" customFormat="1" ht="16.5" customHeight="1">
      <c r="A245" s="40"/>
      <c r="B245" s="41"/>
      <c r="C245" s="201" t="s">
        <v>479</v>
      </c>
      <c r="D245" s="201" t="s">
        <v>135</v>
      </c>
      <c r="E245" s="202" t="s">
        <v>480</v>
      </c>
      <c r="F245" s="203" t="s">
        <v>481</v>
      </c>
      <c r="G245" s="204" t="s">
        <v>219</v>
      </c>
      <c r="H245" s="205">
        <v>2</v>
      </c>
      <c r="I245" s="206"/>
      <c r="J245" s="207">
        <f>ROUND(I245*H245,2)</f>
        <v>0</v>
      </c>
      <c r="K245" s="203" t="s">
        <v>177</v>
      </c>
      <c r="L245" s="46"/>
      <c r="M245" s="208" t="s">
        <v>41</v>
      </c>
      <c r="N245" s="209" t="s">
        <v>53</v>
      </c>
      <c r="O245" s="86"/>
      <c r="P245" s="210">
        <f>O245*H245</f>
        <v>0</v>
      </c>
      <c r="Q245" s="210">
        <v>0</v>
      </c>
      <c r="R245" s="210">
        <f>Q245*H245</f>
        <v>0</v>
      </c>
      <c r="S245" s="210">
        <v>0</v>
      </c>
      <c r="T245" s="211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2" t="s">
        <v>220</v>
      </c>
      <c r="AT245" s="212" t="s">
        <v>135</v>
      </c>
      <c r="AU245" s="212" t="s">
        <v>141</v>
      </c>
      <c r="AY245" s="18" t="s">
        <v>132</v>
      </c>
      <c r="BE245" s="213">
        <f>IF(N245="základní",J245,0)</f>
        <v>0</v>
      </c>
      <c r="BF245" s="213">
        <f>IF(N245="snížená",J245,0)</f>
        <v>0</v>
      </c>
      <c r="BG245" s="213">
        <f>IF(N245="zákl. přenesená",J245,0)</f>
        <v>0</v>
      </c>
      <c r="BH245" s="213">
        <f>IF(N245="sníž. přenesená",J245,0)</f>
        <v>0</v>
      </c>
      <c r="BI245" s="213">
        <f>IF(N245="nulová",J245,0)</f>
        <v>0</v>
      </c>
      <c r="BJ245" s="18" t="s">
        <v>141</v>
      </c>
      <c r="BK245" s="213">
        <f>ROUND(I245*H245,2)</f>
        <v>0</v>
      </c>
      <c r="BL245" s="18" t="s">
        <v>220</v>
      </c>
      <c r="BM245" s="212" t="s">
        <v>482</v>
      </c>
    </row>
    <row r="246" s="2" customFormat="1">
      <c r="A246" s="40"/>
      <c r="B246" s="41"/>
      <c r="C246" s="42"/>
      <c r="D246" s="214" t="s">
        <v>143</v>
      </c>
      <c r="E246" s="42"/>
      <c r="F246" s="215" t="s">
        <v>483</v>
      </c>
      <c r="G246" s="42"/>
      <c r="H246" s="42"/>
      <c r="I246" s="216"/>
      <c r="J246" s="42"/>
      <c r="K246" s="42"/>
      <c r="L246" s="46"/>
      <c r="M246" s="217"/>
      <c r="N246" s="218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8" t="s">
        <v>143</v>
      </c>
      <c r="AU246" s="18" t="s">
        <v>141</v>
      </c>
    </row>
    <row r="247" s="2" customFormat="1" ht="16.5" customHeight="1">
      <c r="A247" s="40"/>
      <c r="B247" s="41"/>
      <c r="C247" s="242" t="s">
        <v>484</v>
      </c>
      <c r="D247" s="242" t="s">
        <v>240</v>
      </c>
      <c r="E247" s="243" t="s">
        <v>485</v>
      </c>
      <c r="F247" s="244" t="s">
        <v>486</v>
      </c>
      <c r="G247" s="245" t="s">
        <v>219</v>
      </c>
      <c r="H247" s="246">
        <v>1</v>
      </c>
      <c r="I247" s="247"/>
      <c r="J247" s="248">
        <f>ROUND(I247*H247,2)</f>
        <v>0</v>
      </c>
      <c r="K247" s="244" t="s">
        <v>139</v>
      </c>
      <c r="L247" s="249"/>
      <c r="M247" s="250" t="s">
        <v>41</v>
      </c>
      <c r="N247" s="251" t="s">
        <v>53</v>
      </c>
      <c r="O247" s="86"/>
      <c r="P247" s="210">
        <f>O247*H247</f>
        <v>0</v>
      </c>
      <c r="Q247" s="210">
        <v>0.0073000000000000001</v>
      </c>
      <c r="R247" s="210">
        <f>Q247*H247</f>
        <v>0.0073000000000000001</v>
      </c>
      <c r="S247" s="210">
        <v>0</v>
      </c>
      <c r="T247" s="211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2" t="s">
        <v>243</v>
      </c>
      <c r="AT247" s="212" t="s">
        <v>240</v>
      </c>
      <c r="AU247" s="212" t="s">
        <v>141</v>
      </c>
      <c r="AY247" s="18" t="s">
        <v>132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18" t="s">
        <v>141</v>
      </c>
      <c r="BK247" s="213">
        <f>ROUND(I247*H247,2)</f>
        <v>0</v>
      </c>
      <c r="BL247" s="18" t="s">
        <v>220</v>
      </c>
      <c r="BM247" s="212" t="s">
        <v>487</v>
      </c>
    </row>
    <row r="248" s="2" customFormat="1" ht="16.5" customHeight="1">
      <c r="A248" s="40"/>
      <c r="B248" s="41"/>
      <c r="C248" s="242" t="s">
        <v>488</v>
      </c>
      <c r="D248" s="242" t="s">
        <v>240</v>
      </c>
      <c r="E248" s="243" t="s">
        <v>489</v>
      </c>
      <c r="F248" s="244" t="s">
        <v>490</v>
      </c>
      <c r="G248" s="245" t="s">
        <v>219</v>
      </c>
      <c r="H248" s="246">
        <v>1</v>
      </c>
      <c r="I248" s="247"/>
      <c r="J248" s="248">
        <f>ROUND(I248*H248,2)</f>
        <v>0</v>
      </c>
      <c r="K248" s="244" t="s">
        <v>139</v>
      </c>
      <c r="L248" s="249"/>
      <c r="M248" s="250" t="s">
        <v>41</v>
      </c>
      <c r="N248" s="251" t="s">
        <v>53</v>
      </c>
      <c r="O248" s="86"/>
      <c r="P248" s="210">
        <f>O248*H248</f>
        <v>0</v>
      </c>
      <c r="Q248" s="210">
        <v>0.029000000000000001</v>
      </c>
      <c r="R248" s="210">
        <f>Q248*H248</f>
        <v>0.029000000000000001</v>
      </c>
      <c r="S248" s="210">
        <v>0</v>
      </c>
      <c r="T248" s="211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2" t="s">
        <v>243</v>
      </c>
      <c r="AT248" s="212" t="s">
        <v>240</v>
      </c>
      <c r="AU248" s="212" t="s">
        <v>141</v>
      </c>
      <c r="AY248" s="18" t="s">
        <v>132</v>
      </c>
      <c r="BE248" s="213">
        <f>IF(N248="základní",J248,0)</f>
        <v>0</v>
      </c>
      <c r="BF248" s="213">
        <f>IF(N248="snížená",J248,0)</f>
        <v>0</v>
      </c>
      <c r="BG248" s="213">
        <f>IF(N248="zákl. přenesená",J248,0)</f>
        <v>0</v>
      </c>
      <c r="BH248" s="213">
        <f>IF(N248="sníž. přenesená",J248,0)</f>
        <v>0</v>
      </c>
      <c r="BI248" s="213">
        <f>IF(N248="nulová",J248,0)</f>
        <v>0</v>
      </c>
      <c r="BJ248" s="18" t="s">
        <v>141</v>
      </c>
      <c r="BK248" s="213">
        <f>ROUND(I248*H248,2)</f>
        <v>0</v>
      </c>
      <c r="BL248" s="18" t="s">
        <v>220</v>
      </c>
      <c r="BM248" s="212" t="s">
        <v>491</v>
      </c>
    </row>
    <row r="249" s="2" customFormat="1" ht="24.15" customHeight="1">
      <c r="A249" s="40"/>
      <c r="B249" s="41"/>
      <c r="C249" s="201" t="s">
        <v>492</v>
      </c>
      <c r="D249" s="201" t="s">
        <v>135</v>
      </c>
      <c r="E249" s="202" t="s">
        <v>493</v>
      </c>
      <c r="F249" s="203" t="s">
        <v>494</v>
      </c>
      <c r="G249" s="204" t="s">
        <v>189</v>
      </c>
      <c r="H249" s="205">
        <v>0.044999999999999998</v>
      </c>
      <c r="I249" s="206"/>
      <c r="J249" s="207">
        <f>ROUND(I249*H249,2)</f>
        <v>0</v>
      </c>
      <c r="K249" s="203" t="s">
        <v>139</v>
      </c>
      <c r="L249" s="46"/>
      <c r="M249" s="208" t="s">
        <v>41</v>
      </c>
      <c r="N249" s="209" t="s">
        <v>53</v>
      </c>
      <c r="O249" s="86"/>
      <c r="P249" s="210">
        <f>O249*H249</f>
        <v>0</v>
      </c>
      <c r="Q249" s="210">
        <v>0</v>
      </c>
      <c r="R249" s="210">
        <f>Q249*H249</f>
        <v>0</v>
      </c>
      <c r="S249" s="210">
        <v>0</v>
      </c>
      <c r="T249" s="211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2" t="s">
        <v>220</v>
      </c>
      <c r="AT249" s="212" t="s">
        <v>135</v>
      </c>
      <c r="AU249" s="212" t="s">
        <v>141</v>
      </c>
      <c r="AY249" s="18" t="s">
        <v>132</v>
      </c>
      <c r="BE249" s="213">
        <f>IF(N249="základní",J249,0)</f>
        <v>0</v>
      </c>
      <c r="BF249" s="213">
        <f>IF(N249="snížená",J249,0)</f>
        <v>0</v>
      </c>
      <c r="BG249" s="213">
        <f>IF(N249="zákl. přenesená",J249,0)</f>
        <v>0</v>
      </c>
      <c r="BH249" s="213">
        <f>IF(N249="sníž. přenesená",J249,0)</f>
        <v>0</v>
      </c>
      <c r="BI249" s="213">
        <f>IF(N249="nulová",J249,0)</f>
        <v>0</v>
      </c>
      <c r="BJ249" s="18" t="s">
        <v>141</v>
      </c>
      <c r="BK249" s="213">
        <f>ROUND(I249*H249,2)</f>
        <v>0</v>
      </c>
      <c r="BL249" s="18" t="s">
        <v>220</v>
      </c>
      <c r="BM249" s="212" t="s">
        <v>495</v>
      </c>
    </row>
    <row r="250" s="2" customFormat="1">
      <c r="A250" s="40"/>
      <c r="B250" s="41"/>
      <c r="C250" s="42"/>
      <c r="D250" s="214" t="s">
        <v>143</v>
      </c>
      <c r="E250" s="42"/>
      <c r="F250" s="215" t="s">
        <v>496</v>
      </c>
      <c r="G250" s="42"/>
      <c r="H250" s="42"/>
      <c r="I250" s="216"/>
      <c r="J250" s="42"/>
      <c r="K250" s="42"/>
      <c r="L250" s="46"/>
      <c r="M250" s="217"/>
      <c r="N250" s="218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8" t="s">
        <v>143</v>
      </c>
      <c r="AU250" s="18" t="s">
        <v>141</v>
      </c>
    </row>
    <row r="251" s="12" customFormat="1" ht="22.8" customHeight="1">
      <c r="A251" s="12"/>
      <c r="B251" s="185"/>
      <c r="C251" s="186"/>
      <c r="D251" s="187" t="s">
        <v>80</v>
      </c>
      <c r="E251" s="199" t="s">
        <v>497</v>
      </c>
      <c r="F251" s="199" t="s">
        <v>498</v>
      </c>
      <c r="G251" s="186"/>
      <c r="H251" s="186"/>
      <c r="I251" s="189"/>
      <c r="J251" s="200">
        <f>BK251</f>
        <v>0</v>
      </c>
      <c r="K251" s="186"/>
      <c r="L251" s="191"/>
      <c r="M251" s="192"/>
      <c r="N251" s="193"/>
      <c r="O251" s="193"/>
      <c r="P251" s="194">
        <f>SUM(P252:P255)</f>
        <v>0</v>
      </c>
      <c r="Q251" s="193"/>
      <c r="R251" s="194">
        <f>SUM(R252:R255)</f>
        <v>0.00025000000000000001</v>
      </c>
      <c r="S251" s="193"/>
      <c r="T251" s="195">
        <f>SUM(T252:T255)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96" t="s">
        <v>141</v>
      </c>
      <c r="AT251" s="197" t="s">
        <v>80</v>
      </c>
      <c r="AU251" s="197" t="s">
        <v>86</v>
      </c>
      <c r="AY251" s="196" t="s">
        <v>132</v>
      </c>
      <c r="BK251" s="198">
        <f>SUM(BK252:BK255)</f>
        <v>0</v>
      </c>
    </row>
    <row r="252" s="2" customFormat="1" ht="24.15" customHeight="1">
      <c r="A252" s="40"/>
      <c r="B252" s="41"/>
      <c r="C252" s="201" t="s">
        <v>499</v>
      </c>
      <c r="D252" s="201" t="s">
        <v>135</v>
      </c>
      <c r="E252" s="202" t="s">
        <v>500</v>
      </c>
      <c r="F252" s="203" t="s">
        <v>501</v>
      </c>
      <c r="G252" s="204" t="s">
        <v>138</v>
      </c>
      <c r="H252" s="205">
        <v>5</v>
      </c>
      <c r="I252" s="206"/>
      <c r="J252" s="207">
        <f>ROUND(I252*H252,2)</f>
        <v>0</v>
      </c>
      <c r="K252" s="203" t="s">
        <v>139</v>
      </c>
      <c r="L252" s="46"/>
      <c r="M252" s="208" t="s">
        <v>41</v>
      </c>
      <c r="N252" s="209" t="s">
        <v>53</v>
      </c>
      <c r="O252" s="86"/>
      <c r="P252" s="210">
        <f>O252*H252</f>
        <v>0</v>
      </c>
      <c r="Q252" s="210">
        <v>5.0000000000000002E-05</v>
      </c>
      <c r="R252" s="210">
        <f>Q252*H252</f>
        <v>0.00025000000000000001</v>
      </c>
      <c r="S252" s="210">
        <v>0</v>
      </c>
      <c r="T252" s="211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2" t="s">
        <v>220</v>
      </c>
      <c r="AT252" s="212" t="s">
        <v>135</v>
      </c>
      <c r="AU252" s="212" t="s">
        <v>141</v>
      </c>
      <c r="AY252" s="18" t="s">
        <v>132</v>
      </c>
      <c r="BE252" s="213">
        <f>IF(N252="základní",J252,0)</f>
        <v>0</v>
      </c>
      <c r="BF252" s="213">
        <f>IF(N252="snížená",J252,0)</f>
        <v>0</v>
      </c>
      <c r="BG252" s="213">
        <f>IF(N252="zákl. přenesená",J252,0)</f>
        <v>0</v>
      </c>
      <c r="BH252" s="213">
        <f>IF(N252="sníž. přenesená",J252,0)</f>
        <v>0</v>
      </c>
      <c r="BI252" s="213">
        <f>IF(N252="nulová",J252,0)</f>
        <v>0</v>
      </c>
      <c r="BJ252" s="18" t="s">
        <v>141</v>
      </c>
      <c r="BK252" s="213">
        <f>ROUND(I252*H252,2)</f>
        <v>0</v>
      </c>
      <c r="BL252" s="18" t="s">
        <v>220</v>
      </c>
      <c r="BM252" s="212" t="s">
        <v>502</v>
      </c>
    </row>
    <row r="253" s="2" customFormat="1">
      <c r="A253" s="40"/>
      <c r="B253" s="41"/>
      <c r="C253" s="42"/>
      <c r="D253" s="214" t="s">
        <v>143</v>
      </c>
      <c r="E253" s="42"/>
      <c r="F253" s="215" t="s">
        <v>503</v>
      </c>
      <c r="G253" s="42"/>
      <c r="H253" s="42"/>
      <c r="I253" s="216"/>
      <c r="J253" s="42"/>
      <c r="K253" s="42"/>
      <c r="L253" s="46"/>
      <c r="M253" s="217"/>
      <c r="N253" s="218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8" t="s">
        <v>143</v>
      </c>
      <c r="AU253" s="18" t="s">
        <v>141</v>
      </c>
    </row>
    <row r="254" s="2" customFormat="1" ht="16.5" customHeight="1">
      <c r="A254" s="40"/>
      <c r="B254" s="41"/>
      <c r="C254" s="242" t="s">
        <v>504</v>
      </c>
      <c r="D254" s="242" t="s">
        <v>240</v>
      </c>
      <c r="E254" s="243" t="s">
        <v>505</v>
      </c>
      <c r="F254" s="244" t="s">
        <v>506</v>
      </c>
      <c r="G254" s="245" t="s">
        <v>138</v>
      </c>
      <c r="H254" s="246">
        <v>5.4000000000000004</v>
      </c>
      <c r="I254" s="247"/>
      <c r="J254" s="248">
        <f>ROUND(I254*H254,2)</f>
        <v>0</v>
      </c>
      <c r="K254" s="244" t="s">
        <v>41</v>
      </c>
      <c r="L254" s="249"/>
      <c r="M254" s="250" t="s">
        <v>41</v>
      </c>
      <c r="N254" s="251" t="s">
        <v>53</v>
      </c>
      <c r="O254" s="86"/>
      <c r="P254" s="210">
        <f>O254*H254</f>
        <v>0</v>
      </c>
      <c r="Q254" s="210">
        <v>0</v>
      </c>
      <c r="R254" s="210">
        <f>Q254*H254</f>
        <v>0</v>
      </c>
      <c r="S254" s="210">
        <v>0</v>
      </c>
      <c r="T254" s="211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2" t="s">
        <v>243</v>
      </c>
      <c r="AT254" s="212" t="s">
        <v>240</v>
      </c>
      <c r="AU254" s="212" t="s">
        <v>141</v>
      </c>
      <c r="AY254" s="18" t="s">
        <v>132</v>
      </c>
      <c r="BE254" s="213">
        <f>IF(N254="základní",J254,0)</f>
        <v>0</v>
      </c>
      <c r="BF254" s="213">
        <f>IF(N254="snížená",J254,0)</f>
        <v>0</v>
      </c>
      <c r="BG254" s="213">
        <f>IF(N254="zákl. přenesená",J254,0)</f>
        <v>0</v>
      </c>
      <c r="BH254" s="213">
        <f>IF(N254="sníž. přenesená",J254,0)</f>
        <v>0</v>
      </c>
      <c r="BI254" s="213">
        <f>IF(N254="nulová",J254,0)</f>
        <v>0</v>
      </c>
      <c r="BJ254" s="18" t="s">
        <v>141</v>
      </c>
      <c r="BK254" s="213">
        <f>ROUND(I254*H254,2)</f>
        <v>0</v>
      </c>
      <c r="BL254" s="18" t="s">
        <v>220</v>
      </c>
      <c r="BM254" s="212" t="s">
        <v>507</v>
      </c>
    </row>
    <row r="255" s="13" customFormat="1">
      <c r="A255" s="13"/>
      <c r="B255" s="219"/>
      <c r="C255" s="220"/>
      <c r="D255" s="221" t="s">
        <v>145</v>
      </c>
      <c r="E255" s="220"/>
      <c r="F255" s="223" t="s">
        <v>508</v>
      </c>
      <c r="G255" s="220"/>
      <c r="H255" s="224">
        <v>5.4000000000000004</v>
      </c>
      <c r="I255" s="225"/>
      <c r="J255" s="220"/>
      <c r="K255" s="220"/>
      <c r="L255" s="226"/>
      <c r="M255" s="227"/>
      <c r="N255" s="228"/>
      <c r="O255" s="228"/>
      <c r="P255" s="228"/>
      <c r="Q255" s="228"/>
      <c r="R255" s="228"/>
      <c r="S255" s="228"/>
      <c r="T255" s="22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0" t="s">
        <v>145</v>
      </c>
      <c r="AU255" s="230" t="s">
        <v>141</v>
      </c>
      <c r="AV255" s="13" t="s">
        <v>141</v>
      </c>
      <c r="AW255" s="13" t="s">
        <v>4</v>
      </c>
      <c r="AX255" s="13" t="s">
        <v>86</v>
      </c>
      <c r="AY255" s="230" t="s">
        <v>132</v>
      </c>
    </row>
    <row r="256" s="12" customFormat="1" ht="22.8" customHeight="1">
      <c r="A256" s="12"/>
      <c r="B256" s="185"/>
      <c r="C256" s="186"/>
      <c r="D256" s="187" t="s">
        <v>80</v>
      </c>
      <c r="E256" s="199" t="s">
        <v>509</v>
      </c>
      <c r="F256" s="199" t="s">
        <v>510</v>
      </c>
      <c r="G256" s="186"/>
      <c r="H256" s="186"/>
      <c r="I256" s="189"/>
      <c r="J256" s="200">
        <f>BK256</f>
        <v>0</v>
      </c>
      <c r="K256" s="186"/>
      <c r="L256" s="191"/>
      <c r="M256" s="192"/>
      <c r="N256" s="193"/>
      <c r="O256" s="193"/>
      <c r="P256" s="194">
        <f>SUM(P257:P288)</f>
        <v>0</v>
      </c>
      <c r="Q256" s="193"/>
      <c r="R256" s="194">
        <f>SUM(R257:R288)</f>
        <v>0.22775350000000003</v>
      </c>
      <c r="S256" s="193"/>
      <c r="T256" s="195">
        <f>SUM(T257:T288)</f>
        <v>0.62305664000000005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96" t="s">
        <v>141</v>
      </c>
      <c r="AT256" s="197" t="s">
        <v>80</v>
      </c>
      <c r="AU256" s="197" t="s">
        <v>86</v>
      </c>
      <c r="AY256" s="196" t="s">
        <v>132</v>
      </c>
      <c r="BK256" s="198">
        <f>SUM(BK257:BK288)</f>
        <v>0</v>
      </c>
    </row>
    <row r="257" s="2" customFormat="1" ht="16.5" customHeight="1">
      <c r="A257" s="40"/>
      <c r="B257" s="41"/>
      <c r="C257" s="201" t="s">
        <v>511</v>
      </c>
      <c r="D257" s="201" t="s">
        <v>135</v>
      </c>
      <c r="E257" s="202" t="s">
        <v>512</v>
      </c>
      <c r="F257" s="203" t="s">
        <v>513</v>
      </c>
      <c r="G257" s="204" t="s">
        <v>138</v>
      </c>
      <c r="H257" s="205">
        <v>9.8840000000000003</v>
      </c>
      <c r="I257" s="206"/>
      <c r="J257" s="207">
        <f>ROUND(I257*H257,2)</f>
        <v>0</v>
      </c>
      <c r="K257" s="203" t="s">
        <v>139</v>
      </c>
      <c r="L257" s="46"/>
      <c r="M257" s="208" t="s">
        <v>41</v>
      </c>
      <c r="N257" s="209" t="s">
        <v>53</v>
      </c>
      <c r="O257" s="86"/>
      <c r="P257" s="210">
        <f>O257*H257</f>
        <v>0</v>
      </c>
      <c r="Q257" s="210">
        <v>0</v>
      </c>
      <c r="R257" s="210">
        <f>Q257*H257</f>
        <v>0</v>
      </c>
      <c r="S257" s="210">
        <v>0.01695</v>
      </c>
      <c r="T257" s="211">
        <f>S257*H257</f>
        <v>0.16753380000000001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2" t="s">
        <v>220</v>
      </c>
      <c r="AT257" s="212" t="s">
        <v>135</v>
      </c>
      <c r="AU257" s="212" t="s">
        <v>141</v>
      </c>
      <c r="AY257" s="18" t="s">
        <v>132</v>
      </c>
      <c r="BE257" s="213">
        <f>IF(N257="základní",J257,0)</f>
        <v>0</v>
      </c>
      <c r="BF257" s="213">
        <f>IF(N257="snížená",J257,0)</f>
        <v>0</v>
      </c>
      <c r="BG257" s="213">
        <f>IF(N257="zákl. přenesená",J257,0)</f>
        <v>0</v>
      </c>
      <c r="BH257" s="213">
        <f>IF(N257="sníž. přenesená",J257,0)</f>
        <v>0</v>
      </c>
      <c r="BI257" s="213">
        <f>IF(N257="nulová",J257,0)</f>
        <v>0</v>
      </c>
      <c r="BJ257" s="18" t="s">
        <v>141</v>
      </c>
      <c r="BK257" s="213">
        <f>ROUND(I257*H257,2)</f>
        <v>0</v>
      </c>
      <c r="BL257" s="18" t="s">
        <v>220</v>
      </c>
      <c r="BM257" s="212" t="s">
        <v>514</v>
      </c>
    </row>
    <row r="258" s="2" customFormat="1">
      <c r="A258" s="40"/>
      <c r="B258" s="41"/>
      <c r="C258" s="42"/>
      <c r="D258" s="214" t="s">
        <v>143</v>
      </c>
      <c r="E258" s="42"/>
      <c r="F258" s="215" t="s">
        <v>515</v>
      </c>
      <c r="G258" s="42"/>
      <c r="H258" s="42"/>
      <c r="I258" s="216"/>
      <c r="J258" s="42"/>
      <c r="K258" s="42"/>
      <c r="L258" s="46"/>
      <c r="M258" s="217"/>
      <c r="N258" s="218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8" t="s">
        <v>143</v>
      </c>
      <c r="AU258" s="18" t="s">
        <v>141</v>
      </c>
    </row>
    <row r="259" s="13" customFormat="1">
      <c r="A259" s="13"/>
      <c r="B259" s="219"/>
      <c r="C259" s="220"/>
      <c r="D259" s="221" t="s">
        <v>145</v>
      </c>
      <c r="E259" s="222" t="s">
        <v>41</v>
      </c>
      <c r="F259" s="223" t="s">
        <v>516</v>
      </c>
      <c r="G259" s="220"/>
      <c r="H259" s="224">
        <v>9.8840000000000003</v>
      </c>
      <c r="I259" s="225"/>
      <c r="J259" s="220"/>
      <c r="K259" s="220"/>
      <c r="L259" s="226"/>
      <c r="M259" s="227"/>
      <c r="N259" s="228"/>
      <c r="O259" s="228"/>
      <c r="P259" s="228"/>
      <c r="Q259" s="228"/>
      <c r="R259" s="228"/>
      <c r="S259" s="228"/>
      <c r="T259" s="22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0" t="s">
        <v>145</v>
      </c>
      <c r="AU259" s="230" t="s">
        <v>141</v>
      </c>
      <c r="AV259" s="13" t="s">
        <v>141</v>
      </c>
      <c r="AW259" s="13" t="s">
        <v>42</v>
      </c>
      <c r="AX259" s="13" t="s">
        <v>86</v>
      </c>
      <c r="AY259" s="230" t="s">
        <v>132</v>
      </c>
    </row>
    <row r="260" s="2" customFormat="1" ht="16.5" customHeight="1">
      <c r="A260" s="40"/>
      <c r="B260" s="41"/>
      <c r="C260" s="201" t="s">
        <v>517</v>
      </c>
      <c r="D260" s="201" t="s">
        <v>135</v>
      </c>
      <c r="E260" s="202" t="s">
        <v>518</v>
      </c>
      <c r="F260" s="203" t="s">
        <v>519</v>
      </c>
      <c r="G260" s="204" t="s">
        <v>138</v>
      </c>
      <c r="H260" s="205">
        <v>2.5129999999999999</v>
      </c>
      <c r="I260" s="206"/>
      <c r="J260" s="207">
        <f>ROUND(I260*H260,2)</f>
        <v>0</v>
      </c>
      <c r="K260" s="203" t="s">
        <v>139</v>
      </c>
      <c r="L260" s="46"/>
      <c r="M260" s="208" t="s">
        <v>41</v>
      </c>
      <c r="N260" s="209" t="s">
        <v>53</v>
      </c>
      <c r="O260" s="86"/>
      <c r="P260" s="210">
        <f>O260*H260</f>
        <v>0</v>
      </c>
      <c r="Q260" s="210">
        <v>0</v>
      </c>
      <c r="R260" s="210">
        <f>Q260*H260</f>
        <v>0</v>
      </c>
      <c r="S260" s="210">
        <v>0.016379999999999999</v>
      </c>
      <c r="T260" s="211">
        <f>S260*H260</f>
        <v>0.041162939999999995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2" t="s">
        <v>220</v>
      </c>
      <c r="AT260" s="212" t="s">
        <v>135</v>
      </c>
      <c r="AU260" s="212" t="s">
        <v>141</v>
      </c>
      <c r="AY260" s="18" t="s">
        <v>132</v>
      </c>
      <c r="BE260" s="213">
        <f>IF(N260="základní",J260,0)</f>
        <v>0</v>
      </c>
      <c r="BF260" s="213">
        <f>IF(N260="snížená",J260,0)</f>
        <v>0</v>
      </c>
      <c r="BG260" s="213">
        <f>IF(N260="zákl. přenesená",J260,0)</f>
        <v>0</v>
      </c>
      <c r="BH260" s="213">
        <f>IF(N260="sníž. přenesená",J260,0)</f>
        <v>0</v>
      </c>
      <c r="BI260" s="213">
        <f>IF(N260="nulová",J260,0)</f>
        <v>0</v>
      </c>
      <c r="BJ260" s="18" t="s">
        <v>141</v>
      </c>
      <c r="BK260" s="213">
        <f>ROUND(I260*H260,2)</f>
        <v>0</v>
      </c>
      <c r="BL260" s="18" t="s">
        <v>220</v>
      </c>
      <c r="BM260" s="212" t="s">
        <v>520</v>
      </c>
    </row>
    <row r="261" s="2" customFormat="1">
      <c r="A261" s="40"/>
      <c r="B261" s="41"/>
      <c r="C261" s="42"/>
      <c r="D261" s="214" t="s">
        <v>143</v>
      </c>
      <c r="E261" s="42"/>
      <c r="F261" s="215" t="s">
        <v>521</v>
      </c>
      <c r="G261" s="42"/>
      <c r="H261" s="42"/>
      <c r="I261" s="216"/>
      <c r="J261" s="42"/>
      <c r="K261" s="42"/>
      <c r="L261" s="46"/>
      <c r="M261" s="217"/>
      <c r="N261" s="218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143</v>
      </c>
      <c r="AU261" s="18" t="s">
        <v>141</v>
      </c>
    </row>
    <row r="262" s="13" customFormat="1">
      <c r="A262" s="13"/>
      <c r="B262" s="219"/>
      <c r="C262" s="220"/>
      <c r="D262" s="221" t="s">
        <v>145</v>
      </c>
      <c r="E262" s="222" t="s">
        <v>41</v>
      </c>
      <c r="F262" s="223" t="s">
        <v>522</v>
      </c>
      <c r="G262" s="220"/>
      <c r="H262" s="224">
        <v>2.5129999999999999</v>
      </c>
      <c r="I262" s="225"/>
      <c r="J262" s="220"/>
      <c r="K262" s="220"/>
      <c r="L262" s="226"/>
      <c r="M262" s="227"/>
      <c r="N262" s="228"/>
      <c r="O262" s="228"/>
      <c r="P262" s="228"/>
      <c r="Q262" s="228"/>
      <c r="R262" s="228"/>
      <c r="S262" s="228"/>
      <c r="T262" s="22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0" t="s">
        <v>145</v>
      </c>
      <c r="AU262" s="230" t="s">
        <v>141</v>
      </c>
      <c r="AV262" s="13" t="s">
        <v>141</v>
      </c>
      <c r="AW262" s="13" t="s">
        <v>42</v>
      </c>
      <c r="AX262" s="13" t="s">
        <v>86</v>
      </c>
      <c r="AY262" s="230" t="s">
        <v>132</v>
      </c>
    </row>
    <row r="263" s="2" customFormat="1" ht="16.5" customHeight="1">
      <c r="A263" s="40"/>
      <c r="B263" s="41"/>
      <c r="C263" s="201" t="s">
        <v>523</v>
      </c>
      <c r="D263" s="201" t="s">
        <v>135</v>
      </c>
      <c r="E263" s="202" t="s">
        <v>524</v>
      </c>
      <c r="F263" s="203" t="s">
        <v>525</v>
      </c>
      <c r="G263" s="204" t="s">
        <v>138</v>
      </c>
      <c r="H263" s="205">
        <v>22.254999999999999</v>
      </c>
      <c r="I263" s="206"/>
      <c r="J263" s="207">
        <f>ROUND(I263*H263,2)</f>
        <v>0</v>
      </c>
      <c r="K263" s="203" t="s">
        <v>139</v>
      </c>
      <c r="L263" s="46"/>
      <c r="M263" s="208" t="s">
        <v>41</v>
      </c>
      <c r="N263" s="209" t="s">
        <v>53</v>
      </c>
      <c r="O263" s="86"/>
      <c r="P263" s="210">
        <f>O263*H263</f>
        <v>0</v>
      </c>
      <c r="Q263" s="210">
        <v>0</v>
      </c>
      <c r="R263" s="210">
        <f>Q263*H263</f>
        <v>0</v>
      </c>
      <c r="S263" s="210">
        <v>0.01098</v>
      </c>
      <c r="T263" s="211">
        <f>S263*H263</f>
        <v>0.24435989999999999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2" t="s">
        <v>220</v>
      </c>
      <c r="AT263" s="212" t="s">
        <v>135</v>
      </c>
      <c r="AU263" s="212" t="s">
        <v>141</v>
      </c>
      <c r="AY263" s="18" t="s">
        <v>132</v>
      </c>
      <c r="BE263" s="213">
        <f>IF(N263="základní",J263,0)</f>
        <v>0</v>
      </c>
      <c r="BF263" s="213">
        <f>IF(N263="snížená",J263,0)</f>
        <v>0</v>
      </c>
      <c r="BG263" s="213">
        <f>IF(N263="zákl. přenesená",J263,0)</f>
        <v>0</v>
      </c>
      <c r="BH263" s="213">
        <f>IF(N263="sníž. přenesená",J263,0)</f>
        <v>0</v>
      </c>
      <c r="BI263" s="213">
        <f>IF(N263="nulová",J263,0)</f>
        <v>0</v>
      </c>
      <c r="BJ263" s="18" t="s">
        <v>141</v>
      </c>
      <c r="BK263" s="213">
        <f>ROUND(I263*H263,2)</f>
        <v>0</v>
      </c>
      <c r="BL263" s="18" t="s">
        <v>220</v>
      </c>
      <c r="BM263" s="212" t="s">
        <v>526</v>
      </c>
    </row>
    <row r="264" s="2" customFormat="1">
      <c r="A264" s="40"/>
      <c r="B264" s="41"/>
      <c r="C264" s="42"/>
      <c r="D264" s="214" t="s">
        <v>143</v>
      </c>
      <c r="E264" s="42"/>
      <c r="F264" s="215" t="s">
        <v>527</v>
      </c>
      <c r="G264" s="42"/>
      <c r="H264" s="42"/>
      <c r="I264" s="216"/>
      <c r="J264" s="42"/>
      <c r="K264" s="42"/>
      <c r="L264" s="46"/>
      <c r="M264" s="217"/>
      <c r="N264" s="218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8" t="s">
        <v>143</v>
      </c>
      <c r="AU264" s="18" t="s">
        <v>141</v>
      </c>
    </row>
    <row r="265" s="13" customFormat="1">
      <c r="A265" s="13"/>
      <c r="B265" s="219"/>
      <c r="C265" s="220"/>
      <c r="D265" s="221" t="s">
        <v>145</v>
      </c>
      <c r="E265" s="222" t="s">
        <v>41</v>
      </c>
      <c r="F265" s="223" t="s">
        <v>528</v>
      </c>
      <c r="G265" s="220"/>
      <c r="H265" s="224">
        <v>22.254999999999999</v>
      </c>
      <c r="I265" s="225"/>
      <c r="J265" s="220"/>
      <c r="K265" s="220"/>
      <c r="L265" s="226"/>
      <c r="M265" s="227"/>
      <c r="N265" s="228"/>
      <c r="O265" s="228"/>
      <c r="P265" s="228"/>
      <c r="Q265" s="228"/>
      <c r="R265" s="228"/>
      <c r="S265" s="228"/>
      <c r="T265" s="22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0" t="s">
        <v>145</v>
      </c>
      <c r="AU265" s="230" t="s">
        <v>141</v>
      </c>
      <c r="AV265" s="13" t="s">
        <v>141</v>
      </c>
      <c r="AW265" s="13" t="s">
        <v>42</v>
      </c>
      <c r="AX265" s="13" t="s">
        <v>86</v>
      </c>
      <c r="AY265" s="230" t="s">
        <v>132</v>
      </c>
    </row>
    <row r="266" s="2" customFormat="1" ht="21.75" customHeight="1">
      <c r="A266" s="40"/>
      <c r="B266" s="41"/>
      <c r="C266" s="201" t="s">
        <v>529</v>
      </c>
      <c r="D266" s="201" t="s">
        <v>135</v>
      </c>
      <c r="E266" s="202" t="s">
        <v>530</v>
      </c>
      <c r="F266" s="203" t="s">
        <v>531</v>
      </c>
      <c r="G266" s="204" t="s">
        <v>138</v>
      </c>
      <c r="H266" s="205">
        <v>1.925</v>
      </c>
      <c r="I266" s="206"/>
      <c r="J266" s="207">
        <f>ROUND(I266*H266,2)</f>
        <v>0</v>
      </c>
      <c r="K266" s="203" t="s">
        <v>139</v>
      </c>
      <c r="L266" s="46"/>
      <c r="M266" s="208" t="s">
        <v>41</v>
      </c>
      <c r="N266" s="209" t="s">
        <v>53</v>
      </c>
      <c r="O266" s="86"/>
      <c r="P266" s="210">
        <f>O266*H266</f>
        <v>0</v>
      </c>
      <c r="Q266" s="210">
        <v>0.00025999999999999998</v>
      </c>
      <c r="R266" s="210">
        <f>Q266*H266</f>
        <v>0.00050049999999999997</v>
      </c>
      <c r="S266" s="210">
        <v>0</v>
      </c>
      <c r="T266" s="211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2" t="s">
        <v>220</v>
      </c>
      <c r="AT266" s="212" t="s">
        <v>135</v>
      </c>
      <c r="AU266" s="212" t="s">
        <v>141</v>
      </c>
      <c r="AY266" s="18" t="s">
        <v>132</v>
      </c>
      <c r="BE266" s="213">
        <f>IF(N266="základní",J266,0)</f>
        <v>0</v>
      </c>
      <c r="BF266" s="213">
        <f>IF(N266="snížená",J266,0)</f>
        <v>0</v>
      </c>
      <c r="BG266" s="213">
        <f>IF(N266="zákl. přenesená",J266,0)</f>
        <v>0</v>
      </c>
      <c r="BH266" s="213">
        <f>IF(N266="sníž. přenesená",J266,0)</f>
        <v>0</v>
      </c>
      <c r="BI266" s="213">
        <f>IF(N266="nulová",J266,0)</f>
        <v>0</v>
      </c>
      <c r="BJ266" s="18" t="s">
        <v>141</v>
      </c>
      <c r="BK266" s="213">
        <f>ROUND(I266*H266,2)</f>
        <v>0</v>
      </c>
      <c r="BL266" s="18" t="s">
        <v>220</v>
      </c>
      <c r="BM266" s="212" t="s">
        <v>532</v>
      </c>
    </row>
    <row r="267" s="2" customFormat="1">
      <c r="A267" s="40"/>
      <c r="B267" s="41"/>
      <c r="C267" s="42"/>
      <c r="D267" s="214" t="s">
        <v>143</v>
      </c>
      <c r="E267" s="42"/>
      <c r="F267" s="215" t="s">
        <v>533</v>
      </c>
      <c r="G267" s="42"/>
      <c r="H267" s="42"/>
      <c r="I267" s="216"/>
      <c r="J267" s="42"/>
      <c r="K267" s="42"/>
      <c r="L267" s="46"/>
      <c r="M267" s="217"/>
      <c r="N267" s="218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8" t="s">
        <v>143</v>
      </c>
      <c r="AU267" s="18" t="s">
        <v>141</v>
      </c>
    </row>
    <row r="268" s="13" customFormat="1">
      <c r="A268" s="13"/>
      <c r="B268" s="219"/>
      <c r="C268" s="220"/>
      <c r="D268" s="221" t="s">
        <v>145</v>
      </c>
      <c r="E268" s="222" t="s">
        <v>41</v>
      </c>
      <c r="F268" s="223" t="s">
        <v>534</v>
      </c>
      <c r="G268" s="220"/>
      <c r="H268" s="224">
        <v>0.98999999999999999</v>
      </c>
      <c r="I268" s="225"/>
      <c r="J268" s="220"/>
      <c r="K268" s="220"/>
      <c r="L268" s="226"/>
      <c r="M268" s="227"/>
      <c r="N268" s="228"/>
      <c r="O268" s="228"/>
      <c r="P268" s="228"/>
      <c r="Q268" s="228"/>
      <c r="R268" s="228"/>
      <c r="S268" s="228"/>
      <c r="T268" s="22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0" t="s">
        <v>145</v>
      </c>
      <c r="AU268" s="230" t="s">
        <v>141</v>
      </c>
      <c r="AV268" s="13" t="s">
        <v>141</v>
      </c>
      <c r="AW268" s="13" t="s">
        <v>42</v>
      </c>
      <c r="AX268" s="13" t="s">
        <v>81</v>
      </c>
      <c r="AY268" s="230" t="s">
        <v>132</v>
      </c>
    </row>
    <row r="269" s="13" customFormat="1">
      <c r="A269" s="13"/>
      <c r="B269" s="219"/>
      <c r="C269" s="220"/>
      <c r="D269" s="221" t="s">
        <v>145</v>
      </c>
      <c r="E269" s="222" t="s">
        <v>41</v>
      </c>
      <c r="F269" s="223" t="s">
        <v>535</v>
      </c>
      <c r="G269" s="220"/>
      <c r="H269" s="224">
        <v>0.93500000000000005</v>
      </c>
      <c r="I269" s="225"/>
      <c r="J269" s="220"/>
      <c r="K269" s="220"/>
      <c r="L269" s="226"/>
      <c r="M269" s="227"/>
      <c r="N269" s="228"/>
      <c r="O269" s="228"/>
      <c r="P269" s="228"/>
      <c r="Q269" s="228"/>
      <c r="R269" s="228"/>
      <c r="S269" s="228"/>
      <c r="T269" s="22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0" t="s">
        <v>145</v>
      </c>
      <c r="AU269" s="230" t="s">
        <v>141</v>
      </c>
      <c r="AV269" s="13" t="s">
        <v>141</v>
      </c>
      <c r="AW269" s="13" t="s">
        <v>42</v>
      </c>
      <c r="AX269" s="13" t="s">
        <v>81</v>
      </c>
      <c r="AY269" s="230" t="s">
        <v>132</v>
      </c>
    </row>
    <row r="270" s="14" customFormat="1">
      <c r="A270" s="14"/>
      <c r="B270" s="231"/>
      <c r="C270" s="232"/>
      <c r="D270" s="221" t="s">
        <v>145</v>
      </c>
      <c r="E270" s="233" t="s">
        <v>41</v>
      </c>
      <c r="F270" s="234" t="s">
        <v>160</v>
      </c>
      <c r="G270" s="232"/>
      <c r="H270" s="235">
        <v>1.925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1" t="s">
        <v>145</v>
      </c>
      <c r="AU270" s="241" t="s">
        <v>141</v>
      </c>
      <c r="AV270" s="14" t="s">
        <v>140</v>
      </c>
      <c r="AW270" s="14" t="s">
        <v>42</v>
      </c>
      <c r="AX270" s="14" t="s">
        <v>86</v>
      </c>
      <c r="AY270" s="241" t="s">
        <v>132</v>
      </c>
    </row>
    <row r="271" s="2" customFormat="1" ht="16.5" customHeight="1">
      <c r="A271" s="40"/>
      <c r="B271" s="41"/>
      <c r="C271" s="242" t="s">
        <v>536</v>
      </c>
      <c r="D271" s="242" t="s">
        <v>240</v>
      </c>
      <c r="E271" s="243" t="s">
        <v>537</v>
      </c>
      <c r="F271" s="244" t="s">
        <v>538</v>
      </c>
      <c r="G271" s="245" t="s">
        <v>138</v>
      </c>
      <c r="H271" s="246">
        <v>1.925</v>
      </c>
      <c r="I271" s="247"/>
      <c r="J271" s="248">
        <f>ROUND(I271*H271,2)</f>
        <v>0</v>
      </c>
      <c r="K271" s="244" t="s">
        <v>139</v>
      </c>
      <c r="L271" s="249"/>
      <c r="M271" s="250" t="s">
        <v>41</v>
      </c>
      <c r="N271" s="251" t="s">
        <v>53</v>
      </c>
      <c r="O271" s="86"/>
      <c r="P271" s="210">
        <f>O271*H271</f>
        <v>0</v>
      </c>
      <c r="Q271" s="210">
        <v>0.03056</v>
      </c>
      <c r="R271" s="210">
        <f>Q271*H271</f>
        <v>0.058828000000000005</v>
      </c>
      <c r="S271" s="210">
        <v>0</v>
      </c>
      <c r="T271" s="211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2" t="s">
        <v>243</v>
      </c>
      <c r="AT271" s="212" t="s">
        <v>240</v>
      </c>
      <c r="AU271" s="212" t="s">
        <v>141</v>
      </c>
      <c r="AY271" s="18" t="s">
        <v>132</v>
      </c>
      <c r="BE271" s="213">
        <f>IF(N271="základní",J271,0)</f>
        <v>0</v>
      </c>
      <c r="BF271" s="213">
        <f>IF(N271="snížená",J271,0)</f>
        <v>0</v>
      </c>
      <c r="BG271" s="213">
        <f>IF(N271="zákl. přenesená",J271,0)</f>
        <v>0</v>
      </c>
      <c r="BH271" s="213">
        <f>IF(N271="sníž. přenesená",J271,0)</f>
        <v>0</v>
      </c>
      <c r="BI271" s="213">
        <f>IF(N271="nulová",J271,0)</f>
        <v>0</v>
      </c>
      <c r="BJ271" s="18" t="s">
        <v>141</v>
      </c>
      <c r="BK271" s="213">
        <f>ROUND(I271*H271,2)</f>
        <v>0</v>
      </c>
      <c r="BL271" s="18" t="s">
        <v>220</v>
      </c>
      <c r="BM271" s="212" t="s">
        <v>539</v>
      </c>
    </row>
    <row r="272" s="2" customFormat="1" ht="21.75" customHeight="1">
      <c r="A272" s="40"/>
      <c r="B272" s="41"/>
      <c r="C272" s="201" t="s">
        <v>540</v>
      </c>
      <c r="D272" s="201" t="s">
        <v>135</v>
      </c>
      <c r="E272" s="202" t="s">
        <v>541</v>
      </c>
      <c r="F272" s="203" t="s">
        <v>542</v>
      </c>
      <c r="G272" s="204" t="s">
        <v>138</v>
      </c>
      <c r="H272" s="205">
        <v>1.7</v>
      </c>
      <c r="I272" s="206"/>
      <c r="J272" s="207">
        <f>ROUND(I272*H272,2)</f>
        <v>0</v>
      </c>
      <c r="K272" s="203" t="s">
        <v>139</v>
      </c>
      <c r="L272" s="46"/>
      <c r="M272" s="208" t="s">
        <v>41</v>
      </c>
      <c r="N272" s="209" t="s">
        <v>53</v>
      </c>
      <c r="O272" s="86"/>
      <c r="P272" s="210">
        <f>O272*H272</f>
        <v>0</v>
      </c>
      <c r="Q272" s="210">
        <v>0.00025000000000000001</v>
      </c>
      <c r="R272" s="210">
        <f>Q272*H272</f>
        <v>0.00042499999999999998</v>
      </c>
      <c r="S272" s="210">
        <v>0</v>
      </c>
      <c r="T272" s="211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2" t="s">
        <v>220</v>
      </c>
      <c r="AT272" s="212" t="s">
        <v>135</v>
      </c>
      <c r="AU272" s="212" t="s">
        <v>141</v>
      </c>
      <c r="AY272" s="18" t="s">
        <v>132</v>
      </c>
      <c r="BE272" s="213">
        <f>IF(N272="základní",J272,0)</f>
        <v>0</v>
      </c>
      <c r="BF272" s="213">
        <f>IF(N272="snížená",J272,0)</f>
        <v>0</v>
      </c>
      <c r="BG272" s="213">
        <f>IF(N272="zákl. přenesená",J272,0)</f>
        <v>0</v>
      </c>
      <c r="BH272" s="213">
        <f>IF(N272="sníž. přenesená",J272,0)</f>
        <v>0</v>
      </c>
      <c r="BI272" s="213">
        <f>IF(N272="nulová",J272,0)</f>
        <v>0</v>
      </c>
      <c r="BJ272" s="18" t="s">
        <v>141</v>
      </c>
      <c r="BK272" s="213">
        <f>ROUND(I272*H272,2)</f>
        <v>0</v>
      </c>
      <c r="BL272" s="18" t="s">
        <v>220</v>
      </c>
      <c r="BM272" s="212" t="s">
        <v>543</v>
      </c>
    </row>
    <row r="273" s="2" customFormat="1">
      <c r="A273" s="40"/>
      <c r="B273" s="41"/>
      <c r="C273" s="42"/>
      <c r="D273" s="214" t="s">
        <v>143</v>
      </c>
      <c r="E273" s="42"/>
      <c r="F273" s="215" t="s">
        <v>544</v>
      </c>
      <c r="G273" s="42"/>
      <c r="H273" s="42"/>
      <c r="I273" s="216"/>
      <c r="J273" s="42"/>
      <c r="K273" s="42"/>
      <c r="L273" s="46"/>
      <c r="M273" s="217"/>
      <c r="N273" s="218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8" t="s">
        <v>143</v>
      </c>
      <c r="AU273" s="18" t="s">
        <v>141</v>
      </c>
    </row>
    <row r="274" s="13" customFormat="1">
      <c r="A274" s="13"/>
      <c r="B274" s="219"/>
      <c r="C274" s="220"/>
      <c r="D274" s="221" t="s">
        <v>145</v>
      </c>
      <c r="E274" s="222" t="s">
        <v>41</v>
      </c>
      <c r="F274" s="223" t="s">
        <v>545</v>
      </c>
      <c r="G274" s="220"/>
      <c r="H274" s="224">
        <v>1.7</v>
      </c>
      <c r="I274" s="225"/>
      <c r="J274" s="220"/>
      <c r="K274" s="220"/>
      <c r="L274" s="226"/>
      <c r="M274" s="227"/>
      <c r="N274" s="228"/>
      <c r="O274" s="228"/>
      <c r="P274" s="228"/>
      <c r="Q274" s="228"/>
      <c r="R274" s="228"/>
      <c r="S274" s="228"/>
      <c r="T274" s="22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0" t="s">
        <v>145</v>
      </c>
      <c r="AU274" s="230" t="s">
        <v>141</v>
      </c>
      <c r="AV274" s="13" t="s">
        <v>141</v>
      </c>
      <c r="AW274" s="13" t="s">
        <v>42</v>
      </c>
      <c r="AX274" s="13" t="s">
        <v>86</v>
      </c>
      <c r="AY274" s="230" t="s">
        <v>132</v>
      </c>
    </row>
    <row r="275" s="2" customFormat="1" ht="16.5" customHeight="1">
      <c r="A275" s="40"/>
      <c r="B275" s="41"/>
      <c r="C275" s="242" t="s">
        <v>546</v>
      </c>
      <c r="D275" s="242" t="s">
        <v>240</v>
      </c>
      <c r="E275" s="243" t="s">
        <v>547</v>
      </c>
      <c r="F275" s="244" t="s">
        <v>548</v>
      </c>
      <c r="G275" s="245" t="s">
        <v>138</v>
      </c>
      <c r="H275" s="246">
        <v>1.7</v>
      </c>
      <c r="I275" s="247"/>
      <c r="J275" s="248">
        <f>ROUND(I275*H275,2)</f>
        <v>0</v>
      </c>
      <c r="K275" s="244" t="s">
        <v>139</v>
      </c>
      <c r="L275" s="249"/>
      <c r="M275" s="250" t="s">
        <v>41</v>
      </c>
      <c r="N275" s="251" t="s">
        <v>53</v>
      </c>
      <c r="O275" s="86"/>
      <c r="P275" s="210">
        <f>O275*H275</f>
        <v>0</v>
      </c>
      <c r="Q275" s="210">
        <v>0.029999999999999999</v>
      </c>
      <c r="R275" s="210">
        <f>Q275*H275</f>
        <v>0.050999999999999997</v>
      </c>
      <c r="S275" s="210">
        <v>0</v>
      </c>
      <c r="T275" s="211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2" t="s">
        <v>243</v>
      </c>
      <c r="AT275" s="212" t="s">
        <v>240</v>
      </c>
      <c r="AU275" s="212" t="s">
        <v>141</v>
      </c>
      <c r="AY275" s="18" t="s">
        <v>132</v>
      </c>
      <c r="BE275" s="213">
        <f>IF(N275="základní",J275,0)</f>
        <v>0</v>
      </c>
      <c r="BF275" s="213">
        <f>IF(N275="snížená",J275,0)</f>
        <v>0</v>
      </c>
      <c r="BG275" s="213">
        <f>IF(N275="zákl. přenesená",J275,0)</f>
        <v>0</v>
      </c>
      <c r="BH275" s="213">
        <f>IF(N275="sníž. přenesená",J275,0)</f>
        <v>0</v>
      </c>
      <c r="BI275" s="213">
        <f>IF(N275="nulová",J275,0)</f>
        <v>0</v>
      </c>
      <c r="BJ275" s="18" t="s">
        <v>141</v>
      </c>
      <c r="BK275" s="213">
        <f>ROUND(I275*H275,2)</f>
        <v>0</v>
      </c>
      <c r="BL275" s="18" t="s">
        <v>220</v>
      </c>
      <c r="BM275" s="212" t="s">
        <v>549</v>
      </c>
    </row>
    <row r="276" s="2" customFormat="1" ht="24.15" customHeight="1">
      <c r="A276" s="40"/>
      <c r="B276" s="41"/>
      <c r="C276" s="201" t="s">
        <v>550</v>
      </c>
      <c r="D276" s="201" t="s">
        <v>135</v>
      </c>
      <c r="E276" s="202" t="s">
        <v>551</v>
      </c>
      <c r="F276" s="203" t="s">
        <v>552</v>
      </c>
      <c r="G276" s="204" t="s">
        <v>219</v>
      </c>
      <c r="H276" s="205">
        <v>1</v>
      </c>
      <c r="I276" s="206"/>
      <c r="J276" s="207">
        <f>ROUND(I276*H276,2)</f>
        <v>0</v>
      </c>
      <c r="K276" s="203" t="s">
        <v>139</v>
      </c>
      <c r="L276" s="46"/>
      <c r="M276" s="208" t="s">
        <v>41</v>
      </c>
      <c r="N276" s="209" t="s">
        <v>53</v>
      </c>
      <c r="O276" s="86"/>
      <c r="P276" s="210">
        <f>O276*H276</f>
        <v>0</v>
      </c>
      <c r="Q276" s="210">
        <v>0</v>
      </c>
      <c r="R276" s="210">
        <f>Q276*H276</f>
        <v>0</v>
      </c>
      <c r="S276" s="210">
        <v>0</v>
      </c>
      <c r="T276" s="211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2" t="s">
        <v>220</v>
      </c>
      <c r="AT276" s="212" t="s">
        <v>135</v>
      </c>
      <c r="AU276" s="212" t="s">
        <v>141</v>
      </c>
      <c r="AY276" s="18" t="s">
        <v>132</v>
      </c>
      <c r="BE276" s="213">
        <f>IF(N276="základní",J276,0)</f>
        <v>0</v>
      </c>
      <c r="BF276" s="213">
        <f>IF(N276="snížená",J276,0)</f>
        <v>0</v>
      </c>
      <c r="BG276" s="213">
        <f>IF(N276="zákl. přenesená",J276,0)</f>
        <v>0</v>
      </c>
      <c r="BH276" s="213">
        <f>IF(N276="sníž. přenesená",J276,0)</f>
        <v>0</v>
      </c>
      <c r="BI276" s="213">
        <f>IF(N276="nulová",J276,0)</f>
        <v>0</v>
      </c>
      <c r="BJ276" s="18" t="s">
        <v>141</v>
      </c>
      <c r="BK276" s="213">
        <f>ROUND(I276*H276,2)</f>
        <v>0</v>
      </c>
      <c r="BL276" s="18" t="s">
        <v>220</v>
      </c>
      <c r="BM276" s="212" t="s">
        <v>553</v>
      </c>
    </row>
    <row r="277" s="2" customFormat="1">
      <c r="A277" s="40"/>
      <c r="B277" s="41"/>
      <c r="C277" s="42"/>
      <c r="D277" s="214" t="s">
        <v>143</v>
      </c>
      <c r="E277" s="42"/>
      <c r="F277" s="215" t="s">
        <v>554</v>
      </c>
      <c r="G277" s="42"/>
      <c r="H277" s="42"/>
      <c r="I277" s="216"/>
      <c r="J277" s="42"/>
      <c r="K277" s="42"/>
      <c r="L277" s="46"/>
      <c r="M277" s="217"/>
      <c r="N277" s="218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8" t="s">
        <v>143</v>
      </c>
      <c r="AU277" s="18" t="s">
        <v>141</v>
      </c>
    </row>
    <row r="278" s="2" customFormat="1" ht="16.5" customHeight="1">
      <c r="A278" s="40"/>
      <c r="B278" s="41"/>
      <c r="C278" s="242" t="s">
        <v>555</v>
      </c>
      <c r="D278" s="242" t="s">
        <v>240</v>
      </c>
      <c r="E278" s="243" t="s">
        <v>556</v>
      </c>
      <c r="F278" s="244" t="s">
        <v>557</v>
      </c>
      <c r="G278" s="245" t="s">
        <v>219</v>
      </c>
      <c r="H278" s="246">
        <v>1</v>
      </c>
      <c r="I278" s="247"/>
      <c r="J278" s="248">
        <f>ROUND(I278*H278,2)</f>
        <v>0</v>
      </c>
      <c r="K278" s="244" t="s">
        <v>139</v>
      </c>
      <c r="L278" s="249"/>
      <c r="M278" s="250" t="s">
        <v>41</v>
      </c>
      <c r="N278" s="251" t="s">
        <v>53</v>
      </c>
      <c r="O278" s="86"/>
      <c r="P278" s="210">
        <f>O278*H278</f>
        <v>0</v>
      </c>
      <c r="Q278" s="210">
        <v>0.017500000000000002</v>
      </c>
      <c r="R278" s="210">
        <f>Q278*H278</f>
        <v>0.017500000000000002</v>
      </c>
      <c r="S278" s="210">
        <v>0</v>
      </c>
      <c r="T278" s="211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2" t="s">
        <v>243</v>
      </c>
      <c r="AT278" s="212" t="s">
        <v>240</v>
      </c>
      <c r="AU278" s="212" t="s">
        <v>141</v>
      </c>
      <c r="AY278" s="18" t="s">
        <v>132</v>
      </c>
      <c r="BE278" s="213">
        <f>IF(N278="základní",J278,0)</f>
        <v>0</v>
      </c>
      <c r="BF278" s="213">
        <f>IF(N278="snížená",J278,0)</f>
        <v>0</v>
      </c>
      <c r="BG278" s="213">
        <f>IF(N278="zákl. přenesená",J278,0)</f>
        <v>0</v>
      </c>
      <c r="BH278" s="213">
        <f>IF(N278="sníž. přenesená",J278,0)</f>
        <v>0</v>
      </c>
      <c r="BI278" s="213">
        <f>IF(N278="nulová",J278,0)</f>
        <v>0</v>
      </c>
      <c r="BJ278" s="18" t="s">
        <v>141</v>
      </c>
      <c r="BK278" s="213">
        <f>ROUND(I278*H278,2)</f>
        <v>0</v>
      </c>
      <c r="BL278" s="18" t="s">
        <v>220</v>
      </c>
      <c r="BM278" s="212" t="s">
        <v>558</v>
      </c>
    </row>
    <row r="279" s="2" customFormat="1" ht="24.15" customHeight="1">
      <c r="A279" s="40"/>
      <c r="B279" s="41"/>
      <c r="C279" s="201" t="s">
        <v>559</v>
      </c>
      <c r="D279" s="201" t="s">
        <v>135</v>
      </c>
      <c r="E279" s="202" t="s">
        <v>560</v>
      </c>
      <c r="F279" s="203" t="s">
        <v>561</v>
      </c>
      <c r="G279" s="204" t="s">
        <v>219</v>
      </c>
      <c r="H279" s="205">
        <v>4</v>
      </c>
      <c r="I279" s="206"/>
      <c r="J279" s="207">
        <f>ROUND(I279*H279,2)</f>
        <v>0</v>
      </c>
      <c r="K279" s="203" t="s">
        <v>139</v>
      </c>
      <c r="L279" s="46"/>
      <c r="M279" s="208" t="s">
        <v>41</v>
      </c>
      <c r="N279" s="209" t="s">
        <v>53</v>
      </c>
      <c r="O279" s="86"/>
      <c r="P279" s="210">
        <f>O279*H279</f>
        <v>0</v>
      </c>
      <c r="Q279" s="210">
        <v>0</v>
      </c>
      <c r="R279" s="210">
        <f>Q279*H279</f>
        <v>0</v>
      </c>
      <c r="S279" s="210">
        <v>0.032000000000000001</v>
      </c>
      <c r="T279" s="211">
        <f>S279*H279</f>
        <v>0.128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2" t="s">
        <v>220</v>
      </c>
      <c r="AT279" s="212" t="s">
        <v>135</v>
      </c>
      <c r="AU279" s="212" t="s">
        <v>141</v>
      </c>
      <c r="AY279" s="18" t="s">
        <v>132</v>
      </c>
      <c r="BE279" s="213">
        <f>IF(N279="základní",J279,0)</f>
        <v>0</v>
      </c>
      <c r="BF279" s="213">
        <f>IF(N279="snížená",J279,0)</f>
        <v>0</v>
      </c>
      <c r="BG279" s="213">
        <f>IF(N279="zákl. přenesená",J279,0)</f>
        <v>0</v>
      </c>
      <c r="BH279" s="213">
        <f>IF(N279="sníž. přenesená",J279,0)</f>
        <v>0</v>
      </c>
      <c r="BI279" s="213">
        <f>IF(N279="nulová",J279,0)</f>
        <v>0</v>
      </c>
      <c r="BJ279" s="18" t="s">
        <v>141</v>
      </c>
      <c r="BK279" s="213">
        <f>ROUND(I279*H279,2)</f>
        <v>0</v>
      </c>
      <c r="BL279" s="18" t="s">
        <v>220</v>
      </c>
      <c r="BM279" s="212" t="s">
        <v>562</v>
      </c>
    </row>
    <row r="280" s="2" customFormat="1">
      <c r="A280" s="40"/>
      <c r="B280" s="41"/>
      <c r="C280" s="42"/>
      <c r="D280" s="214" t="s">
        <v>143</v>
      </c>
      <c r="E280" s="42"/>
      <c r="F280" s="215" t="s">
        <v>563</v>
      </c>
      <c r="G280" s="42"/>
      <c r="H280" s="42"/>
      <c r="I280" s="216"/>
      <c r="J280" s="42"/>
      <c r="K280" s="42"/>
      <c r="L280" s="46"/>
      <c r="M280" s="217"/>
      <c r="N280" s="218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8" t="s">
        <v>143</v>
      </c>
      <c r="AU280" s="18" t="s">
        <v>141</v>
      </c>
    </row>
    <row r="281" s="2" customFormat="1" ht="16.5" customHeight="1">
      <c r="A281" s="40"/>
      <c r="B281" s="41"/>
      <c r="C281" s="242" t="s">
        <v>564</v>
      </c>
      <c r="D281" s="242" t="s">
        <v>240</v>
      </c>
      <c r="E281" s="243" t="s">
        <v>565</v>
      </c>
      <c r="F281" s="244" t="s">
        <v>566</v>
      </c>
      <c r="G281" s="245" t="s">
        <v>219</v>
      </c>
      <c r="H281" s="246">
        <v>1</v>
      </c>
      <c r="I281" s="247"/>
      <c r="J281" s="248">
        <f>ROUND(I281*H281,2)</f>
        <v>0</v>
      </c>
      <c r="K281" s="244" t="s">
        <v>139</v>
      </c>
      <c r="L281" s="249"/>
      <c r="M281" s="250" t="s">
        <v>41</v>
      </c>
      <c r="N281" s="251" t="s">
        <v>53</v>
      </c>
      <c r="O281" s="86"/>
      <c r="P281" s="210">
        <f>O281*H281</f>
        <v>0</v>
      </c>
      <c r="Q281" s="210">
        <v>0.016</v>
      </c>
      <c r="R281" s="210">
        <f>Q281*H281</f>
        <v>0.016</v>
      </c>
      <c r="S281" s="210">
        <v>0</v>
      </c>
      <c r="T281" s="211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2" t="s">
        <v>243</v>
      </c>
      <c r="AT281" s="212" t="s">
        <v>240</v>
      </c>
      <c r="AU281" s="212" t="s">
        <v>141</v>
      </c>
      <c r="AY281" s="18" t="s">
        <v>132</v>
      </c>
      <c r="BE281" s="213">
        <f>IF(N281="základní",J281,0)</f>
        <v>0</v>
      </c>
      <c r="BF281" s="213">
        <f>IF(N281="snížená",J281,0)</f>
        <v>0</v>
      </c>
      <c r="BG281" s="213">
        <f>IF(N281="zákl. přenesená",J281,0)</f>
        <v>0</v>
      </c>
      <c r="BH281" s="213">
        <f>IF(N281="sníž. přenesená",J281,0)</f>
        <v>0</v>
      </c>
      <c r="BI281" s="213">
        <f>IF(N281="nulová",J281,0)</f>
        <v>0</v>
      </c>
      <c r="BJ281" s="18" t="s">
        <v>141</v>
      </c>
      <c r="BK281" s="213">
        <f>ROUND(I281*H281,2)</f>
        <v>0</v>
      </c>
      <c r="BL281" s="18" t="s">
        <v>220</v>
      </c>
      <c r="BM281" s="212" t="s">
        <v>567</v>
      </c>
    </row>
    <row r="282" s="2" customFormat="1" ht="16.5" customHeight="1">
      <c r="A282" s="40"/>
      <c r="B282" s="41"/>
      <c r="C282" s="242" t="s">
        <v>568</v>
      </c>
      <c r="D282" s="242" t="s">
        <v>240</v>
      </c>
      <c r="E282" s="243" t="s">
        <v>569</v>
      </c>
      <c r="F282" s="244" t="s">
        <v>570</v>
      </c>
      <c r="G282" s="245" t="s">
        <v>219</v>
      </c>
      <c r="H282" s="246">
        <v>3</v>
      </c>
      <c r="I282" s="247"/>
      <c r="J282" s="248">
        <f>ROUND(I282*H282,2)</f>
        <v>0</v>
      </c>
      <c r="K282" s="244" t="s">
        <v>139</v>
      </c>
      <c r="L282" s="249"/>
      <c r="M282" s="250" t="s">
        <v>41</v>
      </c>
      <c r="N282" s="251" t="s">
        <v>53</v>
      </c>
      <c r="O282" s="86"/>
      <c r="P282" s="210">
        <f>O282*H282</f>
        <v>0</v>
      </c>
      <c r="Q282" s="210">
        <v>0.021000000000000001</v>
      </c>
      <c r="R282" s="210">
        <f>Q282*H282</f>
        <v>0.063</v>
      </c>
      <c r="S282" s="210">
        <v>0</v>
      </c>
      <c r="T282" s="211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2" t="s">
        <v>243</v>
      </c>
      <c r="AT282" s="212" t="s">
        <v>240</v>
      </c>
      <c r="AU282" s="212" t="s">
        <v>141</v>
      </c>
      <c r="AY282" s="18" t="s">
        <v>132</v>
      </c>
      <c r="BE282" s="213">
        <f>IF(N282="základní",J282,0)</f>
        <v>0</v>
      </c>
      <c r="BF282" s="213">
        <f>IF(N282="snížená",J282,0)</f>
        <v>0</v>
      </c>
      <c r="BG282" s="213">
        <f>IF(N282="zákl. přenesená",J282,0)</f>
        <v>0</v>
      </c>
      <c r="BH282" s="213">
        <f>IF(N282="sníž. přenesená",J282,0)</f>
        <v>0</v>
      </c>
      <c r="BI282" s="213">
        <f>IF(N282="nulová",J282,0)</f>
        <v>0</v>
      </c>
      <c r="BJ282" s="18" t="s">
        <v>141</v>
      </c>
      <c r="BK282" s="213">
        <f>ROUND(I282*H282,2)</f>
        <v>0</v>
      </c>
      <c r="BL282" s="18" t="s">
        <v>220</v>
      </c>
      <c r="BM282" s="212" t="s">
        <v>571</v>
      </c>
    </row>
    <row r="283" s="2" customFormat="1" ht="24.15" customHeight="1">
      <c r="A283" s="40"/>
      <c r="B283" s="41"/>
      <c r="C283" s="201" t="s">
        <v>572</v>
      </c>
      <c r="D283" s="201" t="s">
        <v>135</v>
      </c>
      <c r="E283" s="202" t="s">
        <v>573</v>
      </c>
      <c r="F283" s="203" t="s">
        <v>574</v>
      </c>
      <c r="G283" s="204" t="s">
        <v>219</v>
      </c>
      <c r="H283" s="205">
        <v>1</v>
      </c>
      <c r="I283" s="206"/>
      <c r="J283" s="207">
        <f>ROUND(I283*H283,2)</f>
        <v>0</v>
      </c>
      <c r="K283" s="203" t="s">
        <v>139</v>
      </c>
      <c r="L283" s="46"/>
      <c r="M283" s="208" t="s">
        <v>41</v>
      </c>
      <c r="N283" s="209" t="s">
        <v>53</v>
      </c>
      <c r="O283" s="86"/>
      <c r="P283" s="210">
        <f>O283*H283</f>
        <v>0</v>
      </c>
      <c r="Q283" s="210">
        <v>0</v>
      </c>
      <c r="R283" s="210">
        <f>Q283*H283</f>
        <v>0</v>
      </c>
      <c r="S283" s="210">
        <v>0.042000000000000003</v>
      </c>
      <c r="T283" s="211">
        <f>S283*H283</f>
        <v>0.042000000000000003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2" t="s">
        <v>220</v>
      </c>
      <c r="AT283" s="212" t="s">
        <v>135</v>
      </c>
      <c r="AU283" s="212" t="s">
        <v>141</v>
      </c>
      <c r="AY283" s="18" t="s">
        <v>132</v>
      </c>
      <c r="BE283" s="213">
        <f>IF(N283="základní",J283,0)</f>
        <v>0</v>
      </c>
      <c r="BF283" s="213">
        <f>IF(N283="snížená",J283,0)</f>
        <v>0</v>
      </c>
      <c r="BG283" s="213">
        <f>IF(N283="zákl. přenesená",J283,0)</f>
        <v>0</v>
      </c>
      <c r="BH283" s="213">
        <f>IF(N283="sníž. přenesená",J283,0)</f>
        <v>0</v>
      </c>
      <c r="BI283" s="213">
        <f>IF(N283="nulová",J283,0)</f>
        <v>0</v>
      </c>
      <c r="BJ283" s="18" t="s">
        <v>141</v>
      </c>
      <c r="BK283" s="213">
        <f>ROUND(I283*H283,2)</f>
        <v>0</v>
      </c>
      <c r="BL283" s="18" t="s">
        <v>220</v>
      </c>
      <c r="BM283" s="212" t="s">
        <v>575</v>
      </c>
    </row>
    <row r="284" s="2" customFormat="1">
      <c r="A284" s="40"/>
      <c r="B284" s="41"/>
      <c r="C284" s="42"/>
      <c r="D284" s="214" t="s">
        <v>143</v>
      </c>
      <c r="E284" s="42"/>
      <c r="F284" s="215" t="s">
        <v>576</v>
      </c>
      <c r="G284" s="42"/>
      <c r="H284" s="42"/>
      <c r="I284" s="216"/>
      <c r="J284" s="42"/>
      <c r="K284" s="42"/>
      <c r="L284" s="46"/>
      <c r="M284" s="217"/>
      <c r="N284" s="218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8" t="s">
        <v>143</v>
      </c>
      <c r="AU284" s="18" t="s">
        <v>141</v>
      </c>
    </row>
    <row r="285" s="2" customFormat="1" ht="16.5" customHeight="1">
      <c r="A285" s="40"/>
      <c r="B285" s="41"/>
      <c r="C285" s="242" t="s">
        <v>577</v>
      </c>
      <c r="D285" s="242" t="s">
        <v>240</v>
      </c>
      <c r="E285" s="243" t="s">
        <v>578</v>
      </c>
      <c r="F285" s="244" t="s">
        <v>579</v>
      </c>
      <c r="G285" s="245" t="s">
        <v>219</v>
      </c>
      <c r="H285" s="246">
        <v>1</v>
      </c>
      <c r="I285" s="247"/>
      <c r="J285" s="248">
        <f>ROUND(I285*H285,2)</f>
        <v>0</v>
      </c>
      <c r="K285" s="244" t="s">
        <v>139</v>
      </c>
      <c r="L285" s="249"/>
      <c r="M285" s="250" t="s">
        <v>41</v>
      </c>
      <c r="N285" s="251" t="s">
        <v>53</v>
      </c>
      <c r="O285" s="86"/>
      <c r="P285" s="210">
        <f>O285*H285</f>
        <v>0</v>
      </c>
      <c r="Q285" s="210">
        <v>0.020500000000000001</v>
      </c>
      <c r="R285" s="210">
        <f>Q285*H285</f>
        <v>0.020500000000000001</v>
      </c>
      <c r="S285" s="210">
        <v>0</v>
      </c>
      <c r="T285" s="211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2" t="s">
        <v>243</v>
      </c>
      <c r="AT285" s="212" t="s">
        <v>240</v>
      </c>
      <c r="AU285" s="212" t="s">
        <v>141</v>
      </c>
      <c r="AY285" s="18" t="s">
        <v>132</v>
      </c>
      <c r="BE285" s="213">
        <f>IF(N285="základní",J285,0)</f>
        <v>0</v>
      </c>
      <c r="BF285" s="213">
        <f>IF(N285="snížená",J285,0)</f>
        <v>0</v>
      </c>
      <c r="BG285" s="213">
        <f>IF(N285="zákl. přenesená",J285,0)</f>
        <v>0</v>
      </c>
      <c r="BH285" s="213">
        <f>IF(N285="sníž. přenesená",J285,0)</f>
        <v>0</v>
      </c>
      <c r="BI285" s="213">
        <f>IF(N285="nulová",J285,0)</f>
        <v>0</v>
      </c>
      <c r="BJ285" s="18" t="s">
        <v>141</v>
      </c>
      <c r="BK285" s="213">
        <f>ROUND(I285*H285,2)</f>
        <v>0</v>
      </c>
      <c r="BL285" s="18" t="s">
        <v>220</v>
      </c>
      <c r="BM285" s="212" t="s">
        <v>580</v>
      </c>
    </row>
    <row r="286" s="2" customFormat="1" ht="16.5" customHeight="1">
      <c r="A286" s="40"/>
      <c r="B286" s="41"/>
      <c r="C286" s="201" t="s">
        <v>581</v>
      </c>
      <c r="D286" s="201" t="s">
        <v>135</v>
      </c>
      <c r="E286" s="202" t="s">
        <v>582</v>
      </c>
      <c r="F286" s="203" t="s">
        <v>583</v>
      </c>
      <c r="G286" s="204" t="s">
        <v>584</v>
      </c>
      <c r="H286" s="205">
        <v>3.6000000000000001</v>
      </c>
      <c r="I286" s="206"/>
      <c r="J286" s="207">
        <f>ROUND(I286*H286,2)</f>
        <v>0</v>
      </c>
      <c r="K286" s="203" t="s">
        <v>41</v>
      </c>
      <c r="L286" s="46"/>
      <c r="M286" s="208" t="s">
        <v>41</v>
      </c>
      <c r="N286" s="209" t="s">
        <v>53</v>
      </c>
      <c r="O286" s="86"/>
      <c r="P286" s="210">
        <f>O286*H286</f>
        <v>0</v>
      </c>
      <c r="Q286" s="210">
        <v>0</v>
      </c>
      <c r="R286" s="210">
        <f>Q286*H286</f>
        <v>0</v>
      </c>
      <c r="S286" s="210">
        <v>0</v>
      </c>
      <c r="T286" s="211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2" t="s">
        <v>220</v>
      </c>
      <c r="AT286" s="212" t="s">
        <v>135</v>
      </c>
      <c r="AU286" s="212" t="s">
        <v>141</v>
      </c>
      <c r="AY286" s="18" t="s">
        <v>132</v>
      </c>
      <c r="BE286" s="213">
        <f>IF(N286="základní",J286,0)</f>
        <v>0</v>
      </c>
      <c r="BF286" s="213">
        <f>IF(N286="snížená",J286,0)</f>
        <v>0</v>
      </c>
      <c r="BG286" s="213">
        <f>IF(N286="zákl. přenesená",J286,0)</f>
        <v>0</v>
      </c>
      <c r="BH286" s="213">
        <f>IF(N286="sníž. přenesená",J286,0)</f>
        <v>0</v>
      </c>
      <c r="BI286" s="213">
        <f>IF(N286="nulová",J286,0)</f>
        <v>0</v>
      </c>
      <c r="BJ286" s="18" t="s">
        <v>141</v>
      </c>
      <c r="BK286" s="213">
        <f>ROUND(I286*H286,2)</f>
        <v>0</v>
      </c>
      <c r="BL286" s="18" t="s">
        <v>220</v>
      </c>
      <c r="BM286" s="212" t="s">
        <v>585</v>
      </c>
    </row>
    <row r="287" s="2" customFormat="1" ht="24.15" customHeight="1">
      <c r="A287" s="40"/>
      <c r="B287" s="41"/>
      <c r="C287" s="201" t="s">
        <v>586</v>
      </c>
      <c r="D287" s="201" t="s">
        <v>135</v>
      </c>
      <c r="E287" s="202" t="s">
        <v>587</v>
      </c>
      <c r="F287" s="203" t="s">
        <v>588</v>
      </c>
      <c r="G287" s="204" t="s">
        <v>189</v>
      </c>
      <c r="H287" s="205">
        <v>0.22800000000000001</v>
      </c>
      <c r="I287" s="206"/>
      <c r="J287" s="207">
        <f>ROUND(I287*H287,2)</f>
        <v>0</v>
      </c>
      <c r="K287" s="203" t="s">
        <v>139</v>
      </c>
      <c r="L287" s="46"/>
      <c r="M287" s="208" t="s">
        <v>41</v>
      </c>
      <c r="N287" s="209" t="s">
        <v>53</v>
      </c>
      <c r="O287" s="86"/>
      <c r="P287" s="210">
        <f>O287*H287</f>
        <v>0</v>
      </c>
      <c r="Q287" s="210">
        <v>0</v>
      </c>
      <c r="R287" s="210">
        <f>Q287*H287</f>
        <v>0</v>
      </c>
      <c r="S287" s="210">
        <v>0</v>
      </c>
      <c r="T287" s="211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2" t="s">
        <v>220</v>
      </c>
      <c r="AT287" s="212" t="s">
        <v>135</v>
      </c>
      <c r="AU287" s="212" t="s">
        <v>141</v>
      </c>
      <c r="AY287" s="18" t="s">
        <v>132</v>
      </c>
      <c r="BE287" s="213">
        <f>IF(N287="základní",J287,0)</f>
        <v>0</v>
      </c>
      <c r="BF287" s="213">
        <f>IF(N287="snížená",J287,0)</f>
        <v>0</v>
      </c>
      <c r="BG287" s="213">
        <f>IF(N287="zákl. přenesená",J287,0)</f>
        <v>0</v>
      </c>
      <c r="BH287" s="213">
        <f>IF(N287="sníž. přenesená",J287,0)</f>
        <v>0</v>
      </c>
      <c r="BI287" s="213">
        <f>IF(N287="nulová",J287,0)</f>
        <v>0</v>
      </c>
      <c r="BJ287" s="18" t="s">
        <v>141</v>
      </c>
      <c r="BK287" s="213">
        <f>ROUND(I287*H287,2)</f>
        <v>0</v>
      </c>
      <c r="BL287" s="18" t="s">
        <v>220</v>
      </c>
      <c r="BM287" s="212" t="s">
        <v>589</v>
      </c>
    </row>
    <row r="288" s="2" customFormat="1">
      <c r="A288" s="40"/>
      <c r="B288" s="41"/>
      <c r="C288" s="42"/>
      <c r="D288" s="214" t="s">
        <v>143</v>
      </c>
      <c r="E288" s="42"/>
      <c r="F288" s="215" t="s">
        <v>590</v>
      </c>
      <c r="G288" s="42"/>
      <c r="H288" s="42"/>
      <c r="I288" s="216"/>
      <c r="J288" s="42"/>
      <c r="K288" s="42"/>
      <c r="L288" s="46"/>
      <c r="M288" s="217"/>
      <c r="N288" s="218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8" t="s">
        <v>143</v>
      </c>
      <c r="AU288" s="18" t="s">
        <v>141</v>
      </c>
    </row>
    <row r="289" s="12" customFormat="1" ht="22.8" customHeight="1">
      <c r="A289" s="12"/>
      <c r="B289" s="185"/>
      <c r="C289" s="186"/>
      <c r="D289" s="187" t="s">
        <v>80</v>
      </c>
      <c r="E289" s="199" t="s">
        <v>591</v>
      </c>
      <c r="F289" s="199" t="s">
        <v>592</v>
      </c>
      <c r="G289" s="186"/>
      <c r="H289" s="186"/>
      <c r="I289" s="189"/>
      <c r="J289" s="200">
        <f>BK289</f>
        <v>0</v>
      </c>
      <c r="K289" s="186"/>
      <c r="L289" s="191"/>
      <c r="M289" s="192"/>
      <c r="N289" s="193"/>
      <c r="O289" s="193"/>
      <c r="P289" s="194">
        <f>SUM(P290:P323)</f>
        <v>0</v>
      </c>
      <c r="Q289" s="193"/>
      <c r="R289" s="194">
        <f>SUM(R290:R323)</f>
        <v>0.29036600000000001</v>
      </c>
      <c r="S289" s="193"/>
      <c r="T289" s="195">
        <f>SUM(T290:T323)</f>
        <v>0.25274799999999997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96" t="s">
        <v>141</v>
      </c>
      <c r="AT289" s="197" t="s">
        <v>80</v>
      </c>
      <c r="AU289" s="197" t="s">
        <v>86</v>
      </c>
      <c r="AY289" s="196" t="s">
        <v>132</v>
      </c>
      <c r="BK289" s="198">
        <f>SUM(BK290:BK323)</f>
        <v>0</v>
      </c>
    </row>
    <row r="290" s="2" customFormat="1" ht="16.5" customHeight="1">
      <c r="A290" s="40"/>
      <c r="B290" s="41"/>
      <c r="C290" s="201" t="s">
        <v>593</v>
      </c>
      <c r="D290" s="201" t="s">
        <v>135</v>
      </c>
      <c r="E290" s="202" t="s">
        <v>594</v>
      </c>
      <c r="F290" s="203" t="s">
        <v>595</v>
      </c>
      <c r="G290" s="204" t="s">
        <v>138</v>
      </c>
      <c r="H290" s="205">
        <v>5.6600000000000001</v>
      </c>
      <c r="I290" s="206"/>
      <c r="J290" s="207">
        <f>ROUND(I290*H290,2)</f>
        <v>0</v>
      </c>
      <c r="K290" s="203" t="s">
        <v>139</v>
      </c>
      <c r="L290" s="46"/>
      <c r="M290" s="208" t="s">
        <v>41</v>
      </c>
      <c r="N290" s="209" t="s">
        <v>53</v>
      </c>
      <c r="O290" s="86"/>
      <c r="P290" s="210">
        <f>O290*H290</f>
        <v>0</v>
      </c>
      <c r="Q290" s="210">
        <v>0.00029999999999999997</v>
      </c>
      <c r="R290" s="210">
        <f>Q290*H290</f>
        <v>0.0016979999999999999</v>
      </c>
      <c r="S290" s="210">
        <v>0</v>
      </c>
      <c r="T290" s="211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2" t="s">
        <v>220</v>
      </c>
      <c r="AT290" s="212" t="s">
        <v>135</v>
      </c>
      <c r="AU290" s="212" t="s">
        <v>141</v>
      </c>
      <c r="AY290" s="18" t="s">
        <v>132</v>
      </c>
      <c r="BE290" s="213">
        <f>IF(N290="základní",J290,0)</f>
        <v>0</v>
      </c>
      <c r="BF290" s="213">
        <f>IF(N290="snížená",J290,0)</f>
        <v>0</v>
      </c>
      <c r="BG290" s="213">
        <f>IF(N290="zákl. přenesená",J290,0)</f>
        <v>0</v>
      </c>
      <c r="BH290" s="213">
        <f>IF(N290="sníž. přenesená",J290,0)</f>
        <v>0</v>
      </c>
      <c r="BI290" s="213">
        <f>IF(N290="nulová",J290,0)</f>
        <v>0</v>
      </c>
      <c r="BJ290" s="18" t="s">
        <v>141</v>
      </c>
      <c r="BK290" s="213">
        <f>ROUND(I290*H290,2)</f>
        <v>0</v>
      </c>
      <c r="BL290" s="18" t="s">
        <v>220</v>
      </c>
      <c r="BM290" s="212" t="s">
        <v>596</v>
      </c>
    </row>
    <row r="291" s="2" customFormat="1">
      <c r="A291" s="40"/>
      <c r="B291" s="41"/>
      <c r="C291" s="42"/>
      <c r="D291" s="214" t="s">
        <v>143</v>
      </c>
      <c r="E291" s="42"/>
      <c r="F291" s="215" t="s">
        <v>597</v>
      </c>
      <c r="G291" s="42"/>
      <c r="H291" s="42"/>
      <c r="I291" s="216"/>
      <c r="J291" s="42"/>
      <c r="K291" s="42"/>
      <c r="L291" s="46"/>
      <c r="M291" s="217"/>
      <c r="N291" s="218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8" t="s">
        <v>143</v>
      </c>
      <c r="AU291" s="18" t="s">
        <v>141</v>
      </c>
    </row>
    <row r="292" s="13" customFormat="1">
      <c r="A292" s="13"/>
      <c r="B292" s="219"/>
      <c r="C292" s="220"/>
      <c r="D292" s="221" t="s">
        <v>145</v>
      </c>
      <c r="E292" s="222" t="s">
        <v>41</v>
      </c>
      <c r="F292" s="223" t="s">
        <v>157</v>
      </c>
      <c r="G292" s="220"/>
      <c r="H292" s="224">
        <v>4.5999999999999996</v>
      </c>
      <c r="I292" s="225"/>
      <c r="J292" s="220"/>
      <c r="K292" s="220"/>
      <c r="L292" s="226"/>
      <c r="M292" s="227"/>
      <c r="N292" s="228"/>
      <c r="O292" s="228"/>
      <c r="P292" s="228"/>
      <c r="Q292" s="228"/>
      <c r="R292" s="228"/>
      <c r="S292" s="228"/>
      <c r="T292" s="22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0" t="s">
        <v>145</v>
      </c>
      <c r="AU292" s="230" t="s">
        <v>141</v>
      </c>
      <c r="AV292" s="13" t="s">
        <v>141</v>
      </c>
      <c r="AW292" s="13" t="s">
        <v>42</v>
      </c>
      <c r="AX292" s="13" t="s">
        <v>81</v>
      </c>
      <c r="AY292" s="230" t="s">
        <v>132</v>
      </c>
    </row>
    <row r="293" s="13" customFormat="1">
      <c r="A293" s="13"/>
      <c r="B293" s="219"/>
      <c r="C293" s="220"/>
      <c r="D293" s="221" t="s">
        <v>145</v>
      </c>
      <c r="E293" s="222" t="s">
        <v>41</v>
      </c>
      <c r="F293" s="223" t="s">
        <v>159</v>
      </c>
      <c r="G293" s="220"/>
      <c r="H293" s="224">
        <v>1.0600000000000001</v>
      </c>
      <c r="I293" s="225"/>
      <c r="J293" s="220"/>
      <c r="K293" s="220"/>
      <c r="L293" s="226"/>
      <c r="M293" s="227"/>
      <c r="N293" s="228"/>
      <c r="O293" s="228"/>
      <c r="P293" s="228"/>
      <c r="Q293" s="228"/>
      <c r="R293" s="228"/>
      <c r="S293" s="228"/>
      <c r="T293" s="22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0" t="s">
        <v>145</v>
      </c>
      <c r="AU293" s="230" t="s">
        <v>141</v>
      </c>
      <c r="AV293" s="13" t="s">
        <v>141</v>
      </c>
      <c r="AW293" s="13" t="s">
        <v>42</v>
      </c>
      <c r="AX293" s="13" t="s">
        <v>81</v>
      </c>
      <c r="AY293" s="230" t="s">
        <v>132</v>
      </c>
    </row>
    <row r="294" s="14" customFormat="1">
      <c r="A294" s="14"/>
      <c r="B294" s="231"/>
      <c r="C294" s="232"/>
      <c r="D294" s="221" t="s">
        <v>145</v>
      </c>
      <c r="E294" s="233" t="s">
        <v>41</v>
      </c>
      <c r="F294" s="234" t="s">
        <v>160</v>
      </c>
      <c r="G294" s="232"/>
      <c r="H294" s="235">
        <v>5.6600000000000001</v>
      </c>
      <c r="I294" s="236"/>
      <c r="J294" s="232"/>
      <c r="K294" s="232"/>
      <c r="L294" s="237"/>
      <c r="M294" s="238"/>
      <c r="N294" s="239"/>
      <c r="O294" s="239"/>
      <c r="P294" s="239"/>
      <c r="Q294" s="239"/>
      <c r="R294" s="239"/>
      <c r="S294" s="239"/>
      <c r="T294" s="24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1" t="s">
        <v>145</v>
      </c>
      <c r="AU294" s="241" t="s">
        <v>141</v>
      </c>
      <c r="AV294" s="14" t="s">
        <v>140</v>
      </c>
      <c r="AW294" s="14" t="s">
        <v>42</v>
      </c>
      <c r="AX294" s="14" t="s">
        <v>86</v>
      </c>
      <c r="AY294" s="241" t="s">
        <v>132</v>
      </c>
    </row>
    <row r="295" s="2" customFormat="1" ht="24.15" customHeight="1">
      <c r="A295" s="40"/>
      <c r="B295" s="41"/>
      <c r="C295" s="201" t="s">
        <v>598</v>
      </c>
      <c r="D295" s="201" t="s">
        <v>135</v>
      </c>
      <c r="E295" s="202" t="s">
        <v>599</v>
      </c>
      <c r="F295" s="203" t="s">
        <v>600</v>
      </c>
      <c r="G295" s="204" t="s">
        <v>138</v>
      </c>
      <c r="H295" s="205">
        <v>5.6600000000000001</v>
      </c>
      <c r="I295" s="206"/>
      <c r="J295" s="207">
        <f>ROUND(I295*H295,2)</f>
        <v>0</v>
      </c>
      <c r="K295" s="203" t="s">
        <v>139</v>
      </c>
      <c r="L295" s="46"/>
      <c r="M295" s="208" t="s">
        <v>41</v>
      </c>
      <c r="N295" s="209" t="s">
        <v>53</v>
      </c>
      <c r="O295" s="86"/>
      <c r="P295" s="210">
        <f>O295*H295</f>
        <v>0</v>
      </c>
      <c r="Q295" s="210">
        <v>0.014999999999999999</v>
      </c>
      <c r="R295" s="210">
        <f>Q295*H295</f>
        <v>0.084900000000000003</v>
      </c>
      <c r="S295" s="210">
        <v>0</v>
      </c>
      <c r="T295" s="211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2" t="s">
        <v>220</v>
      </c>
      <c r="AT295" s="212" t="s">
        <v>135</v>
      </c>
      <c r="AU295" s="212" t="s">
        <v>141</v>
      </c>
      <c r="AY295" s="18" t="s">
        <v>132</v>
      </c>
      <c r="BE295" s="213">
        <f>IF(N295="základní",J295,0)</f>
        <v>0</v>
      </c>
      <c r="BF295" s="213">
        <f>IF(N295="snížená",J295,0)</f>
        <v>0</v>
      </c>
      <c r="BG295" s="213">
        <f>IF(N295="zákl. přenesená",J295,0)</f>
        <v>0</v>
      </c>
      <c r="BH295" s="213">
        <f>IF(N295="sníž. přenesená",J295,0)</f>
        <v>0</v>
      </c>
      <c r="BI295" s="213">
        <f>IF(N295="nulová",J295,0)</f>
        <v>0</v>
      </c>
      <c r="BJ295" s="18" t="s">
        <v>141</v>
      </c>
      <c r="BK295" s="213">
        <f>ROUND(I295*H295,2)</f>
        <v>0</v>
      </c>
      <c r="BL295" s="18" t="s">
        <v>220</v>
      </c>
      <c r="BM295" s="212" t="s">
        <v>601</v>
      </c>
    </row>
    <row r="296" s="2" customFormat="1">
      <c r="A296" s="40"/>
      <c r="B296" s="41"/>
      <c r="C296" s="42"/>
      <c r="D296" s="214" t="s">
        <v>143</v>
      </c>
      <c r="E296" s="42"/>
      <c r="F296" s="215" t="s">
        <v>602</v>
      </c>
      <c r="G296" s="42"/>
      <c r="H296" s="42"/>
      <c r="I296" s="216"/>
      <c r="J296" s="42"/>
      <c r="K296" s="42"/>
      <c r="L296" s="46"/>
      <c r="M296" s="217"/>
      <c r="N296" s="218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8" t="s">
        <v>143</v>
      </c>
      <c r="AU296" s="18" t="s">
        <v>141</v>
      </c>
    </row>
    <row r="297" s="2" customFormat="1" ht="16.5" customHeight="1">
      <c r="A297" s="40"/>
      <c r="B297" s="41"/>
      <c r="C297" s="201" t="s">
        <v>603</v>
      </c>
      <c r="D297" s="201" t="s">
        <v>135</v>
      </c>
      <c r="E297" s="202" t="s">
        <v>604</v>
      </c>
      <c r="F297" s="203" t="s">
        <v>605</v>
      </c>
      <c r="G297" s="204" t="s">
        <v>138</v>
      </c>
      <c r="H297" s="205">
        <v>7.1600000000000001</v>
      </c>
      <c r="I297" s="206"/>
      <c r="J297" s="207">
        <f>ROUND(I297*H297,2)</f>
        <v>0</v>
      </c>
      <c r="K297" s="203" t="s">
        <v>139</v>
      </c>
      <c r="L297" s="46"/>
      <c r="M297" s="208" t="s">
        <v>41</v>
      </c>
      <c r="N297" s="209" t="s">
        <v>53</v>
      </c>
      <c r="O297" s="86"/>
      <c r="P297" s="210">
        <f>O297*H297</f>
        <v>0</v>
      </c>
      <c r="Q297" s="210">
        <v>0</v>
      </c>
      <c r="R297" s="210">
        <f>Q297*H297</f>
        <v>0</v>
      </c>
      <c r="S297" s="210">
        <v>0.035299999999999998</v>
      </c>
      <c r="T297" s="211">
        <f>S297*H297</f>
        <v>0.25274799999999997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2" t="s">
        <v>220</v>
      </c>
      <c r="AT297" s="212" t="s">
        <v>135</v>
      </c>
      <c r="AU297" s="212" t="s">
        <v>141</v>
      </c>
      <c r="AY297" s="18" t="s">
        <v>132</v>
      </c>
      <c r="BE297" s="213">
        <f>IF(N297="základní",J297,0)</f>
        <v>0</v>
      </c>
      <c r="BF297" s="213">
        <f>IF(N297="snížená",J297,0)</f>
        <v>0</v>
      </c>
      <c r="BG297" s="213">
        <f>IF(N297="zákl. přenesená",J297,0)</f>
        <v>0</v>
      </c>
      <c r="BH297" s="213">
        <f>IF(N297="sníž. přenesená",J297,0)</f>
        <v>0</v>
      </c>
      <c r="BI297" s="213">
        <f>IF(N297="nulová",J297,0)</f>
        <v>0</v>
      </c>
      <c r="BJ297" s="18" t="s">
        <v>141</v>
      </c>
      <c r="BK297" s="213">
        <f>ROUND(I297*H297,2)</f>
        <v>0</v>
      </c>
      <c r="BL297" s="18" t="s">
        <v>220</v>
      </c>
      <c r="BM297" s="212" t="s">
        <v>606</v>
      </c>
    </row>
    <row r="298" s="2" customFormat="1">
      <c r="A298" s="40"/>
      <c r="B298" s="41"/>
      <c r="C298" s="42"/>
      <c r="D298" s="214" t="s">
        <v>143</v>
      </c>
      <c r="E298" s="42"/>
      <c r="F298" s="215" t="s">
        <v>607</v>
      </c>
      <c r="G298" s="42"/>
      <c r="H298" s="42"/>
      <c r="I298" s="216"/>
      <c r="J298" s="42"/>
      <c r="K298" s="42"/>
      <c r="L298" s="46"/>
      <c r="M298" s="217"/>
      <c r="N298" s="218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8" t="s">
        <v>143</v>
      </c>
      <c r="AU298" s="18" t="s">
        <v>141</v>
      </c>
    </row>
    <row r="299" s="13" customFormat="1">
      <c r="A299" s="13"/>
      <c r="B299" s="219"/>
      <c r="C299" s="220"/>
      <c r="D299" s="221" t="s">
        <v>145</v>
      </c>
      <c r="E299" s="222" t="s">
        <v>41</v>
      </c>
      <c r="F299" s="223" t="s">
        <v>608</v>
      </c>
      <c r="G299" s="220"/>
      <c r="H299" s="224">
        <v>1.5</v>
      </c>
      <c r="I299" s="225"/>
      <c r="J299" s="220"/>
      <c r="K299" s="220"/>
      <c r="L299" s="226"/>
      <c r="M299" s="227"/>
      <c r="N299" s="228"/>
      <c r="O299" s="228"/>
      <c r="P299" s="228"/>
      <c r="Q299" s="228"/>
      <c r="R299" s="228"/>
      <c r="S299" s="228"/>
      <c r="T299" s="22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0" t="s">
        <v>145</v>
      </c>
      <c r="AU299" s="230" t="s">
        <v>141</v>
      </c>
      <c r="AV299" s="13" t="s">
        <v>141</v>
      </c>
      <c r="AW299" s="13" t="s">
        <v>42</v>
      </c>
      <c r="AX299" s="13" t="s">
        <v>81</v>
      </c>
      <c r="AY299" s="230" t="s">
        <v>132</v>
      </c>
    </row>
    <row r="300" s="13" customFormat="1">
      <c r="A300" s="13"/>
      <c r="B300" s="219"/>
      <c r="C300" s="220"/>
      <c r="D300" s="221" t="s">
        <v>145</v>
      </c>
      <c r="E300" s="222" t="s">
        <v>41</v>
      </c>
      <c r="F300" s="223" t="s">
        <v>157</v>
      </c>
      <c r="G300" s="220"/>
      <c r="H300" s="224">
        <v>4.5999999999999996</v>
      </c>
      <c r="I300" s="225"/>
      <c r="J300" s="220"/>
      <c r="K300" s="220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145</v>
      </c>
      <c r="AU300" s="230" t="s">
        <v>141</v>
      </c>
      <c r="AV300" s="13" t="s">
        <v>141</v>
      </c>
      <c r="AW300" s="13" t="s">
        <v>42</v>
      </c>
      <c r="AX300" s="13" t="s">
        <v>81</v>
      </c>
      <c r="AY300" s="230" t="s">
        <v>132</v>
      </c>
    </row>
    <row r="301" s="13" customFormat="1">
      <c r="A301" s="13"/>
      <c r="B301" s="219"/>
      <c r="C301" s="220"/>
      <c r="D301" s="221" t="s">
        <v>145</v>
      </c>
      <c r="E301" s="222" t="s">
        <v>41</v>
      </c>
      <c r="F301" s="223" t="s">
        <v>159</v>
      </c>
      <c r="G301" s="220"/>
      <c r="H301" s="224">
        <v>1.0600000000000001</v>
      </c>
      <c r="I301" s="225"/>
      <c r="J301" s="220"/>
      <c r="K301" s="220"/>
      <c r="L301" s="226"/>
      <c r="M301" s="227"/>
      <c r="N301" s="228"/>
      <c r="O301" s="228"/>
      <c r="P301" s="228"/>
      <c r="Q301" s="228"/>
      <c r="R301" s="228"/>
      <c r="S301" s="228"/>
      <c r="T301" s="22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0" t="s">
        <v>145</v>
      </c>
      <c r="AU301" s="230" t="s">
        <v>141</v>
      </c>
      <c r="AV301" s="13" t="s">
        <v>141</v>
      </c>
      <c r="AW301" s="13" t="s">
        <v>42</v>
      </c>
      <c r="AX301" s="13" t="s">
        <v>81</v>
      </c>
      <c r="AY301" s="230" t="s">
        <v>132</v>
      </c>
    </row>
    <row r="302" s="14" customFormat="1">
      <c r="A302" s="14"/>
      <c r="B302" s="231"/>
      <c r="C302" s="232"/>
      <c r="D302" s="221" t="s">
        <v>145</v>
      </c>
      <c r="E302" s="233" t="s">
        <v>41</v>
      </c>
      <c r="F302" s="234" t="s">
        <v>160</v>
      </c>
      <c r="G302" s="232"/>
      <c r="H302" s="235">
        <v>7.1600000000000001</v>
      </c>
      <c r="I302" s="236"/>
      <c r="J302" s="232"/>
      <c r="K302" s="232"/>
      <c r="L302" s="237"/>
      <c r="M302" s="238"/>
      <c r="N302" s="239"/>
      <c r="O302" s="239"/>
      <c r="P302" s="239"/>
      <c r="Q302" s="239"/>
      <c r="R302" s="239"/>
      <c r="S302" s="239"/>
      <c r="T302" s="24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1" t="s">
        <v>145</v>
      </c>
      <c r="AU302" s="241" t="s">
        <v>141</v>
      </c>
      <c r="AV302" s="14" t="s">
        <v>140</v>
      </c>
      <c r="AW302" s="14" t="s">
        <v>42</v>
      </c>
      <c r="AX302" s="14" t="s">
        <v>86</v>
      </c>
      <c r="AY302" s="241" t="s">
        <v>132</v>
      </c>
    </row>
    <row r="303" s="2" customFormat="1" ht="24.15" customHeight="1">
      <c r="A303" s="40"/>
      <c r="B303" s="41"/>
      <c r="C303" s="201" t="s">
        <v>609</v>
      </c>
      <c r="D303" s="201" t="s">
        <v>135</v>
      </c>
      <c r="E303" s="202" t="s">
        <v>610</v>
      </c>
      <c r="F303" s="203" t="s">
        <v>611</v>
      </c>
      <c r="G303" s="204" t="s">
        <v>138</v>
      </c>
      <c r="H303" s="205">
        <v>5.6600000000000001</v>
      </c>
      <c r="I303" s="206"/>
      <c r="J303" s="207">
        <f>ROUND(I303*H303,2)</f>
        <v>0</v>
      </c>
      <c r="K303" s="203" t="s">
        <v>139</v>
      </c>
      <c r="L303" s="46"/>
      <c r="M303" s="208" t="s">
        <v>41</v>
      </c>
      <c r="N303" s="209" t="s">
        <v>53</v>
      </c>
      <c r="O303" s="86"/>
      <c r="P303" s="210">
        <f>O303*H303</f>
        <v>0</v>
      </c>
      <c r="Q303" s="210">
        <v>0.0060000000000000001</v>
      </c>
      <c r="R303" s="210">
        <f>Q303*H303</f>
        <v>0.033960000000000004</v>
      </c>
      <c r="S303" s="210">
        <v>0</v>
      </c>
      <c r="T303" s="211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2" t="s">
        <v>220</v>
      </c>
      <c r="AT303" s="212" t="s">
        <v>135</v>
      </c>
      <c r="AU303" s="212" t="s">
        <v>141</v>
      </c>
      <c r="AY303" s="18" t="s">
        <v>132</v>
      </c>
      <c r="BE303" s="213">
        <f>IF(N303="základní",J303,0)</f>
        <v>0</v>
      </c>
      <c r="BF303" s="213">
        <f>IF(N303="snížená",J303,0)</f>
        <v>0</v>
      </c>
      <c r="BG303" s="213">
        <f>IF(N303="zákl. přenesená",J303,0)</f>
        <v>0</v>
      </c>
      <c r="BH303" s="213">
        <f>IF(N303="sníž. přenesená",J303,0)</f>
        <v>0</v>
      </c>
      <c r="BI303" s="213">
        <f>IF(N303="nulová",J303,0)</f>
        <v>0</v>
      </c>
      <c r="BJ303" s="18" t="s">
        <v>141</v>
      </c>
      <c r="BK303" s="213">
        <f>ROUND(I303*H303,2)</f>
        <v>0</v>
      </c>
      <c r="BL303" s="18" t="s">
        <v>220</v>
      </c>
      <c r="BM303" s="212" t="s">
        <v>612</v>
      </c>
    </row>
    <row r="304" s="2" customFormat="1">
      <c r="A304" s="40"/>
      <c r="B304" s="41"/>
      <c r="C304" s="42"/>
      <c r="D304" s="214" t="s">
        <v>143</v>
      </c>
      <c r="E304" s="42"/>
      <c r="F304" s="215" t="s">
        <v>613</v>
      </c>
      <c r="G304" s="42"/>
      <c r="H304" s="42"/>
      <c r="I304" s="216"/>
      <c r="J304" s="42"/>
      <c r="K304" s="42"/>
      <c r="L304" s="46"/>
      <c r="M304" s="217"/>
      <c r="N304" s="218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8" t="s">
        <v>143</v>
      </c>
      <c r="AU304" s="18" t="s">
        <v>141</v>
      </c>
    </row>
    <row r="305" s="13" customFormat="1">
      <c r="A305" s="13"/>
      <c r="B305" s="219"/>
      <c r="C305" s="220"/>
      <c r="D305" s="221" t="s">
        <v>145</v>
      </c>
      <c r="E305" s="222" t="s">
        <v>41</v>
      </c>
      <c r="F305" s="223" t="s">
        <v>157</v>
      </c>
      <c r="G305" s="220"/>
      <c r="H305" s="224">
        <v>4.5999999999999996</v>
      </c>
      <c r="I305" s="225"/>
      <c r="J305" s="220"/>
      <c r="K305" s="220"/>
      <c r="L305" s="226"/>
      <c r="M305" s="227"/>
      <c r="N305" s="228"/>
      <c r="O305" s="228"/>
      <c r="P305" s="228"/>
      <c r="Q305" s="228"/>
      <c r="R305" s="228"/>
      <c r="S305" s="228"/>
      <c r="T305" s="22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0" t="s">
        <v>145</v>
      </c>
      <c r="AU305" s="230" t="s">
        <v>141</v>
      </c>
      <c r="AV305" s="13" t="s">
        <v>141</v>
      </c>
      <c r="AW305" s="13" t="s">
        <v>42</v>
      </c>
      <c r="AX305" s="13" t="s">
        <v>81</v>
      </c>
      <c r="AY305" s="230" t="s">
        <v>132</v>
      </c>
    </row>
    <row r="306" s="13" customFormat="1">
      <c r="A306" s="13"/>
      <c r="B306" s="219"/>
      <c r="C306" s="220"/>
      <c r="D306" s="221" t="s">
        <v>145</v>
      </c>
      <c r="E306" s="222" t="s">
        <v>41</v>
      </c>
      <c r="F306" s="223" t="s">
        <v>159</v>
      </c>
      <c r="G306" s="220"/>
      <c r="H306" s="224">
        <v>1.0600000000000001</v>
      </c>
      <c r="I306" s="225"/>
      <c r="J306" s="220"/>
      <c r="K306" s="220"/>
      <c r="L306" s="226"/>
      <c r="M306" s="227"/>
      <c r="N306" s="228"/>
      <c r="O306" s="228"/>
      <c r="P306" s="228"/>
      <c r="Q306" s="228"/>
      <c r="R306" s="228"/>
      <c r="S306" s="228"/>
      <c r="T306" s="22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0" t="s">
        <v>145</v>
      </c>
      <c r="AU306" s="230" t="s">
        <v>141</v>
      </c>
      <c r="AV306" s="13" t="s">
        <v>141</v>
      </c>
      <c r="AW306" s="13" t="s">
        <v>42</v>
      </c>
      <c r="AX306" s="13" t="s">
        <v>81</v>
      </c>
      <c r="AY306" s="230" t="s">
        <v>132</v>
      </c>
    </row>
    <row r="307" s="14" customFormat="1">
      <c r="A307" s="14"/>
      <c r="B307" s="231"/>
      <c r="C307" s="232"/>
      <c r="D307" s="221" t="s">
        <v>145</v>
      </c>
      <c r="E307" s="233" t="s">
        <v>41</v>
      </c>
      <c r="F307" s="234" t="s">
        <v>160</v>
      </c>
      <c r="G307" s="232"/>
      <c r="H307" s="235">
        <v>5.6600000000000001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1" t="s">
        <v>145</v>
      </c>
      <c r="AU307" s="241" t="s">
        <v>141</v>
      </c>
      <c r="AV307" s="14" t="s">
        <v>140</v>
      </c>
      <c r="AW307" s="14" t="s">
        <v>42</v>
      </c>
      <c r="AX307" s="14" t="s">
        <v>86</v>
      </c>
      <c r="AY307" s="241" t="s">
        <v>132</v>
      </c>
    </row>
    <row r="308" s="2" customFormat="1" ht="21.75" customHeight="1">
      <c r="A308" s="40"/>
      <c r="B308" s="41"/>
      <c r="C308" s="242" t="s">
        <v>614</v>
      </c>
      <c r="D308" s="242" t="s">
        <v>240</v>
      </c>
      <c r="E308" s="243" t="s">
        <v>615</v>
      </c>
      <c r="F308" s="244" t="s">
        <v>616</v>
      </c>
      <c r="G308" s="245" t="s">
        <v>138</v>
      </c>
      <c r="H308" s="246">
        <v>6.5090000000000003</v>
      </c>
      <c r="I308" s="247"/>
      <c r="J308" s="248">
        <f>ROUND(I308*H308,2)</f>
        <v>0</v>
      </c>
      <c r="K308" s="244" t="s">
        <v>139</v>
      </c>
      <c r="L308" s="249"/>
      <c r="M308" s="250" t="s">
        <v>41</v>
      </c>
      <c r="N308" s="251" t="s">
        <v>53</v>
      </c>
      <c r="O308" s="86"/>
      <c r="P308" s="210">
        <f>O308*H308</f>
        <v>0</v>
      </c>
      <c r="Q308" s="210">
        <v>0.021999999999999999</v>
      </c>
      <c r="R308" s="210">
        <f>Q308*H308</f>
        <v>0.14319799999999999</v>
      </c>
      <c r="S308" s="210">
        <v>0</v>
      </c>
      <c r="T308" s="211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2" t="s">
        <v>243</v>
      </c>
      <c r="AT308" s="212" t="s">
        <v>240</v>
      </c>
      <c r="AU308" s="212" t="s">
        <v>141</v>
      </c>
      <c r="AY308" s="18" t="s">
        <v>132</v>
      </c>
      <c r="BE308" s="213">
        <f>IF(N308="základní",J308,0)</f>
        <v>0</v>
      </c>
      <c r="BF308" s="213">
        <f>IF(N308="snížená",J308,0)</f>
        <v>0</v>
      </c>
      <c r="BG308" s="213">
        <f>IF(N308="zákl. přenesená",J308,0)</f>
        <v>0</v>
      </c>
      <c r="BH308" s="213">
        <f>IF(N308="sníž. přenesená",J308,0)</f>
        <v>0</v>
      </c>
      <c r="BI308" s="213">
        <f>IF(N308="nulová",J308,0)</f>
        <v>0</v>
      </c>
      <c r="BJ308" s="18" t="s">
        <v>141</v>
      </c>
      <c r="BK308" s="213">
        <f>ROUND(I308*H308,2)</f>
        <v>0</v>
      </c>
      <c r="BL308" s="18" t="s">
        <v>220</v>
      </c>
      <c r="BM308" s="212" t="s">
        <v>617</v>
      </c>
    </row>
    <row r="309" s="13" customFormat="1">
      <c r="A309" s="13"/>
      <c r="B309" s="219"/>
      <c r="C309" s="220"/>
      <c r="D309" s="221" t="s">
        <v>145</v>
      </c>
      <c r="E309" s="220"/>
      <c r="F309" s="223" t="s">
        <v>618</v>
      </c>
      <c r="G309" s="220"/>
      <c r="H309" s="224">
        <v>6.5090000000000003</v>
      </c>
      <c r="I309" s="225"/>
      <c r="J309" s="220"/>
      <c r="K309" s="220"/>
      <c r="L309" s="226"/>
      <c r="M309" s="227"/>
      <c r="N309" s="228"/>
      <c r="O309" s="228"/>
      <c r="P309" s="228"/>
      <c r="Q309" s="228"/>
      <c r="R309" s="228"/>
      <c r="S309" s="228"/>
      <c r="T309" s="22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0" t="s">
        <v>145</v>
      </c>
      <c r="AU309" s="230" t="s">
        <v>141</v>
      </c>
      <c r="AV309" s="13" t="s">
        <v>141</v>
      </c>
      <c r="AW309" s="13" t="s">
        <v>4</v>
      </c>
      <c r="AX309" s="13" t="s">
        <v>86</v>
      </c>
      <c r="AY309" s="230" t="s">
        <v>132</v>
      </c>
    </row>
    <row r="310" s="2" customFormat="1" ht="24.15" customHeight="1">
      <c r="A310" s="40"/>
      <c r="B310" s="41"/>
      <c r="C310" s="201" t="s">
        <v>619</v>
      </c>
      <c r="D310" s="201" t="s">
        <v>135</v>
      </c>
      <c r="E310" s="202" t="s">
        <v>620</v>
      </c>
      <c r="F310" s="203" t="s">
        <v>621</v>
      </c>
      <c r="G310" s="204" t="s">
        <v>138</v>
      </c>
      <c r="H310" s="205">
        <v>5.6600000000000001</v>
      </c>
      <c r="I310" s="206"/>
      <c r="J310" s="207">
        <f>ROUND(I310*H310,2)</f>
        <v>0</v>
      </c>
      <c r="K310" s="203" t="s">
        <v>139</v>
      </c>
      <c r="L310" s="46"/>
      <c r="M310" s="208" t="s">
        <v>41</v>
      </c>
      <c r="N310" s="209" t="s">
        <v>53</v>
      </c>
      <c r="O310" s="86"/>
      <c r="P310" s="210">
        <f>O310*H310</f>
        <v>0</v>
      </c>
      <c r="Q310" s="210">
        <v>0</v>
      </c>
      <c r="R310" s="210">
        <f>Q310*H310</f>
        <v>0</v>
      </c>
      <c r="S310" s="210">
        <v>0</v>
      </c>
      <c r="T310" s="211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2" t="s">
        <v>220</v>
      </c>
      <c r="AT310" s="212" t="s">
        <v>135</v>
      </c>
      <c r="AU310" s="212" t="s">
        <v>141</v>
      </c>
      <c r="AY310" s="18" t="s">
        <v>132</v>
      </c>
      <c r="BE310" s="213">
        <f>IF(N310="základní",J310,0)</f>
        <v>0</v>
      </c>
      <c r="BF310" s="213">
        <f>IF(N310="snížená",J310,0)</f>
        <v>0</v>
      </c>
      <c r="BG310" s="213">
        <f>IF(N310="zákl. přenesená",J310,0)</f>
        <v>0</v>
      </c>
      <c r="BH310" s="213">
        <f>IF(N310="sníž. přenesená",J310,0)</f>
        <v>0</v>
      </c>
      <c r="BI310" s="213">
        <f>IF(N310="nulová",J310,0)</f>
        <v>0</v>
      </c>
      <c r="BJ310" s="18" t="s">
        <v>141</v>
      </c>
      <c r="BK310" s="213">
        <f>ROUND(I310*H310,2)</f>
        <v>0</v>
      </c>
      <c r="BL310" s="18" t="s">
        <v>220</v>
      </c>
      <c r="BM310" s="212" t="s">
        <v>622</v>
      </c>
    </row>
    <row r="311" s="2" customFormat="1">
      <c r="A311" s="40"/>
      <c r="B311" s="41"/>
      <c r="C311" s="42"/>
      <c r="D311" s="214" t="s">
        <v>143</v>
      </c>
      <c r="E311" s="42"/>
      <c r="F311" s="215" t="s">
        <v>623</v>
      </c>
      <c r="G311" s="42"/>
      <c r="H311" s="42"/>
      <c r="I311" s="216"/>
      <c r="J311" s="42"/>
      <c r="K311" s="42"/>
      <c r="L311" s="46"/>
      <c r="M311" s="217"/>
      <c r="N311" s="218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8" t="s">
        <v>143</v>
      </c>
      <c r="AU311" s="18" t="s">
        <v>141</v>
      </c>
    </row>
    <row r="312" s="2" customFormat="1" ht="16.5" customHeight="1">
      <c r="A312" s="40"/>
      <c r="B312" s="41"/>
      <c r="C312" s="201" t="s">
        <v>624</v>
      </c>
      <c r="D312" s="201" t="s">
        <v>135</v>
      </c>
      <c r="E312" s="202" t="s">
        <v>625</v>
      </c>
      <c r="F312" s="203" t="s">
        <v>626</v>
      </c>
      <c r="G312" s="204" t="s">
        <v>138</v>
      </c>
      <c r="H312" s="205">
        <v>5.6600000000000001</v>
      </c>
      <c r="I312" s="206"/>
      <c r="J312" s="207">
        <f>ROUND(I312*H312,2)</f>
        <v>0</v>
      </c>
      <c r="K312" s="203" t="s">
        <v>139</v>
      </c>
      <c r="L312" s="46"/>
      <c r="M312" s="208" t="s">
        <v>41</v>
      </c>
      <c r="N312" s="209" t="s">
        <v>53</v>
      </c>
      <c r="O312" s="86"/>
      <c r="P312" s="210">
        <f>O312*H312</f>
        <v>0</v>
      </c>
      <c r="Q312" s="210">
        <v>0.0015</v>
      </c>
      <c r="R312" s="210">
        <f>Q312*H312</f>
        <v>0.008490000000000001</v>
      </c>
      <c r="S312" s="210">
        <v>0</v>
      </c>
      <c r="T312" s="211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2" t="s">
        <v>220</v>
      </c>
      <c r="AT312" s="212" t="s">
        <v>135</v>
      </c>
      <c r="AU312" s="212" t="s">
        <v>141</v>
      </c>
      <c r="AY312" s="18" t="s">
        <v>132</v>
      </c>
      <c r="BE312" s="213">
        <f>IF(N312="základní",J312,0)</f>
        <v>0</v>
      </c>
      <c r="BF312" s="213">
        <f>IF(N312="snížená",J312,0)</f>
        <v>0</v>
      </c>
      <c r="BG312" s="213">
        <f>IF(N312="zákl. přenesená",J312,0)</f>
        <v>0</v>
      </c>
      <c r="BH312" s="213">
        <f>IF(N312="sníž. přenesená",J312,0)</f>
        <v>0</v>
      </c>
      <c r="BI312" s="213">
        <f>IF(N312="nulová",J312,0)</f>
        <v>0</v>
      </c>
      <c r="BJ312" s="18" t="s">
        <v>141</v>
      </c>
      <c r="BK312" s="213">
        <f>ROUND(I312*H312,2)</f>
        <v>0</v>
      </c>
      <c r="BL312" s="18" t="s">
        <v>220</v>
      </c>
      <c r="BM312" s="212" t="s">
        <v>627</v>
      </c>
    </row>
    <row r="313" s="2" customFormat="1">
      <c r="A313" s="40"/>
      <c r="B313" s="41"/>
      <c r="C313" s="42"/>
      <c r="D313" s="214" t="s">
        <v>143</v>
      </c>
      <c r="E313" s="42"/>
      <c r="F313" s="215" t="s">
        <v>628</v>
      </c>
      <c r="G313" s="42"/>
      <c r="H313" s="42"/>
      <c r="I313" s="216"/>
      <c r="J313" s="42"/>
      <c r="K313" s="42"/>
      <c r="L313" s="46"/>
      <c r="M313" s="217"/>
      <c r="N313" s="218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8" t="s">
        <v>143</v>
      </c>
      <c r="AU313" s="18" t="s">
        <v>141</v>
      </c>
    </row>
    <row r="314" s="13" customFormat="1">
      <c r="A314" s="13"/>
      <c r="B314" s="219"/>
      <c r="C314" s="220"/>
      <c r="D314" s="221" t="s">
        <v>145</v>
      </c>
      <c r="E314" s="222" t="s">
        <v>41</v>
      </c>
      <c r="F314" s="223" t="s">
        <v>157</v>
      </c>
      <c r="G314" s="220"/>
      <c r="H314" s="224">
        <v>4.5999999999999996</v>
      </c>
      <c r="I314" s="225"/>
      <c r="J314" s="220"/>
      <c r="K314" s="220"/>
      <c r="L314" s="226"/>
      <c r="M314" s="227"/>
      <c r="N314" s="228"/>
      <c r="O314" s="228"/>
      <c r="P314" s="228"/>
      <c r="Q314" s="228"/>
      <c r="R314" s="228"/>
      <c r="S314" s="228"/>
      <c r="T314" s="22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0" t="s">
        <v>145</v>
      </c>
      <c r="AU314" s="230" t="s">
        <v>141</v>
      </c>
      <c r="AV314" s="13" t="s">
        <v>141</v>
      </c>
      <c r="AW314" s="13" t="s">
        <v>42</v>
      </c>
      <c r="AX314" s="13" t="s">
        <v>81</v>
      </c>
      <c r="AY314" s="230" t="s">
        <v>132</v>
      </c>
    </row>
    <row r="315" s="13" customFormat="1">
      <c r="A315" s="13"/>
      <c r="B315" s="219"/>
      <c r="C315" s="220"/>
      <c r="D315" s="221" t="s">
        <v>145</v>
      </c>
      <c r="E315" s="222" t="s">
        <v>41</v>
      </c>
      <c r="F315" s="223" t="s">
        <v>159</v>
      </c>
      <c r="G315" s="220"/>
      <c r="H315" s="224">
        <v>1.0600000000000001</v>
      </c>
      <c r="I315" s="225"/>
      <c r="J315" s="220"/>
      <c r="K315" s="220"/>
      <c r="L315" s="226"/>
      <c r="M315" s="227"/>
      <c r="N315" s="228"/>
      <c r="O315" s="228"/>
      <c r="P315" s="228"/>
      <c r="Q315" s="228"/>
      <c r="R315" s="228"/>
      <c r="S315" s="228"/>
      <c r="T315" s="22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0" t="s">
        <v>145</v>
      </c>
      <c r="AU315" s="230" t="s">
        <v>141</v>
      </c>
      <c r="AV315" s="13" t="s">
        <v>141</v>
      </c>
      <c r="AW315" s="13" t="s">
        <v>42</v>
      </c>
      <c r="AX315" s="13" t="s">
        <v>81</v>
      </c>
      <c r="AY315" s="230" t="s">
        <v>132</v>
      </c>
    </row>
    <row r="316" s="14" customFormat="1">
      <c r="A316" s="14"/>
      <c r="B316" s="231"/>
      <c r="C316" s="232"/>
      <c r="D316" s="221" t="s">
        <v>145</v>
      </c>
      <c r="E316" s="233" t="s">
        <v>41</v>
      </c>
      <c r="F316" s="234" t="s">
        <v>160</v>
      </c>
      <c r="G316" s="232"/>
      <c r="H316" s="235">
        <v>5.6600000000000001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1" t="s">
        <v>145</v>
      </c>
      <c r="AU316" s="241" t="s">
        <v>141</v>
      </c>
      <c r="AV316" s="14" t="s">
        <v>140</v>
      </c>
      <c r="AW316" s="14" t="s">
        <v>42</v>
      </c>
      <c r="AX316" s="14" t="s">
        <v>86</v>
      </c>
      <c r="AY316" s="241" t="s">
        <v>132</v>
      </c>
    </row>
    <row r="317" s="2" customFormat="1" ht="16.5" customHeight="1">
      <c r="A317" s="40"/>
      <c r="B317" s="41"/>
      <c r="C317" s="201" t="s">
        <v>629</v>
      </c>
      <c r="D317" s="201" t="s">
        <v>135</v>
      </c>
      <c r="E317" s="202" t="s">
        <v>630</v>
      </c>
      <c r="F317" s="203" t="s">
        <v>631</v>
      </c>
      <c r="G317" s="204" t="s">
        <v>237</v>
      </c>
      <c r="H317" s="205">
        <v>12</v>
      </c>
      <c r="I317" s="206"/>
      <c r="J317" s="207">
        <f>ROUND(I317*H317,2)</f>
        <v>0</v>
      </c>
      <c r="K317" s="203" t="s">
        <v>139</v>
      </c>
      <c r="L317" s="46"/>
      <c r="M317" s="208" t="s">
        <v>41</v>
      </c>
      <c r="N317" s="209" t="s">
        <v>53</v>
      </c>
      <c r="O317" s="86"/>
      <c r="P317" s="210">
        <f>O317*H317</f>
        <v>0</v>
      </c>
      <c r="Q317" s="210">
        <v>9.0000000000000006E-05</v>
      </c>
      <c r="R317" s="210">
        <f>Q317*H317</f>
        <v>0.00108</v>
      </c>
      <c r="S317" s="210">
        <v>0</v>
      </c>
      <c r="T317" s="211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2" t="s">
        <v>220</v>
      </c>
      <c r="AT317" s="212" t="s">
        <v>135</v>
      </c>
      <c r="AU317" s="212" t="s">
        <v>141</v>
      </c>
      <c r="AY317" s="18" t="s">
        <v>132</v>
      </c>
      <c r="BE317" s="213">
        <f>IF(N317="základní",J317,0)</f>
        <v>0</v>
      </c>
      <c r="BF317" s="213">
        <f>IF(N317="snížená",J317,0)</f>
        <v>0</v>
      </c>
      <c r="BG317" s="213">
        <f>IF(N317="zákl. přenesená",J317,0)</f>
        <v>0</v>
      </c>
      <c r="BH317" s="213">
        <f>IF(N317="sníž. přenesená",J317,0)</f>
        <v>0</v>
      </c>
      <c r="BI317" s="213">
        <f>IF(N317="nulová",J317,0)</f>
        <v>0</v>
      </c>
      <c r="BJ317" s="18" t="s">
        <v>141</v>
      </c>
      <c r="BK317" s="213">
        <f>ROUND(I317*H317,2)</f>
        <v>0</v>
      </c>
      <c r="BL317" s="18" t="s">
        <v>220</v>
      </c>
      <c r="BM317" s="212" t="s">
        <v>632</v>
      </c>
    </row>
    <row r="318" s="2" customFormat="1">
      <c r="A318" s="40"/>
      <c r="B318" s="41"/>
      <c r="C318" s="42"/>
      <c r="D318" s="214" t="s">
        <v>143</v>
      </c>
      <c r="E318" s="42"/>
      <c r="F318" s="215" t="s">
        <v>633</v>
      </c>
      <c r="G318" s="42"/>
      <c r="H318" s="42"/>
      <c r="I318" s="216"/>
      <c r="J318" s="42"/>
      <c r="K318" s="42"/>
      <c r="L318" s="46"/>
      <c r="M318" s="217"/>
      <c r="N318" s="218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8" t="s">
        <v>143</v>
      </c>
      <c r="AU318" s="18" t="s">
        <v>141</v>
      </c>
    </row>
    <row r="319" s="13" customFormat="1">
      <c r="A319" s="13"/>
      <c r="B319" s="219"/>
      <c r="C319" s="220"/>
      <c r="D319" s="221" t="s">
        <v>145</v>
      </c>
      <c r="E319" s="222" t="s">
        <v>41</v>
      </c>
      <c r="F319" s="223" t="s">
        <v>8</v>
      </c>
      <c r="G319" s="220"/>
      <c r="H319" s="224">
        <v>12</v>
      </c>
      <c r="I319" s="225"/>
      <c r="J319" s="220"/>
      <c r="K319" s="220"/>
      <c r="L319" s="226"/>
      <c r="M319" s="227"/>
      <c r="N319" s="228"/>
      <c r="O319" s="228"/>
      <c r="P319" s="228"/>
      <c r="Q319" s="228"/>
      <c r="R319" s="228"/>
      <c r="S319" s="228"/>
      <c r="T319" s="22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0" t="s">
        <v>145</v>
      </c>
      <c r="AU319" s="230" t="s">
        <v>141</v>
      </c>
      <c r="AV319" s="13" t="s">
        <v>141</v>
      </c>
      <c r="AW319" s="13" t="s">
        <v>42</v>
      </c>
      <c r="AX319" s="13" t="s">
        <v>86</v>
      </c>
      <c r="AY319" s="230" t="s">
        <v>132</v>
      </c>
    </row>
    <row r="320" s="2" customFormat="1" ht="16.5" customHeight="1">
      <c r="A320" s="40"/>
      <c r="B320" s="41"/>
      <c r="C320" s="201" t="s">
        <v>634</v>
      </c>
      <c r="D320" s="201" t="s">
        <v>135</v>
      </c>
      <c r="E320" s="202" t="s">
        <v>635</v>
      </c>
      <c r="F320" s="203" t="s">
        <v>636</v>
      </c>
      <c r="G320" s="204" t="s">
        <v>237</v>
      </c>
      <c r="H320" s="205">
        <v>12</v>
      </c>
      <c r="I320" s="206"/>
      <c r="J320" s="207">
        <f>ROUND(I320*H320,2)</f>
        <v>0</v>
      </c>
      <c r="K320" s="203" t="s">
        <v>139</v>
      </c>
      <c r="L320" s="46"/>
      <c r="M320" s="208" t="s">
        <v>41</v>
      </c>
      <c r="N320" s="209" t="s">
        <v>53</v>
      </c>
      <c r="O320" s="86"/>
      <c r="P320" s="210">
        <f>O320*H320</f>
        <v>0</v>
      </c>
      <c r="Q320" s="210">
        <v>0.00142</v>
      </c>
      <c r="R320" s="210">
        <f>Q320*H320</f>
        <v>0.01704</v>
      </c>
      <c r="S320" s="210">
        <v>0</v>
      </c>
      <c r="T320" s="211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2" t="s">
        <v>220</v>
      </c>
      <c r="AT320" s="212" t="s">
        <v>135</v>
      </c>
      <c r="AU320" s="212" t="s">
        <v>141</v>
      </c>
      <c r="AY320" s="18" t="s">
        <v>132</v>
      </c>
      <c r="BE320" s="213">
        <f>IF(N320="základní",J320,0)</f>
        <v>0</v>
      </c>
      <c r="BF320" s="213">
        <f>IF(N320="snížená",J320,0)</f>
        <v>0</v>
      </c>
      <c r="BG320" s="213">
        <f>IF(N320="zákl. přenesená",J320,0)</f>
        <v>0</v>
      </c>
      <c r="BH320" s="213">
        <f>IF(N320="sníž. přenesená",J320,0)</f>
        <v>0</v>
      </c>
      <c r="BI320" s="213">
        <f>IF(N320="nulová",J320,0)</f>
        <v>0</v>
      </c>
      <c r="BJ320" s="18" t="s">
        <v>141</v>
      </c>
      <c r="BK320" s="213">
        <f>ROUND(I320*H320,2)</f>
        <v>0</v>
      </c>
      <c r="BL320" s="18" t="s">
        <v>220</v>
      </c>
      <c r="BM320" s="212" t="s">
        <v>637</v>
      </c>
    </row>
    <row r="321" s="2" customFormat="1">
      <c r="A321" s="40"/>
      <c r="B321" s="41"/>
      <c r="C321" s="42"/>
      <c r="D321" s="214" t="s">
        <v>143</v>
      </c>
      <c r="E321" s="42"/>
      <c r="F321" s="215" t="s">
        <v>638</v>
      </c>
      <c r="G321" s="42"/>
      <c r="H321" s="42"/>
      <c r="I321" s="216"/>
      <c r="J321" s="42"/>
      <c r="K321" s="42"/>
      <c r="L321" s="46"/>
      <c r="M321" s="217"/>
      <c r="N321" s="218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8" t="s">
        <v>143</v>
      </c>
      <c r="AU321" s="18" t="s">
        <v>141</v>
      </c>
    </row>
    <row r="322" s="2" customFormat="1" ht="24.15" customHeight="1">
      <c r="A322" s="40"/>
      <c r="B322" s="41"/>
      <c r="C322" s="201" t="s">
        <v>639</v>
      </c>
      <c r="D322" s="201" t="s">
        <v>135</v>
      </c>
      <c r="E322" s="202" t="s">
        <v>640</v>
      </c>
      <c r="F322" s="203" t="s">
        <v>641</v>
      </c>
      <c r="G322" s="204" t="s">
        <v>189</v>
      </c>
      <c r="H322" s="205">
        <v>0.28999999999999998</v>
      </c>
      <c r="I322" s="206"/>
      <c r="J322" s="207">
        <f>ROUND(I322*H322,2)</f>
        <v>0</v>
      </c>
      <c r="K322" s="203" t="s">
        <v>139</v>
      </c>
      <c r="L322" s="46"/>
      <c r="M322" s="208" t="s">
        <v>41</v>
      </c>
      <c r="N322" s="209" t="s">
        <v>53</v>
      </c>
      <c r="O322" s="86"/>
      <c r="P322" s="210">
        <f>O322*H322</f>
        <v>0</v>
      </c>
      <c r="Q322" s="210">
        <v>0</v>
      </c>
      <c r="R322" s="210">
        <f>Q322*H322</f>
        <v>0</v>
      </c>
      <c r="S322" s="210">
        <v>0</v>
      </c>
      <c r="T322" s="211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2" t="s">
        <v>220</v>
      </c>
      <c r="AT322" s="212" t="s">
        <v>135</v>
      </c>
      <c r="AU322" s="212" t="s">
        <v>141</v>
      </c>
      <c r="AY322" s="18" t="s">
        <v>132</v>
      </c>
      <c r="BE322" s="213">
        <f>IF(N322="základní",J322,0)</f>
        <v>0</v>
      </c>
      <c r="BF322" s="213">
        <f>IF(N322="snížená",J322,0)</f>
        <v>0</v>
      </c>
      <c r="BG322" s="213">
        <f>IF(N322="zákl. přenesená",J322,0)</f>
        <v>0</v>
      </c>
      <c r="BH322" s="213">
        <f>IF(N322="sníž. přenesená",J322,0)</f>
        <v>0</v>
      </c>
      <c r="BI322" s="213">
        <f>IF(N322="nulová",J322,0)</f>
        <v>0</v>
      </c>
      <c r="BJ322" s="18" t="s">
        <v>141</v>
      </c>
      <c r="BK322" s="213">
        <f>ROUND(I322*H322,2)</f>
        <v>0</v>
      </c>
      <c r="BL322" s="18" t="s">
        <v>220</v>
      </c>
      <c r="BM322" s="212" t="s">
        <v>642</v>
      </c>
    </row>
    <row r="323" s="2" customFormat="1">
      <c r="A323" s="40"/>
      <c r="B323" s="41"/>
      <c r="C323" s="42"/>
      <c r="D323" s="214" t="s">
        <v>143</v>
      </c>
      <c r="E323" s="42"/>
      <c r="F323" s="215" t="s">
        <v>643</v>
      </c>
      <c r="G323" s="42"/>
      <c r="H323" s="42"/>
      <c r="I323" s="216"/>
      <c r="J323" s="42"/>
      <c r="K323" s="42"/>
      <c r="L323" s="46"/>
      <c r="M323" s="217"/>
      <c r="N323" s="218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8" t="s">
        <v>143</v>
      </c>
      <c r="AU323" s="18" t="s">
        <v>141</v>
      </c>
    </row>
    <row r="324" s="12" customFormat="1" ht="22.8" customHeight="1">
      <c r="A324" s="12"/>
      <c r="B324" s="185"/>
      <c r="C324" s="186"/>
      <c r="D324" s="187" t="s">
        <v>80</v>
      </c>
      <c r="E324" s="199" t="s">
        <v>644</v>
      </c>
      <c r="F324" s="199" t="s">
        <v>645</v>
      </c>
      <c r="G324" s="186"/>
      <c r="H324" s="186"/>
      <c r="I324" s="189"/>
      <c r="J324" s="200">
        <f>BK324</f>
        <v>0</v>
      </c>
      <c r="K324" s="186"/>
      <c r="L324" s="191"/>
      <c r="M324" s="192"/>
      <c r="N324" s="193"/>
      <c r="O324" s="193"/>
      <c r="P324" s="194">
        <f>SUM(P325:P349)</f>
        <v>0</v>
      </c>
      <c r="Q324" s="193"/>
      <c r="R324" s="194">
        <f>SUM(R325:R349)</f>
        <v>0.28518148000000004</v>
      </c>
      <c r="S324" s="193"/>
      <c r="T324" s="195">
        <f>SUM(T325:T349)</f>
        <v>0.24212999999999998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96" t="s">
        <v>141</v>
      </c>
      <c r="AT324" s="197" t="s">
        <v>80</v>
      </c>
      <c r="AU324" s="197" t="s">
        <v>86</v>
      </c>
      <c r="AY324" s="196" t="s">
        <v>132</v>
      </c>
      <c r="BK324" s="198">
        <f>SUM(BK325:BK349)</f>
        <v>0</v>
      </c>
    </row>
    <row r="325" s="2" customFormat="1" ht="16.5" customHeight="1">
      <c r="A325" s="40"/>
      <c r="B325" s="41"/>
      <c r="C325" s="201" t="s">
        <v>646</v>
      </c>
      <c r="D325" s="201" t="s">
        <v>135</v>
      </c>
      <c r="E325" s="202" t="s">
        <v>647</v>
      </c>
      <c r="F325" s="203" t="s">
        <v>648</v>
      </c>
      <c r="G325" s="204" t="s">
        <v>138</v>
      </c>
      <c r="H325" s="205">
        <v>80.709999999999994</v>
      </c>
      <c r="I325" s="206"/>
      <c r="J325" s="207">
        <f>ROUND(I325*H325,2)</f>
        <v>0</v>
      </c>
      <c r="K325" s="203" t="s">
        <v>139</v>
      </c>
      <c r="L325" s="46"/>
      <c r="M325" s="208" t="s">
        <v>41</v>
      </c>
      <c r="N325" s="209" t="s">
        <v>53</v>
      </c>
      <c r="O325" s="86"/>
      <c r="P325" s="210">
        <f>O325*H325</f>
        <v>0</v>
      </c>
      <c r="Q325" s="210">
        <v>0</v>
      </c>
      <c r="R325" s="210">
        <f>Q325*H325</f>
        <v>0</v>
      </c>
      <c r="S325" s="210">
        <v>0.0030000000000000001</v>
      </c>
      <c r="T325" s="211">
        <f>S325*H325</f>
        <v>0.24212999999999998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2" t="s">
        <v>220</v>
      </c>
      <c r="AT325" s="212" t="s">
        <v>135</v>
      </c>
      <c r="AU325" s="212" t="s">
        <v>141</v>
      </c>
      <c r="AY325" s="18" t="s">
        <v>132</v>
      </c>
      <c r="BE325" s="213">
        <f>IF(N325="základní",J325,0)</f>
        <v>0</v>
      </c>
      <c r="BF325" s="213">
        <f>IF(N325="snížená",J325,0)</f>
        <v>0</v>
      </c>
      <c r="BG325" s="213">
        <f>IF(N325="zákl. přenesená",J325,0)</f>
        <v>0</v>
      </c>
      <c r="BH325" s="213">
        <f>IF(N325="sníž. přenesená",J325,0)</f>
        <v>0</v>
      </c>
      <c r="BI325" s="213">
        <f>IF(N325="nulová",J325,0)</f>
        <v>0</v>
      </c>
      <c r="BJ325" s="18" t="s">
        <v>141</v>
      </c>
      <c r="BK325" s="213">
        <f>ROUND(I325*H325,2)</f>
        <v>0</v>
      </c>
      <c r="BL325" s="18" t="s">
        <v>220</v>
      </c>
      <c r="BM325" s="212" t="s">
        <v>649</v>
      </c>
    </row>
    <row r="326" s="2" customFormat="1">
      <c r="A326" s="40"/>
      <c r="B326" s="41"/>
      <c r="C326" s="42"/>
      <c r="D326" s="214" t="s">
        <v>143</v>
      </c>
      <c r="E326" s="42"/>
      <c r="F326" s="215" t="s">
        <v>650</v>
      </c>
      <c r="G326" s="42"/>
      <c r="H326" s="42"/>
      <c r="I326" s="216"/>
      <c r="J326" s="42"/>
      <c r="K326" s="42"/>
      <c r="L326" s="46"/>
      <c r="M326" s="217"/>
      <c r="N326" s="218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8" t="s">
        <v>143</v>
      </c>
      <c r="AU326" s="18" t="s">
        <v>141</v>
      </c>
    </row>
    <row r="327" s="13" customFormat="1">
      <c r="A327" s="13"/>
      <c r="B327" s="219"/>
      <c r="C327" s="220"/>
      <c r="D327" s="221" t="s">
        <v>145</v>
      </c>
      <c r="E327" s="222" t="s">
        <v>41</v>
      </c>
      <c r="F327" s="223" t="s">
        <v>153</v>
      </c>
      <c r="G327" s="220"/>
      <c r="H327" s="224">
        <v>9.5600000000000005</v>
      </c>
      <c r="I327" s="225"/>
      <c r="J327" s="220"/>
      <c r="K327" s="220"/>
      <c r="L327" s="226"/>
      <c r="M327" s="227"/>
      <c r="N327" s="228"/>
      <c r="O327" s="228"/>
      <c r="P327" s="228"/>
      <c r="Q327" s="228"/>
      <c r="R327" s="228"/>
      <c r="S327" s="228"/>
      <c r="T327" s="22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0" t="s">
        <v>145</v>
      </c>
      <c r="AU327" s="230" t="s">
        <v>141</v>
      </c>
      <c r="AV327" s="13" t="s">
        <v>141</v>
      </c>
      <c r="AW327" s="13" t="s">
        <v>42</v>
      </c>
      <c r="AX327" s="13" t="s">
        <v>81</v>
      </c>
      <c r="AY327" s="230" t="s">
        <v>132</v>
      </c>
    </row>
    <row r="328" s="13" customFormat="1">
      <c r="A328" s="13"/>
      <c r="B328" s="219"/>
      <c r="C328" s="220"/>
      <c r="D328" s="221" t="s">
        <v>145</v>
      </c>
      <c r="E328" s="222" t="s">
        <v>41</v>
      </c>
      <c r="F328" s="223" t="s">
        <v>154</v>
      </c>
      <c r="G328" s="220"/>
      <c r="H328" s="224">
        <v>28.449999999999999</v>
      </c>
      <c r="I328" s="225"/>
      <c r="J328" s="220"/>
      <c r="K328" s="220"/>
      <c r="L328" s="226"/>
      <c r="M328" s="227"/>
      <c r="N328" s="228"/>
      <c r="O328" s="228"/>
      <c r="P328" s="228"/>
      <c r="Q328" s="228"/>
      <c r="R328" s="228"/>
      <c r="S328" s="228"/>
      <c r="T328" s="22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0" t="s">
        <v>145</v>
      </c>
      <c r="AU328" s="230" t="s">
        <v>141</v>
      </c>
      <c r="AV328" s="13" t="s">
        <v>141</v>
      </c>
      <c r="AW328" s="13" t="s">
        <v>42</v>
      </c>
      <c r="AX328" s="13" t="s">
        <v>81</v>
      </c>
      <c r="AY328" s="230" t="s">
        <v>132</v>
      </c>
    </row>
    <row r="329" s="13" customFormat="1">
      <c r="A329" s="13"/>
      <c r="B329" s="219"/>
      <c r="C329" s="220"/>
      <c r="D329" s="221" t="s">
        <v>145</v>
      </c>
      <c r="E329" s="222" t="s">
        <v>41</v>
      </c>
      <c r="F329" s="223" t="s">
        <v>155</v>
      </c>
      <c r="G329" s="220"/>
      <c r="H329" s="224">
        <v>24.289999999999999</v>
      </c>
      <c r="I329" s="225"/>
      <c r="J329" s="220"/>
      <c r="K329" s="220"/>
      <c r="L329" s="226"/>
      <c r="M329" s="227"/>
      <c r="N329" s="228"/>
      <c r="O329" s="228"/>
      <c r="P329" s="228"/>
      <c r="Q329" s="228"/>
      <c r="R329" s="228"/>
      <c r="S329" s="228"/>
      <c r="T329" s="22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0" t="s">
        <v>145</v>
      </c>
      <c r="AU329" s="230" t="s">
        <v>141</v>
      </c>
      <c r="AV329" s="13" t="s">
        <v>141</v>
      </c>
      <c r="AW329" s="13" t="s">
        <v>42</v>
      </c>
      <c r="AX329" s="13" t="s">
        <v>81</v>
      </c>
      <c r="AY329" s="230" t="s">
        <v>132</v>
      </c>
    </row>
    <row r="330" s="13" customFormat="1">
      <c r="A330" s="13"/>
      <c r="B330" s="219"/>
      <c r="C330" s="220"/>
      <c r="D330" s="221" t="s">
        <v>145</v>
      </c>
      <c r="E330" s="222" t="s">
        <v>41</v>
      </c>
      <c r="F330" s="223" t="s">
        <v>156</v>
      </c>
      <c r="G330" s="220"/>
      <c r="H330" s="224">
        <v>14.210000000000001</v>
      </c>
      <c r="I330" s="225"/>
      <c r="J330" s="220"/>
      <c r="K330" s="220"/>
      <c r="L330" s="226"/>
      <c r="M330" s="227"/>
      <c r="N330" s="228"/>
      <c r="O330" s="228"/>
      <c r="P330" s="228"/>
      <c r="Q330" s="228"/>
      <c r="R330" s="228"/>
      <c r="S330" s="228"/>
      <c r="T330" s="22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0" t="s">
        <v>145</v>
      </c>
      <c r="AU330" s="230" t="s">
        <v>141</v>
      </c>
      <c r="AV330" s="13" t="s">
        <v>141</v>
      </c>
      <c r="AW330" s="13" t="s">
        <v>42</v>
      </c>
      <c r="AX330" s="13" t="s">
        <v>81</v>
      </c>
      <c r="AY330" s="230" t="s">
        <v>132</v>
      </c>
    </row>
    <row r="331" s="13" customFormat="1">
      <c r="A331" s="13"/>
      <c r="B331" s="219"/>
      <c r="C331" s="220"/>
      <c r="D331" s="221" t="s">
        <v>145</v>
      </c>
      <c r="E331" s="222" t="s">
        <v>41</v>
      </c>
      <c r="F331" s="223" t="s">
        <v>158</v>
      </c>
      <c r="G331" s="220"/>
      <c r="H331" s="224">
        <v>4.2000000000000002</v>
      </c>
      <c r="I331" s="225"/>
      <c r="J331" s="220"/>
      <c r="K331" s="220"/>
      <c r="L331" s="226"/>
      <c r="M331" s="227"/>
      <c r="N331" s="228"/>
      <c r="O331" s="228"/>
      <c r="P331" s="228"/>
      <c r="Q331" s="228"/>
      <c r="R331" s="228"/>
      <c r="S331" s="228"/>
      <c r="T331" s="22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0" t="s">
        <v>145</v>
      </c>
      <c r="AU331" s="230" t="s">
        <v>141</v>
      </c>
      <c r="AV331" s="13" t="s">
        <v>141</v>
      </c>
      <c r="AW331" s="13" t="s">
        <v>42</v>
      </c>
      <c r="AX331" s="13" t="s">
        <v>81</v>
      </c>
      <c r="AY331" s="230" t="s">
        <v>132</v>
      </c>
    </row>
    <row r="332" s="14" customFormat="1">
      <c r="A332" s="14"/>
      <c r="B332" s="231"/>
      <c r="C332" s="232"/>
      <c r="D332" s="221" t="s">
        <v>145</v>
      </c>
      <c r="E332" s="233" t="s">
        <v>41</v>
      </c>
      <c r="F332" s="234" t="s">
        <v>160</v>
      </c>
      <c r="G332" s="232"/>
      <c r="H332" s="235">
        <v>80.709999999999994</v>
      </c>
      <c r="I332" s="236"/>
      <c r="J332" s="232"/>
      <c r="K332" s="232"/>
      <c r="L332" s="237"/>
      <c r="M332" s="238"/>
      <c r="N332" s="239"/>
      <c r="O332" s="239"/>
      <c r="P332" s="239"/>
      <c r="Q332" s="239"/>
      <c r="R332" s="239"/>
      <c r="S332" s="239"/>
      <c r="T332" s="24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1" t="s">
        <v>145</v>
      </c>
      <c r="AU332" s="241" t="s">
        <v>141</v>
      </c>
      <c r="AV332" s="14" t="s">
        <v>140</v>
      </c>
      <c r="AW332" s="14" t="s">
        <v>42</v>
      </c>
      <c r="AX332" s="14" t="s">
        <v>86</v>
      </c>
      <c r="AY332" s="241" t="s">
        <v>132</v>
      </c>
    </row>
    <row r="333" s="2" customFormat="1" ht="16.5" customHeight="1">
      <c r="A333" s="40"/>
      <c r="B333" s="41"/>
      <c r="C333" s="201" t="s">
        <v>651</v>
      </c>
      <c r="D333" s="201" t="s">
        <v>135</v>
      </c>
      <c r="E333" s="202" t="s">
        <v>652</v>
      </c>
      <c r="F333" s="203" t="s">
        <v>653</v>
      </c>
      <c r="G333" s="204" t="s">
        <v>138</v>
      </c>
      <c r="H333" s="205">
        <v>80.709999999999994</v>
      </c>
      <c r="I333" s="206"/>
      <c r="J333" s="207">
        <f>ROUND(I333*H333,2)</f>
        <v>0</v>
      </c>
      <c r="K333" s="203" t="s">
        <v>139</v>
      </c>
      <c r="L333" s="46"/>
      <c r="M333" s="208" t="s">
        <v>41</v>
      </c>
      <c r="N333" s="209" t="s">
        <v>53</v>
      </c>
      <c r="O333" s="86"/>
      <c r="P333" s="210">
        <f>O333*H333</f>
        <v>0</v>
      </c>
      <c r="Q333" s="210">
        <v>0.00029999999999999997</v>
      </c>
      <c r="R333" s="210">
        <f>Q333*H333</f>
        <v>0.024212999999999995</v>
      </c>
      <c r="S333" s="210">
        <v>0</v>
      </c>
      <c r="T333" s="211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2" t="s">
        <v>220</v>
      </c>
      <c r="AT333" s="212" t="s">
        <v>135</v>
      </c>
      <c r="AU333" s="212" t="s">
        <v>141</v>
      </c>
      <c r="AY333" s="18" t="s">
        <v>132</v>
      </c>
      <c r="BE333" s="213">
        <f>IF(N333="základní",J333,0)</f>
        <v>0</v>
      </c>
      <c r="BF333" s="213">
        <f>IF(N333="snížená",J333,0)</f>
        <v>0</v>
      </c>
      <c r="BG333" s="213">
        <f>IF(N333="zákl. přenesená",J333,0)</f>
        <v>0</v>
      </c>
      <c r="BH333" s="213">
        <f>IF(N333="sníž. přenesená",J333,0)</f>
        <v>0</v>
      </c>
      <c r="BI333" s="213">
        <f>IF(N333="nulová",J333,0)</f>
        <v>0</v>
      </c>
      <c r="BJ333" s="18" t="s">
        <v>141</v>
      </c>
      <c r="BK333" s="213">
        <f>ROUND(I333*H333,2)</f>
        <v>0</v>
      </c>
      <c r="BL333" s="18" t="s">
        <v>220</v>
      </c>
      <c r="BM333" s="212" t="s">
        <v>654</v>
      </c>
    </row>
    <row r="334" s="2" customFormat="1">
      <c r="A334" s="40"/>
      <c r="B334" s="41"/>
      <c r="C334" s="42"/>
      <c r="D334" s="214" t="s">
        <v>143</v>
      </c>
      <c r="E334" s="42"/>
      <c r="F334" s="215" t="s">
        <v>655</v>
      </c>
      <c r="G334" s="42"/>
      <c r="H334" s="42"/>
      <c r="I334" s="216"/>
      <c r="J334" s="42"/>
      <c r="K334" s="42"/>
      <c r="L334" s="46"/>
      <c r="M334" s="217"/>
      <c r="N334" s="218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8" t="s">
        <v>143</v>
      </c>
      <c r="AU334" s="18" t="s">
        <v>141</v>
      </c>
    </row>
    <row r="335" s="13" customFormat="1">
      <c r="A335" s="13"/>
      <c r="B335" s="219"/>
      <c r="C335" s="220"/>
      <c r="D335" s="221" t="s">
        <v>145</v>
      </c>
      <c r="E335" s="222" t="s">
        <v>41</v>
      </c>
      <c r="F335" s="223" t="s">
        <v>153</v>
      </c>
      <c r="G335" s="220"/>
      <c r="H335" s="224">
        <v>9.5600000000000005</v>
      </c>
      <c r="I335" s="225"/>
      <c r="J335" s="220"/>
      <c r="K335" s="220"/>
      <c r="L335" s="226"/>
      <c r="M335" s="227"/>
      <c r="N335" s="228"/>
      <c r="O335" s="228"/>
      <c r="P335" s="228"/>
      <c r="Q335" s="228"/>
      <c r="R335" s="228"/>
      <c r="S335" s="228"/>
      <c r="T335" s="22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0" t="s">
        <v>145</v>
      </c>
      <c r="AU335" s="230" t="s">
        <v>141</v>
      </c>
      <c r="AV335" s="13" t="s">
        <v>141</v>
      </c>
      <c r="AW335" s="13" t="s">
        <v>42</v>
      </c>
      <c r="AX335" s="13" t="s">
        <v>81</v>
      </c>
      <c r="AY335" s="230" t="s">
        <v>132</v>
      </c>
    </row>
    <row r="336" s="13" customFormat="1">
      <c r="A336" s="13"/>
      <c r="B336" s="219"/>
      <c r="C336" s="220"/>
      <c r="D336" s="221" t="s">
        <v>145</v>
      </c>
      <c r="E336" s="222" t="s">
        <v>41</v>
      </c>
      <c r="F336" s="223" t="s">
        <v>154</v>
      </c>
      <c r="G336" s="220"/>
      <c r="H336" s="224">
        <v>28.449999999999999</v>
      </c>
      <c r="I336" s="225"/>
      <c r="J336" s="220"/>
      <c r="K336" s="220"/>
      <c r="L336" s="226"/>
      <c r="M336" s="227"/>
      <c r="N336" s="228"/>
      <c r="O336" s="228"/>
      <c r="P336" s="228"/>
      <c r="Q336" s="228"/>
      <c r="R336" s="228"/>
      <c r="S336" s="228"/>
      <c r="T336" s="22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0" t="s">
        <v>145</v>
      </c>
      <c r="AU336" s="230" t="s">
        <v>141</v>
      </c>
      <c r="AV336" s="13" t="s">
        <v>141</v>
      </c>
      <c r="AW336" s="13" t="s">
        <v>42</v>
      </c>
      <c r="AX336" s="13" t="s">
        <v>81</v>
      </c>
      <c r="AY336" s="230" t="s">
        <v>132</v>
      </c>
    </row>
    <row r="337" s="13" customFormat="1">
      <c r="A337" s="13"/>
      <c r="B337" s="219"/>
      <c r="C337" s="220"/>
      <c r="D337" s="221" t="s">
        <v>145</v>
      </c>
      <c r="E337" s="222" t="s">
        <v>41</v>
      </c>
      <c r="F337" s="223" t="s">
        <v>155</v>
      </c>
      <c r="G337" s="220"/>
      <c r="H337" s="224">
        <v>24.289999999999999</v>
      </c>
      <c r="I337" s="225"/>
      <c r="J337" s="220"/>
      <c r="K337" s="220"/>
      <c r="L337" s="226"/>
      <c r="M337" s="227"/>
      <c r="N337" s="228"/>
      <c r="O337" s="228"/>
      <c r="P337" s="228"/>
      <c r="Q337" s="228"/>
      <c r="R337" s="228"/>
      <c r="S337" s="228"/>
      <c r="T337" s="22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0" t="s">
        <v>145</v>
      </c>
      <c r="AU337" s="230" t="s">
        <v>141</v>
      </c>
      <c r="AV337" s="13" t="s">
        <v>141</v>
      </c>
      <c r="AW337" s="13" t="s">
        <v>42</v>
      </c>
      <c r="AX337" s="13" t="s">
        <v>81</v>
      </c>
      <c r="AY337" s="230" t="s">
        <v>132</v>
      </c>
    </row>
    <row r="338" s="13" customFormat="1">
      <c r="A338" s="13"/>
      <c r="B338" s="219"/>
      <c r="C338" s="220"/>
      <c r="D338" s="221" t="s">
        <v>145</v>
      </c>
      <c r="E338" s="222" t="s">
        <v>41</v>
      </c>
      <c r="F338" s="223" t="s">
        <v>156</v>
      </c>
      <c r="G338" s="220"/>
      <c r="H338" s="224">
        <v>14.210000000000001</v>
      </c>
      <c r="I338" s="225"/>
      <c r="J338" s="220"/>
      <c r="K338" s="220"/>
      <c r="L338" s="226"/>
      <c r="M338" s="227"/>
      <c r="N338" s="228"/>
      <c r="O338" s="228"/>
      <c r="P338" s="228"/>
      <c r="Q338" s="228"/>
      <c r="R338" s="228"/>
      <c r="S338" s="228"/>
      <c r="T338" s="22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0" t="s">
        <v>145</v>
      </c>
      <c r="AU338" s="230" t="s">
        <v>141</v>
      </c>
      <c r="AV338" s="13" t="s">
        <v>141</v>
      </c>
      <c r="AW338" s="13" t="s">
        <v>42</v>
      </c>
      <c r="AX338" s="13" t="s">
        <v>81</v>
      </c>
      <c r="AY338" s="230" t="s">
        <v>132</v>
      </c>
    </row>
    <row r="339" s="13" customFormat="1">
      <c r="A339" s="13"/>
      <c r="B339" s="219"/>
      <c r="C339" s="220"/>
      <c r="D339" s="221" t="s">
        <v>145</v>
      </c>
      <c r="E339" s="222" t="s">
        <v>41</v>
      </c>
      <c r="F339" s="223" t="s">
        <v>158</v>
      </c>
      <c r="G339" s="220"/>
      <c r="H339" s="224">
        <v>4.2000000000000002</v>
      </c>
      <c r="I339" s="225"/>
      <c r="J339" s="220"/>
      <c r="K339" s="220"/>
      <c r="L339" s="226"/>
      <c r="M339" s="227"/>
      <c r="N339" s="228"/>
      <c r="O339" s="228"/>
      <c r="P339" s="228"/>
      <c r="Q339" s="228"/>
      <c r="R339" s="228"/>
      <c r="S339" s="228"/>
      <c r="T339" s="22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0" t="s">
        <v>145</v>
      </c>
      <c r="AU339" s="230" t="s">
        <v>141</v>
      </c>
      <c r="AV339" s="13" t="s">
        <v>141</v>
      </c>
      <c r="AW339" s="13" t="s">
        <v>42</v>
      </c>
      <c r="AX339" s="13" t="s">
        <v>81</v>
      </c>
      <c r="AY339" s="230" t="s">
        <v>132</v>
      </c>
    </row>
    <row r="340" s="14" customFormat="1">
      <c r="A340" s="14"/>
      <c r="B340" s="231"/>
      <c r="C340" s="232"/>
      <c r="D340" s="221" t="s">
        <v>145</v>
      </c>
      <c r="E340" s="233" t="s">
        <v>41</v>
      </c>
      <c r="F340" s="234" t="s">
        <v>160</v>
      </c>
      <c r="G340" s="232"/>
      <c r="H340" s="235">
        <v>80.709999999999994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1" t="s">
        <v>145</v>
      </c>
      <c r="AU340" s="241" t="s">
        <v>141</v>
      </c>
      <c r="AV340" s="14" t="s">
        <v>140</v>
      </c>
      <c r="AW340" s="14" t="s">
        <v>42</v>
      </c>
      <c r="AX340" s="14" t="s">
        <v>86</v>
      </c>
      <c r="AY340" s="241" t="s">
        <v>132</v>
      </c>
    </row>
    <row r="341" s="2" customFormat="1" ht="24.15" customHeight="1">
      <c r="A341" s="40"/>
      <c r="B341" s="41"/>
      <c r="C341" s="242" t="s">
        <v>656</v>
      </c>
      <c r="D341" s="242" t="s">
        <v>240</v>
      </c>
      <c r="E341" s="243" t="s">
        <v>657</v>
      </c>
      <c r="F341" s="244" t="s">
        <v>658</v>
      </c>
      <c r="G341" s="245" t="s">
        <v>138</v>
      </c>
      <c r="H341" s="246">
        <v>88.781000000000006</v>
      </c>
      <c r="I341" s="247"/>
      <c r="J341" s="248">
        <f>ROUND(I341*H341,2)</f>
        <v>0</v>
      </c>
      <c r="K341" s="244" t="s">
        <v>139</v>
      </c>
      <c r="L341" s="249"/>
      <c r="M341" s="250" t="s">
        <v>41</v>
      </c>
      <c r="N341" s="251" t="s">
        <v>53</v>
      </c>
      <c r="O341" s="86"/>
      <c r="P341" s="210">
        <f>O341*H341</f>
        <v>0</v>
      </c>
      <c r="Q341" s="210">
        <v>0.0027000000000000001</v>
      </c>
      <c r="R341" s="210">
        <f>Q341*H341</f>
        <v>0.23970870000000003</v>
      </c>
      <c r="S341" s="210">
        <v>0</v>
      </c>
      <c r="T341" s="211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2" t="s">
        <v>243</v>
      </c>
      <c r="AT341" s="212" t="s">
        <v>240</v>
      </c>
      <c r="AU341" s="212" t="s">
        <v>141</v>
      </c>
      <c r="AY341" s="18" t="s">
        <v>132</v>
      </c>
      <c r="BE341" s="213">
        <f>IF(N341="základní",J341,0)</f>
        <v>0</v>
      </c>
      <c r="BF341" s="213">
        <f>IF(N341="snížená",J341,0)</f>
        <v>0</v>
      </c>
      <c r="BG341" s="213">
        <f>IF(N341="zákl. přenesená",J341,0)</f>
        <v>0</v>
      </c>
      <c r="BH341" s="213">
        <f>IF(N341="sníž. přenesená",J341,0)</f>
        <v>0</v>
      </c>
      <c r="BI341" s="213">
        <f>IF(N341="nulová",J341,0)</f>
        <v>0</v>
      </c>
      <c r="BJ341" s="18" t="s">
        <v>141</v>
      </c>
      <c r="BK341" s="213">
        <f>ROUND(I341*H341,2)</f>
        <v>0</v>
      </c>
      <c r="BL341" s="18" t="s">
        <v>220</v>
      </c>
      <c r="BM341" s="212" t="s">
        <v>659</v>
      </c>
    </row>
    <row r="342" s="13" customFormat="1">
      <c r="A342" s="13"/>
      <c r="B342" s="219"/>
      <c r="C342" s="220"/>
      <c r="D342" s="221" t="s">
        <v>145</v>
      </c>
      <c r="E342" s="220"/>
      <c r="F342" s="223" t="s">
        <v>660</v>
      </c>
      <c r="G342" s="220"/>
      <c r="H342" s="224">
        <v>88.781000000000006</v>
      </c>
      <c r="I342" s="225"/>
      <c r="J342" s="220"/>
      <c r="K342" s="220"/>
      <c r="L342" s="226"/>
      <c r="M342" s="227"/>
      <c r="N342" s="228"/>
      <c r="O342" s="228"/>
      <c r="P342" s="228"/>
      <c r="Q342" s="228"/>
      <c r="R342" s="228"/>
      <c r="S342" s="228"/>
      <c r="T342" s="22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0" t="s">
        <v>145</v>
      </c>
      <c r="AU342" s="230" t="s">
        <v>141</v>
      </c>
      <c r="AV342" s="13" t="s">
        <v>141</v>
      </c>
      <c r="AW342" s="13" t="s">
        <v>4</v>
      </c>
      <c r="AX342" s="13" t="s">
        <v>86</v>
      </c>
      <c r="AY342" s="230" t="s">
        <v>132</v>
      </c>
    </row>
    <row r="343" s="2" customFormat="1" ht="16.5" customHeight="1">
      <c r="A343" s="40"/>
      <c r="B343" s="41"/>
      <c r="C343" s="201" t="s">
        <v>661</v>
      </c>
      <c r="D343" s="201" t="s">
        <v>135</v>
      </c>
      <c r="E343" s="202" t="s">
        <v>662</v>
      </c>
      <c r="F343" s="203" t="s">
        <v>663</v>
      </c>
      <c r="G343" s="204" t="s">
        <v>237</v>
      </c>
      <c r="H343" s="205">
        <v>74.491</v>
      </c>
      <c r="I343" s="206"/>
      <c r="J343" s="207">
        <f>ROUND(I343*H343,2)</f>
        <v>0</v>
      </c>
      <c r="K343" s="203" t="s">
        <v>139</v>
      </c>
      <c r="L343" s="46"/>
      <c r="M343" s="208" t="s">
        <v>41</v>
      </c>
      <c r="N343" s="209" t="s">
        <v>53</v>
      </c>
      <c r="O343" s="86"/>
      <c r="P343" s="210">
        <f>O343*H343</f>
        <v>0</v>
      </c>
      <c r="Q343" s="210">
        <v>1.0000000000000001E-05</v>
      </c>
      <c r="R343" s="210">
        <f>Q343*H343</f>
        <v>0.0007449100000000001</v>
      </c>
      <c r="S343" s="210">
        <v>0</v>
      </c>
      <c r="T343" s="211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2" t="s">
        <v>220</v>
      </c>
      <c r="AT343" s="212" t="s">
        <v>135</v>
      </c>
      <c r="AU343" s="212" t="s">
        <v>141</v>
      </c>
      <c r="AY343" s="18" t="s">
        <v>132</v>
      </c>
      <c r="BE343" s="213">
        <f>IF(N343="základní",J343,0)</f>
        <v>0</v>
      </c>
      <c r="BF343" s="213">
        <f>IF(N343="snížená",J343,0)</f>
        <v>0</v>
      </c>
      <c r="BG343" s="213">
        <f>IF(N343="zákl. přenesená",J343,0)</f>
        <v>0</v>
      </c>
      <c r="BH343" s="213">
        <f>IF(N343="sníž. přenesená",J343,0)</f>
        <v>0</v>
      </c>
      <c r="BI343" s="213">
        <f>IF(N343="nulová",J343,0)</f>
        <v>0</v>
      </c>
      <c r="BJ343" s="18" t="s">
        <v>141</v>
      </c>
      <c r="BK343" s="213">
        <f>ROUND(I343*H343,2)</f>
        <v>0</v>
      </c>
      <c r="BL343" s="18" t="s">
        <v>220</v>
      </c>
      <c r="BM343" s="212" t="s">
        <v>664</v>
      </c>
    </row>
    <row r="344" s="2" customFormat="1">
      <c r="A344" s="40"/>
      <c r="B344" s="41"/>
      <c r="C344" s="42"/>
      <c r="D344" s="214" t="s">
        <v>143</v>
      </c>
      <c r="E344" s="42"/>
      <c r="F344" s="215" t="s">
        <v>665</v>
      </c>
      <c r="G344" s="42"/>
      <c r="H344" s="42"/>
      <c r="I344" s="216"/>
      <c r="J344" s="42"/>
      <c r="K344" s="42"/>
      <c r="L344" s="46"/>
      <c r="M344" s="217"/>
      <c r="N344" s="218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8" t="s">
        <v>143</v>
      </c>
      <c r="AU344" s="18" t="s">
        <v>141</v>
      </c>
    </row>
    <row r="345" s="13" customFormat="1">
      <c r="A345" s="13"/>
      <c r="B345" s="219"/>
      <c r="C345" s="220"/>
      <c r="D345" s="221" t="s">
        <v>145</v>
      </c>
      <c r="E345" s="222" t="s">
        <v>41</v>
      </c>
      <c r="F345" s="223" t="s">
        <v>666</v>
      </c>
      <c r="G345" s="220"/>
      <c r="H345" s="224">
        <v>74.491</v>
      </c>
      <c r="I345" s="225"/>
      <c r="J345" s="220"/>
      <c r="K345" s="220"/>
      <c r="L345" s="226"/>
      <c r="M345" s="227"/>
      <c r="N345" s="228"/>
      <c r="O345" s="228"/>
      <c r="P345" s="228"/>
      <c r="Q345" s="228"/>
      <c r="R345" s="228"/>
      <c r="S345" s="228"/>
      <c r="T345" s="22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0" t="s">
        <v>145</v>
      </c>
      <c r="AU345" s="230" t="s">
        <v>141</v>
      </c>
      <c r="AV345" s="13" t="s">
        <v>141</v>
      </c>
      <c r="AW345" s="13" t="s">
        <v>42</v>
      </c>
      <c r="AX345" s="13" t="s">
        <v>86</v>
      </c>
      <c r="AY345" s="230" t="s">
        <v>132</v>
      </c>
    </row>
    <row r="346" s="2" customFormat="1" ht="16.5" customHeight="1">
      <c r="A346" s="40"/>
      <c r="B346" s="41"/>
      <c r="C346" s="242" t="s">
        <v>667</v>
      </c>
      <c r="D346" s="242" t="s">
        <v>240</v>
      </c>
      <c r="E346" s="243" t="s">
        <v>668</v>
      </c>
      <c r="F346" s="244" t="s">
        <v>669</v>
      </c>
      <c r="G346" s="245" t="s">
        <v>237</v>
      </c>
      <c r="H346" s="246">
        <v>75.980999999999995</v>
      </c>
      <c r="I346" s="247"/>
      <c r="J346" s="248">
        <f>ROUND(I346*H346,2)</f>
        <v>0</v>
      </c>
      <c r="K346" s="244" t="s">
        <v>139</v>
      </c>
      <c r="L346" s="249"/>
      <c r="M346" s="250" t="s">
        <v>41</v>
      </c>
      <c r="N346" s="251" t="s">
        <v>53</v>
      </c>
      <c r="O346" s="86"/>
      <c r="P346" s="210">
        <f>O346*H346</f>
        <v>0</v>
      </c>
      <c r="Q346" s="210">
        <v>0.00027</v>
      </c>
      <c r="R346" s="210">
        <f>Q346*H346</f>
        <v>0.020514869999999998</v>
      </c>
      <c r="S346" s="210">
        <v>0</v>
      </c>
      <c r="T346" s="211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2" t="s">
        <v>243</v>
      </c>
      <c r="AT346" s="212" t="s">
        <v>240</v>
      </c>
      <c r="AU346" s="212" t="s">
        <v>141</v>
      </c>
      <c r="AY346" s="18" t="s">
        <v>132</v>
      </c>
      <c r="BE346" s="213">
        <f>IF(N346="základní",J346,0)</f>
        <v>0</v>
      </c>
      <c r="BF346" s="213">
        <f>IF(N346="snížená",J346,0)</f>
        <v>0</v>
      </c>
      <c r="BG346" s="213">
        <f>IF(N346="zákl. přenesená",J346,0)</f>
        <v>0</v>
      </c>
      <c r="BH346" s="213">
        <f>IF(N346="sníž. přenesená",J346,0)</f>
        <v>0</v>
      </c>
      <c r="BI346" s="213">
        <f>IF(N346="nulová",J346,0)</f>
        <v>0</v>
      </c>
      <c r="BJ346" s="18" t="s">
        <v>141</v>
      </c>
      <c r="BK346" s="213">
        <f>ROUND(I346*H346,2)</f>
        <v>0</v>
      </c>
      <c r="BL346" s="18" t="s">
        <v>220</v>
      </c>
      <c r="BM346" s="212" t="s">
        <v>670</v>
      </c>
    </row>
    <row r="347" s="13" customFormat="1">
      <c r="A347" s="13"/>
      <c r="B347" s="219"/>
      <c r="C347" s="220"/>
      <c r="D347" s="221" t="s">
        <v>145</v>
      </c>
      <c r="E347" s="220"/>
      <c r="F347" s="223" t="s">
        <v>671</v>
      </c>
      <c r="G347" s="220"/>
      <c r="H347" s="224">
        <v>75.980999999999995</v>
      </c>
      <c r="I347" s="225"/>
      <c r="J347" s="220"/>
      <c r="K347" s="220"/>
      <c r="L347" s="226"/>
      <c r="M347" s="227"/>
      <c r="N347" s="228"/>
      <c r="O347" s="228"/>
      <c r="P347" s="228"/>
      <c r="Q347" s="228"/>
      <c r="R347" s="228"/>
      <c r="S347" s="228"/>
      <c r="T347" s="22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0" t="s">
        <v>145</v>
      </c>
      <c r="AU347" s="230" t="s">
        <v>141</v>
      </c>
      <c r="AV347" s="13" t="s">
        <v>141</v>
      </c>
      <c r="AW347" s="13" t="s">
        <v>4</v>
      </c>
      <c r="AX347" s="13" t="s">
        <v>86</v>
      </c>
      <c r="AY347" s="230" t="s">
        <v>132</v>
      </c>
    </row>
    <row r="348" s="2" customFormat="1" ht="24.15" customHeight="1">
      <c r="A348" s="40"/>
      <c r="B348" s="41"/>
      <c r="C348" s="201" t="s">
        <v>672</v>
      </c>
      <c r="D348" s="201" t="s">
        <v>135</v>
      </c>
      <c r="E348" s="202" t="s">
        <v>673</v>
      </c>
      <c r="F348" s="203" t="s">
        <v>674</v>
      </c>
      <c r="G348" s="204" t="s">
        <v>189</v>
      </c>
      <c r="H348" s="205">
        <v>0.28499999999999998</v>
      </c>
      <c r="I348" s="206"/>
      <c r="J348" s="207">
        <f>ROUND(I348*H348,2)</f>
        <v>0</v>
      </c>
      <c r="K348" s="203" t="s">
        <v>139</v>
      </c>
      <c r="L348" s="46"/>
      <c r="M348" s="208" t="s">
        <v>41</v>
      </c>
      <c r="N348" s="209" t="s">
        <v>53</v>
      </c>
      <c r="O348" s="86"/>
      <c r="P348" s="210">
        <f>O348*H348</f>
        <v>0</v>
      </c>
      <c r="Q348" s="210">
        <v>0</v>
      </c>
      <c r="R348" s="210">
        <f>Q348*H348</f>
        <v>0</v>
      </c>
      <c r="S348" s="210">
        <v>0</v>
      </c>
      <c r="T348" s="211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2" t="s">
        <v>220</v>
      </c>
      <c r="AT348" s="212" t="s">
        <v>135</v>
      </c>
      <c r="AU348" s="212" t="s">
        <v>141</v>
      </c>
      <c r="AY348" s="18" t="s">
        <v>132</v>
      </c>
      <c r="BE348" s="213">
        <f>IF(N348="základní",J348,0)</f>
        <v>0</v>
      </c>
      <c r="BF348" s="213">
        <f>IF(N348="snížená",J348,0)</f>
        <v>0</v>
      </c>
      <c r="BG348" s="213">
        <f>IF(N348="zákl. přenesená",J348,0)</f>
        <v>0</v>
      </c>
      <c r="BH348" s="213">
        <f>IF(N348="sníž. přenesená",J348,0)</f>
        <v>0</v>
      </c>
      <c r="BI348" s="213">
        <f>IF(N348="nulová",J348,0)</f>
        <v>0</v>
      </c>
      <c r="BJ348" s="18" t="s">
        <v>141</v>
      </c>
      <c r="BK348" s="213">
        <f>ROUND(I348*H348,2)</f>
        <v>0</v>
      </c>
      <c r="BL348" s="18" t="s">
        <v>220</v>
      </c>
      <c r="BM348" s="212" t="s">
        <v>675</v>
      </c>
    </row>
    <row r="349" s="2" customFormat="1">
      <c r="A349" s="40"/>
      <c r="B349" s="41"/>
      <c r="C349" s="42"/>
      <c r="D349" s="214" t="s">
        <v>143</v>
      </c>
      <c r="E349" s="42"/>
      <c r="F349" s="215" t="s">
        <v>676</v>
      </c>
      <c r="G349" s="42"/>
      <c r="H349" s="42"/>
      <c r="I349" s="216"/>
      <c r="J349" s="42"/>
      <c r="K349" s="42"/>
      <c r="L349" s="46"/>
      <c r="M349" s="217"/>
      <c r="N349" s="218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8" t="s">
        <v>143</v>
      </c>
      <c r="AU349" s="18" t="s">
        <v>141</v>
      </c>
    </row>
    <row r="350" s="12" customFormat="1" ht="22.8" customHeight="1">
      <c r="A350" s="12"/>
      <c r="B350" s="185"/>
      <c r="C350" s="186"/>
      <c r="D350" s="187" t="s">
        <v>80</v>
      </c>
      <c r="E350" s="199" t="s">
        <v>677</v>
      </c>
      <c r="F350" s="199" t="s">
        <v>678</v>
      </c>
      <c r="G350" s="186"/>
      <c r="H350" s="186"/>
      <c r="I350" s="189"/>
      <c r="J350" s="200">
        <f>BK350</f>
        <v>0</v>
      </c>
      <c r="K350" s="186"/>
      <c r="L350" s="191"/>
      <c r="M350" s="192"/>
      <c r="N350" s="193"/>
      <c r="O350" s="193"/>
      <c r="P350" s="194">
        <f>SUM(P351:P378)</f>
        <v>0</v>
      </c>
      <c r="Q350" s="193"/>
      <c r="R350" s="194">
        <f>SUM(R351:R378)</f>
        <v>0.79702598000000013</v>
      </c>
      <c r="S350" s="193"/>
      <c r="T350" s="195">
        <f>SUM(T351:T378)</f>
        <v>0.69577599999999995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96" t="s">
        <v>141</v>
      </c>
      <c r="AT350" s="197" t="s">
        <v>80</v>
      </c>
      <c r="AU350" s="197" t="s">
        <v>86</v>
      </c>
      <c r="AY350" s="196" t="s">
        <v>132</v>
      </c>
      <c r="BK350" s="198">
        <f>SUM(BK351:BK378)</f>
        <v>0</v>
      </c>
    </row>
    <row r="351" s="2" customFormat="1" ht="16.5" customHeight="1">
      <c r="A351" s="40"/>
      <c r="B351" s="41"/>
      <c r="C351" s="201" t="s">
        <v>679</v>
      </c>
      <c r="D351" s="201" t="s">
        <v>135</v>
      </c>
      <c r="E351" s="202" t="s">
        <v>680</v>
      </c>
      <c r="F351" s="203" t="s">
        <v>681</v>
      </c>
      <c r="G351" s="204" t="s">
        <v>138</v>
      </c>
      <c r="H351" s="205">
        <v>22.34</v>
      </c>
      <c r="I351" s="206"/>
      <c r="J351" s="207">
        <f>ROUND(I351*H351,2)</f>
        <v>0</v>
      </c>
      <c r="K351" s="203" t="s">
        <v>139</v>
      </c>
      <c r="L351" s="46"/>
      <c r="M351" s="208" t="s">
        <v>41</v>
      </c>
      <c r="N351" s="209" t="s">
        <v>53</v>
      </c>
      <c r="O351" s="86"/>
      <c r="P351" s="210">
        <f>O351*H351</f>
        <v>0</v>
      </c>
      <c r="Q351" s="210">
        <v>0.00029999999999999997</v>
      </c>
      <c r="R351" s="210">
        <f>Q351*H351</f>
        <v>0.0067019999999999996</v>
      </c>
      <c r="S351" s="210">
        <v>0</v>
      </c>
      <c r="T351" s="211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2" t="s">
        <v>220</v>
      </c>
      <c r="AT351" s="212" t="s">
        <v>135</v>
      </c>
      <c r="AU351" s="212" t="s">
        <v>141</v>
      </c>
      <c r="AY351" s="18" t="s">
        <v>132</v>
      </c>
      <c r="BE351" s="213">
        <f>IF(N351="základní",J351,0)</f>
        <v>0</v>
      </c>
      <c r="BF351" s="213">
        <f>IF(N351="snížená",J351,0)</f>
        <v>0</v>
      </c>
      <c r="BG351" s="213">
        <f>IF(N351="zákl. přenesená",J351,0)</f>
        <v>0</v>
      </c>
      <c r="BH351" s="213">
        <f>IF(N351="sníž. přenesená",J351,0)</f>
        <v>0</v>
      </c>
      <c r="BI351" s="213">
        <f>IF(N351="nulová",J351,0)</f>
        <v>0</v>
      </c>
      <c r="BJ351" s="18" t="s">
        <v>141</v>
      </c>
      <c r="BK351" s="213">
        <f>ROUND(I351*H351,2)</f>
        <v>0</v>
      </c>
      <c r="BL351" s="18" t="s">
        <v>220</v>
      </c>
      <c r="BM351" s="212" t="s">
        <v>682</v>
      </c>
    </row>
    <row r="352" s="2" customFormat="1">
      <c r="A352" s="40"/>
      <c r="B352" s="41"/>
      <c r="C352" s="42"/>
      <c r="D352" s="214" t="s">
        <v>143</v>
      </c>
      <c r="E352" s="42"/>
      <c r="F352" s="215" t="s">
        <v>683</v>
      </c>
      <c r="G352" s="42"/>
      <c r="H352" s="42"/>
      <c r="I352" s="216"/>
      <c r="J352" s="42"/>
      <c r="K352" s="42"/>
      <c r="L352" s="46"/>
      <c r="M352" s="217"/>
      <c r="N352" s="218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8" t="s">
        <v>143</v>
      </c>
      <c r="AU352" s="18" t="s">
        <v>141</v>
      </c>
    </row>
    <row r="353" s="13" customFormat="1">
      <c r="A353" s="13"/>
      <c r="B353" s="219"/>
      <c r="C353" s="220"/>
      <c r="D353" s="221" t="s">
        <v>145</v>
      </c>
      <c r="E353" s="222" t="s">
        <v>41</v>
      </c>
      <c r="F353" s="223" t="s">
        <v>684</v>
      </c>
      <c r="G353" s="220"/>
      <c r="H353" s="224">
        <v>15.800000000000001</v>
      </c>
      <c r="I353" s="225"/>
      <c r="J353" s="220"/>
      <c r="K353" s="220"/>
      <c r="L353" s="226"/>
      <c r="M353" s="227"/>
      <c r="N353" s="228"/>
      <c r="O353" s="228"/>
      <c r="P353" s="228"/>
      <c r="Q353" s="228"/>
      <c r="R353" s="228"/>
      <c r="S353" s="228"/>
      <c r="T353" s="22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0" t="s">
        <v>145</v>
      </c>
      <c r="AU353" s="230" t="s">
        <v>141</v>
      </c>
      <c r="AV353" s="13" t="s">
        <v>141</v>
      </c>
      <c r="AW353" s="13" t="s">
        <v>42</v>
      </c>
      <c r="AX353" s="13" t="s">
        <v>81</v>
      </c>
      <c r="AY353" s="230" t="s">
        <v>132</v>
      </c>
    </row>
    <row r="354" s="13" customFormat="1">
      <c r="A354" s="13"/>
      <c r="B354" s="219"/>
      <c r="C354" s="220"/>
      <c r="D354" s="221" t="s">
        <v>145</v>
      </c>
      <c r="E354" s="222" t="s">
        <v>41</v>
      </c>
      <c r="F354" s="223" t="s">
        <v>685</v>
      </c>
      <c r="G354" s="220"/>
      <c r="H354" s="224">
        <v>6.54</v>
      </c>
      <c r="I354" s="225"/>
      <c r="J354" s="220"/>
      <c r="K354" s="220"/>
      <c r="L354" s="226"/>
      <c r="M354" s="227"/>
      <c r="N354" s="228"/>
      <c r="O354" s="228"/>
      <c r="P354" s="228"/>
      <c r="Q354" s="228"/>
      <c r="R354" s="228"/>
      <c r="S354" s="228"/>
      <c r="T354" s="22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0" t="s">
        <v>145</v>
      </c>
      <c r="AU354" s="230" t="s">
        <v>141</v>
      </c>
      <c r="AV354" s="13" t="s">
        <v>141</v>
      </c>
      <c r="AW354" s="13" t="s">
        <v>42</v>
      </c>
      <c r="AX354" s="13" t="s">
        <v>81</v>
      </c>
      <c r="AY354" s="230" t="s">
        <v>132</v>
      </c>
    </row>
    <row r="355" s="14" customFormat="1">
      <c r="A355" s="14"/>
      <c r="B355" s="231"/>
      <c r="C355" s="232"/>
      <c r="D355" s="221" t="s">
        <v>145</v>
      </c>
      <c r="E355" s="233" t="s">
        <v>41</v>
      </c>
      <c r="F355" s="234" t="s">
        <v>160</v>
      </c>
      <c r="G355" s="232"/>
      <c r="H355" s="235">
        <v>22.34</v>
      </c>
      <c r="I355" s="236"/>
      <c r="J355" s="232"/>
      <c r="K355" s="232"/>
      <c r="L355" s="237"/>
      <c r="M355" s="238"/>
      <c r="N355" s="239"/>
      <c r="O355" s="239"/>
      <c r="P355" s="239"/>
      <c r="Q355" s="239"/>
      <c r="R355" s="239"/>
      <c r="S355" s="239"/>
      <c r="T355" s="24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1" t="s">
        <v>145</v>
      </c>
      <c r="AU355" s="241" t="s">
        <v>141</v>
      </c>
      <c r="AV355" s="14" t="s">
        <v>140</v>
      </c>
      <c r="AW355" s="14" t="s">
        <v>42</v>
      </c>
      <c r="AX355" s="14" t="s">
        <v>86</v>
      </c>
      <c r="AY355" s="241" t="s">
        <v>132</v>
      </c>
    </row>
    <row r="356" s="2" customFormat="1" ht="16.5" customHeight="1">
      <c r="A356" s="40"/>
      <c r="B356" s="41"/>
      <c r="C356" s="201" t="s">
        <v>686</v>
      </c>
      <c r="D356" s="201" t="s">
        <v>135</v>
      </c>
      <c r="E356" s="202" t="s">
        <v>687</v>
      </c>
      <c r="F356" s="203" t="s">
        <v>688</v>
      </c>
      <c r="G356" s="204" t="s">
        <v>138</v>
      </c>
      <c r="H356" s="205">
        <v>22.34</v>
      </c>
      <c r="I356" s="206"/>
      <c r="J356" s="207">
        <f>ROUND(I356*H356,2)</f>
        <v>0</v>
      </c>
      <c r="K356" s="203" t="s">
        <v>139</v>
      </c>
      <c r="L356" s="46"/>
      <c r="M356" s="208" t="s">
        <v>41</v>
      </c>
      <c r="N356" s="209" t="s">
        <v>53</v>
      </c>
      <c r="O356" s="86"/>
      <c r="P356" s="210">
        <f>O356*H356</f>
        <v>0</v>
      </c>
      <c r="Q356" s="210">
        <v>0.0015</v>
      </c>
      <c r="R356" s="210">
        <f>Q356*H356</f>
        <v>0.033509999999999998</v>
      </c>
      <c r="S356" s="210">
        <v>0</v>
      </c>
      <c r="T356" s="211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2" t="s">
        <v>220</v>
      </c>
      <c r="AT356" s="212" t="s">
        <v>135</v>
      </c>
      <c r="AU356" s="212" t="s">
        <v>141</v>
      </c>
      <c r="AY356" s="18" t="s">
        <v>132</v>
      </c>
      <c r="BE356" s="213">
        <f>IF(N356="základní",J356,0)</f>
        <v>0</v>
      </c>
      <c r="BF356" s="213">
        <f>IF(N356="snížená",J356,0)</f>
        <v>0</v>
      </c>
      <c r="BG356" s="213">
        <f>IF(N356="zákl. přenesená",J356,0)</f>
        <v>0</v>
      </c>
      <c r="BH356" s="213">
        <f>IF(N356="sníž. přenesená",J356,0)</f>
        <v>0</v>
      </c>
      <c r="BI356" s="213">
        <f>IF(N356="nulová",J356,0)</f>
        <v>0</v>
      </c>
      <c r="BJ356" s="18" t="s">
        <v>141</v>
      </c>
      <c r="BK356" s="213">
        <f>ROUND(I356*H356,2)</f>
        <v>0</v>
      </c>
      <c r="BL356" s="18" t="s">
        <v>220</v>
      </c>
      <c r="BM356" s="212" t="s">
        <v>689</v>
      </c>
    </row>
    <row r="357" s="2" customFormat="1">
      <c r="A357" s="40"/>
      <c r="B357" s="41"/>
      <c r="C357" s="42"/>
      <c r="D357" s="214" t="s">
        <v>143</v>
      </c>
      <c r="E357" s="42"/>
      <c r="F357" s="215" t="s">
        <v>690</v>
      </c>
      <c r="G357" s="42"/>
      <c r="H357" s="42"/>
      <c r="I357" s="216"/>
      <c r="J357" s="42"/>
      <c r="K357" s="42"/>
      <c r="L357" s="46"/>
      <c r="M357" s="217"/>
      <c r="N357" s="218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8" t="s">
        <v>143</v>
      </c>
      <c r="AU357" s="18" t="s">
        <v>141</v>
      </c>
    </row>
    <row r="358" s="2" customFormat="1" ht="16.5" customHeight="1">
      <c r="A358" s="40"/>
      <c r="B358" s="41"/>
      <c r="C358" s="201" t="s">
        <v>691</v>
      </c>
      <c r="D358" s="201" t="s">
        <v>135</v>
      </c>
      <c r="E358" s="202" t="s">
        <v>692</v>
      </c>
      <c r="F358" s="203" t="s">
        <v>693</v>
      </c>
      <c r="G358" s="204" t="s">
        <v>237</v>
      </c>
      <c r="H358" s="205">
        <v>16</v>
      </c>
      <c r="I358" s="206"/>
      <c r="J358" s="207">
        <f>ROUND(I358*H358,2)</f>
        <v>0</v>
      </c>
      <c r="K358" s="203" t="s">
        <v>139</v>
      </c>
      <c r="L358" s="46"/>
      <c r="M358" s="208" t="s">
        <v>41</v>
      </c>
      <c r="N358" s="209" t="s">
        <v>53</v>
      </c>
      <c r="O358" s="86"/>
      <c r="P358" s="210">
        <f>O358*H358</f>
        <v>0</v>
      </c>
      <c r="Q358" s="210">
        <v>0.00027999999999999998</v>
      </c>
      <c r="R358" s="210">
        <f>Q358*H358</f>
        <v>0.0044799999999999996</v>
      </c>
      <c r="S358" s="210">
        <v>0</v>
      </c>
      <c r="T358" s="211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2" t="s">
        <v>220</v>
      </c>
      <c r="AT358" s="212" t="s">
        <v>135</v>
      </c>
      <c r="AU358" s="212" t="s">
        <v>141</v>
      </c>
      <c r="AY358" s="18" t="s">
        <v>132</v>
      </c>
      <c r="BE358" s="213">
        <f>IF(N358="základní",J358,0)</f>
        <v>0</v>
      </c>
      <c r="BF358" s="213">
        <f>IF(N358="snížená",J358,0)</f>
        <v>0</v>
      </c>
      <c r="BG358" s="213">
        <f>IF(N358="zákl. přenesená",J358,0)</f>
        <v>0</v>
      </c>
      <c r="BH358" s="213">
        <f>IF(N358="sníž. přenesená",J358,0)</f>
        <v>0</v>
      </c>
      <c r="BI358" s="213">
        <f>IF(N358="nulová",J358,0)</f>
        <v>0</v>
      </c>
      <c r="BJ358" s="18" t="s">
        <v>141</v>
      </c>
      <c r="BK358" s="213">
        <f>ROUND(I358*H358,2)</f>
        <v>0</v>
      </c>
      <c r="BL358" s="18" t="s">
        <v>220</v>
      </c>
      <c r="BM358" s="212" t="s">
        <v>694</v>
      </c>
    </row>
    <row r="359" s="2" customFormat="1">
      <c r="A359" s="40"/>
      <c r="B359" s="41"/>
      <c r="C359" s="42"/>
      <c r="D359" s="214" t="s">
        <v>143</v>
      </c>
      <c r="E359" s="42"/>
      <c r="F359" s="215" t="s">
        <v>695</v>
      </c>
      <c r="G359" s="42"/>
      <c r="H359" s="42"/>
      <c r="I359" s="216"/>
      <c r="J359" s="42"/>
      <c r="K359" s="42"/>
      <c r="L359" s="46"/>
      <c r="M359" s="217"/>
      <c r="N359" s="218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8" t="s">
        <v>143</v>
      </c>
      <c r="AU359" s="18" t="s">
        <v>141</v>
      </c>
    </row>
    <row r="360" s="13" customFormat="1">
      <c r="A360" s="13"/>
      <c r="B360" s="219"/>
      <c r="C360" s="220"/>
      <c r="D360" s="221" t="s">
        <v>145</v>
      </c>
      <c r="E360" s="222" t="s">
        <v>41</v>
      </c>
      <c r="F360" s="223" t="s">
        <v>696</v>
      </c>
      <c r="G360" s="220"/>
      <c r="H360" s="224">
        <v>16</v>
      </c>
      <c r="I360" s="225"/>
      <c r="J360" s="220"/>
      <c r="K360" s="220"/>
      <c r="L360" s="226"/>
      <c r="M360" s="227"/>
      <c r="N360" s="228"/>
      <c r="O360" s="228"/>
      <c r="P360" s="228"/>
      <c r="Q360" s="228"/>
      <c r="R360" s="228"/>
      <c r="S360" s="228"/>
      <c r="T360" s="22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0" t="s">
        <v>145</v>
      </c>
      <c r="AU360" s="230" t="s">
        <v>141</v>
      </c>
      <c r="AV360" s="13" t="s">
        <v>141</v>
      </c>
      <c r="AW360" s="13" t="s">
        <v>42</v>
      </c>
      <c r="AX360" s="13" t="s">
        <v>86</v>
      </c>
      <c r="AY360" s="230" t="s">
        <v>132</v>
      </c>
    </row>
    <row r="361" s="2" customFormat="1" ht="21.75" customHeight="1">
      <c r="A361" s="40"/>
      <c r="B361" s="41"/>
      <c r="C361" s="201" t="s">
        <v>697</v>
      </c>
      <c r="D361" s="201" t="s">
        <v>135</v>
      </c>
      <c r="E361" s="202" t="s">
        <v>698</v>
      </c>
      <c r="F361" s="203" t="s">
        <v>699</v>
      </c>
      <c r="G361" s="204" t="s">
        <v>138</v>
      </c>
      <c r="H361" s="205">
        <v>22.34</v>
      </c>
      <c r="I361" s="206"/>
      <c r="J361" s="207">
        <f>ROUND(I361*H361,2)</f>
        <v>0</v>
      </c>
      <c r="K361" s="203" t="s">
        <v>139</v>
      </c>
      <c r="L361" s="46"/>
      <c r="M361" s="208" t="s">
        <v>41</v>
      </c>
      <c r="N361" s="209" t="s">
        <v>53</v>
      </c>
      <c r="O361" s="86"/>
      <c r="P361" s="210">
        <f>O361*H361</f>
        <v>0</v>
      </c>
      <c r="Q361" s="210">
        <v>0.0044999999999999997</v>
      </c>
      <c r="R361" s="210">
        <f>Q361*H361</f>
        <v>0.10052999999999999</v>
      </c>
      <c r="S361" s="210">
        <v>0</v>
      </c>
      <c r="T361" s="211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2" t="s">
        <v>220</v>
      </c>
      <c r="AT361" s="212" t="s">
        <v>135</v>
      </c>
      <c r="AU361" s="212" t="s">
        <v>141</v>
      </c>
      <c r="AY361" s="18" t="s">
        <v>132</v>
      </c>
      <c r="BE361" s="213">
        <f>IF(N361="základní",J361,0)</f>
        <v>0</v>
      </c>
      <c r="BF361" s="213">
        <f>IF(N361="snížená",J361,0)</f>
        <v>0</v>
      </c>
      <c r="BG361" s="213">
        <f>IF(N361="zákl. přenesená",J361,0)</f>
        <v>0</v>
      </c>
      <c r="BH361" s="213">
        <f>IF(N361="sníž. přenesená",J361,0)</f>
        <v>0</v>
      </c>
      <c r="BI361" s="213">
        <f>IF(N361="nulová",J361,0)</f>
        <v>0</v>
      </c>
      <c r="BJ361" s="18" t="s">
        <v>141</v>
      </c>
      <c r="BK361" s="213">
        <f>ROUND(I361*H361,2)</f>
        <v>0</v>
      </c>
      <c r="BL361" s="18" t="s">
        <v>220</v>
      </c>
      <c r="BM361" s="212" t="s">
        <v>700</v>
      </c>
    </row>
    <row r="362" s="2" customFormat="1">
      <c r="A362" s="40"/>
      <c r="B362" s="41"/>
      <c r="C362" s="42"/>
      <c r="D362" s="214" t="s">
        <v>143</v>
      </c>
      <c r="E362" s="42"/>
      <c r="F362" s="215" t="s">
        <v>701</v>
      </c>
      <c r="G362" s="42"/>
      <c r="H362" s="42"/>
      <c r="I362" s="216"/>
      <c r="J362" s="42"/>
      <c r="K362" s="42"/>
      <c r="L362" s="46"/>
      <c r="M362" s="217"/>
      <c r="N362" s="218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8" t="s">
        <v>143</v>
      </c>
      <c r="AU362" s="18" t="s">
        <v>141</v>
      </c>
    </row>
    <row r="363" s="2" customFormat="1" ht="21.75" customHeight="1">
      <c r="A363" s="40"/>
      <c r="B363" s="41"/>
      <c r="C363" s="201" t="s">
        <v>702</v>
      </c>
      <c r="D363" s="201" t="s">
        <v>135</v>
      </c>
      <c r="E363" s="202" t="s">
        <v>703</v>
      </c>
      <c r="F363" s="203" t="s">
        <v>704</v>
      </c>
      <c r="G363" s="204" t="s">
        <v>138</v>
      </c>
      <c r="H363" s="205">
        <v>25.579999999999998</v>
      </c>
      <c r="I363" s="206"/>
      <c r="J363" s="207">
        <f>ROUND(I363*H363,2)</f>
        <v>0</v>
      </c>
      <c r="K363" s="203" t="s">
        <v>139</v>
      </c>
      <c r="L363" s="46"/>
      <c r="M363" s="208" t="s">
        <v>41</v>
      </c>
      <c r="N363" s="209" t="s">
        <v>53</v>
      </c>
      <c r="O363" s="86"/>
      <c r="P363" s="210">
        <f>O363*H363</f>
        <v>0</v>
      </c>
      <c r="Q363" s="210">
        <v>0.0060000000000000001</v>
      </c>
      <c r="R363" s="210">
        <f>Q363*H363</f>
        <v>0.15348000000000001</v>
      </c>
      <c r="S363" s="210">
        <v>0</v>
      </c>
      <c r="T363" s="211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2" t="s">
        <v>220</v>
      </c>
      <c r="AT363" s="212" t="s">
        <v>135</v>
      </c>
      <c r="AU363" s="212" t="s">
        <v>141</v>
      </c>
      <c r="AY363" s="18" t="s">
        <v>132</v>
      </c>
      <c r="BE363" s="213">
        <f>IF(N363="základní",J363,0)</f>
        <v>0</v>
      </c>
      <c r="BF363" s="213">
        <f>IF(N363="snížená",J363,0)</f>
        <v>0</v>
      </c>
      <c r="BG363" s="213">
        <f>IF(N363="zákl. přenesená",J363,0)</f>
        <v>0</v>
      </c>
      <c r="BH363" s="213">
        <f>IF(N363="sníž. přenesená",J363,0)</f>
        <v>0</v>
      </c>
      <c r="BI363" s="213">
        <f>IF(N363="nulová",J363,0)</f>
        <v>0</v>
      </c>
      <c r="BJ363" s="18" t="s">
        <v>141</v>
      </c>
      <c r="BK363" s="213">
        <f>ROUND(I363*H363,2)</f>
        <v>0</v>
      </c>
      <c r="BL363" s="18" t="s">
        <v>220</v>
      </c>
      <c r="BM363" s="212" t="s">
        <v>705</v>
      </c>
    </row>
    <row r="364" s="2" customFormat="1">
      <c r="A364" s="40"/>
      <c r="B364" s="41"/>
      <c r="C364" s="42"/>
      <c r="D364" s="214" t="s">
        <v>143</v>
      </c>
      <c r="E364" s="42"/>
      <c r="F364" s="215" t="s">
        <v>706</v>
      </c>
      <c r="G364" s="42"/>
      <c r="H364" s="42"/>
      <c r="I364" s="216"/>
      <c r="J364" s="42"/>
      <c r="K364" s="42"/>
      <c r="L364" s="46"/>
      <c r="M364" s="217"/>
      <c r="N364" s="218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8" t="s">
        <v>143</v>
      </c>
      <c r="AU364" s="18" t="s">
        <v>141</v>
      </c>
    </row>
    <row r="365" s="13" customFormat="1">
      <c r="A365" s="13"/>
      <c r="B365" s="219"/>
      <c r="C365" s="220"/>
      <c r="D365" s="221" t="s">
        <v>145</v>
      </c>
      <c r="E365" s="222" t="s">
        <v>41</v>
      </c>
      <c r="F365" s="223" t="s">
        <v>707</v>
      </c>
      <c r="G365" s="220"/>
      <c r="H365" s="224">
        <v>3.2400000000000002</v>
      </c>
      <c r="I365" s="225"/>
      <c r="J365" s="220"/>
      <c r="K365" s="220"/>
      <c r="L365" s="226"/>
      <c r="M365" s="227"/>
      <c r="N365" s="228"/>
      <c r="O365" s="228"/>
      <c r="P365" s="228"/>
      <c r="Q365" s="228"/>
      <c r="R365" s="228"/>
      <c r="S365" s="228"/>
      <c r="T365" s="22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0" t="s">
        <v>145</v>
      </c>
      <c r="AU365" s="230" t="s">
        <v>141</v>
      </c>
      <c r="AV365" s="13" t="s">
        <v>141</v>
      </c>
      <c r="AW365" s="13" t="s">
        <v>42</v>
      </c>
      <c r="AX365" s="13" t="s">
        <v>81</v>
      </c>
      <c r="AY365" s="230" t="s">
        <v>132</v>
      </c>
    </row>
    <row r="366" s="13" customFormat="1">
      <c r="A366" s="13"/>
      <c r="B366" s="219"/>
      <c r="C366" s="220"/>
      <c r="D366" s="221" t="s">
        <v>145</v>
      </c>
      <c r="E366" s="222" t="s">
        <v>41</v>
      </c>
      <c r="F366" s="223" t="s">
        <v>684</v>
      </c>
      <c r="G366" s="220"/>
      <c r="H366" s="224">
        <v>15.800000000000001</v>
      </c>
      <c r="I366" s="225"/>
      <c r="J366" s="220"/>
      <c r="K366" s="220"/>
      <c r="L366" s="226"/>
      <c r="M366" s="227"/>
      <c r="N366" s="228"/>
      <c r="O366" s="228"/>
      <c r="P366" s="228"/>
      <c r="Q366" s="228"/>
      <c r="R366" s="228"/>
      <c r="S366" s="228"/>
      <c r="T366" s="229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0" t="s">
        <v>145</v>
      </c>
      <c r="AU366" s="230" t="s">
        <v>141</v>
      </c>
      <c r="AV366" s="13" t="s">
        <v>141</v>
      </c>
      <c r="AW366" s="13" t="s">
        <v>42</v>
      </c>
      <c r="AX366" s="13" t="s">
        <v>81</v>
      </c>
      <c r="AY366" s="230" t="s">
        <v>132</v>
      </c>
    </row>
    <row r="367" s="13" customFormat="1">
      <c r="A367" s="13"/>
      <c r="B367" s="219"/>
      <c r="C367" s="220"/>
      <c r="D367" s="221" t="s">
        <v>145</v>
      </c>
      <c r="E367" s="222" t="s">
        <v>41</v>
      </c>
      <c r="F367" s="223" t="s">
        <v>685</v>
      </c>
      <c r="G367" s="220"/>
      <c r="H367" s="224">
        <v>6.54</v>
      </c>
      <c r="I367" s="225"/>
      <c r="J367" s="220"/>
      <c r="K367" s="220"/>
      <c r="L367" s="226"/>
      <c r="M367" s="227"/>
      <c r="N367" s="228"/>
      <c r="O367" s="228"/>
      <c r="P367" s="228"/>
      <c r="Q367" s="228"/>
      <c r="R367" s="228"/>
      <c r="S367" s="228"/>
      <c r="T367" s="22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0" t="s">
        <v>145</v>
      </c>
      <c r="AU367" s="230" t="s">
        <v>141</v>
      </c>
      <c r="AV367" s="13" t="s">
        <v>141</v>
      </c>
      <c r="AW367" s="13" t="s">
        <v>42</v>
      </c>
      <c r="AX367" s="13" t="s">
        <v>81</v>
      </c>
      <c r="AY367" s="230" t="s">
        <v>132</v>
      </c>
    </row>
    <row r="368" s="14" customFormat="1">
      <c r="A368" s="14"/>
      <c r="B368" s="231"/>
      <c r="C368" s="232"/>
      <c r="D368" s="221" t="s">
        <v>145</v>
      </c>
      <c r="E368" s="233" t="s">
        <v>41</v>
      </c>
      <c r="F368" s="234" t="s">
        <v>160</v>
      </c>
      <c r="G368" s="232"/>
      <c r="H368" s="235">
        <v>25.579999999999998</v>
      </c>
      <c r="I368" s="236"/>
      <c r="J368" s="232"/>
      <c r="K368" s="232"/>
      <c r="L368" s="237"/>
      <c r="M368" s="238"/>
      <c r="N368" s="239"/>
      <c r="O368" s="239"/>
      <c r="P368" s="239"/>
      <c r="Q368" s="239"/>
      <c r="R368" s="239"/>
      <c r="S368" s="239"/>
      <c r="T368" s="24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1" t="s">
        <v>145</v>
      </c>
      <c r="AU368" s="241" t="s">
        <v>141</v>
      </c>
      <c r="AV368" s="14" t="s">
        <v>140</v>
      </c>
      <c r="AW368" s="14" t="s">
        <v>42</v>
      </c>
      <c r="AX368" s="14" t="s">
        <v>86</v>
      </c>
      <c r="AY368" s="241" t="s">
        <v>132</v>
      </c>
    </row>
    <row r="369" s="2" customFormat="1" ht="16.5" customHeight="1">
      <c r="A369" s="40"/>
      <c r="B369" s="41"/>
      <c r="C369" s="242" t="s">
        <v>708</v>
      </c>
      <c r="D369" s="242" t="s">
        <v>240</v>
      </c>
      <c r="E369" s="243" t="s">
        <v>709</v>
      </c>
      <c r="F369" s="244" t="s">
        <v>710</v>
      </c>
      <c r="G369" s="245" t="s">
        <v>138</v>
      </c>
      <c r="H369" s="246">
        <v>28.138000000000002</v>
      </c>
      <c r="I369" s="247"/>
      <c r="J369" s="248">
        <f>ROUND(I369*H369,2)</f>
        <v>0</v>
      </c>
      <c r="K369" s="244" t="s">
        <v>139</v>
      </c>
      <c r="L369" s="249"/>
      <c r="M369" s="250" t="s">
        <v>41</v>
      </c>
      <c r="N369" s="251" t="s">
        <v>53</v>
      </c>
      <c r="O369" s="86"/>
      <c r="P369" s="210">
        <f>O369*H369</f>
        <v>0</v>
      </c>
      <c r="Q369" s="210">
        <v>0.01771</v>
      </c>
      <c r="R369" s="210">
        <f>Q369*H369</f>
        <v>0.49832398000000006</v>
      </c>
      <c r="S369" s="210">
        <v>0</v>
      </c>
      <c r="T369" s="211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2" t="s">
        <v>243</v>
      </c>
      <c r="AT369" s="212" t="s">
        <v>240</v>
      </c>
      <c r="AU369" s="212" t="s">
        <v>141</v>
      </c>
      <c r="AY369" s="18" t="s">
        <v>132</v>
      </c>
      <c r="BE369" s="213">
        <f>IF(N369="základní",J369,0)</f>
        <v>0</v>
      </c>
      <c r="BF369" s="213">
        <f>IF(N369="snížená",J369,0)</f>
        <v>0</v>
      </c>
      <c r="BG369" s="213">
        <f>IF(N369="zákl. přenesená",J369,0)</f>
        <v>0</v>
      </c>
      <c r="BH369" s="213">
        <f>IF(N369="sníž. přenesená",J369,0)</f>
        <v>0</v>
      </c>
      <c r="BI369" s="213">
        <f>IF(N369="nulová",J369,0)</f>
        <v>0</v>
      </c>
      <c r="BJ369" s="18" t="s">
        <v>141</v>
      </c>
      <c r="BK369" s="213">
        <f>ROUND(I369*H369,2)</f>
        <v>0</v>
      </c>
      <c r="BL369" s="18" t="s">
        <v>220</v>
      </c>
      <c r="BM369" s="212" t="s">
        <v>711</v>
      </c>
    </row>
    <row r="370" s="13" customFormat="1">
      <c r="A370" s="13"/>
      <c r="B370" s="219"/>
      <c r="C370" s="220"/>
      <c r="D370" s="221" t="s">
        <v>145</v>
      </c>
      <c r="E370" s="220"/>
      <c r="F370" s="223" t="s">
        <v>712</v>
      </c>
      <c r="G370" s="220"/>
      <c r="H370" s="224">
        <v>28.138000000000002</v>
      </c>
      <c r="I370" s="225"/>
      <c r="J370" s="220"/>
      <c r="K370" s="220"/>
      <c r="L370" s="226"/>
      <c r="M370" s="227"/>
      <c r="N370" s="228"/>
      <c r="O370" s="228"/>
      <c r="P370" s="228"/>
      <c r="Q370" s="228"/>
      <c r="R370" s="228"/>
      <c r="S370" s="228"/>
      <c r="T370" s="22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0" t="s">
        <v>145</v>
      </c>
      <c r="AU370" s="230" t="s">
        <v>141</v>
      </c>
      <c r="AV370" s="13" t="s">
        <v>141</v>
      </c>
      <c r="AW370" s="13" t="s">
        <v>4</v>
      </c>
      <c r="AX370" s="13" t="s">
        <v>86</v>
      </c>
      <c r="AY370" s="230" t="s">
        <v>132</v>
      </c>
    </row>
    <row r="371" s="2" customFormat="1" ht="16.5" customHeight="1">
      <c r="A371" s="40"/>
      <c r="B371" s="41"/>
      <c r="C371" s="201" t="s">
        <v>713</v>
      </c>
      <c r="D371" s="201" t="s">
        <v>135</v>
      </c>
      <c r="E371" s="202" t="s">
        <v>714</v>
      </c>
      <c r="F371" s="203" t="s">
        <v>715</v>
      </c>
      <c r="G371" s="204" t="s">
        <v>138</v>
      </c>
      <c r="H371" s="205">
        <v>25.579999999999998</v>
      </c>
      <c r="I371" s="206"/>
      <c r="J371" s="207">
        <f>ROUND(I371*H371,2)</f>
        <v>0</v>
      </c>
      <c r="K371" s="203" t="s">
        <v>139</v>
      </c>
      <c r="L371" s="46"/>
      <c r="M371" s="208" t="s">
        <v>41</v>
      </c>
      <c r="N371" s="209" t="s">
        <v>53</v>
      </c>
      <c r="O371" s="86"/>
      <c r="P371" s="210">
        <f>O371*H371</f>
        <v>0</v>
      </c>
      <c r="Q371" s="210">
        <v>0</v>
      </c>
      <c r="R371" s="210">
        <f>Q371*H371</f>
        <v>0</v>
      </c>
      <c r="S371" s="210">
        <v>0.027199999999999998</v>
      </c>
      <c r="T371" s="211">
        <f>S371*H371</f>
        <v>0.69577599999999995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2" t="s">
        <v>220</v>
      </c>
      <c r="AT371" s="212" t="s">
        <v>135</v>
      </c>
      <c r="AU371" s="212" t="s">
        <v>141</v>
      </c>
      <c r="AY371" s="18" t="s">
        <v>132</v>
      </c>
      <c r="BE371" s="213">
        <f>IF(N371="základní",J371,0)</f>
        <v>0</v>
      </c>
      <c r="BF371" s="213">
        <f>IF(N371="snížená",J371,0)</f>
        <v>0</v>
      </c>
      <c r="BG371" s="213">
        <f>IF(N371="zákl. přenesená",J371,0)</f>
        <v>0</v>
      </c>
      <c r="BH371" s="213">
        <f>IF(N371="sníž. přenesená",J371,0)</f>
        <v>0</v>
      </c>
      <c r="BI371" s="213">
        <f>IF(N371="nulová",J371,0)</f>
        <v>0</v>
      </c>
      <c r="BJ371" s="18" t="s">
        <v>141</v>
      </c>
      <c r="BK371" s="213">
        <f>ROUND(I371*H371,2)</f>
        <v>0</v>
      </c>
      <c r="BL371" s="18" t="s">
        <v>220</v>
      </c>
      <c r="BM371" s="212" t="s">
        <v>716</v>
      </c>
    </row>
    <row r="372" s="2" customFormat="1">
      <c r="A372" s="40"/>
      <c r="B372" s="41"/>
      <c r="C372" s="42"/>
      <c r="D372" s="214" t="s">
        <v>143</v>
      </c>
      <c r="E372" s="42"/>
      <c r="F372" s="215" t="s">
        <v>717</v>
      </c>
      <c r="G372" s="42"/>
      <c r="H372" s="42"/>
      <c r="I372" s="216"/>
      <c r="J372" s="42"/>
      <c r="K372" s="42"/>
      <c r="L372" s="46"/>
      <c r="M372" s="217"/>
      <c r="N372" s="218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8" t="s">
        <v>143</v>
      </c>
      <c r="AU372" s="18" t="s">
        <v>141</v>
      </c>
    </row>
    <row r="373" s="13" customFormat="1">
      <c r="A373" s="13"/>
      <c r="B373" s="219"/>
      <c r="C373" s="220"/>
      <c r="D373" s="221" t="s">
        <v>145</v>
      </c>
      <c r="E373" s="222" t="s">
        <v>41</v>
      </c>
      <c r="F373" s="223" t="s">
        <v>707</v>
      </c>
      <c r="G373" s="220"/>
      <c r="H373" s="224">
        <v>3.2400000000000002</v>
      </c>
      <c r="I373" s="225"/>
      <c r="J373" s="220"/>
      <c r="K373" s="220"/>
      <c r="L373" s="226"/>
      <c r="M373" s="227"/>
      <c r="N373" s="228"/>
      <c r="O373" s="228"/>
      <c r="P373" s="228"/>
      <c r="Q373" s="228"/>
      <c r="R373" s="228"/>
      <c r="S373" s="228"/>
      <c r="T373" s="22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0" t="s">
        <v>145</v>
      </c>
      <c r="AU373" s="230" t="s">
        <v>141</v>
      </c>
      <c r="AV373" s="13" t="s">
        <v>141</v>
      </c>
      <c r="AW373" s="13" t="s">
        <v>42</v>
      </c>
      <c r="AX373" s="13" t="s">
        <v>81</v>
      </c>
      <c r="AY373" s="230" t="s">
        <v>132</v>
      </c>
    </row>
    <row r="374" s="13" customFormat="1">
      <c r="A374" s="13"/>
      <c r="B374" s="219"/>
      <c r="C374" s="220"/>
      <c r="D374" s="221" t="s">
        <v>145</v>
      </c>
      <c r="E374" s="222" t="s">
        <v>41</v>
      </c>
      <c r="F374" s="223" t="s">
        <v>684</v>
      </c>
      <c r="G374" s="220"/>
      <c r="H374" s="224">
        <v>15.800000000000001</v>
      </c>
      <c r="I374" s="225"/>
      <c r="J374" s="220"/>
      <c r="K374" s="220"/>
      <c r="L374" s="226"/>
      <c r="M374" s="227"/>
      <c r="N374" s="228"/>
      <c r="O374" s="228"/>
      <c r="P374" s="228"/>
      <c r="Q374" s="228"/>
      <c r="R374" s="228"/>
      <c r="S374" s="228"/>
      <c r="T374" s="22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0" t="s">
        <v>145</v>
      </c>
      <c r="AU374" s="230" t="s">
        <v>141</v>
      </c>
      <c r="AV374" s="13" t="s">
        <v>141</v>
      </c>
      <c r="AW374" s="13" t="s">
        <v>42</v>
      </c>
      <c r="AX374" s="13" t="s">
        <v>81</v>
      </c>
      <c r="AY374" s="230" t="s">
        <v>132</v>
      </c>
    </row>
    <row r="375" s="13" customFormat="1">
      <c r="A375" s="13"/>
      <c r="B375" s="219"/>
      <c r="C375" s="220"/>
      <c r="D375" s="221" t="s">
        <v>145</v>
      </c>
      <c r="E375" s="222" t="s">
        <v>41</v>
      </c>
      <c r="F375" s="223" t="s">
        <v>685</v>
      </c>
      <c r="G375" s="220"/>
      <c r="H375" s="224">
        <v>6.54</v>
      </c>
      <c r="I375" s="225"/>
      <c r="J375" s="220"/>
      <c r="K375" s="220"/>
      <c r="L375" s="226"/>
      <c r="M375" s="227"/>
      <c r="N375" s="228"/>
      <c r="O375" s="228"/>
      <c r="P375" s="228"/>
      <c r="Q375" s="228"/>
      <c r="R375" s="228"/>
      <c r="S375" s="228"/>
      <c r="T375" s="22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0" t="s">
        <v>145</v>
      </c>
      <c r="AU375" s="230" t="s">
        <v>141</v>
      </c>
      <c r="AV375" s="13" t="s">
        <v>141</v>
      </c>
      <c r="AW375" s="13" t="s">
        <v>42</v>
      </c>
      <c r="AX375" s="13" t="s">
        <v>81</v>
      </c>
      <c r="AY375" s="230" t="s">
        <v>132</v>
      </c>
    </row>
    <row r="376" s="14" customFormat="1">
      <c r="A376" s="14"/>
      <c r="B376" s="231"/>
      <c r="C376" s="232"/>
      <c r="D376" s="221" t="s">
        <v>145</v>
      </c>
      <c r="E376" s="233" t="s">
        <v>41</v>
      </c>
      <c r="F376" s="234" t="s">
        <v>160</v>
      </c>
      <c r="G376" s="232"/>
      <c r="H376" s="235">
        <v>25.579999999999998</v>
      </c>
      <c r="I376" s="236"/>
      <c r="J376" s="232"/>
      <c r="K376" s="232"/>
      <c r="L376" s="237"/>
      <c r="M376" s="238"/>
      <c r="N376" s="239"/>
      <c r="O376" s="239"/>
      <c r="P376" s="239"/>
      <c r="Q376" s="239"/>
      <c r="R376" s="239"/>
      <c r="S376" s="239"/>
      <c r="T376" s="24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1" t="s">
        <v>145</v>
      </c>
      <c r="AU376" s="241" t="s">
        <v>141</v>
      </c>
      <c r="AV376" s="14" t="s">
        <v>140</v>
      </c>
      <c r="AW376" s="14" t="s">
        <v>42</v>
      </c>
      <c r="AX376" s="14" t="s">
        <v>86</v>
      </c>
      <c r="AY376" s="241" t="s">
        <v>132</v>
      </c>
    </row>
    <row r="377" s="2" customFormat="1" ht="24.15" customHeight="1">
      <c r="A377" s="40"/>
      <c r="B377" s="41"/>
      <c r="C377" s="201" t="s">
        <v>718</v>
      </c>
      <c r="D377" s="201" t="s">
        <v>135</v>
      </c>
      <c r="E377" s="202" t="s">
        <v>719</v>
      </c>
      <c r="F377" s="203" t="s">
        <v>720</v>
      </c>
      <c r="G377" s="204" t="s">
        <v>189</v>
      </c>
      <c r="H377" s="205">
        <v>0.79700000000000004</v>
      </c>
      <c r="I377" s="206"/>
      <c r="J377" s="207">
        <f>ROUND(I377*H377,2)</f>
        <v>0</v>
      </c>
      <c r="K377" s="203" t="s">
        <v>139</v>
      </c>
      <c r="L377" s="46"/>
      <c r="M377" s="208" t="s">
        <v>41</v>
      </c>
      <c r="N377" s="209" t="s">
        <v>53</v>
      </c>
      <c r="O377" s="86"/>
      <c r="P377" s="210">
        <f>O377*H377</f>
        <v>0</v>
      </c>
      <c r="Q377" s="210">
        <v>0</v>
      </c>
      <c r="R377" s="210">
        <f>Q377*H377</f>
        <v>0</v>
      </c>
      <c r="S377" s="210">
        <v>0</v>
      </c>
      <c r="T377" s="211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2" t="s">
        <v>220</v>
      </c>
      <c r="AT377" s="212" t="s">
        <v>135</v>
      </c>
      <c r="AU377" s="212" t="s">
        <v>141</v>
      </c>
      <c r="AY377" s="18" t="s">
        <v>132</v>
      </c>
      <c r="BE377" s="213">
        <f>IF(N377="základní",J377,0)</f>
        <v>0</v>
      </c>
      <c r="BF377" s="213">
        <f>IF(N377="snížená",J377,0)</f>
        <v>0</v>
      </c>
      <c r="BG377" s="213">
        <f>IF(N377="zákl. přenesená",J377,0)</f>
        <v>0</v>
      </c>
      <c r="BH377" s="213">
        <f>IF(N377="sníž. přenesená",J377,0)</f>
        <v>0</v>
      </c>
      <c r="BI377" s="213">
        <f>IF(N377="nulová",J377,0)</f>
        <v>0</v>
      </c>
      <c r="BJ377" s="18" t="s">
        <v>141</v>
      </c>
      <c r="BK377" s="213">
        <f>ROUND(I377*H377,2)</f>
        <v>0</v>
      </c>
      <c r="BL377" s="18" t="s">
        <v>220</v>
      </c>
      <c r="BM377" s="212" t="s">
        <v>721</v>
      </c>
    </row>
    <row r="378" s="2" customFormat="1">
      <c r="A378" s="40"/>
      <c r="B378" s="41"/>
      <c r="C378" s="42"/>
      <c r="D378" s="214" t="s">
        <v>143</v>
      </c>
      <c r="E378" s="42"/>
      <c r="F378" s="215" t="s">
        <v>722</v>
      </c>
      <c r="G378" s="42"/>
      <c r="H378" s="42"/>
      <c r="I378" s="216"/>
      <c r="J378" s="42"/>
      <c r="K378" s="42"/>
      <c r="L378" s="46"/>
      <c r="M378" s="217"/>
      <c r="N378" s="218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8" t="s">
        <v>143</v>
      </c>
      <c r="AU378" s="18" t="s">
        <v>141</v>
      </c>
    </row>
    <row r="379" s="12" customFormat="1" ht="22.8" customHeight="1">
      <c r="A379" s="12"/>
      <c r="B379" s="185"/>
      <c r="C379" s="186"/>
      <c r="D379" s="187" t="s">
        <v>80</v>
      </c>
      <c r="E379" s="199" t="s">
        <v>723</v>
      </c>
      <c r="F379" s="199" t="s">
        <v>724</v>
      </c>
      <c r="G379" s="186"/>
      <c r="H379" s="186"/>
      <c r="I379" s="189"/>
      <c r="J379" s="200">
        <f>BK379</f>
        <v>0</v>
      </c>
      <c r="K379" s="186"/>
      <c r="L379" s="191"/>
      <c r="M379" s="192"/>
      <c r="N379" s="193"/>
      <c r="O379" s="193"/>
      <c r="P379" s="194">
        <f>SUM(P380:P388)</f>
        <v>0</v>
      </c>
      <c r="Q379" s="193"/>
      <c r="R379" s="194">
        <f>SUM(R380:R388)</f>
        <v>0.0042930000000000008</v>
      </c>
      <c r="S379" s="193"/>
      <c r="T379" s="195">
        <f>SUM(T380:T388)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196" t="s">
        <v>141</v>
      </c>
      <c r="AT379" s="197" t="s">
        <v>80</v>
      </c>
      <c r="AU379" s="197" t="s">
        <v>86</v>
      </c>
      <c r="AY379" s="196" t="s">
        <v>132</v>
      </c>
      <c r="BK379" s="198">
        <f>SUM(BK380:BK388)</f>
        <v>0</v>
      </c>
    </row>
    <row r="380" s="2" customFormat="1" ht="21.75" customHeight="1">
      <c r="A380" s="40"/>
      <c r="B380" s="41"/>
      <c r="C380" s="201" t="s">
        <v>725</v>
      </c>
      <c r="D380" s="201" t="s">
        <v>135</v>
      </c>
      <c r="E380" s="202" t="s">
        <v>726</v>
      </c>
      <c r="F380" s="203" t="s">
        <v>727</v>
      </c>
      <c r="G380" s="204" t="s">
        <v>138</v>
      </c>
      <c r="H380" s="205">
        <v>9</v>
      </c>
      <c r="I380" s="206"/>
      <c r="J380" s="207">
        <f>ROUND(I380*H380,2)</f>
        <v>0</v>
      </c>
      <c r="K380" s="203" t="s">
        <v>139</v>
      </c>
      <c r="L380" s="46"/>
      <c r="M380" s="208" t="s">
        <v>41</v>
      </c>
      <c r="N380" s="209" t="s">
        <v>53</v>
      </c>
      <c r="O380" s="86"/>
      <c r="P380" s="210">
        <f>O380*H380</f>
        <v>0</v>
      </c>
      <c r="Q380" s="210">
        <v>6.7000000000000002E-05</v>
      </c>
      <c r="R380" s="210">
        <f>Q380*H380</f>
        <v>0.00060300000000000002</v>
      </c>
      <c r="S380" s="210">
        <v>0</v>
      </c>
      <c r="T380" s="211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2" t="s">
        <v>220</v>
      </c>
      <c r="AT380" s="212" t="s">
        <v>135</v>
      </c>
      <c r="AU380" s="212" t="s">
        <v>141</v>
      </c>
      <c r="AY380" s="18" t="s">
        <v>132</v>
      </c>
      <c r="BE380" s="213">
        <f>IF(N380="základní",J380,0)</f>
        <v>0</v>
      </c>
      <c r="BF380" s="213">
        <f>IF(N380="snížená",J380,0)</f>
        <v>0</v>
      </c>
      <c r="BG380" s="213">
        <f>IF(N380="zákl. přenesená",J380,0)</f>
        <v>0</v>
      </c>
      <c r="BH380" s="213">
        <f>IF(N380="sníž. přenesená",J380,0)</f>
        <v>0</v>
      </c>
      <c r="BI380" s="213">
        <f>IF(N380="nulová",J380,0)</f>
        <v>0</v>
      </c>
      <c r="BJ380" s="18" t="s">
        <v>141</v>
      </c>
      <c r="BK380" s="213">
        <f>ROUND(I380*H380,2)</f>
        <v>0</v>
      </c>
      <c r="BL380" s="18" t="s">
        <v>220</v>
      </c>
      <c r="BM380" s="212" t="s">
        <v>728</v>
      </c>
    </row>
    <row r="381" s="2" customFormat="1">
      <c r="A381" s="40"/>
      <c r="B381" s="41"/>
      <c r="C381" s="42"/>
      <c r="D381" s="214" t="s">
        <v>143</v>
      </c>
      <c r="E381" s="42"/>
      <c r="F381" s="215" t="s">
        <v>729</v>
      </c>
      <c r="G381" s="42"/>
      <c r="H381" s="42"/>
      <c r="I381" s="216"/>
      <c r="J381" s="42"/>
      <c r="K381" s="42"/>
      <c r="L381" s="46"/>
      <c r="M381" s="217"/>
      <c r="N381" s="218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8" t="s">
        <v>143</v>
      </c>
      <c r="AU381" s="18" t="s">
        <v>141</v>
      </c>
    </row>
    <row r="382" s="2" customFormat="1" ht="16.5" customHeight="1">
      <c r="A382" s="40"/>
      <c r="B382" s="41"/>
      <c r="C382" s="201" t="s">
        <v>730</v>
      </c>
      <c r="D382" s="201" t="s">
        <v>135</v>
      </c>
      <c r="E382" s="202" t="s">
        <v>731</v>
      </c>
      <c r="F382" s="203" t="s">
        <v>732</v>
      </c>
      <c r="G382" s="204" t="s">
        <v>138</v>
      </c>
      <c r="H382" s="205">
        <v>9</v>
      </c>
      <c r="I382" s="206"/>
      <c r="J382" s="207">
        <f>ROUND(I382*H382,2)</f>
        <v>0</v>
      </c>
      <c r="K382" s="203" t="s">
        <v>139</v>
      </c>
      <c r="L382" s="46"/>
      <c r="M382" s="208" t="s">
        <v>41</v>
      </c>
      <c r="N382" s="209" t="s">
        <v>53</v>
      </c>
      <c r="O382" s="86"/>
      <c r="P382" s="210">
        <f>O382*H382</f>
        <v>0</v>
      </c>
      <c r="Q382" s="210">
        <v>0.00017000000000000001</v>
      </c>
      <c r="R382" s="210">
        <f>Q382*H382</f>
        <v>0.0015300000000000001</v>
      </c>
      <c r="S382" s="210">
        <v>0</v>
      </c>
      <c r="T382" s="211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2" t="s">
        <v>220</v>
      </c>
      <c r="AT382" s="212" t="s">
        <v>135</v>
      </c>
      <c r="AU382" s="212" t="s">
        <v>141</v>
      </c>
      <c r="AY382" s="18" t="s">
        <v>132</v>
      </c>
      <c r="BE382" s="213">
        <f>IF(N382="základní",J382,0)</f>
        <v>0</v>
      </c>
      <c r="BF382" s="213">
        <f>IF(N382="snížená",J382,0)</f>
        <v>0</v>
      </c>
      <c r="BG382" s="213">
        <f>IF(N382="zákl. přenesená",J382,0)</f>
        <v>0</v>
      </c>
      <c r="BH382" s="213">
        <f>IF(N382="sníž. přenesená",J382,0)</f>
        <v>0</v>
      </c>
      <c r="BI382" s="213">
        <f>IF(N382="nulová",J382,0)</f>
        <v>0</v>
      </c>
      <c r="BJ382" s="18" t="s">
        <v>141</v>
      </c>
      <c r="BK382" s="213">
        <f>ROUND(I382*H382,2)</f>
        <v>0</v>
      </c>
      <c r="BL382" s="18" t="s">
        <v>220</v>
      </c>
      <c r="BM382" s="212" t="s">
        <v>733</v>
      </c>
    </row>
    <row r="383" s="2" customFormat="1">
      <c r="A383" s="40"/>
      <c r="B383" s="41"/>
      <c r="C383" s="42"/>
      <c r="D383" s="214" t="s">
        <v>143</v>
      </c>
      <c r="E383" s="42"/>
      <c r="F383" s="215" t="s">
        <v>734</v>
      </c>
      <c r="G383" s="42"/>
      <c r="H383" s="42"/>
      <c r="I383" s="216"/>
      <c r="J383" s="42"/>
      <c r="K383" s="42"/>
      <c r="L383" s="46"/>
      <c r="M383" s="217"/>
      <c r="N383" s="218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8" t="s">
        <v>143</v>
      </c>
      <c r="AU383" s="18" t="s">
        <v>141</v>
      </c>
    </row>
    <row r="384" s="13" customFormat="1">
      <c r="A384" s="13"/>
      <c r="B384" s="219"/>
      <c r="C384" s="220"/>
      <c r="D384" s="221" t="s">
        <v>145</v>
      </c>
      <c r="E384" s="222" t="s">
        <v>41</v>
      </c>
      <c r="F384" s="223" t="s">
        <v>735</v>
      </c>
      <c r="G384" s="220"/>
      <c r="H384" s="224">
        <v>9</v>
      </c>
      <c r="I384" s="225"/>
      <c r="J384" s="220"/>
      <c r="K384" s="220"/>
      <c r="L384" s="226"/>
      <c r="M384" s="227"/>
      <c r="N384" s="228"/>
      <c r="O384" s="228"/>
      <c r="P384" s="228"/>
      <c r="Q384" s="228"/>
      <c r="R384" s="228"/>
      <c r="S384" s="228"/>
      <c r="T384" s="22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0" t="s">
        <v>145</v>
      </c>
      <c r="AU384" s="230" t="s">
        <v>141</v>
      </c>
      <c r="AV384" s="13" t="s">
        <v>141</v>
      </c>
      <c r="AW384" s="13" t="s">
        <v>42</v>
      </c>
      <c r="AX384" s="13" t="s">
        <v>86</v>
      </c>
      <c r="AY384" s="230" t="s">
        <v>132</v>
      </c>
    </row>
    <row r="385" s="2" customFormat="1" ht="16.5" customHeight="1">
      <c r="A385" s="40"/>
      <c r="B385" s="41"/>
      <c r="C385" s="201" t="s">
        <v>736</v>
      </c>
      <c r="D385" s="201" t="s">
        <v>135</v>
      </c>
      <c r="E385" s="202" t="s">
        <v>737</v>
      </c>
      <c r="F385" s="203" t="s">
        <v>738</v>
      </c>
      <c r="G385" s="204" t="s">
        <v>138</v>
      </c>
      <c r="H385" s="205">
        <v>9</v>
      </c>
      <c r="I385" s="206"/>
      <c r="J385" s="207">
        <f>ROUND(I385*H385,2)</f>
        <v>0</v>
      </c>
      <c r="K385" s="203" t="s">
        <v>139</v>
      </c>
      <c r="L385" s="46"/>
      <c r="M385" s="208" t="s">
        <v>41</v>
      </c>
      <c r="N385" s="209" t="s">
        <v>53</v>
      </c>
      <c r="O385" s="86"/>
      <c r="P385" s="210">
        <f>O385*H385</f>
        <v>0</v>
      </c>
      <c r="Q385" s="210">
        <v>0.00012</v>
      </c>
      <c r="R385" s="210">
        <f>Q385*H385</f>
        <v>0.00108</v>
      </c>
      <c r="S385" s="210">
        <v>0</v>
      </c>
      <c r="T385" s="211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2" t="s">
        <v>220</v>
      </c>
      <c r="AT385" s="212" t="s">
        <v>135</v>
      </c>
      <c r="AU385" s="212" t="s">
        <v>141</v>
      </c>
      <c r="AY385" s="18" t="s">
        <v>132</v>
      </c>
      <c r="BE385" s="213">
        <f>IF(N385="základní",J385,0)</f>
        <v>0</v>
      </c>
      <c r="BF385" s="213">
        <f>IF(N385="snížená",J385,0)</f>
        <v>0</v>
      </c>
      <c r="BG385" s="213">
        <f>IF(N385="zákl. přenesená",J385,0)</f>
        <v>0</v>
      </c>
      <c r="BH385" s="213">
        <f>IF(N385="sníž. přenesená",J385,0)</f>
        <v>0</v>
      </c>
      <c r="BI385" s="213">
        <f>IF(N385="nulová",J385,0)</f>
        <v>0</v>
      </c>
      <c r="BJ385" s="18" t="s">
        <v>141</v>
      </c>
      <c r="BK385" s="213">
        <f>ROUND(I385*H385,2)</f>
        <v>0</v>
      </c>
      <c r="BL385" s="18" t="s">
        <v>220</v>
      </c>
      <c r="BM385" s="212" t="s">
        <v>739</v>
      </c>
    </row>
    <row r="386" s="2" customFormat="1">
      <c r="A386" s="40"/>
      <c r="B386" s="41"/>
      <c r="C386" s="42"/>
      <c r="D386" s="214" t="s">
        <v>143</v>
      </c>
      <c r="E386" s="42"/>
      <c r="F386" s="215" t="s">
        <v>740</v>
      </c>
      <c r="G386" s="42"/>
      <c r="H386" s="42"/>
      <c r="I386" s="216"/>
      <c r="J386" s="42"/>
      <c r="K386" s="42"/>
      <c r="L386" s="46"/>
      <c r="M386" s="217"/>
      <c r="N386" s="218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8" t="s">
        <v>143</v>
      </c>
      <c r="AU386" s="18" t="s">
        <v>141</v>
      </c>
    </row>
    <row r="387" s="2" customFormat="1" ht="16.5" customHeight="1">
      <c r="A387" s="40"/>
      <c r="B387" s="41"/>
      <c r="C387" s="201" t="s">
        <v>741</v>
      </c>
      <c r="D387" s="201" t="s">
        <v>135</v>
      </c>
      <c r="E387" s="202" t="s">
        <v>742</v>
      </c>
      <c r="F387" s="203" t="s">
        <v>743</v>
      </c>
      <c r="G387" s="204" t="s">
        <v>138</v>
      </c>
      <c r="H387" s="205">
        <v>9</v>
      </c>
      <c r="I387" s="206"/>
      <c r="J387" s="207">
        <f>ROUND(I387*H387,2)</f>
        <v>0</v>
      </c>
      <c r="K387" s="203" t="s">
        <v>139</v>
      </c>
      <c r="L387" s="46"/>
      <c r="M387" s="208" t="s">
        <v>41</v>
      </c>
      <c r="N387" s="209" t="s">
        <v>53</v>
      </c>
      <c r="O387" s="86"/>
      <c r="P387" s="210">
        <f>O387*H387</f>
        <v>0</v>
      </c>
      <c r="Q387" s="210">
        <v>0.00012</v>
      </c>
      <c r="R387" s="210">
        <f>Q387*H387</f>
        <v>0.00108</v>
      </c>
      <c r="S387" s="210">
        <v>0</v>
      </c>
      <c r="T387" s="211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2" t="s">
        <v>220</v>
      </c>
      <c r="AT387" s="212" t="s">
        <v>135</v>
      </c>
      <c r="AU387" s="212" t="s">
        <v>141</v>
      </c>
      <c r="AY387" s="18" t="s">
        <v>132</v>
      </c>
      <c r="BE387" s="213">
        <f>IF(N387="základní",J387,0)</f>
        <v>0</v>
      </c>
      <c r="BF387" s="213">
        <f>IF(N387="snížená",J387,0)</f>
        <v>0</v>
      </c>
      <c r="BG387" s="213">
        <f>IF(N387="zákl. přenesená",J387,0)</f>
        <v>0</v>
      </c>
      <c r="BH387" s="213">
        <f>IF(N387="sníž. přenesená",J387,0)</f>
        <v>0</v>
      </c>
      <c r="BI387" s="213">
        <f>IF(N387="nulová",J387,0)</f>
        <v>0</v>
      </c>
      <c r="BJ387" s="18" t="s">
        <v>141</v>
      </c>
      <c r="BK387" s="213">
        <f>ROUND(I387*H387,2)</f>
        <v>0</v>
      </c>
      <c r="BL387" s="18" t="s">
        <v>220</v>
      </c>
      <c r="BM387" s="212" t="s">
        <v>744</v>
      </c>
    </row>
    <row r="388" s="2" customFormat="1">
      <c r="A388" s="40"/>
      <c r="B388" s="41"/>
      <c r="C388" s="42"/>
      <c r="D388" s="214" t="s">
        <v>143</v>
      </c>
      <c r="E388" s="42"/>
      <c r="F388" s="215" t="s">
        <v>745</v>
      </c>
      <c r="G388" s="42"/>
      <c r="H388" s="42"/>
      <c r="I388" s="216"/>
      <c r="J388" s="42"/>
      <c r="K388" s="42"/>
      <c r="L388" s="46"/>
      <c r="M388" s="217"/>
      <c r="N388" s="218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8" t="s">
        <v>143</v>
      </c>
      <c r="AU388" s="18" t="s">
        <v>141</v>
      </c>
    </row>
    <row r="389" s="12" customFormat="1" ht="22.8" customHeight="1">
      <c r="A389" s="12"/>
      <c r="B389" s="185"/>
      <c r="C389" s="186"/>
      <c r="D389" s="187" t="s">
        <v>80</v>
      </c>
      <c r="E389" s="199" t="s">
        <v>746</v>
      </c>
      <c r="F389" s="199" t="s">
        <v>747</v>
      </c>
      <c r="G389" s="186"/>
      <c r="H389" s="186"/>
      <c r="I389" s="189"/>
      <c r="J389" s="200">
        <f>BK389</f>
        <v>0</v>
      </c>
      <c r="K389" s="186"/>
      <c r="L389" s="191"/>
      <c r="M389" s="192"/>
      <c r="N389" s="193"/>
      <c r="O389" s="193"/>
      <c r="P389" s="194">
        <f>SUM(P390:P418)</f>
        <v>0</v>
      </c>
      <c r="Q389" s="193"/>
      <c r="R389" s="194">
        <f>SUM(R390:R418)</f>
        <v>0.15244410000000003</v>
      </c>
      <c r="S389" s="193"/>
      <c r="T389" s="195">
        <f>SUM(T390:T418)</f>
        <v>0.0077000000000000002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96" t="s">
        <v>141</v>
      </c>
      <c r="AT389" s="197" t="s">
        <v>80</v>
      </c>
      <c r="AU389" s="197" t="s">
        <v>86</v>
      </c>
      <c r="AY389" s="196" t="s">
        <v>132</v>
      </c>
      <c r="BK389" s="198">
        <f>SUM(BK390:BK418)</f>
        <v>0</v>
      </c>
    </row>
    <row r="390" s="2" customFormat="1" ht="16.5" customHeight="1">
      <c r="A390" s="40"/>
      <c r="B390" s="41"/>
      <c r="C390" s="201" t="s">
        <v>748</v>
      </c>
      <c r="D390" s="201" t="s">
        <v>135</v>
      </c>
      <c r="E390" s="202" t="s">
        <v>749</v>
      </c>
      <c r="F390" s="203" t="s">
        <v>750</v>
      </c>
      <c r="G390" s="204" t="s">
        <v>138</v>
      </c>
      <c r="H390" s="205">
        <v>30.800000000000001</v>
      </c>
      <c r="I390" s="206"/>
      <c r="J390" s="207">
        <f>ROUND(I390*H390,2)</f>
        <v>0</v>
      </c>
      <c r="K390" s="203" t="s">
        <v>139</v>
      </c>
      <c r="L390" s="46"/>
      <c r="M390" s="208" t="s">
        <v>41</v>
      </c>
      <c r="N390" s="209" t="s">
        <v>53</v>
      </c>
      <c r="O390" s="86"/>
      <c r="P390" s="210">
        <f>O390*H390</f>
        <v>0</v>
      </c>
      <c r="Q390" s="210">
        <v>0</v>
      </c>
      <c r="R390" s="210">
        <f>Q390*H390</f>
        <v>0</v>
      </c>
      <c r="S390" s="210">
        <v>0.00025000000000000001</v>
      </c>
      <c r="T390" s="211">
        <f>S390*H390</f>
        <v>0.0077000000000000002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2" t="s">
        <v>220</v>
      </c>
      <c r="AT390" s="212" t="s">
        <v>135</v>
      </c>
      <c r="AU390" s="212" t="s">
        <v>141</v>
      </c>
      <c r="AY390" s="18" t="s">
        <v>132</v>
      </c>
      <c r="BE390" s="213">
        <f>IF(N390="základní",J390,0)</f>
        <v>0</v>
      </c>
      <c r="BF390" s="213">
        <f>IF(N390="snížená",J390,0)</f>
        <v>0</v>
      </c>
      <c r="BG390" s="213">
        <f>IF(N390="zákl. přenesená",J390,0)</f>
        <v>0</v>
      </c>
      <c r="BH390" s="213">
        <f>IF(N390="sníž. přenesená",J390,0)</f>
        <v>0</v>
      </c>
      <c r="BI390" s="213">
        <f>IF(N390="nulová",J390,0)</f>
        <v>0</v>
      </c>
      <c r="BJ390" s="18" t="s">
        <v>141</v>
      </c>
      <c r="BK390" s="213">
        <f>ROUND(I390*H390,2)</f>
        <v>0</v>
      </c>
      <c r="BL390" s="18" t="s">
        <v>220</v>
      </c>
      <c r="BM390" s="212" t="s">
        <v>751</v>
      </c>
    </row>
    <row r="391" s="2" customFormat="1">
      <c r="A391" s="40"/>
      <c r="B391" s="41"/>
      <c r="C391" s="42"/>
      <c r="D391" s="214" t="s">
        <v>143</v>
      </c>
      <c r="E391" s="42"/>
      <c r="F391" s="215" t="s">
        <v>752</v>
      </c>
      <c r="G391" s="42"/>
      <c r="H391" s="42"/>
      <c r="I391" s="216"/>
      <c r="J391" s="42"/>
      <c r="K391" s="42"/>
      <c r="L391" s="46"/>
      <c r="M391" s="217"/>
      <c r="N391" s="218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8" t="s">
        <v>143</v>
      </c>
      <c r="AU391" s="18" t="s">
        <v>141</v>
      </c>
    </row>
    <row r="392" s="13" customFormat="1">
      <c r="A392" s="13"/>
      <c r="B392" s="219"/>
      <c r="C392" s="220"/>
      <c r="D392" s="221" t="s">
        <v>145</v>
      </c>
      <c r="E392" s="222" t="s">
        <v>41</v>
      </c>
      <c r="F392" s="223" t="s">
        <v>753</v>
      </c>
      <c r="G392" s="220"/>
      <c r="H392" s="224">
        <v>30.800000000000001</v>
      </c>
      <c r="I392" s="225"/>
      <c r="J392" s="220"/>
      <c r="K392" s="220"/>
      <c r="L392" s="226"/>
      <c r="M392" s="227"/>
      <c r="N392" s="228"/>
      <c r="O392" s="228"/>
      <c r="P392" s="228"/>
      <c r="Q392" s="228"/>
      <c r="R392" s="228"/>
      <c r="S392" s="228"/>
      <c r="T392" s="22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0" t="s">
        <v>145</v>
      </c>
      <c r="AU392" s="230" t="s">
        <v>141</v>
      </c>
      <c r="AV392" s="13" t="s">
        <v>141</v>
      </c>
      <c r="AW392" s="13" t="s">
        <v>42</v>
      </c>
      <c r="AX392" s="13" t="s">
        <v>86</v>
      </c>
      <c r="AY392" s="230" t="s">
        <v>132</v>
      </c>
    </row>
    <row r="393" s="2" customFormat="1" ht="24.15" customHeight="1">
      <c r="A393" s="40"/>
      <c r="B393" s="41"/>
      <c r="C393" s="201" t="s">
        <v>754</v>
      </c>
      <c r="D393" s="201" t="s">
        <v>135</v>
      </c>
      <c r="E393" s="202" t="s">
        <v>755</v>
      </c>
      <c r="F393" s="203" t="s">
        <v>756</v>
      </c>
      <c r="G393" s="204" t="s">
        <v>237</v>
      </c>
      <c r="H393" s="205">
        <v>120</v>
      </c>
      <c r="I393" s="206"/>
      <c r="J393" s="207">
        <f>ROUND(I393*H393,2)</f>
        <v>0</v>
      </c>
      <c r="K393" s="203" t="s">
        <v>139</v>
      </c>
      <c r="L393" s="46"/>
      <c r="M393" s="208" t="s">
        <v>41</v>
      </c>
      <c r="N393" s="209" t="s">
        <v>53</v>
      </c>
      <c r="O393" s="86"/>
      <c r="P393" s="210">
        <f>O393*H393</f>
        <v>0</v>
      </c>
      <c r="Q393" s="210">
        <v>0</v>
      </c>
      <c r="R393" s="210">
        <f>Q393*H393</f>
        <v>0</v>
      </c>
      <c r="S393" s="210">
        <v>0</v>
      </c>
      <c r="T393" s="211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2" t="s">
        <v>220</v>
      </c>
      <c r="AT393" s="212" t="s">
        <v>135</v>
      </c>
      <c r="AU393" s="212" t="s">
        <v>141</v>
      </c>
      <c r="AY393" s="18" t="s">
        <v>132</v>
      </c>
      <c r="BE393" s="213">
        <f>IF(N393="základní",J393,0)</f>
        <v>0</v>
      </c>
      <c r="BF393" s="213">
        <f>IF(N393="snížená",J393,0)</f>
        <v>0</v>
      </c>
      <c r="BG393" s="213">
        <f>IF(N393="zákl. přenesená",J393,0)</f>
        <v>0</v>
      </c>
      <c r="BH393" s="213">
        <f>IF(N393="sníž. přenesená",J393,0)</f>
        <v>0</v>
      </c>
      <c r="BI393" s="213">
        <f>IF(N393="nulová",J393,0)</f>
        <v>0</v>
      </c>
      <c r="BJ393" s="18" t="s">
        <v>141</v>
      </c>
      <c r="BK393" s="213">
        <f>ROUND(I393*H393,2)</f>
        <v>0</v>
      </c>
      <c r="BL393" s="18" t="s">
        <v>220</v>
      </c>
      <c r="BM393" s="212" t="s">
        <v>757</v>
      </c>
    </row>
    <row r="394" s="2" customFormat="1">
      <c r="A394" s="40"/>
      <c r="B394" s="41"/>
      <c r="C394" s="42"/>
      <c r="D394" s="214" t="s">
        <v>143</v>
      </c>
      <c r="E394" s="42"/>
      <c r="F394" s="215" t="s">
        <v>758</v>
      </c>
      <c r="G394" s="42"/>
      <c r="H394" s="42"/>
      <c r="I394" s="216"/>
      <c r="J394" s="42"/>
      <c r="K394" s="42"/>
      <c r="L394" s="46"/>
      <c r="M394" s="217"/>
      <c r="N394" s="218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8" t="s">
        <v>143</v>
      </c>
      <c r="AU394" s="18" t="s">
        <v>141</v>
      </c>
    </row>
    <row r="395" s="2" customFormat="1" ht="16.5" customHeight="1">
      <c r="A395" s="40"/>
      <c r="B395" s="41"/>
      <c r="C395" s="242" t="s">
        <v>759</v>
      </c>
      <c r="D395" s="242" t="s">
        <v>240</v>
      </c>
      <c r="E395" s="243" t="s">
        <v>760</v>
      </c>
      <c r="F395" s="244" t="s">
        <v>761</v>
      </c>
      <c r="G395" s="245" t="s">
        <v>237</v>
      </c>
      <c r="H395" s="246">
        <v>126</v>
      </c>
      <c r="I395" s="247"/>
      <c r="J395" s="248">
        <f>ROUND(I395*H395,2)</f>
        <v>0</v>
      </c>
      <c r="K395" s="244" t="s">
        <v>139</v>
      </c>
      <c r="L395" s="249"/>
      <c r="M395" s="250" t="s">
        <v>41</v>
      </c>
      <c r="N395" s="251" t="s">
        <v>53</v>
      </c>
      <c r="O395" s="86"/>
      <c r="P395" s="210">
        <f>O395*H395</f>
        <v>0</v>
      </c>
      <c r="Q395" s="210">
        <v>0</v>
      </c>
      <c r="R395" s="210">
        <f>Q395*H395</f>
        <v>0</v>
      </c>
      <c r="S395" s="210">
        <v>0</v>
      </c>
      <c r="T395" s="211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2" t="s">
        <v>243</v>
      </c>
      <c r="AT395" s="212" t="s">
        <v>240</v>
      </c>
      <c r="AU395" s="212" t="s">
        <v>141</v>
      </c>
      <c r="AY395" s="18" t="s">
        <v>132</v>
      </c>
      <c r="BE395" s="213">
        <f>IF(N395="základní",J395,0)</f>
        <v>0</v>
      </c>
      <c r="BF395" s="213">
        <f>IF(N395="snížená",J395,0)</f>
        <v>0</v>
      </c>
      <c r="BG395" s="213">
        <f>IF(N395="zákl. přenesená",J395,0)</f>
        <v>0</v>
      </c>
      <c r="BH395" s="213">
        <f>IF(N395="sníž. přenesená",J395,0)</f>
        <v>0</v>
      </c>
      <c r="BI395" s="213">
        <f>IF(N395="nulová",J395,0)</f>
        <v>0</v>
      </c>
      <c r="BJ395" s="18" t="s">
        <v>141</v>
      </c>
      <c r="BK395" s="213">
        <f>ROUND(I395*H395,2)</f>
        <v>0</v>
      </c>
      <c r="BL395" s="18" t="s">
        <v>220</v>
      </c>
      <c r="BM395" s="212" t="s">
        <v>762</v>
      </c>
    </row>
    <row r="396" s="13" customFormat="1">
      <c r="A396" s="13"/>
      <c r="B396" s="219"/>
      <c r="C396" s="220"/>
      <c r="D396" s="221" t="s">
        <v>145</v>
      </c>
      <c r="E396" s="220"/>
      <c r="F396" s="223" t="s">
        <v>763</v>
      </c>
      <c r="G396" s="220"/>
      <c r="H396" s="224">
        <v>126</v>
      </c>
      <c r="I396" s="225"/>
      <c r="J396" s="220"/>
      <c r="K396" s="220"/>
      <c r="L396" s="226"/>
      <c r="M396" s="227"/>
      <c r="N396" s="228"/>
      <c r="O396" s="228"/>
      <c r="P396" s="228"/>
      <c r="Q396" s="228"/>
      <c r="R396" s="228"/>
      <c r="S396" s="228"/>
      <c r="T396" s="229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0" t="s">
        <v>145</v>
      </c>
      <c r="AU396" s="230" t="s">
        <v>141</v>
      </c>
      <c r="AV396" s="13" t="s">
        <v>141</v>
      </c>
      <c r="AW396" s="13" t="s">
        <v>4</v>
      </c>
      <c r="AX396" s="13" t="s">
        <v>86</v>
      </c>
      <c r="AY396" s="230" t="s">
        <v>132</v>
      </c>
    </row>
    <row r="397" s="2" customFormat="1" ht="16.5" customHeight="1">
      <c r="A397" s="40"/>
      <c r="B397" s="41"/>
      <c r="C397" s="201" t="s">
        <v>764</v>
      </c>
      <c r="D397" s="201" t="s">
        <v>135</v>
      </c>
      <c r="E397" s="202" t="s">
        <v>765</v>
      </c>
      <c r="F397" s="203" t="s">
        <v>766</v>
      </c>
      <c r="G397" s="204" t="s">
        <v>138</v>
      </c>
      <c r="H397" s="205">
        <v>298.91000000000003</v>
      </c>
      <c r="I397" s="206"/>
      <c r="J397" s="207">
        <f>ROUND(I397*H397,2)</f>
        <v>0</v>
      </c>
      <c r="K397" s="203" t="s">
        <v>139</v>
      </c>
      <c r="L397" s="46"/>
      <c r="M397" s="208" t="s">
        <v>41</v>
      </c>
      <c r="N397" s="209" t="s">
        <v>53</v>
      </c>
      <c r="O397" s="86"/>
      <c r="P397" s="210">
        <f>O397*H397</f>
        <v>0</v>
      </c>
      <c r="Q397" s="210">
        <v>0.00021000000000000001</v>
      </c>
      <c r="R397" s="210">
        <f>Q397*H397</f>
        <v>0.06277110000000001</v>
      </c>
      <c r="S397" s="210">
        <v>0</v>
      </c>
      <c r="T397" s="211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2" t="s">
        <v>220</v>
      </c>
      <c r="AT397" s="212" t="s">
        <v>135</v>
      </c>
      <c r="AU397" s="212" t="s">
        <v>141</v>
      </c>
      <c r="AY397" s="18" t="s">
        <v>132</v>
      </c>
      <c r="BE397" s="213">
        <f>IF(N397="základní",J397,0)</f>
        <v>0</v>
      </c>
      <c r="BF397" s="213">
        <f>IF(N397="snížená",J397,0)</f>
        <v>0</v>
      </c>
      <c r="BG397" s="213">
        <f>IF(N397="zákl. přenesená",J397,0)</f>
        <v>0</v>
      </c>
      <c r="BH397" s="213">
        <f>IF(N397="sníž. přenesená",J397,0)</f>
        <v>0</v>
      </c>
      <c r="BI397" s="213">
        <f>IF(N397="nulová",J397,0)</f>
        <v>0</v>
      </c>
      <c r="BJ397" s="18" t="s">
        <v>141</v>
      </c>
      <c r="BK397" s="213">
        <f>ROUND(I397*H397,2)</f>
        <v>0</v>
      </c>
      <c r="BL397" s="18" t="s">
        <v>220</v>
      </c>
      <c r="BM397" s="212" t="s">
        <v>767</v>
      </c>
    </row>
    <row r="398" s="2" customFormat="1">
      <c r="A398" s="40"/>
      <c r="B398" s="41"/>
      <c r="C398" s="42"/>
      <c r="D398" s="214" t="s">
        <v>143</v>
      </c>
      <c r="E398" s="42"/>
      <c r="F398" s="215" t="s">
        <v>768</v>
      </c>
      <c r="G398" s="42"/>
      <c r="H398" s="42"/>
      <c r="I398" s="216"/>
      <c r="J398" s="42"/>
      <c r="K398" s="42"/>
      <c r="L398" s="46"/>
      <c r="M398" s="217"/>
      <c r="N398" s="218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8" t="s">
        <v>143</v>
      </c>
      <c r="AU398" s="18" t="s">
        <v>141</v>
      </c>
    </row>
    <row r="399" s="13" customFormat="1">
      <c r="A399" s="13"/>
      <c r="B399" s="219"/>
      <c r="C399" s="220"/>
      <c r="D399" s="221" t="s">
        <v>145</v>
      </c>
      <c r="E399" s="222" t="s">
        <v>41</v>
      </c>
      <c r="F399" s="223" t="s">
        <v>153</v>
      </c>
      <c r="G399" s="220"/>
      <c r="H399" s="224">
        <v>9.5600000000000005</v>
      </c>
      <c r="I399" s="225"/>
      <c r="J399" s="220"/>
      <c r="K399" s="220"/>
      <c r="L399" s="226"/>
      <c r="M399" s="227"/>
      <c r="N399" s="228"/>
      <c r="O399" s="228"/>
      <c r="P399" s="228"/>
      <c r="Q399" s="228"/>
      <c r="R399" s="228"/>
      <c r="S399" s="228"/>
      <c r="T399" s="22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0" t="s">
        <v>145</v>
      </c>
      <c r="AU399" s="230" t="s">
        <v>141</v>
      </c>
      <c r="AV399" s="13" t="s">
        <v>141</v>
      </c>
      <c r="AW399" s="13" t="s">
        <v>42</v>
      </c>
      <c r="AX399" s="13" t="s">
        <v>81</v>
      </c>
      <c r="AY399" s="230" t="s">
        <v>132</v>
      </c>
    </row>
    <row r="400" s="13" customFormat="1">
      <c r="A400" s="13"/>
      <c r="B400" s="219"/>
      <c r="C400" s="220"/>
      <c r="D400" s="221" t="s">
        <v>145</v>
      </c>
      <c r="E400" s="222" t="s">
        <v>41</v>
      </c>
      <c r="F400" s="223" t="s">
        <v>154</v>
      </c>
      <c r="G400" s="220"/>
      <c r="H400" s="224">
        <v>28.449999999999999</v>
      </c>
      <c r="I400" s="225"/>
      <c r="J400" s="220"/>
      <c r="K400" s="220"/>
      <c r="L400" s="226"/>
      <c r="M400" s="227"/>
      <c r="N400" s="228"/>
      <c r="O400" s="228"/>
      <c r="P400" s="228"/>
      <c r="Q400" s="228"/>
      <c r="R400" s="228"/>
      <c r="S400" s="228"/>
      <c r="T400" s="22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0" t="s">
        <v>145</v>
      </c>
      <c r="AU400" s="230" t="s">
        <v>141</v>
      </c>
      <c r="AV400" s="13" t="s">
        <v>141</v>
      </c>
      <c r="AW400" s="13" t="s">
        <v>42</v>
      </c>
      <c r="AX400" s="13" t="s">
        <v>81</v>
      </c>
      <c r="AY400" s="230" t="s">
        <v>132</v>
      </c>
    </row>
    <row r="401" s="13" customFormat="1">
      <c r="A401" s="13"/>
      <c r="B401" s="219"/>
      <c r="C401" s="220"/>
      <c r="D401" s="221" t="s">
        <v>145</v>
      </c>
      <c r="E401" s="222" t="s">
        <v>41</v>
      </c>
      <c r="F401" s="223" t="s">
        <v>155</v>
      </c>
      <c r="G401" s="220"/>
      <c r="H401" s="224">
        <v>24.289999999999999</v>
      </c>
      <c r="I401" s="225"/>
      <c r="J401" s="220"/>
      <c r="K401" s="220"/>
      <c r="L401" s="226"/>
      <c r="M401" s="227"/>
      <c r="N401" s="228"/>
      <c r="O401" s="228"/>
      <c r="P401" s="228"/>
      <c r="Q401" s="228"/>
      <c r="R401" s="228"/>
      <c r="S401" s="228"/>
      <c r="T401" s="22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0" t="s">
        <v>145</v>
      </c>
      <c r="AU401" s="230" t="s">
        <v>141</v>
      </c>
      <c r="AV401" s="13" t="s">
        <v>141</v>
      </c>
      <c r="AW401" s="13" t="s">
        <v>42</v>
      </c>
      <c r="AX401" s="13" t="s">
        <v>81</v>
      </c>
      <c r="AY401" s="230" t="s">
        <v>132</v>
      </c>
    </row>
    <row r="402" s="13" customFormat="1">
      <c r="A402" s="13"/>
      <c r="B402" s="219"/>
      <c r="C402" s="220"/>
      <c r="D402" s="221" t="s">
        <v>145</v>
      </c>
      <c r="E402" s="222" t="s">
        <v>41</v>
      </c>
      <c r="F402" s="223" t="s">
        <v>156</v>
      </c>
      <c r="G402" s="220"/>
      <c r="H402" s="224">
        <v>14.210000000000001</v>
      </c>
      <c r="I402" s="225"/>
      <c r="J402" s="220"/>
      <c r="K402" s="220"/>
      <c r="L402" s="226"/>
      <c r="M402" s="227"/>
      <c r="N402" s="228"/>
      <c r="O402" s="228"/>
      <c r="P402" s="228"/>
      <c r="Q402" s="228"/>
      <c r="R402" s="228"/>
      <c r="S402" s="228"/>
      <c r="T402" s="22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0" t="s">
        <v>145</v>
      </c>
      <c r="AU402" s="230" t="s">
        <v>141</v>
      </c>
      <c r="AV402" s="13" t="s">
        <v>141</v>
      </c>
      <c r="AW402" s="13" t="s">
        <v>42</v>
      </c>
      <c r="AX402" s="13" t="s">
        <v>81</v>
      </c>
      <c r="AY402" s="230" t="s">
        <v>132</v>
      </c>
    </row>
    <row r="403" s="13" customFormat="1">
      <c r="A403" s="13"/>
      <c r="B403" s="219"/>
      <c r="C403" s="220"/>
      <c r="D403" s="221" t="s">
        <v>145</v>
      </c>
      <c r="E403" s="222" t="s">
        <v>41</v>
      </c>
      <c r="F403" s="223" t="s">
        <v>157</v>
      </c>
      <c r="G403" s="220"/>
      <c r="H403" s="224">
        <v>4.5999999999999996</v>
      </c>
      <c r="I403" s="225"/>
      <c r="J403" s="220"/>
      <c r="K403" s="220"/>
      <c r="L403" s="226"/>
      <c r="M403" s="227"/>
      <c r="N403" s="228"/>
      <c r="O403" s="228"/>
      <c r="P403" s="228"/>
      <c r="Q403" s="228"/>
      <c r="R403" s="228"/>
      <c r="S403" s="228"/>
      <c r="T403" s="22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0" t="s">
        <v>145</v>
      </c>
      <c r="AU403" s="230" t="s">
        <v>141</v>
      </c>
      <c r="AV403" s="13" t="s">
        <v>141</v>
      </c>
      <c r="AW403" s="13" t="s">
        <v>42</v>
      </c>
      <c r="AX403" s="13" t="s">
        <v>81</v>
      </c>
      <c r="AY403" s="230" t="s">
        <v>132</v>
      </c>
    </row>
    <row r="404" s="13" customFormat="1">
      <c r="A404" s="13"/>
      <c r="B404" s="219"/>
      <c r="C404" s="220"/>
      <c r="D404" s="221" t="s">
        <v>145</v>
      </c>
      <c r="E404" s="222" t="s">
        <v>41</v>
      </c>
      <c r="F404" s="223" t="s">
        <v>158</v>
      </c>
      <c r="G404" s="220"/>
      <c r="H404" s="224">
        <v>4.2000000000000002</v>
      </c>
      <c r="I404" s="225"/>
      <c r="J404" s="220"/>
      <c r="K404" s="220"/>
      <c r="L404" s="226"/>
      <c r="M404" s="227"/>
      <c r="N404" s="228"/>
      <c r="O404" s="228"/>
      <c r="P404" s="228"/>
      <c r="Q404" s="228"/>
      <c r="R404" s="228"/>
      <c r="S404" s="228"/>
      <c r="T404" s="22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0" t="s">
        <v>145</v>
      </c>
      <c r="AU404" s="230" t="s">
        <v>141</v>
      </c>
      <c r="AV404" s="13" t="s">
        <v>141</v>
      </c>
      <c r="AW404" s="13" t="s">
        <v>42</v>
      </c>
      <c r="AX404" s="13" t="s">
        <v>81</v>
      </c>
      <c r="AY404" s="230" t="s">
        <v>132</v>
      </c>
    </row>
    <row r="405" s="13" customFormat="1">
      <c r="A405" s="13"/>
      <c r="B405" s="219"/>
      <c r="C405" s="220"/>
      <c r="D405" s="221" t="s">
        <v>145</v>
      </c>
      <c r="E405" s="222" t="s">
        <v>41</v>
      </c>
      <c r="F405" s="223" t="s">
        <v>159</v>
      </c>
      <c r="G405" s="220"/>
      <c r="H405" s="224">
        <v>1.0600000000000001</v>
      </c>
      <c r="I405" s="225"/>
      <c r="J405" s="220"/>
      <c r="K405" s="220"/>
      <c r="L405" s="226"/>
      <c r="M405" s="227"/>
      <c r="N405" s="228"/>
      <c r="O405" s="228"/>
      <c r="P405" s="228"/>
      <c r="Q405" s="228"/>
      <c r="R405" s="228"/>
      <c r="S405" s="228"/>
      <c r="T405" s="22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0" t="s">
        <v>145</v>
      </c>
      <c r="AU405" s="230" t="s">
        <v>141</v>
      </c>
      <c r="AV405" s="13" t="s">
        <v>141</v>
      </c>
      <c r="AW405" s="13" t="s">
        <v>42</v>
      </c>
      <c r="AX405" s="13" t="s">
        <v>81</v>
      </c>
      <c r="AY405" s="230" t="s">
        <v>132</v>
      </c>
    </row>
    <row r="406" s="13" customFormat="1">
      <c r="A406" s="13"/>
      <c r="B406" s="219"/>
      <c r="C406" s="220"/>
      <c r="D406" s="221" t="s">
        <v>145</v>
      </c>
      <c r="E406" s="222" t="s">
        <v>41</v>
      </c>
      <c r="F406" s="223" t="s">
        <v>165</v>
      </c>
      <c r="G406" s="220"/>
      <c r="H406" s="224">
        <v>212.53999999999999</v>
      </c>
      <c r="I406" s="225"/>
      <c r="J406" s="220"/>
      <c r="K406" s="220"/>
      <c r="L406" s="226"/>
      <c r="M406" s="227"/>
      <c r="N406" s="228"/>
      <c r="O406" s="228"/>
      <c r="P406" s="228"/>
      <c r="Q406" s="228"/>
      <c r="R406" s="228"/>
      <c r="S406" s="228"/>
      <c r="T406" s="22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0" t="s">
        <v>145</v>
      </c>
      <c r="AU406" s="230" t="s">
        <v>141</v>
      </c>
      <c r="AV406" s="13" t="s">
        <v>141</v>
      </c>
      <c r="AW406" s="13" t="s">
        <v>42</v>
      </c>
      <c r="AX406" s="13" t="s">
        <v>81</v>
      </c>
      <c r="AY406" s="230" t="s">
        <v>132</v>
      </c>
    </row>
    <row r="407" s="14" customFormat="1">
      <c r="A407" s="14"/>
      <c r="B407" s="231"/>
      <c r="C407" s="232"/>
      <c r="D407" s="221" t="s">
        <v>145</v>
      </c>
      <c r="E407" s="233" t="s">
        <v>41</v>
      </c>
      <c r="F407" s="234" t="s">
        <v>160</v>
      </c>
      <c r="G407" s="232"/>
      <c r="H407" s="235">
        <v>298.91000000000003</v>
      </c>
      <c r="I407" s="236"/>
      <c r="J407" s="232"/>
      <c r="K407" s="232"/>
      <c r="L407" s="237"/>
      <c r="M407" s="238"/>
      <c r="N407" s="239"/>
      <c r="O407" s="239"/>
      <c r="P407" s="239"/>
      <c r="Q407" s="239"/>
      <c r="R407" s="239"/>
      <c r="S407" s="239"/>
      <c r="T407" s="24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1" t="s">
        <v>145</v>
      </c>
      <c r="AU407" s="241" t="s">
        <v>141</v>
      </c>
      <c r="AV407" s="14" t="s">
        <v>140</v>
      </c>
      <c r="AW407" s="14" t="s">
        <v>42</v>
      </c>
      <c r="AX407" s="14" t="s">
        <v>86</v>
      </c>
      <c r="AY407" s="241" t="s">
        <v>132</v>
      </c>
    </row>
    <row r="408" s="2" customFormat="1" ht="24.15" customHeight="1">
      <c r="A408" s="40"/>
      <c r="B408" s="41"/>
      <c r="C408" s="201" t="s">
        <v>769</v>
      </c>
      <c r="D408" s="201" t="s">
        <v>135</v>
      </c>
      <c r="E408" s="202" t="s">
        <v>770</v>
      </c>
      <c r="F408" s="203" t="s">
        <v>771</v>
      </c>
      <c r="G408" s="204" t="s">
        <v>138</v>
      </c>
      <c r="H408" s="205">
        <v>298.91000000000003</v>
      </c>
      <c r="I408" s="206"/>
      <c r="J408" s="207">
        <f>ROUND(I408*H408,2)</f>
        <v>0</v>
      </c>
      <c r="K408" s="203" t="s">
        <v>139</v>
      </c>
      <c r="L408" s="46"/>
      <c r="M408" s="208" t="s">
        <v>41</v>
      </c>
      <c r="N408" s="209" t="s">
        <v>53</v>
      </c>
      <c r="O408" s="86"/>
      <c r="P408" s="210">
        <f>O408*H408</f>
        <v>0</v>
      </c>
      <c r="Q408" s="210">
        <v>0.00029999999999999997</v>
      </c>
      <c r="R408" s="210">
        <f>Q408*H408</f>
        <v>0.089673000000000003</v>
      </c>
      <c r="S408" s="210">
        <v>0</v>
      </c>
      <c r="T408" s="211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2" t="s">
        <v>220</v>
      </c>
      <c r="AT408" s="212" t="s">
        <v>135</v>
      </c>
      <c r="AU408" s="212" t="s">
        <v>141</v>
      </c>
      <c r="AY408" s="18" t="s">
        <v>132</v>
      </c>
      <c r="BE408" s="213">
        <f>IF(N408="základní",J408,0)</f>
        <v>0</v>
      </c>
      <c r="BF408" s="213">
        <f>IF(N408="snížená",J408,0)</f>
        <v>0</v>
      </c>
      <c r="BG408" s="213">
        <f>IF(N408="zákl. přenesená",J408,0)</f>
        <v>0</v>
      </c>
      <c r="BH408" s="213">
        <f>IF(N408="sníž. přenesená",J408,0)</f>
        <v>0</v>
      </c>
      <c r="BI408" s="213">
        <f>IF(N408="nulová",J408,0)</f>
        <v>0</v>
      </c>
      <c r="BJ408" s="18" t="s">
        <v>141</v>
      </c>
      <c r="BK408" s="213">
        <f>ROUND(I408*H408,2)</f>
        <v>0</v>
      </c>
      <c r="BL408" s="18" t="s">
        <v>220</v>
      </c>
      <c r="BM408" s="212" t="s">
        <v>772</v>
      </c>
    </row>
    <row r="409" s="2" customFormat="1">
      <c r="A409" s="40"/>
      <c r="B409" s="41"/>
      <c r="C409" s="42"/>
      <c r="D409" s="214" t="s">
        <v>143</v>
      </c>
      <c r="E409" s="42"/>
      <c r="F409" s="215" t="s">
        <v>773</v>
      </c>
      <c r="G409" s="42"/>
      <c r="H409" s="42"/>
      <c r="I409" s="216"/>
      <c r="J409" s="42"/>
      <c r="K409" s="42"/>
      <c r="L409" s="46"/>
      <c r="M409" s="217"/>
      <c r="N409" s="218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8" t="s">
        <v>143</v>
      </c>
      <c r="AU409" s="18" t="s">
        <v>141</v>
      </c>
    </row>
    <row r="410" s="13" customFormat="1">
      <c r="A410" s="13"/>
      <c r="B410" s="219"/>
      <c r="C410" s="220"/>
      <c r="D410" s="221" t="s">
        <v>145</v>
      </c>
      <c r="E410" s="222" t="s">
        <v>41</v>
      </c>
      <c r="F410" s="223" t="s">
        <v>153</v>
      </c>
      <c r="G410" s="220"/>
      <c r="H410" s="224">
        <v>9.5600000000000005</v>
      </c>
      <c r="I410" s="225"/>
      <c r="J410" s="220"/>
      <c r="K410" s="220"/>
      <c r="L410" s="226"/>
      <c r="M410" s="227"/>
      <c r="N410" s="228"/>
      <c r="O410" s="228"/>
      <c r="P410" s="228"/>
      <c r="Q410" s="228"/>
      <c r="R410" s="228"/>
      <c r="S410" s="228"/>
      <c r="T410" s="22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0" t="s">
        <v>145</v>
      </c>
      <c r="AU410" s="230" t="s">
        <v>141</v>
      </c>
      <c r="AV410" s="13" t="s">
        <v>141</v>
      </c>
      <c r="AW410" s="13" t="s">
        <v>42</v>
      </c>
      <c r="AX410" s="13" t="s">
        <v>81</v>
      </c>
      <c r="AY410" s="230" t="s">
        <v>132</v>
      </c>
    </row>
    <row r="411" s="13" customFormat="1">
      <c r="A411" s="13"/>
      <c r="B411" s="219"/>
      <c r="C411" s="220"/>
      <c r="D411" s="221" t="s">
        <v>145</v>
      </c>
      <c r="E411" s="222" t="s">
        <v>41</v>
      </c>
      <c r="F411" s="223" t="s">
        <v>154</v>
      </c>
      <c r="G411" s="220"/>
      <c r="H411" s="224">
        <v>28.449999999999999</v>
      </c>
      <c r="I411" s="225"/>
      <c r="J411" s="220"/>
      <c r="K411" s="220"/>
      <c r="L411" s="226"/>
      <c r="M411" s="227"/>
      <c r="N411" s="228"/>
      <c r="O411" s="228"/>
      <c r="P411" s="228"/>
      <c r="Q411" s="228"/>
      <c r="R411" s="228"/>
      <c r="S411" s="228"/>
      <c r="T411" s="22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0" t="s">
        <v>145</v>
      </c>
      <c r="AU411" s="230" t="s">
        <v>141</v>
      </c>
      <c r="AV411" s="13" t="s">
        <v>141</v>
      </c>
      <c r="AW411" s="13" t="s">
        <v>42</v>
      </c>
      <c r="AX411" s="13" t="s">
        <v>81</v>
      </c>
      <c r="AY411" s="230" t="s">
        <v>132</v>
      </c>
    </row>
    <row r="412" s="13" customFormat="1">
      <c r="A412" s="13"/>
      <c r="B412" s="219"/>
      <c r="C412" s="220"/>
      <c r="D412" s="221" t="s">
        <v>145</v>
      </c>
      <c r="E412" s="222" t="s">
        <v>41</v>
      </c>
      <c r="F412" s="223" t="s">
        <v>155</v>
      </c>
      <c r="G412" s="220"/>
      <c r="H412" s="224">
        <v>24.289999999999999</v>
      </c>
      <c r="I412" s="225"/>
      <c r="J412" s="220"/>
      <c r="K412" s="220"/>
      <c r="L412" s="226"/>
      <c r="M412" s="227"/>
      <c r="N412" s="228"/>
      <c r="O412" s="228"/>
      <c r="P412" s="228"/>
      <c r="Q412" s="228"/>
      <c r="R412" s="228"/>
      <c r="S412" s="228"/>
      <c r="T412" s="22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0" t="s">
        <v>145</v>
      </c>
      <c r="AU412" s="230" t="s">
        <v>141</v>
      </c>
      <c r="AV412" s="13" t="s">
        <v>141</v>
      </c>
      <c r="AW412" s="13" t="s">
        <v>42</v>
      </c>
      <c r="AX412" s="13" t="s">
        <v>81</v>
      </c>
      <c r="AY412" s="230" t="s">
        <v>132</v>
      </c>
    </row>
    <row r="413" s="13" customFormat="1">
      <c r="A413" s="13"/>
      <c r="B413" s="219"/>
      <c r="C413" s="220"/>
      <c r="D413" s="221" t="s">
        <v>145</v>
      </c>
      <c r="E413" s="222" t="s">
        <v>41</v>
      </c>
      <c r="F413" s="223" t="s">
        <v>156</v>
      </c>
      <c r="G413" s="220"/>
      <c r="H413" s="224">
        <v>14.210000000000001</v>
      </c>
      <c r="I413" s="225"/>
      <c r="J413" s="220"/>
      <c r="K413" s="220"/>
      <c r="L413" s="226"/>
      <c r="M413" s="227"/>
      <c r="N413" s="228"/>
      <c r="O413" s="228"/>
      <c r="P413" s="228"/>
      <c r="Q413" s="228"/>
      <c r="R413" s="228"/>
      <c r="S413" s="228"/>
      <c r="T413" s="22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0" t="s">
        <v>145</v>
      </c>
      <c r="AU413" s="230" t="s">
        <v>141</v>
      </c>
      <c r="AV413" s="13" t="s">
        <v>141</v>
      </c>
      <c r="AW413" s="13" t="s">
        <v>42</v>
      </c>
      <c r="AX413" s="13" t="s">
        <v>81</v>
      </c>
      <c r="AY413" s="230" t="s">
        <v>132</v>
      </c>
    </row>
    <row r="414" s="13" customFormat="1">
      <c r="A414" s="13"/>
      <c r="B414" s="219"/>
      <c r="C414" s="220"/>
      <c r="D414" s="221" t="s">
        <v>145</v>
      </c>
      <c r="E414" s="222" t="s">
        <v>41</v>
      </c>
      <c r="F414" s="223" t="s">
        <v>157</v>
      </c>
      <c r="G414" s="220"/>
      <c r="H414" s="224">
        <v>4.5999999999999996</v>
      </c>
      <c r="I414" s="225"/>
      <c r="J414" s="220"/>
      <c r="K414" s="220"/>
      <c r="L414" s="226"/>
      <c r="M414" s="227"/>
      <c r="N414" s="228"/>
      <c r="O414" s="228"/>
      <c r="P414" s="228"/>
      <c r="Q414" s="228"/>
      <c r="R414" s="228"/>
      <c r="S414" s="228"/>
      <c r="T414" s="22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0" t="s">
        <v>145</v>
      </c>
      <c r="AU414" s="230" t="s">
        <v>141</v>
      </c>
      <c r="AV414" s="13" t="s">
        <v>141</v>
      </c>
      <c r="AW414" s="13" t="s">
        <v>42</v>
      </c>
      <c r="AX414" s="13" t="s">
        <v>81</v>
      </c>
      <c r="AY414" s="230" t="s">
        <v>132</v>
      </c>
    </row>
    <row r="415" s="13" customFormat="1">
      <c r="A415" s="13"/>
      <c r="B415" s="219"/>
      <c r="C415" s="220"/>
      <c r="D415" s="221" t="s">
        <v>145</v>
      </c>
      <c r="E415" s="222" t="s">
        <v>41</v>
      </c>
      <c r="F415" s="223" t="s">
        <v>158</v>
      </c>
      <c r="G415" s="220"/>
      <c r="H415" s="224">
        <v>4.2000000000000002</v>
      </c>
      <c r="I415" s="225"/>
      <c r="J415" s="220"/>
      <c r="K415" s="220"/>
      <c r="L415" s="226"/>
      <c r="M415" s="227"/>
      <c r="N415" s="228"/>
      <c r="O415" s="228"/>
      <c r="P415" s="228"/>
      <c r="Q415" s="228"/>
      <c r="R415" s="228"/>
      <c r="S415" s="228"/>
      <c r="T415" s="229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0" t="s">
        <v>145</v>
      </c>
      <c r="AU415" s="230" t="s">
        <v>141</v>
      </c>
      <c r="AV415" s="13" t="s">
        <v>141</v>
      </c>
      <c r="AW415" s="13" t="s">
        <v>42</v>
      </c>
      <c r="AX415" s="13" t="s">
        <v>81</v>
      </c>
      <c r="AY415" s="230" t="s">
        <v>132</v>
      </c>
    </row>
    <row r="416" s="13" customFormat="1">
      <c r="A416" s="13"/>
      <c r="B416" s="219"/>
      <c r="C416" s="220"/>
      <c r="D416" s="221" t="s">
        <v>145</v>
      </c>
      <c r="E416" s="222" t="s">
        <v>41</v>
      </c>
      <c r="F416" s="223" t="s">
        <v>159</v>
      </c>
      <c r="G416" s="220"/>
      <c r="H416" s="224">
        <v>1.0600000000000001</v>
      </c>
      <c r="I416" s="225"/>
      <c r="J416" s="220"/>
      <c r="K416" s="220"/>
      <c r="L416" s="226"/>
      <c r="M416" s="227"/>
      <c r="N416" s="228"/>
      <c r="O416" s="228"/>
      <c r="P416" s="228"/>
      <c r="Q416" s="228"/>
      <c r="R416" s="228"/>
      <c r="S416" s="228"/>
      <c r="T416" s="22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0" t="s">
        <v>145</v>
      </c>
      <c r="AU416" s="230" t="s">
        <v>141</v>
      </c>
      <c r="AV416" s="13" t="s">
        <v>141</v>
      </c>
      <c r="AW416" s="13" t="s">
        <v>42</v>
      </c>
      <c r="AX416" s="13" t="s">
        <v>81</v>
      </c>
      <c r="AY416" s="230" t="s">
        <v>132</v>
      </c>
    </row>
    <row r="417" s="13" customFormat="1">
      <c r="A417" s="13"/>
      <c r="B417" s="219"/>
      <c r="C417" s="220"/>
      <c r="D417" s="221" t="s">
        <v>145</v>
      </c>
      <c r="E417" s="222" t="s">
        <v>41</v>
      </c>
      <c r="F417" s="223" t="s">
        <v>165</v>
      </c>
      <c r="G417" s="220"/>
      <c r="H417" s="224">
        <v>212.53999999999999</v>
      </c>
      <c r="I417" s="225"/>
      <c r="J417" s="220"/>
      <c r="K417" s="220"/>
      <c r="L417" s="226"/>
      <c r="M417" s="227"/>
      <c r="N417" s="228"/>
      <c r="O417" s="228"/>
      <c r="P417" s="228"/>
      <c r="Q417" s="228"/>
      <c r="R417" s="228"/>
      <c r="S417" s="228"/>
      <c r="T417" s="22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0" t="s">
        <v>145</v>
      </c>
      <c r="AU417" s="230" t="s">
        <v>141</v>
      </c>
      <c r="AV417" s="13" t="s">
        <v>141</v>
      </c>
      <c r="AW417" s="13" t="s">
        <v>42</v>
      </c>
      <c r="AX417" s="13" t="s">
        <v>81</v>
      </c>
      <c r="AY417" s="230" t="s">
        <v>132</v>
      </c>
    </row>
    <row r="418" s="14" customFormat="1">
      <c r="A418" s="14"/>
      <c r="B418" s="231"/>
      <c r="C418" s="232"/>
      <c r="D418" s="221" t="s">
        <v>145</v>
      </c>
      <c r="E418" s="233" t="s">
        <v>41</v>
      </c>
      <c r="F418" s="234" t="s">
        <v>160</v>
      </c>
      <c r="G418" s="232"/>
      <c r="H418" s="235">
        <v>298.91000000000003</v>
      </c>
      <c r="I418" s="236"/>
      <c r="J418" s="232"/>
      <c r="K418" s="232"/>
      <c r="L418" s="237"/>
      <c r="M418" s="238"/>
      <c r="N418" s="239"/>
      <c r="O418" s="239"/>
      <c r="P418" s="239"/>
      <c r="Q418" s="239"/>
      <c r="R418" s="239"/>
      <c r="S418" s="239"/>
      <c r="T418" s="24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1" t="s">
        <v>145</v>
      </c>
      <c r="AU418" s="241" t="s">
        <v>141</v>
      </c>
      <c r="AV418" s="14" t="s">
        <v>140</v>
      </c>
      <c r="AW418" s="14" t="s">
        <v>42</v>
      </c>
      <c r="AX418" s="14" t="s">
        <v>86</v>
      </c>
      <c r="AY418" s="241" t="s">
        <v>132</v>
      </c>
    </row>
    <row r="419" s="12" customFormat="1" ht="25.92" customHeight="1">
      <c r="A419" s="12"/>
      <c r="B419" s="185"/>
      <c r="C419" s="186"/>
      <c r="D419" s="187" t="s">
        <v>80</v>
      </c>
      <c r="E419" s="188" t="s">
        <v>240</v>
      </c>
      <c r="F419" s="188" t="s">
        <v>774</v>
      </c>
      <c r="G419" s="186"/>
      <c r="H419" s="186"/>
      <c r="I419" s="189"/>
      <c r="J419" s="190">
        <f>BK419</f>
        <v>0</v>
      </c>
      <c r="K419" s="186"/>
      <c r="L419" s="191"/>
      <c r="M419" s="192"/>
      <c r="N419" s="193"/>
      <c r="O419" s="193"/>
      <c r="P419" s="194">
        <f>P420</f>
        <v>0</v>
      </c>
      <c r="Q419" s="193"/>
      <c r="R419" s="194">
        <f>R420</f>
        <v>0</v>
      </c>
      <c r="S419" s="193"/>
      <c r="T419" s="195">
        <f>T420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196" t="s">
        <v>133</v>
      </c>
      <c r="AT419" s="197" t="s">
        <v>80</v>
      </c>
      <c r="AU419" s="197" t="s">
        <v>81</v>
      </c>
      <c r="AY419" s="196" t="s">
        <v>132</v>
      </c>
      <c r="BK419" s="198">
        <f>BK420</f>
        <v>0</v>
      </c>
    </row>
    <row r="420" s="12" customFormat="1" ht="22.8" customHeight="1">
      <c r="A420" s="12"/>
      <c r="B420" s="185"/>
      <c r="C420" s="186"/>
      <c r="D420" s="187" t="s">
        <v>80</v>
      </c>
      <c r="E420" s="199" t="s">
        <v>775</v>
      </c>
      <c r="F420" s="199" t="s">
        <v>776</v>
      </c>
      <c r="G420" s="186"/>
      <c r="H420" s="186"/>
      <c r="I420" s="189"/>
      <c r="J420" s="200">
        <f>BK420</f>
        <v>0</v>
      </c>
      <c r="K420" s="186"/>
      <c r="L420" s="191"/>
      <c r="M420" s="192"/>
      <c r="N420" s="193"/>
      <c r="O420" s="193"/>
      <c r="P420" s="194">
        <f>SUM(P421:P422)</f>
        <v>0</v>
      </c>
      <c r="Q420" s="193"/>
      <c r="R420" s="194">
        <f>SUM(R421:R422)</f>
        <v>0</v>
      </c>
      <c r="S420" s="193"/>
      <c r="T420" s="195">
        <f>SUM(T421:T422)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96" t="s">
        <v>133</v>
      </c>
      <c r="AT420" s="197" t="s">
        <v>80</v>
      </c>
      <c r="AU420" s="197" t="s">
        <v>86</v>
      </c>
      <c r="AY420" s="196" t="s">
        <v>132</v>
      </c>
      <c r="BK420" s="198">
        <f>SUM(BK421:BK422)</f>
        <v>0</v>
      </c>
    </row>
    <row r="421" s="2" customFormat="1" ht="16.5" customHeight="1">
      <c r="A421" s="40"/>
      <c r="B421" s="41"/>
      <c r="C421" s="201" t="s">
        <v>777</v>
      </c>
      <c r="D421" s="201" t="s">
        <v>135</v>
      </c>
      <c r="E421" s="202" t="s">
        <v>778</v>
      </c>
      <c r="F421" s="203" t="s">
        <v>779</v>
      </c>
      <c r="G421" s="204" t="s">
        <v>219</v>
      </c>
      <c r="H421" s="205">
        <v>1</v>
      </c>
      <c r="I421" s="206"/>
      <c r="J421" s="207">
        <f>ROUND(I421*H421,2)</f>
        <v>0</v>
      </c>
      <c r="K421" s="203" t="s">
        <v>139</v>
      </c>
      <c r="L421" s="46"/>
      <c r="M421" s="208" t="s">
        <v>41</v>
      </c>
      <c r="N421" s="209" t="s">
        <v>53</v>
      </c>
      <c r="O421" s="86"/>
      <c r="P421" s="210">
        <f>O421*H421</f>
        <v>0</v>
      </c>
      <c r="Q421" s="210">
        <v>0</v>
      </c>
      <c r="R421" s="210">
        <f>Q421*H421</f>
        <v>0</v>
      </c>
      <c r="S421" s="210">
        <v>0</v>
      </c>
      <c r="T421" s="211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2" t="s">
        <v>492</v>
      </c>
      <c r="AT421" s="212" t="s">
        <v>135</v>
      </c>
      <c r="AU421" s="212" t="s">
        <v>141</v>
      </c>
      <c r="AY421" s="18" t="s">
        <v>132</v>
      </c>
      <c r="BE421" s="213">
        <f>IF(N421="základní",J421,0)</f>
        <v>0</v>
      </c>
      <c r="BF421" s="213">
        <f>IF(N421="snížená",J421,0)</f>
        <v>0</v>
      </c>
      <c r="BG421" s="213">
        <f>IF(N421="zákl. přenesená",J421,0)</f>
        <v>0</v>
      </c>
      <c r="BH421" s="213">
        <f>IF(N421="sníž. přenesená",J421,0)</f>
        <v>0</v>
      </c>
      <c r="BI421" s="213">
        <f>IF(N421="nulová",J421,0)</f>
        <v>0</v>
      </c>
      <c r="BJ421" s="18" t="s">
        <v>141</v>
      </c>
      <c r="BK421" s="213">
        <f>ROUND(I421*H421,2)</f>
        <v>0</v>
      </c>
      <c r="BL421" s="18" t="s">
        <v>492</v>
      </c>
      <c r="BM421" s="212" t="s">
        <v>780</v>
      </c>
    </row>
    <row r="422" s="2" customFormat="1">
      <c r="A422" s="40"/>
      <c r="B422" s="41"/>
      <c r="C422" s="42"/>
      <c r="D422" s="214" t="s">
        <v>143</v>
      </c>
      <c r="E422" s="42"/>
      <c r="F422" s="215" t="s">
        <v>781</v>
      </c>
      <c r="G422" s="42"/>
      <c r="H422" s="42"/>
      <c r="I422" s="216"/>
      <c r="J422" s="42"/>
      <c r="K422" s="42"/>
      <c r="L422" s="46"/>
      <c r="M422" s="253"/>
      <c r="N422" s="254"/>
      <c r="O422" s="255"/>
      <c r="P422" s="255"/>
      <c r="Q422" s="255"/>
      <c r="R422" s="255"/>
      <c r="S422" s="255"/>
      <c r="T422" s="256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8" t="s">
        <v>143</v>
      </c>
      <c r="AU422" s="18" t="s">
        <v>141</v>
      </c>
    </row>
    <row r="423" s="2" customFormat="1" ht="6.96" customHeight="1">
      <c r="A423" s="40"/>
      <c r="B423" s="61"/>
      <c r="C423" s="62"/>
      <c r="D423" s="62"/>
      <c r="E423" s="62"/>
      <c r="F423" s="62"/>
      <c r="G423" s="62"/>
      <c r="H423" s="62"/>
      <c r="I423" s="62"/>
      <c r="J423" s="62"/>
      <c r="K423" s="62"/>
      <c r="L423" s="46"/>
      <c r="M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</row>
  </sheetData>
  <sheetProtection sheet="1" autoFilter="0" formatColumns="0" formatRows="0" objects="1" scenarios="1" spinCount="100000" saltValue="Zp2ebHiJtt8dl4Y0/zrCLKbaUhyhjPore7RCcAW+071RpJw8Y78aOg4JfTYO9sOzEJhTYdVejzLC6VCNNMSdmw==" hashValue="6w+mhuhIKkSnmBpxdBfQzdU0B8Mb05SDjm9U94lRn2Bca0XUdCzzZK2PjVTUqNc3+DHqGAK5EahU9MFRAydLKg==" algorithmName="SHA-512" password="CC35"/>
  <autoFilter ref="C96:K422"/>
  <mergeCells count="6">
    <mergeCell ref="E7:H7"/>
    <mergeCell ref="E16:H16"/>
    <mergeCell ref="E25:H25"/>
    <mergeCell ref="E46:H46"/>
    <mergeCell ref="E89:H89"/>
    <mergeCell ref="L2:V2"/>
  </mergeCells>
  <hyperlinks>
    <hyperlink ref="F101" r:id="rId1" display="https://podminky.urs.cz/item/CS_URS_2025_01/340271045"/>
    <hyperlink ref="F105" r:id="rId2" display="https://podminky.urs.cz/item/CS_URS_2025_01/611325417"/>
    <hyperlink ref="F115" r:id="rId3" display="https://podminky.urs.cz/item/CS_URS_2025_01/612325417"/>
    <hyperlink ref="F118" r:id="rId4" display="https://podminky.urs.cz/item/CS_URS_2025_01/631312141"/>
    <hyperlink ref="F122" r:id="rId5" display="https://podminky.urs.cz/item/CS_URS_2024_02/949101111"/>
    <hyperlink ref="F125" r:id="rId6" display="https://podminky.urs.cz/item/CS_URS_2024_02/997013001"/>
    <hyperlink ref="F127" r:id="rId7" display="https://podminky.urs.cz/item/CS_URS_2024_02/997013111"/>
    <hyperlink ref="F129" r:id="rId8" display="https://podminky.urs.cz/item/CS_URS_2024_02/997013501"/>
    <hyperlink ref="F131" r:id="rId9" display="https://podminky.urs.cz/item/CS_URS_2024_02/997013509"/>
    <hyperlink ref="F133" r:id="rId10" display="https://podminky.urs.cz/item/CS_URS_2024_02/997013871"/>
    <hyperlink ref="F136" r:id="rId11" display="https://podminky.urs.cz/item/CS_URS_2025_01/998011002"/>
    <hyperlink ref="F141" r:id="rId12" display="https://podminky.urs.cz/item/CS_URS_2024_02/721910912"/>
    <hyperlink ref="F143" r:id="rId13" display="https://podminky.urs.cz/item/CS_URS_2025_01/998721102"/>
    <hyperlink ref="F146" r:id="rId14" display="https://podminky.urs.cz/item/CS_URS_2025_01/722174912"/>
    <hyperlink ref="F150" r:id="rId15" display="https://podminky.urs.cz/item/CS_URS_2025_01/722190901"/>
    <hyperlink ref="F152" r:id="rId16" display="https://podminky.urs.cz/item/CS_URS_2025_01/722249121"/>
    <hyperlink ref="F154" r:id="rId17" display="https://podminky.urs.cz/item/CS_URS_2025_01/722249122"/>
    <hyperlink ref="F158" r:id="rId18" display="https://podminky.urs.cz/item/CS_URS_2025_01/998722102"/>
    <hyperlink ref="F161" r:id="rId19" display="https://podminky.urs.cz/item/CS_URS_2024_02/725110811"/>
    <hyperlink ref="F163" r:id="rId20" display="https://podminky.urs.cz/item/CS_URS_2024_02/725112002"/>
    <hyperlink ref="F165" r:id="rId21" display="https://podminky.urs.cz/item/CS_URS_2024_02/725210821"/>
    <hyperlink ref="F167" r:id="rId22" display="https://podminky.urs.cz/item/CS_URS_2024_02/725211604"/>
    <hyperlink ref="F169" r:id="rId23" display="https://podminky.urs.cz/item/CS_URS_2025_01/725211701"/>
    <hyperlink ref="F171" r:id="rId24" display="https://podminky.urs.cz/item/CS_URS_2025_01/725220842"/>
    <hyperlink ref="F173" r:id="rId25" display="https://podminky.urs.cz/item/CS_URS_2024_02/725222116"/>
    <hyperlink ref="F175" r:id="rId26" display="https://podminky.urs.cz/item/CS_URS_2024_02/725530823"/>
    <hyperlink ref="F177" r:id="rId27" display="https://podminky.urs.cz/item/CS_URS_2024_02/725822613"/>
    <hyperlink ref="F179" r:id="rId28" display="https://podminky.urs.cz/item/CS_URS_2024_02/725831312"/>
    <hyperlink ref="F181" r:id="rId29" display="https://podminky.urs.cz/item/CS_URS_2025_01/998725102"/>
    <hyperlink ref="F184" r:id="rId30" display="https://podminky.urs.cz/item/CS_URS_2025_01/731200813"/>
    <hyperlink ref="F188" r:id="rId31" display="https://podminky.urs.cz/item/CS_URS_2025_01/731244302"/>
    <hyperlink ref="F193" r:id="rId32" display="https://podminky.urs.cz/item/CS_URS_2025_01/998731102"/>
    <hyperlink ref="F196" r:id="rId33" display="https://podminky.urs.cz/item/CS_URS_2025_01/733110806"/>
    <hyperlink ref="F198" r:id="rId34" display="https://podminky.urs.cz/item/CS_URS_2025_01/733222302"/>
    <hyperlink ref="F201" r:id="rId35" display="https://podminky.urs.cz/item/CS_URS_2025_01/733291101"/>
    <hyperlink ref="F203" r:id="rId36" display="https://podminky.urs.cz/item/CS_URS_2025_01/733811211"/>
    <hyperlink ref="F205" r:id="rId37" display="https://podminky.urs.cz/item/CS_URS_2025_01/998733102"/>
    <hyperlink ref="F208" r:id="rId38" display="https://podminky.urs.cz/item/CS_URS_2025_01/734222812"/>
    <hyperlink ref="F210" r:id="rId39" display="https://podminky.urs.cz/item/CS_URS_2025_01/998734102"/>
    <hyperlink ref="F213" r:id="rId40" display="https://podminky.urs.cz/item/CS_URS_2025_01/735000912"/>
    <hyperlink ref="F215" r:id="rId41" display="https://podminky.urs.cz/item/CS_URS_2025_01/735160143"/>
    <hyperlink ref="F217" r:id="rId42" display="https://podminky.urs.cz/item/CS_URS_2025_01/735191903"/>
    <hyperlink ref="F222" r:id="rId43" display="https://podminky.urs.cz/item/CS_URS_2025_01/735191910"/>
    <hyperlink ref="F224" r:id="rId44" display="https://podminky.urs.cz/item/CS_URS_2025_01/735192924"/>
    <hyperlink ref="F226" r:id="rId45" display="https://podminky.urs.cz/item/CS_URS_2025_01/735192932"/>
    <hyperlink ref="F228" r:id="rId46" display="https://podminky.urs.cz/item/CS_URS_2025_01/735494811"/>
    <hyperlink ref="F233" r:id="rId47" display="https://podminky.urs.cz/item/CS_URS_2025_01/998735102"/>
    <hyperlink ref="F238" r:id="rId48" display="https://podminky.urs.cz/item/CS_URS_2024_02/741372022"/>
    <hyperlink ref="F241" r:id="rId49" display="https://podminky.urs.cz/item/CS_URS_2024_02/741372062"/>
    <hyperlink ref="F244" r:id="rId50" display="https://podminky.urs.cz/item/CS_URS_2025_01/741810001"/>
    <hyperlink ref="F246" r:id="rId51" display="https://podminky.urs.cz/item/CS_URS_2024_02/741853911-R"/>
    <hyperlink ref="F250" r:id="rId52" display="https://podminky.urs.cz/item/CS_URS_2025_01/998741102"/>
    <hyperlink ref="F253" r:id="rId53" display="https://podminky.urs.cz/item/CS_URS_2025_01/762523953"/>
    <hyperlink ref="F258" r:id="rId54" display="https://podminky.urs.cz/item/CS_URS_2025_01/766111820"/>
    <hyperlink ref="F261" r:id="rId55" display="https://podminky.urs.cz/item/CS_URS_2025_01/766112820"/>
    <hyperlink ref="F264" r:id="rId56" display="https://podminky.urs.cz/item/CS_URS_2025_01/766411821"/>
    <hyperlink ref="F267" r:id="rId57" display="https://podminky.urs.cz/item/CS_URS_2025_01/766622131"/>
    <hyperlink ref="F273" r:id="rId58" display="https://podminky.urs.cz/item/CS_URS_2025_01/766622132"/>
    <hyperlink ref="F277" r:id="rId59" display="https://podminky.urs.cz/item/CS_URS_2025_01/766660001"/>
    <hyperlink ref="F280" r:id="rId60" display="https://podminky.urs.cz/item/CS_URS_2025_01/766660903"/>
    <hyperlink ref="F284" r:id="rId61" display="https://podminky.urs.cz/item/CS_URS_2025_01/766660904"/>
    <hyperlink ref="F288" r:id="rId62" display="https://podminky.urs.cz/item/CS_URS_2025_01/998766102"/>
    <hyperlink ref="F291" r:id="rId63" display="https://podminky.urs.cz/item/CS_URS_2025_01/771121011"/>
    <hyperlink ref="F296" r:id="rId64" display="https://podminky.urs.cz/item/CS_URS_2025_01/771151014"/>
    <hyperlink ref="F298" r:id="rId65" display="https://podminky.urs.cz/item/CS_URS_2025_01/771573810"/>
    <hyperlink ref="F304" r:id="rId66" display="https://podminky.urs.cz/item/CS_URS_2025_01/771574436"/>
    <hyperlink ref="F311" r:id="rId67" display="https://podminky.urs.cz/item/CS_URS_2025_01/771577211"/>
    <hyperlink ref="F313" r:id="rId68" display="https://podminky.urs.cz/item/CS_URS_2025_01/771591112"/>
    <hyperlink ref="F318" r:id="rId69" display="https://podminky.urs.cz/item/CS_URS_2025_01/771591115"/>
    <hyperlink ref="F321" r:id="rId70" display="https://podminky.urs.cz/item/CS_URS_2025_01/771591264"/>
    <hyperlink ref="F323" r:id="rId71" display="https://podminky.urs.cz/item/CS_URS_2025_01/998771102"/>
    <hyperlink ref="F326" r:id="rId72" display="https://podminky.urs.cz/item/CS_URS_2025_01/776201812"/>
    <hyperlink ref="F334" r:id="rId73" display="https://podminky.urs.cz/item/CS_URS_2025_01/776221111"/>
    <hyperlink ref="F344" r:id="rId74" display="https://podminky.urs.cz/item/CS_URS_2025_01/776421111"/>
    <hyperlink ref="F349" r:id="rId75" display="https://podminky.urs.cz/item/CS_URS_2025_01/998776102"/>
    <hyperlink ref="F352" r:id="rId76" display="https://podminky.urs.cz/item/CS_URS_2025_01/781121011"/>
    <hyperlink ref="F357" r:id="rId77" display="https://podminky.urs.cz/item/CS_URS_2025_01/781131112"/>
    <hyperlink ref="F359" r:id="rId78" display="https://podminky.urs.cz/item/CS_URS_2025_01/781131232"/>
    <hyperlink ref="F362" r:id="rId79" display="https://podminky.urs.cz/item/CS_URS_2025_01/781151031"/>
    <hyperlink ref="F364" r:id="rId80" display="https://podminky.urs.cz/item/CS_URS_2025_01/781472216"/>
    <hyperlink ref="F372" r:id="rId81" display="https://podminky.urs.cz/item/CS_URS_2025_01/781473810"/>
    <hyperlink ref="F378" r:id="rId82" display="https://podminky.urs.cz/item/CS_URS_2025_01/998781102"/>
    <hyperlink ref="F381" r:id="rId83" display="https://podminky.urs.cz/item/CS_URS_2025_01/783301303"/>
    <hyperlink ref="F383" r:id="rId84" display="https://podminky.urs.cz/item/CS_URS_2025_01/783314201"/>
    <hyperlink ref="F386" r:id="rId85" display="https://podminky.urs.cz/item/CS_URS_2025_01/783315101"/>
    <hyperlink ref="F388" r:id="rId86" display="https://podminky.urs.cz/item/CS_URS_2025_01/783317101"/>
    <hyperlink ref="F391" r:id="rId87" display="https://podminky.urs.cz/item/CS_URS_2025_01/784131013"/>
    <hyperlink ref="F394" r:id="rId88" display="https://podminky.urs.cz/item/CS_URS_2025_01/784171001"/>
    <hyperlink ref="F398" r:id="rId89" display="https://podminky.urs.cz/item/CS_URS_2025_01/784181111"/>
    <hyperlink ref="F409" r:id="rId90" display="https://podminky.urs.cz/item/CS_URS_2025_01/784211111"/>
    <hyperlink ref="F422" r:id="rId91" display="https://podminky.urs.cz/item/CS_URS_2025_01/580507208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7" customWidth="1"/>
    <col min="2" max="2" width="1.667969" style="257" customWidth="1"/>
    <col min="3" max="4" width="5" style="257" customWidth="1"/>
    <col min="5" max="5" width="11.66016" style="257" customWidth="1"/>
    <col min="6" max="6" width="9.160156" style="257" customWidth="1"/>
    <col min="7" max="7" width="5" style="257" customWidth="1"/>
    <col min="8" max="8" width="77.83203" style="257" customWidth="1"/>
    <col min="9" max="10" width="20" style="257" customWidth="1"/>
    <col min="11" max="11" width="1.667969" style="257" customWidth="1"/>
  </cols>
  <sheetData>
    <row r="1" s="1" customFormat="1" ht="37.5" customHeight="1"/>
    <row r="2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5" customFormat="1" ht="45" customHeight="1">
      <c r="B3" s="261"/>
      <c r="C3" s="262" t="s">
        <v>782</v>
      </c>
      <c r="D3" s="262"/>
      <c r="E3" s="262"/>
      <c r="F3" s="262"/>
      <c r="G3" s="262"/>
      <c r="H3" s="262"/>
      <c r="I3" s="262"/>
      <c r="J3" s="262"/>
      <c r="K3" s="263"/>
    </row>
    <row r="4" s="1" customFormat="1" ht="25.5" customHeight="1">
      <c r="B4" s="264"/>
      <c r="C4" s="265" t="s">
        <v>783</v>
      </c>
      <c r="D4" s="265"/>
      <c r="E4" s="265"/>
      <c r="F4" s="265"/>
      <c r="G4" s="265"/>
      <c r="H4" s="265"/>
      <c r="I4" s="265"/>
      <c r="J4" s="265"/>
      <c r="K4" s="266"/>
    </row>
    <row r="5" s="1" customFormat="1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s="1" customFormat="1" ht="15" customHeight="1">
      <c r="B6" s="264"/>
      <c r="C6" s="268" t="s">
        <v>784</v>
      </c>
      <c r="D6" s="268"/>
      <c r="E6" s="268"/>
      <c r="F6" s="268"/>
      <c r="G6" s="268"/>
      <c r="H6" s="268"/>
      <c r="I6" s="268"/>
      <c r="J6" s="268"/>
      <c r="K6" s="266"/>
    </row>
    <row r="7" s="1" customFormat="1" ht="15" customHeight="1">
      <c r="B7" s="269"/>
      <c r="C7" s="268" t="s">
        <v>785</v>
      </c>
      <c r="D7" s="268"/>
      <c r="E7" s="268"/>
      <c r="F7" s="268"/>
      <c r="G7" s="268"/>
      <c r="H7" s="268"/>
      <c r="I7" s="268"/>
      <c r="J7" s="268"/>
      <c r="K7" s="266"/>
    </row>
    <row r="8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="1" customFormat="1" ht="15" customHeight="1">
      <c r="B9" s="269"/>
      <c r="C9" s="268" t="s">
        <v>786</v>
      </c>
      <c r="D9" s="268"/>
      <c r="E9" s="268"/>
      <c r="F9" s="268"/>
      <c r="G9" s="268"/>
      <c r="H9" s="268"/>
      <c r="I9" s="268"/>
      <c r="J9" s="268"/>
      <c r="K9" s="266"/>
    </row>
    <row r="10" s="1" customFormat="1" ht="15" customHeight="1">
      <c r="B10" s="269"/>
      <c r="C10" s="268"/>
      <c r="D10" s="268" t="s">
        <v>787</v>
      </c>
      <c r="E10" s="268"/>
      <c r="F10" s="268"/>
      <c r="G10" s="268"/>
      <c r="H10" s="268"/>
      <c r="I10" s="268"/>
      <c r="J10" s="268"/>
      <c r="K10" s="266"/>
    </row>
    <row r="11" s="1" customFormat="1" ht="15" customHeight="1">
      <c r="B11" s="269"/>
      <c r="C11" s="270"/>
      <c r="D11" s="268" t="s">
        <v>788</v>
      </c>
      <c r="E11" s="268"/>
      <c r="F11" s="268"/>
      <c r="G11" s="268"/>
      <c r="H11" s="268"/>
      <c r="I11" s="268"/>
      <c r="J11" s="268"/>
      <c r="K11" s="266"/>
    </row>
    <row r="12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="1" customFormat="1" ht="15" customHeight="1">
      <c r="B13" s="269"/>
      <c r="C13" s="270"/>
      <c r="D13" s="271" t="s">
        <v>789</v>
      </c>
      <c r="E13" s="268"/>
      <c r="F13" s="268"/>
      <c r="G13" s="268"/>
      <c r="H13" s="268"/>
      <c r="I13" s="268"/>
      <c r="J13" s="268"/>
      <c r="K13" s="266"/>
    </row>
    <row r="14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="1" customFormat="1" ht="15" customHeight="1">
      <c r="B15" s="269"/>
      <c r="C15" s="270"/>
      <c r="D15" s="268" t="s">
        <v>790</v>
      </c>
      <c r="E15" s="268"/>
      <c r="F15" s="268"/>
      <c r="G15" s="268"/>
      <c r="H15" s="268"/>
      <c r="I15" s="268"/>
      <c r="J15" s="268"/>
      <c r="K15" s="266"/>
    </row>
    <row r="16" s="1" customFormat="1" ht="15" customHeight="1">
      <c r="B16" s="269"/>
      <c r="C16" s="270"/>
      <c r="D16" s="268" t="s">
        <v>791</v>
      </c>
      <c r="E16" s="268"/>
      <c r="F16" s="268"/>
      <c r="G16" s="268"/>
      <c r="H16" s="268"/>
      <c r="I16" s="268"/>
      <c r="J16" s="268"/>
      <c r="K16" s="266"/>
    </row>
    <row r="17" s="1" customFormat="1" ht="15" customHeight="1">
      <c r="B17" s="269"/>
      <c r="C17" s="270"/>
      <c r="D17" s="268" t="s">
        <v>792</v>
      </c>
      <c r="E17" s="268"/>
      <c r="F17" s="268"/>
      <c r="G17" s="268"/>
      <c r="H17" s="268"/>
      <c r="I17" s="268"/>
      <c r="J17" s="268"/>
      <c r="K17" s="266"/>
    </row>
    <row r="18" s="1" customFormat="1" ht="15" customHeight="1">
      <c r="B18" s="269"/>
      <c r="C18" s="270"/>
      <c r="D18" s="270"/>
      <c r="E18" s="272" t="s">
        <v>85</v>
      </c>
      <c r="F18" s="268" t="s">
        <v>793</v>
      </c>
      <c r="G18" s="268"/>
      <c r="H18" s="268"/>
      <c r="I18" s="268"/>
      <c r="J18" s="268"/>
      <c r="K18" s="266"/>
    </row>
    <row r="19" s="1" customFormat="1" ht="15" customHeight="1">
      <c r="B19" s="269"/>
      <c r="C19" s="270"/>
      <c r="D19" s="270"/>
      <c r="E19" s="272" t="s">
        <v>794</v>
      </c>
      <c r="F19" s="268" t="s">
        <v>795</v>
      </c>
      <c r="G19" s="268"/>
      <c r="H19" s="268"/>
      <c r="I19" s="268"/>
      <c r="J19" s="268"/>
      <c r="K19" s="266"/>
    </row>
    <row r="20" s="1" customFormat="1" ht="15" customHeight="1">
      <c r="B20" s="269"/>
      <c r="C20" s="270"/>
      <c r="D20" s="270"/>
      <c r="E20" s="272" t="s">
        <v>796</v>
      </c>
      <c r="F20" s="268" t="s">
        <v>797</v>
      </c>
      <c r="G20" s="268"/>
      <c r="H20" s="268"/>
      <c r="I20" s="268"/>
      <c r="J20" s="268"/>
      <c r="K20" s="266"/>
    </row>
    <row r="21" s="1" customFormat="1" ht="15" customHeight="1">
      <c r="B21" s="269"/>
      <c r="C21" s="270"/>
      <c r="D21" s="270"/>
      <c r="E21" s="272" t="s">
        <v>798</v>
      </c>
      <c r="F21" s="268" t="s">
        <v>799</v>
      </c>
      <c r="G21" s="268"/>
      <c r="H21" s="268"/>
      <c r="I21" s="268"/>
      <c r="J21" s="268"/>
      <c r="K21" s="266"/>
    </row>
    <row r="22" s="1" customFormat="1" ht="15" customHeight="1">
      <c r="B22" s="269"/>
      <c r="C22" s="270"/>
      <c r="D22" s="270"/>
      <c r="E22" s="272" t="s">
        <v>800</v>
      </c>
      <c r="F22" s="268" t="s">
        <v>801</v>
      </c>
      <c r="G22" s="268"/>
      <c r="H22" s="268"/>
      <c r="I22" s="268"/>
      <c r="J22" s="268"/>
      <c r="K22" s="266"/>
    </row>
    <row r="23" s="1" customFormat="1" ht="15" customHeight="1">
      <c r="B23" s="269"/>
      <c r="C23" s="270"/>
      <c r="D23" s="270"/>
      <c r="E23" s="272" t="s">
        <v>802</v>
      </c>
      <c r="F23" s="268" t="s">
        <v>803</v>
      </c>
      <c r="G23" s="268"/>
      <c r="H23" s="268"/>
      <c r="I23" s="268"/>
      <c r="J23" s="268"/>
      <c r="K23" s="266"/>
    </row>
    <row r="24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="1" customFormat="1" ht="15" customHeight="1">
      <c r="B25" s="269"/>
      <c r="C25" s="268" t="s">
        <v>804</v>
      </c>
      <c r="D25" s="268"/>
      <c r="E25" s="268"/>
      <c r="F25" s="268"/>
      <c r="G25" s="268"/>
      <c r="H25" s="268"/>
      <c r="I25" s="268"/>
      <c r="J25" s="268"/>
      <c r="K25" s="266"/>
    </row>
    <row r="26" s="1" customFormat="1" ht="15" customHeight="1">
      <c r="B26" s="269"/>
      <c r="C26" s="268" t="s">
        <v>805</v>
      </c>
      <c r="D26" s="268"/>
      <c r="E26" s="268"/>
      <c r="F26" s="268"/>
      <c r="G26" s="268"/>
      <c r="H26" s="268"/>
      <c r="I26" s="268"/>
      <c r="J26" s="268"/>
      <c r="K26" s="266"/>
    </row>
    <row r="27" s="1" customFormat="1" ht="15" customHeight="1">
      <c r="B27" s="269"/>
      <c r="C27" s="268"/>
      <c r="D27" s="268" t="s">
        <v>806</v>
      </c>
      <c r="E27" s="268"/>
      <c r="F27" s="268"/>
      <c r="G27" s="268"/>
      <c r="H27" s="268"/>
      <c r="I27" s="268"/>
      <c r="J27" s="268"/>
      <c r="K27" s="266"/>
    </row>
    <row r="28" s="1" customFormat="1" ht="15" customHeight="1">
      <c r="B28" s="269"/>
      <c r="C28" s="270"/>
      <c r="D28" s="268" t="s">
        <v>807</v>
      </c>
      <c r="E28" s="268"/>
      <c r="F28" s="268"/>
      <c r="G28" s="268"/>
      <c r="H28" s="268"/>
      <c r="I28" s="268"/>
      <c r="J28" s="268"/>
      <c r="K28" s="266"/>
    </row>
    <row r="29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="1" customFormat="1" ht="15" customHeight="1">
      <c r="B30" s="269"/>
      <c r="C30" s="270"/>
      <c r="D30" s="268" t="s">
        <v>808</v>
      </c>
      <c r="E30" s="268"/>
      <c r="F30" s="268"/>
      <c r="G30" s="268"/>
      <c r="H30" s="268"/>
      <c r="I30" s="268"/>
      <c r="J30" s="268"/>
      <c r="K30" s="266"/>
    </row>
    <row r="31" s="1" customFormat="1" ht="15" customHeight="1">
      <c r="B31" s="269"/>
      <c r="C31" s="270"/>
      <c r="D31" s="268" t="s">
        <v>809</v>
      </c>
      <c r="E31" s="268"/>
      <c r="F31" s="268"/>
      <c r="G31" s="268"/>
      <c r="H31" s="268"/>
      <c r="I31" s="268"/>
      <c r="J31" s="268"/>
      <c r="K31" s="266"/>
    </row>
    <row r="32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="1" customFormat="1" ht="15" customHeight="1">
      <c r="B33" s="269"/>
      <c r="C33" s="270"/>
      <c r="D33" s="268" t="s">
        <v>810</v>
      </c>
      <c r="E33" s="268"/>
      <c r="F33" s="268"/>
      <c r="G33" s="268"/>
      <c r="H33" s="268"/>
      <c r="I33" s="268"/>
      <c r="J33" s="268"/>
      <c r="K33" s="266"/>
    </row>
    <row r="34" s="1" customFormat="1" ht="15" customHeight="1">
      <c r="B34" s="269"/>
      <c r="C34" s="270"/>
      <c r="D34" s="268" t="s">
        <v>811</v>
      </c>
      <c r="E34" s="268"/>
      <c r="F34" s="268"/>
      <c r="G34" s="268"/>
      <c r="H34" s="268"/>
      <c r="I34" s="268"/>
      <c r="J34" s="268"/>
      <c r="K34" s="266"/>
    </row>
    <row r="35" s="1" customFormat="1" ht="15" customHeight="1">
      <c r="B35" s="269"/>
      <c r="C35" s="270"/>
      <c r="D35" s="268" t="s">
        <v>812</v>
      </c>
      <c r="E35" s="268"/>
      <c r="F35" s="268"/>
      <c r="G35" s="268"/>
      <c r="H35" s="268"/>
      <c r="I35" s="268"/>
      <c r="J35" s="268"/>
      <c r="K35" s="266"/>
    </row>
    <row r="36" s="1" customFormat="1" ht="15" customHeight="1">
      <c r="B36" s="269"/>
      <c r="C36" s="270"/>
      <c r="D36" s="268"/>
      <c r="E36" s="271" t="s">
        <v>118</v>
      </c>
      <c r="F36" s="268"/>
      <c r="G36" s="268" t="s">
        <v>813</v>
      </c>
      <c r="H36" s="268"/>
      <c r="I36" s="268"/>
      <c r="J36" s="268"/>
      <c r="K36" s="266"/>
    </row>
    <row r="37" s="1" customFormat="1" ht="30.75" customHeight="1">
      <c r="B37" s="269"/>
      <c r="C37" s="270"/>
      <c r="D37" s="268"/>
      <c r="E37" s="271" t="s">
        <v>814</v>
      </c>
      <c r="F37" s="268"/>
      <c r="G37" s="268" t="s">
        <v>815</v>
      </c>
      <c r="H37" s="268"/>
      <c r="I37" s="268"/>
      <c r="J37" s="268"/>
      <c r="K37" s="266"/>
    </row>
    <row r="38" s="1" customFormat="1" ht="15" customHeight="1">
      <c r="B38" s="269"/>
      <c r="C38" s="270"/>
      <c r="D38" s="268"/>
      <c r="E38" s="271" t="s">
        <v>62</v>
      </c>
      <c r="F38" s="268"/>
      <c r="G38" s="268" t="s">
        <v>816</v>
      </c>
      <c r="H38" s="268"/>
      <c r="I38" s="268"/>
      <c r="J38" s="268"/>
      <c r="K38" s="266"/>
    </row>
    <row r="39" s="1" customFormat="1" ht="15" customHeight="1">
      <c r="B39" s="269"/>
      <c r="C39" s="270"/>
      <c r="D39" s="268"/>
      <c r="E39" s="271" t="s">
        <v>63</v>
      </c>
      <c r="F39" s="268"/>
      <c r="G39" s="268" t="s">
        <v>817</v>
      </c>
      <c r="H39" s="268"/>
      <c r="I39" s="268"/>
      <c r="J39" s="268"/>
      <c r="K39" s="266"/>
    </row>
    <row r="40" s="1" customFormat="1" ht="15" customHeight="1">
      <c r="B40" s="269"/>
      <c r="C40" s="270"/>
      <c r="D40" s="268"/>
      <c r="E40" s="271" t="s">
        <v>119</v>
      </c>
      <c r="F40" s="268"/>
      <c r="G40" s="268" t="s">
        <v>818</v>
      </c>
      <c r="H40" s="268"/>
      <c r="I40" s="268"/>
      <c r="J40" s="268"/>
      <c r="K40" s="266"/>
    </row>
    <row r="41" s="1" customFormat="1" ht="15" customHeight="1">
      <c r="B41" s="269"/>
      <c r="C41" s="270"/>
      <c r="D41" s="268"/>
      <c r="E41" s="271" t="s">
        <v>120</v>
      </c>
      <c r="F41" s="268"/>
      <c r="G41" s="268" t="s">
        <v>819</v>
      </c>
      <c r="H41" s="268"/>
      <c r="I41" s="268"/>
      <c r="J41" s="268"/>
      <c r="K41" s="266"/>
    </row>
    <row r="42" s="1" customFormat="1" ht="15" customHeight="1">
      <c r="B42" s="269"/>
      <c r="C42" s="270"/>
      <c r="D42" s="268"/>
      <c r="E42" s="271" t="s">
        <v>820</v>
      </c>
      <c r="F42" s="268"/>
      <c r="G42" s="268" t="s">
        <v>821</v>
      </c>
      <c r="H42" s="268"/>
      <c r="I42" s="268"/>
      <c r="J42" s="268"/>
      <c r="K42" s="266"/>
    </row>
    <row r="43" s="1" customFormat="1" ht="15" customHeight="1">
      <c r="B43" s="269"/>
      <c r="C43" s="270"/>
      <c r="D43" s="268"/>
      <c r="E43" s="271"/>
      <c r="F43" s="268"/>
      <c r="G43" s="268" t="s">
        <v>822</v>
      </c>
      <c r="H43" s="268"/>
      <c r="I43" s="268"/>
      <c r="J43" s="268"/>
      <c r="K43" s="266"/>
    </row>
    <row r="44" s="1" customFormat="1" ht="15" customHeight="1">
      <c r="B44" s="269"/>
      <c r="C44" s="270"/>
      <c r="D44" s="268"/>
      <c r="E44" s="271" t="s">
        <v>823</v>
      </c>
      <c r="F44" s="268"/>
      <c r="G44" s="268" t="s">
        <v>824</v>
      </c>
      <c r="H44" s="268"/>
      <c r="I44" s="268"/>
      <c r="J44" s="268"/>
      <c r="K44" s="266"/>
    </row>
    <row r="45" s="1" customFormat="1" ht="15" customHeight="1">
      <c r="B45" s="269"/>
      <c r="C45" s="270"/>
      <c r="D45" s="268"/>
      <c r="E45" s="271" t="s">
        <v>122</v>
      </c>
      <c r="F45" s="268"/>
      <c r="G45" s="268" t="s">
        <v>825</v>
      </c>
      <c r="H45" s="268"/>
      <c r="I45" s="268"/>
      <c r="J45" s="268"/>
      <c r="K45" s="266"/>
    </row>
    <row r="46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="1" customFormat="1" ht="15" customHeight="1">
      <c r="B47" s="269"/>
      <c r="C47" s="270"/>
      <c r="D47" s="268" t="s">
        <v>826</v>
      </c>
      <c r="E47" s="268"/>
      <c r="F47" s="268"/>
      <c r="G47" s="268"/>
      <c r="H47" s="268"/>
      <c r="I47" s="268"/>
      <c r="J47" s="268"/>
      <c r="K47" s="266"/>
    </row>
    <row r="48" s="1" customFormat="1" ht="15" customHeight="1">
      <c r="B48" s="269"/>
      <c r="C48" s="270"/>
      <c r="D48" s="270"/>
      <c r="E48" s="268" t="s">
        <v>827</v>
      </c>
      <c r="F48" s="268"/>
      <c r="G48" s="268"/>
      <c r="H48" s="268"/>
      <c r="I48" s="268"/>
      <c r="J48" s="268"/>
      <c r="K48" s="266"/>
    </row>
    <row r="49" s="1" customFormat="1" ht="15" customHeight="1">
      <c r="B49" s="269"/>
      <c r="C49" s="270"/>
      <c r="D49" s="270"/>
      <c r="E49" s="268" t="s">
        <v>828</v>
      </c>
      <c r="F49" s="268"/>
      <c r="G49" s="268"/>
      <c r="H49" s="268"/>
      <c r="I49" s="268"/>
      <c r="J49" s="268"/>
      <c r="K49" s="266"/>
    </row>
    <row r="50" s="1" customFormat="1" ht="15" customHeight="1">
      <c r="B50" s="269"/>
      <c r="C50" s="270"/>
      <c r="D50" s="270"/>
      <c r="E50" s="268" t="s">
        <v>829</v>
      </c>
      <c r="F50" s="268"/>
      <c r="G50" s="268"/>
      <c r="H50" s="268"/>
      <c r="I50" s="268"/>
      <c r="J50" s="268"/>
      <c r="K50" s="266"/>
    </row>
    <row r="51" s="1" customFormat="1" ht="15" customHeight="1">
      <c r="B51" s="269"/>
      <c r="C51" s="270"/>
      <c r="D51" s="268" t="s">
        <v>830</v>
      </c>
      <c r="E51" s="268"/>
      <c r="F51" s="268"/>
      <c r="G51" s="268"/>
      <c r="H51" s="268"/>
      <c r="I51" s="268"/>
      <c r="J51" s="268"/>
      <c r="K51" s="266"/>
    </row>
    <row r="52" s="1" customFormat="1" ht="25.5" customHeight="1">
      <c r="B52" s="264"/>
      <c r="C52" s="265" t="s">
        <v>831</v>
      </c>
      <c r="D52" s="265"/>
      <c r="E52" s="265"/>
      <c r="F52" s="265"/>
      <c r="G52" s="265"/>
      <c r="H52" s="265"/>
      <c r="I52" s="265"/>
      <c r="J52" s="265"/>
      <c r="K52" s="266"/>
    </row>
    <row r="53" s="1" customFormat="1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s="1" customFormat="1" ht="15" customHeight="1">
      <c r="B54" s="264"/>
      <c r="C54" s="268" t="s">
        <v>832</v>
      </c>
      <c r="D54" s="268"/>
      <c r="E54" s="268"/>
      <c r="F54" s="268"/>
      <c r="G54" s="268"/>
      <c r="H54" s="268"/>
      <c r="I54" s="268"/>
      <c r="J54" s="268"/>
      <c r="K54" s="266"/>
    </row>
    <row r="55" s="1" customFormat="1" ht="15" customHeight="1">
      <c r="B55" s="264"/>
      <c r="C55" s="268" t="s">
        <v>833</v>
      </c>
      <c r="D55" s="268"/>
      <c r="E55" s="268"/>
      <c r="F55" s="268"/>
      <c r="G55" s="268"/>
      <c r="H55" s="268"/>
      <c r="I55" s="268"/>
      <c r="J55" s="268"/>
      <c r="K55" s="266"/>
    </row>
    <row r="56" s="1" customFormat="1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s="1" customFormat="1" ht="15" customHeight="1">
      <c r="B57" s="264"/>
      <c r="C57" s="268" t="s">
        <v>834</v>
      </c>
      <c r="D57" s="268"/>
      <c r="E57" s="268"/>
      <c r="F57" s="268"/>
      <c r="G57" s="268"/>
      <c r="H57" s="268"/>
      <c r="I57" s="268"/>
      <c r="J57" s="268"/>
      <c r="K57" s="266"/>
    </row>
    <row r="58" s="1" customFormat="1" ht="15" customHeight="1">
      <c r="B58" s="264"/>
      <c r="C58" s="270"/>
      <c r="D58" s="268" t="s">
        <v>835</v>
      </c>
      <c r="E58" s="268"/>
      <c r="F58" s="268"/>
      <c r="G58" s="268"/>
      <c r="H58" s="268"/>
      <c r="I58" s="268"/>
      <c r="J58" s="268"/>
      <c r="K58" s="266"/>
    </row>
    <row r="59" s="1" customFormat="1" ht="15" customHeight="1">
      <c r="B59" s="264"/>
      <c r="C59" s="270"/>
      <c r="D59" s="268" t="s">
        <v>836</v>
      </c>
      <c r="E59" s="268"/>
      <c r="F59" s="268"/>
      <c r="G59" s="268"/>
      <c r="H59" s="268"/>
      <c r="I59" s="268"/>
      <c r="J59" s="268"/>
      <c r="K59" s="266"/>
    </row>
    <row r="60" s="1" customFormat="1" ht="15" customHeight="1">
      <c r="B60" s="264"/>
      <c r="C60" s="270"/>
      <c r="D60" s="268" t="s">
        <v>837</v>
      </c>
      <c r="E60" s="268"/>
      <c r="F60" s="268"/>
      <c r="G60" s="268"/>
      <c r="H60" s="268"/>
      <c r="I60" s="268"/>
      <c r="J60" s="268"/>
      <c r="K60" s="266"/>
    </row>
    <row r="61" s="1" customFormat="1" ht="15" customHeight="1">
      <c r="B61" s="264"/>
      <c r="C61" s="270"/>
      <c r="D61" s="268" t="s">
        <v>838</v>
      </c>
      <c r="E61" s="268"/>
      <c r="F61" s="268"/>
      <c r="G61" s="268"/>
      <c r="H61" s="268"/>
      <c r="I61" s="268"/>
      <c r="J61" s="268"/>
      <c r="K61" s="266"/>
    </row>
    <row r="62" s="1" customFormat="1" ht="15" customHeight="1">
      <c r="B62" s="264"/>
      <c r="C62" s="270"/>
      <c r="D62" s="273" t="s">
        <v>839</v>
      </c>
      <c r="E62" s="273"/>
      <c r="F62" s="273"/>
      <c r="G62" s="273"/>
      <c r="H62" s="273"/>
      <c r="I62" s="273"/>
      <c r="J62" s="273"/>
      <c r="K62" s="266"/>
    </row>
    <row r="63" s="1" customFormat="1" ht="15" customHeight="1">
      <c r="B63" s="264"/>
      <c r="C63" s="270"/>
      <c r="D63" s="268" t="s">
        <v>840</v>
      </c>
      <c r="E63" s="268"/>
      <c r="F63" s="268"/>
      <c r="G63" s="268"/>
      <c r="H63" s="268"/>
      <c r="I63" s="268"/>
      <c r="J63" s="268"/>
      <c r="K63" s="266"/>
    </row>
    <row r="64" s="1" customFormat="1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s="1" customFormat="1" ht="15" customHeight="1">
      <c r="B65" s="264"/>
      <c r="C65" s="270"/>
      <c r="D65" s="268" t="s">
        <v>841</v>
      </c>
      <c r="E65" s="268"/>
      <c r="F65" s="268"/>
      <c r="G65" s="268"/>
      <c r="H65" s="268"/>
      <c r="I65" s="268"/>
      <c r="J65" s="268"/>
      <c r="K65" s="266"/>
    </row>
    <row r="66" s="1" customFormat="1" ht="15" customHeight="1">
      <c r="B66" s="264"/>
      <c r="C66" s="270"/>
      <c r="D66" s="273" t="s">
        <v>842</v>
      </c>
      <c r="E66" s="273"/>
      <c r="F66" s="273"/>
      <c r="G66" s="273"/>
      <c r="H66" s="273"/>
      <c r="I66" s="273"/>
      <c r="J66" s="273"/>
      <c r="K66" s="266"/>
    </row>
    <row r="67" s="1" customFormat="1" ht="15" customHeight="1">
      <c r="B67" s="264"/>
      <c r="C67" s="270"/>
      <c r="D67" s="268" t="s">
        <v>843</v>
      </c>
      <c r="E67" s="268"/>
      <c r="F67" s="268"/>
      <c r="G67" s="268"/>
      <c r="H67" s="268"/>
      <c r="I67" s="268"/>
      <c r="J67" s="268"/>
      <c r="K67" s="266"/>
    </row>
    <row r="68" s="1" customFormat="1" ht="15" customHeight="1">
      <c r="B68" s="264"/>
      <c r="C68" s="270"/>
      <c r="D68" s="268" t="s">
        <v>844</v>
      </c>
      <c r="E68" s="268"/>
      <c r="F68" s="268"/>
      <c r="G68" s="268"/>
      <c r="H68" s="268"/>
      <c r="I68" s="268"/>
      <c r="J68" s="268"/>
      <c r="K68" s="266"/>
    </row>
    <row r="69" s="1" customFormat="1" ht="15" customHeight="1">
      <c r="B69" s="264"/>
      <c r="C69" s="270"/>
      <c r="D69" s="268" t="s">
        <v>845</v>
      </c>
      <c r="E69" s="268"/>
      <c r="F69" s="268"/>
      <c r="G69" s="268"/>
      <c r="H69" s="268"/>
      <c r="I69" s="268"/>
      <c r="J69" s="268"/>
      <c r="K69" s="266"/>
    </row>
    <row r="70" s="1" customFormat="1" ht="15" customHeight="1">
      <c r="B70" s="264"/>
      <c r="C70" s="270"/>
      <c r="D70" s="268" t="s">
        <v>846</v>
      </c>
      <c r="E70" s="268"/>
      <c r="F70" s="268"/>
      <c r="G70" s="268"/>
      <c r="H70" s="268"/>
      <c r="I70" s="268"/>
      <c r="J70" s="268"/>
      <c r="K70" s="266"/>
    </row>
    <row r="7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="1" customFormat="1" ht="45" customHeight="1">
      <c r="B75" s="283"/>
      <c r="C75" s="284" t="s">
        <v>847</v>
      </c>
      <c r="D75" s="284"/>
      <c r="E75" s="284"/>
      <c r="F75" s="284"/>
      <c r="G75" s="284"/>
      <c r="H75" s="284"/>
      <c r="I75" s="284"/>
      <c r="J75" s="284"/>
      <c r="K75" s="285"/>
    </row>
    <row r="76" s="1" customFormat="1" ht="17.25" customHeight="1">
      <c r="B76" s="283"/>
      <c r="C76" s="286" t="s">
        <v>848</v>
      </c>
      <c r="D76" s="286"/>
      <c r="E76" s="286"/>
      <c r="F76" s="286" t="s">
        <v>849</v>
      </c>
      <c r="G76" s="287"/>
      <c r="H76" s="286" t="s">
        <v>63</v>
      </c>
      <c r="I76" s="286" t="s">
        <v>66</v>
      </c>
      <c r="J76" s="286" t="s">
        <v>850</v>
      </c>
      <c r="K76" s="285"/>
    </row>
    <row r="77" s="1" customFormat="1" ht="17.25" customHeight="1">
      <c r="B77" s="283"/>
      <c r="C77" s="288" t="s">
        <v>851</v>
      </c>
      <c r="D77" s="288"/>
      <c r="E77" s="288"/>
      <c r="F77" s="289" t="s">
        <v>852</v>
      </c>
      <c r="G77" s="290"/>
      <c r="H77" s="288"/>
      <c r="I77" s="288"/>
      <c r="J77" s="288" t="s">
        <v>853</v>
      </c>
      <c r="K77" s="285"/>
    </row>
    <row r="78" s="1" customFormat="1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s="1" customFormat="1" ht="15" customHeight="1">
      <c r="B79" s="283"/>
      <c r="C79" s="271" t="s">
        <v>62</v>
      </c>
      <c r="D79" s="293"/>
      <c r="E79" s="293"/>
      <c r="F79" s="294" t="s">
        <v>854</v>
      </c>
      <c r="G79" s="295"/>
      <c r="H79" s="271" t="s">
        <v>855</v>
      </c>
      <c r="I79" s="271" t="s">
        <v>856</v>
      </c>
      <c r="J79" s="271">
        <v>20</v>
      </c>
      <c r="K79" s="285"/>
    </row>
    <row r="80" s="1" customFormat="1" ht="15" customHeight="1">
      <c r="B80" s="283"/>
      <c r="C80" s="271" t="s">
        <v>857</v>
      </c>
      <c r="D80" s="271"/>
      <c r="E80" s="271"/>
      <c r="F80" s="294" t="s">
        <v>854</v>
      </c>
      <c r="G80" s="295"/>
      <c r="H80" s="271" t="s">
        <v>858</v>
      </c>
      <c r="I80" s="271" t="s">
        <v>856</v>
      </c>
      <c r="J80" s="271">
        <v>120</v>
      </c>
      <c r="K80" s="285"/>
    </row>
    <row r="81" s="1" customFormat="1" ht="15" customHeight="1">
      <c r="B81" s="296"/>
      <c r="C81" s="271" t="s">
        <v>859</v>
      </c>
      <c r="D81" s="271"/>
      <c r="E81" s="271"/>
      <c r="F81" s="294" t="s">
        <v>860</v>
      </c>
      <c r="G81" s="295"/>
      <c r="H81" s="271" t="s">
        <v>861</v>
      </c>
      <c r="I81" s="271" t="s">
        <v>856</v>
      </c>
      <c r="J81" s="271">
        <v>50</v>
      </c>
      <c r="K81" s="285"/>
    </row>
    <row r="82" s="1" customFormat="1" ht="15" customHeight="1">
      <c r="B82" s="296"/>
      <c r="C82" s="271" t="s">
        <v>862</v>
      </c>
      <c r="D82" s="271"/>
      <c r="E82" s="271"/>
      <c r="F82" s="294" t="s">
        <v>854</v>
      </c>
      <c r="G82" s="295"/>
      <c r="H82" s="271" t="s">
        <v>863</v>
      </c>
      <c r="I82" s="271" t="s">
        <v>864</v>
      </c>
      <c r="J82" s="271"/>
      <c r="K82" s="285"/>
    </row>
    <row r="83" s="1" customFormat="1" ht="15" customHeight="1">
      <c r="B83" s="296"/>
      <c r="C83" s="297" t="s">
        <v>865</v>
      </c>
      <c r="D83" s="297"/>
      <c r="E83" s="297"/>
      <c r="F83" s="298" t="s">
        <v>860</v>
      </c>
      <c r="G83" s="297"/>
      <c r="H83" s="297" t="s">
        <v>866</v>
      </c>
      <c r="I83" s="297" t="s">
        <v>856</v>
      </c>
      <c r="J83" s="297">
        <v>15</v>
      </c>
      <c r="K83" s="285"/>
    </row>
    <row r="84" s="1" customFormat="1" ht="15" customHeight="1">
      <c r="B84" s="296"/>
      <c r="C84" s="297" t="s">
        <v>867</v>
      </c>
      <c r="D84" s="297"/>
      <c r="E84" s="297"/>
      <c r="F84" s="298" t="s">
        <v>860</v>
      </c>
      <c r="G84" s="297"/>
      <c r="H84" s="297" t="s">
        <v>868</v>
      </c>
      <c r="I84" s="297" t="s">
        <v>856</v>
      </c>
      <c r="J84" s="297">
        <v>15</v>
      </c>
      <c r="K84" s="285"/>
    </row>
    <row r="85" s="1" customFormat="1" ht="15" customHeight="1">
      <c r="B85" s="296"/>
      <c r="C85" s="297" t="s">
        <v>869</v>
      </c>
      <c r="D85" s="297"/>
      <c r="E85" s="297"/>
      <c r="F85" s="298" t="s">
        <v>860</v>
      </c>
      <c r="G85" s="297"/>
      <c r="H85" s="297" t="s">
        <v>870</v>
      </c>
      <c r="I85" s="297" t="s">
        <v>856</v>
      </c>
      <c r="J85" s="297">
        <v>20</v>
      </c>
      <c r="K85" s="285"/>
    </row>
    <row r="86" s="1" customFormat="1" ht="15" customHeight="1">
      <c r="B86" s="296"/>
      <c r="C86" s="297" t="s">
        <v>871</v>
      </c>
      <c r="D86" s="297"/>
      <c r="E86" s="297"/>
      <c r="F86" s="298" t="s">
        <v>860</v>
      </c>
      <c r="G86" s="297"/>
      <c r="H86" s="297" t="s">
        <v>872</v>
      </c>
      <c r="I86" s="297" t="s">
        <v>856</v>
      </c>
      <c r="J86" s="297">
        <v>20</v>
      </c>
      <c r="K86" s="285"/>
    </row>
    <row r="87" s="1" customFormat="1" ht="15" customHeight="1">
      <c r="B87" s="296"/>
      <c r="C87" s="271" t="s">
        <v>873</v>
      </c>
      <c r="D87" s="271"/>
      <c r="E87" s="271"/>
      <c r="F87" s="294" t="s">
        <v>860</v>
      </c>
      <c r="G87" s="295"/>
      <c r="H87" s="271" t="s">
        <v>874</v>
      </c>
      <c r="I87" s="271" t="s">
        <v>856</v>
      </c>
      <c r="J87" s="271">
        <v>50</v>
      </c>
      <c r="K87" s="285"/>
    </row>
    <row r="88" s="1" customFormat="1" ht="15" customHeight="1">
      <c r="B88" s="296"/>
      <c r="C88" s="271" t="s">
        <v>875</v>
      </c>
      <c r="D88" s="271"/>
      <c r="E88" s="271"/>
      <c r="F88" s="294" t="s">
        <v>860</v>
      </c>
      <c r="G88" s="295"/>
      <c r="H88" s="271" t="s">
        <v>876</v>
      </c>
      <c r="I88" s="271" t="s">
        <v>856</v>
      </c>
      <c r="J88" s="271">
        <v>20</v>
      </c>
      <c r="K88" s="285"/>
    </row>
    <row r="89" s="1" customFormat="1" ht="15" customHeight="1">
      <c r="B89" s="296"/>
      <c r="C89" s="271" t="s">
        <v>877</v>
      </c>
      <c r="D89" s="271"/>
      <c r="E89" s="271"/>
      <c r="F89" s="294" t="s">
        <v>860</v>
      </c>
      <c r="G89" s="295"/>
      <c r="H89" s="271" t="s">
        <v>878</v>
      </c>
      <c r="I89" s="271" t="s">
        <v>856</v>
      </c>
      <c r="J89" s="271">
        <v>20</v>
      </c>
      <c r="K89" s="285"/>
    </row>
    <row r="90" s="1" customFormat="1" ht="15" customHeight="1">
      <c r="B90" s="296"/>
      <c r="C90" s="271" t="s">
        <v>879</v>
      </c>
      <c r="D90" s="271"/>
      <c r="E90" s="271"/>
      <c r="F90" s="294" t="s">
        <v>860</v>
      </c>
      <c r="G90" s="295"/>
      <c r="H90" s="271" t="s">
        <v>880</v>
      </c>
      <c r="I90" s="271" t="s">
        <v>856</v>
      </c>
      <c r="J90" s="271">
        <v>50</v>
      </c>
      <c r="K90" s="285"/>
    </row>
    <row r="91" s="1" customFormat="1" ht="15" customHeight="1">
      <c r="B91" s="296"/>
      <c r="C91" s="271" t="s">
        <v>881</v>
      </c>
      <c r="D91" s="271"/>
      <c r="E91" s="271"/>
      <c r="F91" s="294" t="s">
        <v>860</v>
      </c>
      <c r="G91" s="295"/>
      <c r="H91" s="271" t="s">
        <v>881</v>
      </c>
      <c r="I91" s="271" t="s">
        <v>856</v>
      </c>
      <c r="J91" s="271">
        <v>50</v>
      </c>
      <c r="K91" s="285"/>
    </row>
    <row r="92" s="1" customFormat="1" ht="15" customHeight="1">
      <c r="B92" s="296"/>
      <c r="C92" s="271" t="s">
        <v>882</v>
      </c>
      <c r="D92" s="271"/>
      <c r="E92" s="271"/>
      <c r="F92" s="294" t="s">
        <v>860</v>
      </c>
      <c r="G92" s="295"/>
      <c r="H92" s="271" t="s">
        <v>883</v>
      </c>
      <c r="I92" s="271" t="s">
        <v>856</v>
      </c>
      <c r="J92" s="271">
        <v>255</v>
      </c>
      <c r="K92" s="285"/>
    </row>
    <row r="93" s="1" customFormat="1" ht="15" customHeight="1">
      <c r="B93" s="296"/>
      <c r="C93" s="271" t="s">
        <v>884</v>
      </c>
      <c r="D93" s="271"/>
      <c r="E93" s="271"/>
      <c r="F93" s="294" t="s">
        <v>854</v>
      </c>
      <c r="G93" s="295"/>
      <c r="H93" s="271" t="s">
        <v>885</v>
      </c>
      <c r="I93" s="271" t="s">
        <v>886</v>
      </c>
      <c r="J93" s="271"/>
      <c r="K93" s="285"/>
    </row>
    <row r="94" s="1" customFormat="1" ht="15" customHeight="1">
      <c r="B94" s="296"/>
      <c r="C94" s="271" t="s">
        <v>887</v>
      </c>
      <c r="D94" s="271"/>
      <c r="E94" s="271"/>
      <c r="F94" s="294" t="s">
        <v>854</v>
      </c>
      <c r="G94" s="295"/>
      <c r="H94" s="271" t="s">
        <v>888</v>
      </c>
      <c r="I94" s="271" t="s">
        <v>889</v>
      </c>
      <c r="J94" s="271"/>
      <c r="K94" s="285"/>
    </row>
    <row r="95" s="1" customFormat="1" ht="15" customHeight="1">
      <c r="B95" s="296"/>
      <c r="C95" s="271" t="s">
        <v>890</v>
      </c>
      <c r="D95" s="271"/>
      <c r="E95" s="271"/>
      <c r="F95" s="294" t="s">
        <v>854</v>
      </c>
      <c r="G95" s="295"/>
      <c r="H95" s="271" t="s">
        <v>890</v>
      </c>
      <c r="I95" s="271" t="s">
        <v>889</v>
      </c>
      <c r="J95" s="271"/>
      <c r="K95" s="285"/>
    </row>
    <row r="96" s="1" customFormat="1" ht="15" customHeight="1">
      <c r="B96" s="296"/>
      <c r="C96" s="271" t="s">
        <v>47</v>
      </c>
      <c r="D96" s="271"/>
      <c r="E96" s="271"/>
      <c r="F96" s="294" t="s">
        <v>854</v>
      </c>
      <c r="G96" s="295"/>
      <c r="H96" s="271" t="s">
        <v>891</v>
      </c>
      <c r="I96" s="271" t="s">
        <v>889</v>
      </c>
      <c r="J96" s="271"/>
      <c r="K96" s="285"/>
    </row>
    <row r="97" s="1" customFormat="1" ht="15" customHeight="1">
      <c r="B97" s="296"/>
      <c r="C97" s="271" t="s">
        <v>57</v>
      </c>
      <c r="D97" s="271"/>
      <c r="E97" s="271"/>
      <c r="F97" s="294" t="s">
        <v>854</v>
      </c>
      <c r="G97" s="295"/>
      <c r="H97" s="271" t="s">
        <v>892</v>
      </c>
      <c r="I97" s="271" t="s">
        <v>889</v>
      </c>
      <c r="J97" s="271"/>
      <c r="K97" s="285"/>
    </row>
    <row r="98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="1" customFormat="1" ht="45" customHeight="1">
      <c r="B102" s="283"/>
      <c r="C102" s="284" t="s">
        <v>893</v>
      </c>
      <c r="D102" s="284"/>
      <c r="E102" s="284"/>
      <c r="F102" s="284"/>
      <c r="G102" s="284"/>
      <c r="H102" s="284"/>
      <c r="I102" s="284"/>
      <c r="J102" s="284"/>
      <c r="K102" s="285"/>
    </row>
    <row r="103" s="1" customFormat="1" ht="17.25" customHeight="1">
      <c r="B103" s="283"/>
      <c r="C103" s="286" t="s">
        <v>848</v>
      </c>
      <c r="D103" s="286"/>
      <c r="E103" s="286"/>
      <c r="F103" s="286" t="s">
        <v>849</v>
      </c>
      <c r="G103" s="287"/>
      <c r="H103" s="286" t="s">
        <v>63</v>
      </c>
      <c r="I103" s="286" t="s">
        <v>66</v>
      </c>
      <c r="J103" s="286" t="s">
        <v>850</v>
      </c>
      <c r="K103" s="285"/>
    </row>
    <row r="104" s="1" customFormat="1" ht="17.25" customHeight="1">
      <c r="B104" s="283"/>
      <c r="C104" s="288" t="s">
        <v>851</v>
      </c>
      <c r="D104" s="288"/>
      <c r="E104" s="288"/>
      <c r="F104" s="289" t="s">
        <v>852</v>
      </c>
      <c r="G104" s="290"/>
      <c r="H104" s="288"/>
      <c r="I104" s="288"/>
      <c r="J104" s="288" t="s">
        <v>853</v>
      </c>
      <c r="K104" s="285"/>
    </row>
    <row r="105" s="1" customFormat="1" ht="5.25" customHeight="1">
      <c r="B105" s="283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="1" customFormat="1" ht="15" customHeight="1">
      <c r="B106" s="283"/>
      <c r="C106" s="271" t="s">
        <v>62</v>
      </c>
      <c r="D106" s="293"/>
      <c r="E106" s="293"/>
      <c r="F106" s="294" t="s">
        <v>854</v>
      </c>
      <c r="G106" s="271"/>
      <c r="H106" s="271" t="s">
        <v>894</v>
      </c>
      <c r="I106" s="271" t="s">
        <v>856</v>
      </c>
      <c r="J106" s="271">
        <v>20</v>
      </c>
      <c r="K106" s="285"/>
    </row>
    <row r="107" s="1" customFormat="1" ht="15" customHeight="1">
      <c r="B107" s="283"/>
      <c r="C107" s="271" t="s">
        <v>857</v>
      </c>
      <c r="D107" s="271"/>
      <c r="E107" s="271"/>
      <c r="F107" s="294" t="s">
        <v>854</v>
      </c>
      <c r="G107" s="271"/>
      <c r="H107" s="271" t="s">
        <v>894</v>
      </c>
      <c r="I107" s="271" t="s">
        <v>856</v>
      </c>
      <c r="J107" s="271">
        <v>120</v>
      </c>
      <c r="K107" s="285"/>
    </row>
    <row r="108" s="1" customFormat="1" ht="15" customHeight="1">
      <c r="B108" s="296"/>
      <c r="C108" s="271" t="s">
        <v>859</v>
      </c>
      <c r="D108" s="271"/>
      <c r="E108" s="271"/>
      <c r="F108" s="294" t="s">
        <v>860</v>
      </c>
      <c r="G108" s="271"/>
      <c r="H108" s="271" t="s">
        <v>894</v>
      </c>
      <c r="I108" s="271" t="s">
        <v>856</v>
      </c>
      <c r="J108" s="271">
        <v>50</v>
      </c>
      <c r="K108" s="285"/>
    </row>
    <row r="109" s="1" customFormat="1" ht="15" customHeight="1">
      <c r="B109" s="296"/>
      <c r="C109" s="271" t="s">
        <v>862</v>
      </c>
      <c r="D109" s="271"/>
      <c r="E109" s="271"/>
      <c r="F109" s="294" t="s">
        <v>854</v>
      </c>
      <c r="G109" s="271"/>
      <c r="H109" s="271" t="s">
        <v>894</v>
      </c>
      <c r="I109" s="271" t="s">
        <v>864</v>
      </c>
      <c r="J109" s="271"/>
      <c r="K109" s="285"/>
    </row>
    <row r="110" s="1" customFormat="1" ht="15" customHeight="1">
      <c r="B110" s="296"/>
      <c r="C110" s="271" t="s">
        <v>873</v>
      </c>
      <c r="D110" s="271"/>
      <c r="E110" s="271"/>
      <c r="F110" s="294" t="s">
        <v>860</v>
      </c>
      <c r="G110" s="271"/>
      <c r="H110" s="271" t="s">
        <v>894</v>
      </c>
      <c r="I110" s="271" t="s">
        <v>856</v>
      </c>
      <c r="J110" s="271">
        <v>50</v>
      </c>
      <c r="K110" s="285"/>
    </row>
    <row r="111" s="1" customFormat="1" ht="15" customHeight="1">
      <c r="B111" s="296"/>
      <c r="C111" s="271" t="s">
        <v>881</v>
      </c>
      <c r="D111" s="271"/>
      <c r="E111" s="271"/>
      <c r="F111" s="294" t="s">
        <v>860</v>
      </c>
      <c r="G111" s="271"/>
      <c r="H111" s="271" t="s">
        <v>894</v>
      </c>
      <c r="I111" s="271" t="s">
        <v>856</v>
      </c>
      <c r="J111" s="271">
        <v>50</v>
      </c>
      <c r="K111" s="285"/>
    </row>
    <row r="112" s="1" customFormat="1" ht="15" customHeight="1">
      <c r="B112" s="296"/>
      <c r="C112" s="271" t="s">
        <v>879</v>
      </c>
      <c r="D112" s="271"/>
      <c r="E112" s="271"/>
      <c r="F112" s="294" t="s">
        <v>860</v>
      </c>
      <c r="G112" s="271"/>
      <c r="H112" s="271" t="s">
        <v>894</v>
      </c>
      <c r="I112" s="271" t="s">
        <v>856</v>
      </c>
      <c r="J112" s="271">
        <v>50</v>
      </c>
      <c r="K112" s="285"/>
    </row>
    <row r="113" s="1" customFormat="1" ht="15" customHeight="1">
      <c r="B113" s="296"/>
      <c r="C113" s="271" t="s">
        <v>62</v>
      </c>
      <c r="D113" s="271"/>
      <c r="E113" s="271"/>
      <c r="F113" s="294" t="s">
        <v>854</v>
      </c>
      <c r="G113" s="271"/>
      <c r="H113" s="271" t="s">
        <v>895</v>
      </c>
      <c r="I113" s="271" t="s">
        <v>856</v>
      </c>
      <c r="J113" s="271">
        <v>20</v>
      </c>
      <c r="K113" s="285"/>
    </row>
    <row r="114" s="1" customFormat="1" ht="15" customHeight="1">
      <c r="B114" s="296"/>
      <c r="C114" s="271" t="s">
        <v>896</v>
      </c>
      <c r="D114" s="271"/>
      <c r="E114" s="271"/>
      <c r="F114" s="294" t="s">
        <v>854</v>
      </c>
      <c r="G114" s="271"/>
      <c r="H114" s="271" t="s">
        <v>897</v>
      </c>
      <c r="I114" s="271" t="s">
        <v>856</v>
      </c>
      <c r="J114" s="271">
        <v>120</v>
      </c>
      <c r="K114" s="285"/>
    </row>
    <row r="115" s="1" customFormat="1" ht="15" customHeight="1">
      <c r="B115" s="296"/>
      <c r="C115" s="271" t="s">
        <v>47</v>
      </c>
      <c r="D115" s="271"/>
      <c r="E115" s="271"/>
      <c r="F115" s="294" t="s">
        <v>854</v>
      </c>
      <c r="G115" s="271"/>
      <c r="H115" s="271" t="s">
        <v>898</v>
      </c>
      <c r="I115" s="271" t="s">
        <v>889</v>
      </c>
      <c r="J115" s="271"/>
      <c r="K115" s="285"/>
    </row>
    <row r="116" s="1" customFormat="1" ht="15" customHeight="1">
      <c r="B116" s="296"/>
      <c r="C116" s="271" t="s">
        <v>57</v>
      </c>
      <c r="D116" s="271"/>
      <c r="E116" s="271"/>
      <c r="F116" s="294" t="s">
        <v>854</v>
      </c>
      <c r="G116" s="271"/>
      <c r="H116" s="271" t="s">
        <v>899</v>
      </c>
      <c r="I116" s="271" t="s">
        <v>889</v>
      </c>
      <c r="J116" s="271"/>
      <c r="K116" s="285"/>
    </row>
    <row r="117" s="1" customFormat="1" ht="15" customHeight="1">
      <c r="B117" s="296"/>
      <c r="C117" s="271" t="s">
        <v>66</v>
      </c>
      <c r="D117" s="271"/>
      <c r="E117" s="271"/>
      <c r="F117" s="294" t="s">
        <v>854</v>
      </c>
      <c r="G117" s="271"/>
      <c r="H117" s="271" t="s">
        <v>900</v>
      </c>
      <c r="I117" s="271" t="s">
        <v>901</v>
      </c>
      <c r="J117" s="271"/>
      <c r="K117" s="285"/>
    </row>
    <row r="118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="1" customFormat="1" ht="45" customHeight="1">
      <c r="B122" s="312"/>
      <c r="C122" s="262" t="s">
        <v>902</v>
      </c>
      <c r="D122" s="262"/>
      <c r="E122" s="262"/>
      <c r="F122" s="262"/>
      <c r="G122" s="262"/>
      <c r="H122" s="262"/>
      <c r="I122" s="262"/>
      <c r="J122" s="262"/>
      <c r="K122" s="313"/>
    </row>
    <row r="123" s="1" customFormat="1" ht="17.25" customHeight="1">
      <c r="B123" s="314"/>
      <c r="C123" s="286" t="s">
        <v>848</v>
      </c>
      <c r="D123" s="286"/>
      <c r="E123" s="286"/>
      <c r="F123" s="286" t="s">
        <v>849</v>
      </c>
      <c r="G123" s="287"/>
      <c r="H123" s="286" t="s">
        <v>63</v>
      </c>
      <c r="I123" s="286" t="s">
        <v>66</v>
      </c>
      <c r="J123" s="286" t="s">
        <v>850</v>
      </c>
      <c r="K123" s="315"/>
    </row>
    <row r="124" s="1" customFormat="1" ht="17.25" customHeight="1">
      <c r="B124" s="314"/>
      <c r="C124" s="288" t="s">
        <v>851</v>
      </c>
      <c r="D124" s="288"/>
      <c r="E124" s="288"/>
      <c r="F124" s="289" t="s">
        <v>852</v>
      </c>
      <c r="G124" s="290"/>
      <c r="H124" s="288"/>
      <c r="I124" s="288"/>
      <c r="J124" s="288" t="s">
        <v>853</v>
      </c>
      <c r="K124" s="315"/>
    </row>
    <row r="125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="1" customFormat="1" ht="15" customHeight="1">
      <c r="B126" s="316"/>
      <c r="C126" s="271" t="s">
        <v>857</v>
      </c>
      <c r="D126" s="293"/>
      <c r="E126" s="293"/>
      <c r="F126" s="294" t="s">
        <v>854</v>
      </c>
      <c r="G126" s="271"/>
      <c r="H126" s="271" t="s">
        <v>894</v>
      </c>
      <c r="I126" s="271" t="s">
        <v>856</v>
      </c>
      <c r="J126" s="271">
        <v>120</v>
      </c>
      <c r="K126" s="319"/>
    </row>
    <row r="127" s="1" customFormat="1" ht="15" customHeight="1">
      <c r="B127" s="316"/>
      <c r="C127" s="271" t="s">
        <v>903</v>
      </c>
      <c r="D127" s="271"/>
      <c r="E127" s="271"/>
      <c r="F127" s="294" t="s">
        <v>854</v>
      </c>
      <c r="G127" s="271"/>
      <c r="H127" s="271" t="s">
        <v>904</v>
      </c>
      <c r="I127" s="271" t="s">
        <v>856</v>
      </c>
      <c r="J127" s="271" t="s">
        <v>905</v>
      </c>
      <c r="K127" s="319"/>
    </row>
    <row r="128" s="1" customFormat="1" ht="15" customHeight="1">
      <c r="B128" s="316"/>
      <c r="C128" s="271" t="s">
        <v>802</v>
      </c>
      <c r="D128" s="271"/>
      <c r="E128" s="271"/>
      <c r="F128" s="294" t="s">
        <v>854</v>
      </c>
      <c r="G128" s="271"/>
      <c r="H128" s="271" t="s">
        <v>906</v>
      </c>
      <c r="I128" s="271" t="s">
        <v>856</v>
      </c>
      <c r="J128" s="271" t="s">
        <v>905</v>
      </c>
      <c r="K128" s="319"/>
    </row>
    <row r="129" s="1" customFormat="1" ht="15" customHeight="1">
      <c r="B129" s="316"/>
      <c r="C129" s="271" t="s">
        <v>865</v>
      </c>
      <c r="D129" s="271"/>
      <c r="E129" s="271"/>
      <c r="F129" s="294" t="s">
        <v>860</v>
      </c>
      <c r="G129" s="271"/>
      <c r="H129" s="271" t="s">
        <v>866</v>
      </c>
      <c r="I129" s="271" t="s">
        <v>856</v>
      </c>
      <c r="J129" s="271">
        <v>15</v>
      </c>
      <c r="K129" s="319"/>
    </row>
    <row r="130" s="1" customFormat="1" ht="15" customHeight="1">
      <c r="B130" s="316"/>
      <c r="C130" s="297" t="s">
        <v>867</v>
      </c>
      <c r="D130" s="297"/>
      <c r="E130" s="297"/>
      <c r="F130" s="298" t="s">
        <v>860</v>
      </c>
      <c r="G130" s="297"/>
      <c r="H130" s="297" t="s">
        <v>868</v>
      </c>
      <c r="I130" s="297" t="s">
        <v>856</v>
      </c>
      <c r="J130" s="297">
        <v>15</v>
      </c>
      <c r="K130" s="319"/>
    </row>
    <row r="131" s="1" customFormat="1" ht="15" customHeight="1">
      <c r="B131" s="316"/>
      <c r="C131" s="297" t="s">
        <v>869</v>
      </c>
      <c r="D131" s="297"/>
      <c r="E131" s="297"/>
      <c r="F131" s="298" t="s">
        <v>860</v>
      </c>
      <c r="G131" s="297"/>
      <c r="H131" s="297" t="s">
        <v>870</v>
      </c>
      <c r="I131" s="297" t="s">
        <v>856</v>
      </c>
      <c r="J131" s="297">
        <v>20</v>
      </c>
      <c r="K131" s="319"/>
    </row>
    <row r="132" s="1" customFormat="1" ht="15" customHeight="1">
      <c r="B132" s="316"/>
      <c r="C132" s="297" t="s">
        <v>871</v>
      </c>
      <c r="D132" s="297"/>
      <c r="E132" s="297"/>
      <c r="F132" s="298" t="s">
        <v>860</v>
      </c>
      <c r="G132" s="297"/>
      <c r="H132" s="297" t="s">
        <v>872</v>
      </c>
      <c r="I132" s="297" t="s">
        <v>856</v>
      </c>
      <c r="J132" s="297">
        <v>20</v>
      </c>
      <c r="K132" s="319"/>
    </row>
    <row r="133" s="1" customFormat="1" ht="15" customHeight="1">
      <c r="B133" s="316"/>
      <c r="C133" s="271" t="s">
        <v>859</v>
      </c>
      <c r="D133" s="271"/>
      <c r="E133" s="271"/>
      <c r="F133" s="294" t="s">
        <v>860</v>
      </c>
      <c r="G133" s="271"/>
      <c r="H133" s="271" t="s">
        <v>894</v>
      </c>
      <c r="I133" s="271" t="s">
        <v>856</v>
      </c>
      <c r="J133" s="271">
        <v>50</v>
      </c>
      <c r="K133" s="319"/>
    </row>
    <row r="134" s="1" customFormat="1" ht="15" customHeight="1">
      <c r="B134" s="316"/>
      <c r="C134" s="271" t="s">
        <v>873</v>
      </c>
      <c r="D134" s="271"/>
      <c r="E134" s="271"/>
      <c r="F134" s="294" t="s">
        <v>860</v>
      </c>
      <c r="G134" s="271"/>
      <c r="H134" s="271" t="s">
        <v>894</v>
      </c>
      <c r="I134" s="271" t="s">
        <v>856</v>
      </c>
      <c r="J134" s="271">
        <v>50</v>
      </c>
      <c r="K134" s="319"/>
    </row>
    <row r="135" s="1" customFormat="1" ht="15" customHeight="1">
      <c r="B135" s="316"/>
      <c r="C135" s="271" t="s">
        <v>879</v>
      </c>
      <c r="D135" s="271"/>
      <c r="E135" s="271"/>
      <c r="F135" s="294" t="s">
        <v>860</v>
      </c>
      <c r="G135" s="271"/>
      <c r="H135" s="271" t="s">
        <v>894</v>
      </c>
      <c r="I135" s="271" t="s">
        <v>856</v>
      </c>
      <c r="J135" s="271">
        <v>50</v>
      </c>
      <c r="K135" s="319"/>
    </row>
    <row r="136" s="1" customFormat="1" ht="15" customHeight="1">
      <c r="B136" s="316"/>
      <c r="C136" s="271" t="s">
        <v>881</v>
      </c>
      <c r="D136" s="271"/>
      <c r="E136" s="271"/>
      <c r="F136" s="294" t="s">
        <v>860</v>
      </c>
      <c r="G136" s="271"/>
      <c r="H136" s="271" t="s">
        <v>894</v>
      </c>
      <c r="I136" s="271" t="s">
        <v>856</v>
      </c>
      <c r="J136" s="271">
        <v>50</v>
      </c>
      <c r="K136" s="319"/>
    </row>
    <row r="137" s="1" customFormat="1" ht="15" customHeight="1">
      <c r="B137" s="316"/>
      <c r="C137" s="271" t="s">
        <v>882</v>
      </c>
      <c r="D137" s="271"/>
      <c r="E137" s="271"/>
      <c r="F137" s="294" t="s">
        <v>860</v>
      </c>
      <c r="G137" s="271"/>
      <c r="H137" s="271" t="s">
        <v>907</v>
      </c>
      <c r="I137" s="271" t="s">
        <v>856</v>
      </c>
      <c r="J137" s="271">
        <v>255</v>
      </c>
      <c r="K137" s="319"/>
    </row>
    <row r="138" s="1" customFormat="1" ht="15" customHeight="1">
      <c r="B138" s="316"/>
      <c r="C138" s="271" t="s">
        <v>884</v>
      </c>
      <c r="D138" s="271"/>
      <c r="E138" s="271"/>
      <c r="F138" s="294" t="s">
        <v>854</v>
      </c>
      <c r="G138" s="271"/>
      <c r="H138" s="271" t="s">
        <v>908</v>
      </c>
      <c r="I138" s="271" t="s">
        <v>886</v>
      </c>
      <c r="J138" s="271"/>
      <c r="K138" s="319"/>
    </row>
    <row r="139" s="1" customFormat="1" ht="15" customHeight="1">
      <c r="B139" s="316"/>
      <c r="C139" s="271" t="s">
        <v>887</v>
      </c>
      <c r="D139" s="271"/>
      <c r="E139" s="271"/>
      <c r="F139" s="294" t="s">
        <v>854</v>
      </c>
      <c r="G139" s="271"/>
      <c r="H139" s="271" t="s">
        <v>909</v>
      </c>
      <c r="I139" s="271" t="s">
        <v>889</v>
      </c>
      <c r="J139" s="271"/>
      <c r="K139" s="319"/>
    </row>
    <row r="140" s="1" customFormat="1" ht="15" customHeight="1">
      <c r="B140" s="316"/>
      <c r="C140" s="271" t="s">
        <v>890</v>
      </c>
      <c r="D140" s="271"/>
      <c r="E140" s="271"/>
      <c r="F140" s="294" t="s">
        <v>854</v>
      </c>
      <c r="G140" s="271"/>
      <c r="H140" s="271" t="s">
        <v>890</v>
      </c>
      <c r="I140" s="271" t="s">
        <v>889</v>
      </c>
      <c r="J140" s="271"/>
      <c r="K140" s="319"/>
    </row>
    <row r="141" s="1" customFormat="1" ht="15" customHeight="1">
      <c r="B141" s="316"/>
      <c r="C141" s="271" t="s">
        <v>47</v>
      </c>
      <c r="D141" s="271"/>
      <c r="E141" s="271"/>
      <c r="F141" s="294" t="s">
        <v>854</v>
      </c>
      <c r="G141" s="271"/>
      <c r="H141" s="271" t="s">
        <v>910</v>
      </c>
      <c r="I141" s="271" t="s">
        <v>889</v>
      </c>
      <c r="J141" s="271"/>
      <c r="K141" s="319"/>
    </row>
    <row r="142" s="1" customFormat="1" ht="15" customHeight="1">
      <c r="B142" s="316"/>
      <c r="C142" s="271" t="s">
        <v>911</v>
      </c>
      <c r="D142" s="271"/>
      <c r="E142" s="271"/>
      <c r="F142" s="294" t="s">
        <v>854</v>
      </c>
      <c r="G142" s="271"/>
      <c r="H142" s="271" t="s">
        <v>912</v>
      </c>
      <c r="I142" s="271" t="s">
        <v>889</v>
      </c>
      <c r="J142" s="271"/>
      <c r="K142" s="319"/>
    </row>
    <row r="143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="1" customFormat="1" ht="45" customHeight="1">
      <c r="B147" s="283"/>
      <c r="C147" s="284" t="s">
        <v>913</v>
      </c>
      <c r="D147" s="284"/>
      <c r="E147" s="284"/>
      <c r="F147" s="284"/>
      <c r="G147" s="284"/>
      <c r="H147" s="284"/>
      <c r="I147" s="284"/>
      <c r="J147" s="284"/>
      <c r="K147" s="285"/>
    </row>
    <row r="148" s="1" customFormat="1" ht="17.25" customHeight="1">
      <c r="B148" s="283"/>
      <c r="C148" s="286" t="s">
        <v>848</v>
      </c>
      <c r="D148" s="286"/>
      <c r="E148" s="286"/>
      <c r="F148" s="286" t="s">
        <v>849</v>
      </c>
      <c r="G148" s="287"/>
      <c r="H148" s="286" t="s">
        <v>63</v>
      </c>
      <c r="I148" s="286" t="s">
        <v>66</v>
      </c>
      <c r="J148" s="286" t="s">
        <v>850</v>
      </c>
      <c r="K148" s="285"/>
    </row>
    <row r="149" s="1" customFormat="1" ht="17.25" customHeight="1">
      <c r="B149" s="283"/>
      <c r="C149" s="288" t="s">
        <v>851</v>
      </c>
      <c r="D149" s="288"/>
      <c r="E149" s="288"/>
      <c r="F149" s="289" t="s">
        <v>852</v>
      </c>
      <c r="G149" s="290"/>
      <c r="H149" s="288"/>
      <c r="I149" s="288"/>
      <c r="J149" s="288" t="s">
        <v>853</v>
      </c>
      <c r="K149" s="285"/>
    </row>
    <row r="150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="1" customFormat="1" ht="15" customHeight="1">
      <c r="B151" s="296"/>
      <c r="C151" s="323" t="s">
        <v>857</v>
      </c>
      <c r="D151" s="271"/>
      <c r="E151" s="271"/>
      <c r="F151" s="324" t="s">
        <v>854</v>
      </c>
      <c r="G151" s="271"/>
      <c r="H151" s="323" t="s">
        <v>894</v>
      </c>
      <c r="I151" s="323" t="s">
        <v>856</v>
      </c>
      <c r="J151" s="323">
        <v>120</v>
      </c>
      <c r="K151" s="319"/>
    </row>
    <row r="152" s="1" customFormat="1" ht="15" customHeight="1">
      <c r="B152" s="296"/>
      <c r="C152" s="323" t="s">
        <v>903</v>
      </c>
      <c r="D152" s="271"/>
      <c r="E152" s="271"/>
      <c r="F152" s="324" t="s">
        <v>854</v>
      </c>
      <c r="G152" s="271"/>
      <c r="H152" s="323" t="s">
        <v>914</v>
      </c>
      <c r="I152" s="323" t="s">
        <v>856</v>
      </c>
      <c r="J152" s="323" t="s">
        <v>905</v>
      </c>
      <c r="K152" s="319"/>
    </row>
    <row r="153" s="1" customFormat="1" ht="15" customHeight="1">
      <c r="B153" s="296"/>
      <c r="C153" s="323" t="s">
        <v>802</v>
      </c>
      <c r="D153" s="271"/>
      <c r="E153" s="271"/>
      <c r="F153" s="324" t="s">
        <v>854</v>
      </c>
      <c r="G153" s="271"/>
      <c r="H153" s="323" t="s">
        <v>915</v>
      </c>
      <c r="I153" s="323" t="s">
        <v>856</v>
      </c>
      <c r="J153" s="323" t="s">
        <v>905</v>
      </c>
      <c r="K153" s="319"/>
    </row>
    <row r="154" s="1" customFormat="1" ht="15" customHeight="1">
      <c r="B154" s="296"/>
      <c r="C154" s="323" t="s">
        <v>859</v>
      </c>
      <c r="D154" s="271"/>
      <c r="E154" s="271"/>
      <c r="F154" s="324" t="s">
        <v>860</v>
      </c>
      <c r="G154" s="271"/>
      <c r="H154" s="323" t="s">
        <v>894</v>
      </c>
      <c r="I154" s="323" t="s">
        <v>856</v>
      </c>
      <c r="J154" s="323">
        <v>50</v>
      </c>
      <c r="K154" s="319"/>
    </row>
    <row r="155" s="1" customFormat="1" ht="15" customHeight="1">
      <c r="B155" s="296"/>
      <c r="C155" s="323" t="s">
        <v>862</v>
      </c>
      <c r="D155" s="271"/>
      <c r="E155" s="271"/>
      <c r="F155" s="324" t="s">
        <v>854</v>
      </c>
      <c r="G155" s="271"/>
      <c r="H155" s="323" t="s">
        <v>894</v>
      </c>
      <c r="I155" s="323" t="s">
        <v>864</v>
      </c>
      <c r="J155" s="323"/>
      <c r="K155" s="319"/>
    </row>
    <row r="156" s="1" customFormat="1" ht="15" customHeight="1">
      <c r="B156" s="296"/>
      <c r="C156" s="323" t="s">
        <v>873</v>
      </c>
      <c r="D156" s="271"/>
      <c r="E156" s="271"/>
      <c r="F156" s="324" t="s">
        <v>860</v>
      </c>
      <c r="G156" s="271"/>
      <c r="H156" s="323" t="s">
        <v>894</v>
      </c>
      <c r="I156" s="323" t="s">
        <v>856</v>
      </c>
      <c r="J156" s="323">
        <v>50</v>
      </c>
      <c r="K156" s="319"/>
    </row>
    <row r="157" s="1" customFormat="1" ht="15" customHeight="1">
      <c r="B157" s="296"/>
      <c r="C157" s="323" t="s">
        <v>881</v>
      </c>
      <c r="D157" s="271"/>
      <c r="E157" s="271"/>
      <c r="F157" s="324" t="s">
        <v>860</v>
      </c>
      <c r="G157" s="271"/>
      <c r="H157" s="323" t="s">
        <v>894</v>
      </c>
      <c r="I157" s="323" t="s">
        <v>856</v>
      </c>
      <c r="J157" s="323">
        <v>50</v>
      </c>
      <c r="K157" s="319"/>
    </row>
    <row r="158" s="1" customFormat="1" ht="15" customHeight="1">
      <c r="B158" s="296"/>
      <c r="C158" s="323" t="s">
        <v>879</v>
      </c>
      <c r="D158" s="271"/>
      <c r="E158" s="271"/>
      <c r="F158" s="324" t="s">
        <v>860</v>
      </c>
      <c r="G158" s="271"/>
      <c r="H158" s="323" t="s">
        <v>894</v>
      </c>
      <c r="I158" s="323" t="s">
        <v>856</v>
      </c>
      <c r="J158" s="323">
        <v>50</v>
      </c>
      <c r="K158" s="319"/>
    </row>
    <row r="159" s="1" customFormat="1" ht="15" customHeight="1">
      <c r="B159" s="296"/>
      <c r="C159" s="323" t="s">
        <v>90</v>
      </c>
      <c r="D159" s="271"/>
      <c r="E159" s="271"/>
      <c r="F159" s="324" t="s">
        <v>854</v>
      </c>
      <c r="G159" s="271"/>
      <c r="H159" s="323" t="s">
        <v>916</v>
      </c>
      <c r="I159" s="323" t="s">
        <v>856</v>
      </c>
      <c r="J159" s="323" t="s">
        <v>917</v>
      </c>
      <c r="K159" s="319"/>
    </row>
    <row r="160" s="1" customFormat="1" ht="15" customHeight="1">
      <c r="B160" s="296"/>
      <c r="C160" s="323" t="s">
        <v>918</v>
      </c>
      <c r="D160" s="271"/>
      <c r="E160" s="271"/>
      <c r="F160" s="324" t="s">
        <v>854</v>
      </c>
      <c r="G160" s="271"/>
      <c r="H160" s="323" t="s">
        <v>919</v>
      </c>
      <c r="I160" s="323" t="s">
        <v>889</v>
      </c>
      <c r="J160" s="323"/>
      <c r="K160" s="319"/>
    </row>
    <row r="16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="1" customFormat="1" ht="45" customHeight="1">
      <c r="B165" s="261"/>
      <c r="C165" s="262" t="s">
        <v>920</v>
      </c>
      <c r="D165" s="262"/>
      <c r="E165" s="262"/>
      <c r="F165" s="262"/>
      <c r="G165" s="262"/>
      <c r="H165" s="262"/>
      <c r="I165" s="262"/>
      <c r="J165" s="262"/>
      <c r="K165" s="263"/>
    </row>
    <row r="166" s="1" customFormat="1" ht="17.25" customHeight="1">
      <c r="B166" s="261"/>
      <c r="C166" s="286" t="s">
        <v>848</v>
      </c>
      <c r="D166" s="286"/>
      <c r="E166" s="286"/>
      <c r="F166" s="286" t="s">
        <v>849</v>
      </c>
      <c r="G166" s="328"/>
      <c r="H166" s="329" t="s">
        <v>63</v>
      </c>
      <c r="I166" s="329" t="s">
        <v>66</v>
      </c>
      <c r="J166" s="286" t="s">
        <v>850</v>
      </c>
      <c r="K166" s="263"/>
    </row>
    <row r="167" s="1" customFormat="1" ht="17.25" customHeight="1">
      <c r="B167" s="264"/>
      <c r="C167" s="288" t="s">
        <v>851</v>
      </c>
      <c r="D167" s="288"/>
      <c r="E167" s="288"/>
      <c r="F167" s="289" t="s">
        <v>852</v>
      </c>
      <c r="G167" s="330"/>
      <c r="H167" s="331"/>
      <c r="I167" s="331"/>
      <c r="J167" s="288" t="s">
        <v>853</v>
      </c>
      <c r="K167" s="266"/>
    </row>
    <row r="168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="1" customFormat="1" ht="15" customHeight="1">
      <c r="B169" s="296"/>
      <c r="C169" s="271" t="s">
        <v>857</v>
      </c>
      <c r="D169" s="271"/>
      <c r="E169" s="271"/>
      <c r="F169" s="294" t="s">
        <v>854</v>
      </c>
      <c r="G169" s="271"/>
      <c r="H169" s="271" t="s">
        <v>894</v>
      </c>
      <c r="I169" s="271" t="s">
        <v>856</v>
      </c>
      <c r="J169" s="271">
        <v>120</v>
      </c>
      <c r="K169" s="319"/>
    </row>
    <row r="170" s="1" customFormat="1" ht="15" customHeight="1">
      <c r="B170" s="296"/>
      <c r="C170" s="271" t="s">
        <v>903</v>
      </c>
      <c r="D170" s="271"/>
      <c r="E170" s="271"/>
      <c r="F170" s="294" t="s">
        <v>854</v>
      </c>
      <c r="G170" s="271"/>
      <c r="H170" s="271" t="s">
        <v>904</v>
      </c>
      <c r="I170" s="271" t="s">
        <v>856</v>
      </c>
      <c r="J170" s="271" t="s">
        <v>905</v>
      </c>
      <c r="K170" s="319"/>
    </row>
    <row r="171" s="1" customFormat="1" ht="15" customHeight="1">
      <c r="B171" s="296"/>
      <c r="C171" s="271" t="s">
        <v>802</v>
      </c>
      <c r="D171" s="271"/>
      <c r="E171" s="271"/>
      <c r="F171" s="294" t="s">
        <v>854</v>
      </c>
      <c r="G171" s="271"/>
      <c r="H171" s="271" t="s">
        <v>921</v>
      </c>
      <c r="I171" s="271" t="s">
        <v>856</v>
      </c>
      <c r="J171" s="271" t="s">
        <v>905</v>
      </c>
      <c r="K171" s="319"/>
    </row>
    <row r="172" s="1" customFormat="1" ht="15" customHeight="1">
      <c r="B172" s="296"/>
      <c r="C172" s="271" t="s">
        <v>859</v>
      </c>
      <c r="D172" s="271"/>
      <c r="E172" s="271"/>
      <c r="F172" s="294" t="s">
        <v>860</v>
      </c>
      <c r="G172" s="271"/>
      <c r="H172" s="271" t="s">
        <v>921</v>
      </c>
      <c r="I172" s="271" t="s">
        <v>856</v>
      </c>
      <c r="J172" s="271">
        <v>50</v>
      </c>
      <c r="K172" s="319"/>
    </row>
    <row r="173" s="1" customFormat="1" ht="15" customHeight="1">
      <c r="B173" s="296"/>
      <c r="C173" s="271" t="s">
        <v>862</v>
      </c>
      <c r="D173" s="271"/>
      <c r="E173" s="271"/>
      <c r="F173" s="294" t="s">
        <v>854</v>
      </c>
      <c r="G173" s="271"/>
      <c r="H173" s="271" t="s">
        <v>921</v>
      </c>
      <c r="I173" s="271" t="s">
        <v>864</v>
      </c>
      <c r="J173" s="271"/>
      <c r="K173" s="319"/>
    </row>
    <row r="174" s="1" customFormat="1" ht="15" customHeight="1">
      <c r="B174" s="296"/>
      <c r="C174" s="271" t="s">
        <v>873</v>
      </c>
      <c r="D174" s="271"/>
      <c r="E174" s="271"/>
      <c r="F174" s="294" t="s">
        <v>860</v>
      </c>
      <c r="G174" s="271"/>
      <c r="H174" s="271" t="s">
        <v>921</v>
      </c>
      <c r="I174" s="271" t="s">
        <v>856</v>
      </c>
      <c r="J174" s="271">
        <v>50</v>
      </c>
      <c r="K174" s="319"/>
    </row>
    <row r="175" s="1" customFormat="1" ht="15" customHeight="1">
      <c r="B175" s="296"/>
      <c r="C175" s="271" t="s">
        <v>881</v>
      </c>
      <c r="D175" s="271"/>
      <c r="E175" s="271"/>
      <c r="F175" s="294" t="s">
        <v>860</v>
      </c>
      <c r="G175" s="271"/>
      <c r="H175" s="271" t="s">
        <v>921</v>
      </c>
      <c r="I175" s="271" t="s">
        <v>856</v>
      </c>
      <c r="J175" s="271">
        <v>50</v>
      </c>
      <c r="K175" s="319"/>
    </row>
    <row r="176" s="1" customFormat="1" ht="15" customHeight="1">
      <c r="B176" s="296"/>
      <c r="C176" s="271" t="s">
        <v>879</v>
      </c>
      <c r="D176" s="271"/>
      <c r="E176" s="271"/>
      <c r="F176" s="294" t="s">
        <v>860</v>
      </c>
      <c r="G176" s="271"/>
      <c r="H176" s="271" t="s">
        <v>921</v>
      </c>
      <c r="I176" s="271" t="s">
        <v>856</v>
      </c>
      <c r="J176" s="271">
        <v>50</v>
      </c>
      <c r="K176" s="319"/>
    </row>
    <row r="177" s="1" customFormat="1" ht="15" customHeight="1">
      <c r="B177" s="296"/>
      <c r="C177" s="271" t="s">
        <v>118</v>
      </c>
      <c r="D177" s="271"/>
      <c r="E177" s="271"/>
      <c r="F177" s="294" t="s">
        <v>854</v>
      </c>
      <c r="G177" s="271"/>
      <c r="H177" s="271" t="s">
        <v>922</v>
      </c>
      <c r="I177" s="271" t="s">
        <v>923</v>
      </c>
      <c r="J177" s="271"/>
      <c r="K177" s="319"/>
    </row>
    <row r="178" s="1" customFormat="1" ht="15" customHeight="1">
      <c r="B178" s="296"/>
      <c r="C178" s="271" t="s">
        <v>66</v>
      </c>
      <c r="D178" s="271"/>
      <c r="E178" s="271"/>
      <c r="F178" s="294" t="s">
        <v>854</v>
      </c>
      <c r="G178" s="271"/>
      <c r="H178" s="271" t="s">
        <v>924</v>
      </c>
      <c r="I178" s="271" t="s">
        <v>925</v>
      </c>
      <c r="J178" s="271">
        <v>1</v>
      </c>
      <c r="K178" s="319"/>
    </row>
    <row r="179" s="1" customFormat="1" ht="15" customHeight="1">
      <c r="B179" s="296"/>
      <c r="C179" s="271" t="s">
        <v>62</v>
      </c>
      <c r="D179" s="271"/>
      <c r="E179" s="271"/>
      <c r="F179" s="294" t="s">
        <v>854</v>
      </c>
      <c r="G179" s="271"/>
      <c r="H179" s="271" t="s">
        <v>926</v>
      </c>
      <c r="I179" s="271" t="s">
        <v>856</v>
      </c>
      <c r="J179" s="271">
        <v>20</v>
      </c>
      <c r="K179" s="319"/>
    </row>
    <row r="180" s="1" customFormat="1" ht="15" customHeight="1">
      <c r="B180" s="296"/>
      <c r="C180" s="271" t="s">
        <v>63</v>
      </c>
      <c r="D180" s="271"/>
      <c r="E180" s="271"/>
      <c r="F180" s="294" t="s">
        <v>854</v>
      </c>
      <c r="G180" s="271"/>
      <c r="H180" s="271" t="s">
        <v>927</v>
      </c>
      <c r="I180" s="271" t="s">
        <v>856</v>
      </c>
      <c r="J180" s="271">
        <v>255</v>
      </c>
      <c r="K180" s="319"/>
    </row>
    <row r="181" s="1" customFormat="1" ht="15" customHeight="1">
      <c r="B181" s="296"/>
      <c r="C181" s="271" t="s">
        <v>119</v>
      </c>
      <c r="D181" s="271"/>
      <c r="E181" s="271"/>
      <c r="F181" s="294" t="s">
        <v>854</v>
      </c>
      <c r="G181" s="271"/>
      <c r="H181" s="271" t="s">
        <v>818</v>
      </c>
      <c r="I181" s="271" t="s">
        <v>856</v>
      </c>
      <c r="J181" s="271">
        <v>10</v>
      </c>
      <c r="K181" s="319"/>
    </row>
    <row r="182" s="1" customFormat="1" ht="15" customHeight="1">
      <c r="B182" s="296"/>
      <c r="C182" s="271" t="s">
        <v>120</v>
      </c>
      <c r="D182" s="271"/>
      <c r="E182" s="271"/>
      <c r="F182" s="294" t="s">
        <v>854</v>
      </c>
      <c r="G182" s="271"/>
      <c r="H182" s="271" t="s">
        <v>928</v>
      </c>
      <c r="I182" s="271" t="s">
        <v>889</v>
      </c>
      <c r="J182" s="271"/>
      <c r="K182" s="319"/>
    </row>
    <row r="183" s="1" customFormat="1" ht="15" customHeight="1">
      <c r="B183" s="296"/>
      <c r="C183" s="271" t="s">
        <v>929</v>
      </c>
      <c r="D183" s="271"/>
      <c r="E183" s="271"/>
      <c r="F183" s="294" t="s">
        <v>854</v>
      </c>
      <c r="G183" s="271"/>
      <c r="H183" s="271" t="s">
        <v>930</v>
      </c>
      <c r="I183" s="271" t="s">
        <v>889</v>
      </c>
      <c r="J183" s="271"/>
      <c r="K183" s="319"/>
    </row>
    <row r="184" s="1" customFormat="1" ht="15" customHeight="1">
      <c r="B184" s="296"/>
      <c r="C184" s="271" t="s">
        <v>918</v>
      </c>
      <c r="D184" s="271"/>
      <c r="E184" s="271"/>
      <c r="F184" s="294" t="s">
        <v>854</v>
      </c>
      <c r="G184" s="271"/>
      <c r="H184" s="271" t="s">
        <v>931</v>
      </c>
      <c r="I184" s="271" t="s">
        <v>889</v>
      </c>
      <c r="J184" s="271"/>
      <c r="K184" s="319"/>
    </row>
    <row r="185" s="1" customFormat="1" ht="15" customHeight="1">
      <c r="B185" s="296"/>
      <c r="C185" s="271" t="s">
        <v>122</v>
      </c>
      <c r="D185" s="271"/>
      <c r="E185" s="271"/>
      <c r="F185" s="294" t="s">
        <v>860</v>
      </c>
      <c r="G185" s="271"/>
      <c r="H185" s="271" t="s">
        <v>932</v>
      </c>
      <c r="I185" s="271" t="s">
        <v>856</v>
      </c>
      <c r="J185" s="271">
        <v>50</v>
      </c>
      <c r="K185" s="319"/>
    </row>
    <row r="186" s="1" customFormat="1" ht="15" customHeight="1">
      <c r="B186" s="296"/>
      <c r="C186" s="271" t="s">
        <v>933</v>
      </c>
      <c r="D186" s="271"/>
      <c r="E186" s="271"/>
      <c r="F186" s="294" t="s">
        <v>860</v>
      </c>
      <c r="G186" s="271"/>
      <c r="H186" s="271" t="s">
        <v>934</v>
      </c>
      <c r="I186" s="271" t="s">
        <v>935</v>
      </c>
      <c r="J186" s="271"/>
      <c r="K186" s="319"/>
    </row>
    <row r="187" s="1" customFormat="1" ht="15" customHeight="1">
      <c r="B187" s="296"/>
      <c r="C187" s="271" t="s">
        <v>936</v>
      </c>
      <c r="D187" s="271"/>
      <c r="E187" s="271"/>
      <c r="F187" s="294" t="s">
        <v>860</v>
      </c>
      <c r="G187" s="271"/>
      <c r="H187" s="271" t="s">
        <v>937</v>
      </c>
      <c r="I187" s="271" t="s">
        <v>935</v>
      </c>
      <c r="J187" s="271"/>
      <c r="K187" s="319"/>
    </row>
    <row r="188" s="1" customFormat="1" ht="15" customHeight="1">
      <c r="B188" s="296"/>
      <c r="C188" s="271" t="s">
        <v>938</v>
      </c>
      <c r="D188" s="271"/>
      <c r="E188" s="271"/>
      <c r="F188" s="294" t="s">
        <v>860</v>
      </c>
      <c r="G188" s="271"/>
      <c r="H188" s="271" t="s">
        <v>939</v>
      </c>
      <c r="I188" s="271" t="s">
        <v>935</v>
      </c>
      <c r="J188" s="271"/>
      <c r="K188" s="319"/>
    </row>
    <row r="189" s="1" customFormat="1" ht="15" customHeight="1">
      <c r="B189" s="296"/>
      <c r="C189" s="332" t="s">
        <v>940</v>
      </c>
      <c r="D189" s="271"/>
      <c r="E189" s="271"/>
      <c r="F189" s="294" t="s">
        <v>860</v>
      </c>
      <c r="G189" s="271"/>
      <c r="H189" s="271" t="s">
        <v>941</v>
      </c>
      <c r="I189" s="271" t="s">
        <v>942</v>
      </c>
      <c r="J189" s="333" t="s">
        <v>943</v>
      </c>
      <c r="K189" s="319"/>
    </row>
    <row r="190" s="16" customFormat="1" ht="15" customHeight="1">
      <c r="B190" s="334"/>
      <c r="C190" s="335" t="s">
        <v>944</v>
      </c>
      <c r="D190" s="336"/>
      <c r="E190" s="336"/>
      <c r="F190" s="337" t="s">
        <v>860</v>
      </c>
      <c r="G190" s="336"/>
      <c r="H190" s="336" t="s">
        <v>945</v>
      </c>
      <c r="I190" s="336" t="s">
        <v>942</v>
      </c>
      <c r="J190" s="338" t="s">
        <v>943</v>
      </c>
      <c r="K190" s="339"/>
    </row>
    <row r="191" s="1" customFormat="1" ht="15" customHeight="1">
      <c r="B191" s="296"/>
      <c r="C191" s="332" t="s">
        <v>51</v>
      </c>
      <c r="D191" s="271"/>
      <c r="E191" s="271"/>
      <c r="F191" s="294" t="s">
        <v>854</v>
      </c>
      <c r="G191" s="271"/>
      <c r="H191" s="268" t="s">
        <v>946</v>
      </c>
      <c r="I191" s="271" t="s">
        <v>947</v>
      </c>
      <c r="J191" s="271"/>
      <c r="K191" s="319"/>
    </row>
    <row r="192" s="1" customFormat="1" ht="15" customHeight="1">
      <c r="B192" s="296"/>
      <c r="C192" s="332" t="s">
        <v>948</v>
      </c>
      <c r="D192" s="271"/>
      <c r="E192" s="271"/>
      <c r="F192" s="294" t="s">
        <v>854</v>
      </c>
      <c r="G192" s="271"/>
      <c r="H192" s="271" t="s">
        <v>949</v>
      </c>
      <c r="I192" s="271" t="s">
        <v>889</v>
      </c>
      <c r="J192" s="271"/>
      <c r="K192" s="319"/>
    </row>
    <row r="193" s="1" customFormat="1" ht="15" customHeight="1">
      <c r="B193" s="296"/>
      <c r="C193" s="332" t="s">
        <v>950</v>
      </c>
      <c r="D193" s="271"/>
      <c r="E193" s="271"/>
      <c r="F193" s="294" t="s">
        <v>854</v>
      </c>
      <c r="G193" s="271"/>
      <c r="H193" s="271" t="s">
        <v>951</v>
      </c>
      <c r="I193" s="271" t="s">
        <v>889</v>
      </c>
      <c r="J193" s="271"/>
      <c r="K193" s="319"/>
    </row>
    <row r="194" s="1" customFormat="1" ht="15" customHeight="1">
      <c r="B194" s="296"/>
      <c r="C194" s="332" t="s">
        <v>952</v>
      </c>
      <c r="D194" s="271"/>
      <c r="E194" s="271"/>
      <c r="F194" s="294" t="s">
        <v>860</v>
      </c>
      <c r="G194" s="271"/>
      <c r="H194" s="271" t="s">
        <v>953</v>
      </c>
      <c r="I194" s="271" t="s">
        <v>889</v>
      </c>
      <c r="J194" s="271"/>
      <c r="K194" s="319"/>
    </row>
    <row r="195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="1" customFormat="1" ht="18.75" customHeight="1"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="1" customFormat="1" ht="21">
      <c r="B200" s="261"/>
      <c r="C200" s="262" t="s">
        <v>954</v>
      </c>
      <c r="D200" s="262"/>
      <c r="E200" s="262"/>
      <c r="F200" s="262"/>
      <c r="G200" s="262"/>
      <c r="H200" s="262"/>
      <c r="I200" s="262"/>
      <c r="J200" s="262"/>
      <c r="K200" s="263"/>
    </row>
    <row r="201" s="1" customFormat="1" ht="25.5" customHeight="1">
      <c r="B201" s="261"/>
      <c r="C201" s="341" t="s">
        <v>955</v>
      </c>
      <c r="D201" s="341"/>
      <c r="E201" s="341"/>
      <c r="F201" s="341" t="s">
        <v>956</v>
      </c>
      <c r="G201" s="342"/>
      <c r="H201" s="341" t="s">
        <v>957</v>
      </c>
      <c r="I201" s="341"/>
      <c r="J201" s="341"/>
      <c r="K201" s="263"/>
    </row>
    <row r="202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="1" customFormat="1" ht="15" customHeight="1">
      <c r="B203" s="296"/>
      <c r="C203" s="271" t="s">
        <v>947</v>
      </c>
      <c r="D203" s="271"/>
      <c r="E203" s="271"/>
      <c r="F203" s="294" t="s">
        <v>52</v>
      </c>
      <c r="G203" s="271"/>
      <c r="H203" s="271" t="s">
        <v>958</v>
      </c>
      <c r="I203" s="271"/>
      <c r="J203" s="271"/>
      <c r="K203" s="319"/>
    </row>
    <row r="204" s="1" customFormat="1" ht="15" customHeight="1">
      <c r="B204" s="296"/>
      <c r="C204" s="271"/>
      <c r="D204" s="271"/>
      <c r="E204" s="271"/>
      <c r="F204" s="294" t="s">
        <v>53</v>
      </c>
      <c r="G204" s="271"/>
      <c r="H204" s="271" t="s">
        <v>959</v>
      </c>
      <c r="I204" s="271"/>
      <c r="J204" s="271"/>
      <c r="K204" s="319"/>
    </row>
    <row r="205" s="1" customFormat="1" ht="15" customHeight="1">
      <c r="B205" s="296"/>
      <c r="C205" s="271"/>
      <c r="D205" s="271"/>
      <c r="E205" s="271"/>
      <c r="F205" s="294" t="s">
        <v>56</v>
      </c>
      <c r="G205" s="271"/>
      <c r="H205" s="271" t="s">
        <v>960</v>
      </c>
      <c r="I205" s="271"/>
      <c r="J205" s="271"/>
      <c r="K205" s="319"/>
    </row>
    <row r="206" s="1" customFormat="1" ht="15" customHeight="1">
      <c r="B206" s="296"/>
      <c r="C206" s="271"/>
      <c r="D206" s="271"/>
      <c r="E206" s="271"/>
      <c r="F206" s="294" t="s">
        <v>54</v>
      </c>
      <c r="G206" s="271"/>
      <c r="H206" s="271" t="s">
        <v>961</v>
      </c>
      <c r="I206" s="271"/>
      <c r="J206" s="271"/>
      <c r="K206" s="319"/>
    </row>
    <row r="207" s="1" customFormat="1" ht="15" customHeight="1">
      <c r="B207" s="296"/>
      <c r="C207" s="271"/>
      <c r="D207" s="271"/>
      <c r="E207" s="271"/>
      <c r="F207" s="294" t="s">
        <v>55</v>
      </c>
      <c r="G207" s="271"/>
      <c r="H207" s="271" t="s">
        <v>962</v>
      </c>
      <c r="I207" s="271"/>
      <c r="J207" s="271"/>
      <c r="K207" s="319"/>
    </row>
    <row r="208" s="1" customFormat="1" ht="15" customHeight="1">
      <c r="B208" s="296"/>
      <c r="C208" s="271"/>
      <c r="D208" s="271"/>
      <c r="E208" s="271"/>
      <c r="F208" s="294"/>
      <c r="G208" s="271"/>
      <c r="H208" s="271"/>
      <c r="I208" s="271"/>
      <c r="J208" s="271"/>
      <c r="K208" s="319"/>
    </row>
    <row r="209" s="1" customFormat="1" ht="15" customHeight="1">
      <c r="B209" s="296"/>
      <c r="C209" s="271" t="s">
        <v>901</v>
      </c>
      <c r="D209" s="271"/>
      <c r="E209" s="271"/>
      <c r="F209" s="294" t="s">
        <v>85</v>
      </c>
      <c r="G209" s="271"/>
      <c r="H209" s="271" t="s">
        <v>963</v>
      </c>
      <c r="I209" s="271"/>
      <c r="J209" s="271"/>
      <c r="K209" s="319"/>
    </row>
    <row r="210" s="1" customFormat="1" ht="15" customHeight="1">
      <c r="B210" s="296"/>
      <c r="C210" s="271"/>
      <c r="D210" s="271"/>
      <c r="E210" s="271"/>
      <c r="F210" s="294" t="s">
        <v>796</v>
      </c>
      <c r="G210" s="271"/>
      <c r="H210" s="271" t="s">
        <v>797</v>
      </c>
      <c r="I210" s="271"/>
      <c r="J210" s="271"/>
      <c r="K210" s="319"/>
    </row>
    <row r="211" s="1" customFormat="1" ht="15" customHeight="1">
      <c r="B211" s="296"/>
      <c r="C211" s="271"/>
      <c r="D211" s="271"/>
      <c r="E211" s="271"/>
      <c r="F211" s="294" t="s">
        <v>794</v>
      </c>
      <c r="G211" s="271"/>
      <c r="H211" s="271" t="s">
        <v>964</v>
      </c>
      <c r="I211" s="271"/>
      <c r="J211" s="271"/>
      <c r="K211" s="319"/>
    </row>
    <row r="212" s="1" customFormat="1" ht="15" customHeight="1">
      <c r="B212" s="343"/>
      <c r="C212" s="271"/>
      <c r="D212" s="271"/>
      <c r="E212" s="271"/>
      <c r="F212" s="294" t="s">
        <v>798</v>
      </c>
      <c r="G212" s="332"/>
      <c r="H212" s="323" t="s">
        <v>799</v>
      </c>
      <c r="I212" s="323"/>
      <c r="J212" s="323"/>
      <c r="K212" s="344"/>
    </row>
    <row r="213" s="1" customFormat="1" ht="15" customHeight="1">
      <c r="B213" s="343"/>
      <c r="C213" s="271"/>
      <c r="D213" s="271"/>
      <c r="E213" s="271"/>
      <c r="F213" s="294" t="s">
        <v>800</v>
      </c>
      <c r="G213" s="332"/>
      <c r="H213" s="323" t="s">
        <v>965</v>
      </c>
      <c r="I213" s="323"/>
      <c r="J213" s="323"/>
      <c r="K213" s="344"/>
    </row>
    <row r="214" s="1" customFormat="1" ht="15" customHeight="1">
      <c r="B214" s="343"/>
      <c r="C214" s="271"/>
      <c r="D214" s="271"/>
      <c r="E214" s="271"/>
      <c r="F214" s="294"/>
      <c r="G214" s="332"/>
      <c r="H214" s="323"/>
      <c r="I214" s="323"/>
      <c r="J214" s="323"/>
      <c r="K214" s="344"/>
    </row>
    <row r="215" s="1" customFormat="1" ht="15" customHeight="1">
      <c r="B215" s="343"/>
      <c r="C215" s="271" t="s">
        <v>925</v>
      </c>
      <c r="D215" s="271"/>
      <c r="E215" s="271"/>
      <c r="F215" s="294">
        <v>1</v>
      </c>
      <c r="G215" s="332"/>
      <c r="H215" s="323" t="s">
        <v>966</v>
      </c>
      <c r="I215" s="323"/>
      <c r="J215" s="323"/>
      <c r="K215" s="344"/>
    </row>
    <row r="216" s="1" customFormat="1" ht="15" customHeight="1">
      <c r="B216" s="343"/>
      <c r="C216" s="271"/>
      <c r="D216" s="271"/>
      <c r="E216" s="271"/>
      <c r="F216" s="294">
        <v>2</v>
      </c>
      <c r="G216" s="332"/>
      <c r="H216" s="323" t="s">
        <v>967</v>
      </c>
      <c r="I216" s="323"/>
      <c r="J216" s="323"/>
      <c r="K216" s="344"/>
    </row>
    <row r="217" s="1" customFormat="1" ht="15" customHeight="1">
      <c r="B217" s="343"/>
      <c r="C217" s="271"/>
      <c r="D217" s="271"/>
      <c r="E217" s="271"/>
      <c r="F217" s="294">
        <v>3</v>
      </c>
      <c r="G217" s="332"/>
      <c r="H217" s="323" t="s">
        <v>968</v>
      </c>
      <c r="I217" s="323"/>
      <c r="J217" s="323"/>
      <c r="K217" s="344"/>
    </row>
    <row r="218" s="1" customFormat="1" ht="15" customHeight="1">
      <c r="B218" s="343"/>
      <c r="C218" s="271"/>
      <c r="D218" s="271"/>
      <c r="E218" s="271"/>
      <c r="F218" s="294">
        <v>4</v>
      </c>
      <c r="G218" s="332"/>
      <c r="H218" s="323" t="s">
        <v>969</v>
      </c>
      <c r="I218" s="323"/>
      <c r="J218" s="323"/>
      <c r="K218" s="344"/>
    </row>
    <row r="219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Bastar</dc:creator>
  <cp:lastModifiedBy>Jakub Bastar</cp:lastModifiedBy>
  <dcterms:created xsi:type="dcterms:W3CDTF">2025-06-17T10:52:31Z</dcterms:created>
  <dcterms:modified xsi:type="dcterms:W3CDTF">2025-06-17T10:52:36Z</dcterms:modified>
</cp:coreProperties>
</file>