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d\Desktop\Projekty\Rekonstrukce školního hřiště +SH\VŘ\hřiště\"/>
    </mc:Choice>
  </mc:AlternateContent>
  <bookViews>
    <workbookView xWindow="0" yWindow="0" windowWidth="18045" windowHeight="12240"/>
  </bookViews>
  <sheets>
    <sheet name="Rekapitulace stavby" sheetId="1" r:id="rId1"/>
    <sheet name="SO01 - Sportoviště" sheetId="2" r:id="rId2"/>
  </sheets>
  <definedNames>
    <definedName name="_xlnm._FilterDatabase" localSheetId="1" hidden="1">'SO01 - Sportoviště'!$C$123:$K$155</definedName>
    <definedName name="_xlnm.Print_Titles" localSheetId="0">'Rekapitulace stavby'!$92:$92</definedName>
    <definedName name="_xlnm.Print_Titles" localSheetId="1">'SO01 - Sportoviště'!$123:$123</definedName>
    <definedName name="_xlnm.Print_Area" localSheetId="0">'Rekapitulace stavby'!$D$4:$AO$76,'Rekapitulace stavby'!$C$82:$AQ$96</definedName>
    <definedName name="_xlnm.Print_Area" localSheetId="1">'SO01 - Sportoviště'!$C$111:$K$155</definedName>
  </definedNames>
  <calcPr calcId="152511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154" i="2"/>
  <c r="BH154" i="2"/>
  <c r="BG154" i="2"/>
  <c r="BF154" i="2"/>
  <c r="T154" i="2"/>
  <c r="T153" i="2"/>
  <c r="R154" i="2"/>
  <c r="R153" i="2"/>
  <c r="P154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T144" i="2"/>
  <c r="R145" i="2"/>
  <c r="R144" i="2"/>
  <c r="P145" i="2"/>
  <c r="P144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7" i="2"/>
  <c r="BH127" i="2"/>
  <c r="BG127" i="2"/>
  <c r="BF127" i="2"/>
  <c r="T127" i="2"/>
  <c r="T126" i="2" s="1"/>
  <c r="R127" i="2"/>
  <c r="R126" i="2"/>
  <c r="P127" i="2"/>
  <c r="P126" i="2"/>
  <c r="F118" i="2"/>
  <c r="E116" i="2"/>
  <c r="F89" i="2"/>
  <c r="E87" i="2"/>
  <c r="J24" i="2"/>
  <c r="E24" i="2"/>
  <c r="J121" i="2"/>
  <c r="J23" i="2"/>
  <c r="J21" i="2"/>
  <c r="E21" i="2"/>
  <c r="J120" i="2" s="1"/>
  <c r="J20" i="2"/>
  <c r="J18" i="2"/>
  <c r="E18" i="2"/>
  <c r="F92" i="2"/>
  <c r="J17" i="2"/>
  <c r="J15" i="2"/>
  <c r="E15" i="2"/>
  <c r="F91" i="2" s="1"/>
  <c r="J14" i="2"/>
  <c r="J12" i="2"/>
  <c r="J89" i="2"/>
  <c r="E7" i="2"/>
  <c r="E85" i="2"/>
  <c r="L90" i="1"/>
  <c r="AM90" i="1"/>
  <c r="AM89" i="1"/>
  <c r="L89" i="1"/>
  <c r="L87" i="1"/>
  <c r="L85" i="1"/>
  <c r="L84" i="1"/>
  <c r="J142" i="2"/>
  <c r="BK127" i="2"/>
  <c r="AS94" i="1"/>
  <c r="BK142" i="2"/>
  <c r="J127" i="2"/>
  <c r="BK154" i="2"/>
  <c r="BK149" i="2"/>
  <c r="J137" i="2"/>
  <c r="BK130" i="2"/>
  <c r="J139" i="2"/>
  <c r="BK139" i="2"/>
  <c r="J145" i="2"/>
  <c r="J135" i="2"/>
  <c r="J130" i="2"/>
  <c r="J151" i="2"/>
  <c r="BK137" i="2"/>
  <c r="J132" i="2"/>
  <c r="J154" i="2"/>
  <c r="BK151" i="2"/>
  <c r="BK145" i="2"/>
  <c r="BK132" i="2"/>
  <c r="J149" i="2"/>
  <c r="BK135" i="2"/>
  <c r="F34" i="2" l="1"/>
  <c r="BA95" i="1" s="1"/>
  <c r="BA94" i="1" s="1"/>
  <c r="W30" i="1" s="1"/>
  <c r="F35" i="2"/>
  <c r="BB95" i="1" s="1"/>
  <c r="BB94" i="1" s="1"/>
  <c r="W31" i="1" s="1"/>
  <c r="F36" i="2"/>
  <c r="BC95" i="1" s="1"/>
  <c r="BC94" i="1" s="1"/>
  <c r="AY94" i="1" s="1"/>
  <c r="F37" i="2"/>
  <c r="BD95" i="1" s="1"/>
  <c r="BD94" i="1" s="1"/>
  <c r="W33" i="1" s="1"/>
  <c r="J34" i="2"/>
  <c r="AW95" i="1" s="1"/>
  <c r="BK129" i="2"/>
  <c r="J129" i="2"/>
  <c r="J99" i="2"/>
  <c r="P129" i="2"/>
  <c r="T129" i="2"/>
  <c r="P134" i="2"/>
  <c r="P125" i="2" s="1"/>
  <c r="P124" i="2" s="1"/>
  <c r="AU95" i="1" s="1"/>
  <c r="AU94" i="1" s="1"/>
  <c r="T134" i="2"/>
  <c r="T125" i="2" s="1"/>
  <c r="T124" i="2" s="1"/>
  <c r="BK148" i="2"/>
  <c r="R148" i="2"/>
  <c r="R147" i="2"/>
  <c r="R129" i="2"/>
  <c r="BK134" i="2"/>
  <c r="J134" i="2" s="1"/>
  <c r="J100" i="2" s="1"/>
  <c r="R134" i="2"/>
  <c r="R125" i="2" s="1"/>
  <c r="R124" i="2" s="1"/>
  <c r="P148" i="2"/>
  <c r="P147" i="2"/>
  <c r="T148" i="2"/>
  <c r="T147" i="2"/>
  <c r="BK153" i="2"/>
  <c r="J153" i="2"/>
  <c r="J104" i="2"/>
  <c r="BK126" i="2"/>
  <c r="BK144" i="2"/>
  <c r="J144" i="2" s="1"/>
  <c r="J101" i="2" s="1"/>
  <c r="F120" i="2"/>
  <c r="F121" i="2"/>
  <c r="BE127" i="2"/>
  <c r="BE130" i="2"/>
  <c r="BE132" i="2"/>
  <c r="BE135" i="2"/>
  <c r="BE137" i="2"/>
  <c r="BE142" i="2"/>
  <c r="BE145" i="2"/>
  <c r="BE149" i="2"/>
  <c r="BE151" i="2"/>
  <c r="J91" i="2"/>
  <c r="J92" i="2"/>
  <c r="E114" i="2"/>
  <c r="J118" i="2"/>
  <c r="BE154" i="2"/>
  <c r="BE139" i="2"/>
  <c r="BK125" i="2" l="1"/>
  <c r="J125" i="2" s="1"/>
  <c r="J97" i="2" s="1"/>
  <c r="BK147" i="2"/>
  <c r="J147" i="2" s="1"/>
  <c r="J102" i="2" s="1"/>
  <c r="J126" i="2"/>
  <c r="J98" i="2"/>
  <c r="J148" i="2"/>
  <c r="J103" i="2"/>
  <c r="J33" i="2"/>
  <c r="AV95" i="1" s="1"/>
  <c r="AT95" i="1" s="1"/>
  <c r="W32" i="1"/>
  <c r="AW94" i="1"/>
  <c r="AK30" i="1" s="1"/>
  <c r="AX94" i="1"/>
  <c r="F33" i="2"/>
  <c r="AZ95" i="1" s="1"/>
  <c r="AZ94" i="1" s="1"/>
  <c r="W29" i="1" s="1"/>
  <c r="BK124" i="2" l="1"/>
  <c r="J124" i="2" s="1"/>
  <c r="J96" i="2" s="1"/>
  <c r="AV94" i="1"/>
  <c r="AK29" i="1" s="1"/>
  <c r="J30" i="2" l="1"/>
  <c r="AG95" i="1"/>
  <c r="AG94" i="1" s="1"/>
  <c r="AT94" i="1"/>
  <c r="AK26" i="1" l="1"/>
  <c r="AK35" i="1" s="1"/>
  <c r="AN94" i="1"/>
  <c r="J39" i="2"/>
  <c r="AN95" i="1"/>
</calcChain>
</file>

<file path=xl/sharedStrings.xml><?xml version="1.0" encoding="utf-8"?>
<sst xmlns="http://schemas.openxmlformats.org/spreadsheetml/2006/main" count="519" uniqueCount="184">
  <si>
    <t>Export Komplet</t>
  </si>
  <si>
    <t/>
  </si>
  <si>
    <t>2.0</t>
  </si>
  <si>
    <t>False</t>
  </si>
  <si>
    <t>{a177b461-b3b5-4c59-b953-349ce4c20165}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</si>
  <si>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</si>
  <si>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</si>
  <si>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</si>
  <si>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</si>
  <si>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</si>
  <si>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</si>
  <si>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</si>
  <si>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</si>
  <si>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</si>
  <si>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NB233/2023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</si>
  <si>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</si>
  <si>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</si>
  <si>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Domažlice-Víceúčelové polyuretanové sportoviště 23x 44 + rozběhová dráha</t>
  </si>
  <si>
    <t>KSO:</t>
  </si>
  <si>
    <t>CC-CZ:</t>
  </si>
  <si>
    <t>Místo:</t>
  </si>
  <si>
    <t>Domažlice</t>
  </si>
  <si>
    <t>Datum: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</si>
  <si>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</si>
  <si>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</si>
  <si>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</si>
  <si>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</si>
  <si>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</si>
  <si>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</si>
  <si>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</si>
  <si>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</si>
  <si>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</si>
  <si>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</si>
  <si>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</si>
  <si>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</si>
  <si>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</si>
  <si>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</si>
  <si>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</si>
  <si>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</si>
  <si>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</si>
  <si>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</si>
  <si>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</si>
  <si>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</si>
  <si>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</si>
  <si>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</si>
  <si>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</si>
  <si>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</si>
  <si>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</si>
  <si>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</si>
  <si>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</si>
  <si>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</si>
  <si>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</si>
  <si>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</si>
  <si>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</si>
  <si>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</si>
  <si>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</si>
  <si>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</si>
  <si>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</si>
  <si>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</si>
  <si>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</si>
  <si>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</si>
  <si>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</si>
  <si>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</si>
  <si>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</si>
  <si>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</si>
  <si>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</si>
  <si>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</si>
  <si>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</si>
  <si>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</si>
  <si>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</si>
  <si>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</si>
  <si>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</si>
  <si>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</si>
  <si>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</si>
  <si>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</si>
  <si>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</si>
  <si>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</si>
  <si>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</si>
  <si>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</si>
  <si>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Sportoviště</t>
  </si>
  <si>
    <t>STA</t>
  </si>
  <si>
    <t>1</t>
  </si>
  <si>
    <t>{c117cc96-7641-4ff4-ae56-06c302c77d9b}</t>
  </si>
  <si>
    <t>2</t>
  </si>
  <si>
    <t>KRYCÍ LIST SOUPISU PRACÍ</t>
  </si>
  <si>
    <t>Objekt:</t>
  </si>
  <si>
    <t>SO01 - Sportoviště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</si>
  <si>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</si>
  <si>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</si>
  <si>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</si>
  <si>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</si>
  <si>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</si>
  <si>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</si>
  <si>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</si>
  <si>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</si>
  <si>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997 - Přesun sutě</t>
  </si>
  <si>
    <t xml:space="preserve">    998 - Přesun hmot</t>
  </si>
  <si>
    <t>VRN - Vedlejší rozpočtové náklady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</si>
  <si>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</si>
  <si>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</si>
  <si>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</si>
  <si>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</si>
  <si>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</si>
  <si>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</si>
  <si>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</si>
  <si>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</si>
  <si>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</si>
  <si>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</si>
  <si>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</si>
  <si>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</si>
  <si>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</si>
  <si>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</si>
  <si>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</si>
  <si>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</si>
  <si>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</si>
  <si>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</si>
  <si>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</si>
  <si>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</si>
  <si>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11310612R</t>
  </si>
  <si>
    <t xml:space="preserve">Odstranění stávajících povrchů plastových nebo pryžových </t>
  </si>
  <si>
    <t>m2</t>
  </si>
  <si>
    <t>4</t>
  </si>
  <si>
    <t>-377528323</t>
  </si>
  <si>
    <t>PP</t>
  </si>
  <si>
    <t xml:space="preserve">Odstranění stávajícíh povrchů  plastových nebo pryžových </t>
  </si>
  <si>
    <t>5</t>
  </si>
  <si>
    <t>Komunikace pozemní</t>
  </si>
  <si>
    <t>57922122R</t>
  </si>
  <si>
    <t>1125448778</t>
  </si>
  <si>
    <t>Venkovní lité pryžové povrchy na asfaltový podklad jednovrstvé tloušťky 10 mm s impregnací na podklad, prováděné strojně plochy přes 300 m2 jedna barva červená</t>
  </si>
  <si>
    <t>3</t>
  </si>
  <si>
    <t>579291111</t>
  </si>
  <si>
    <t>Lajnování venkovního litého pryžového povrchu elastickým lakem v různé barevnosti</t>
  </si>
  <si>
    <t>m</t>
  </si>
  <si>
    <t>CS ÚRS 2024 01</t>
  </si>
  <si>
    <t>-585737929</t>
  </si>
  <si>
    <t>Venkovní lité pryžové povrchy - vodorovné značení (lajnování) dvousložkovým elastickým lakem</t>
  </si>
  <si>
    <t>997</t>
  </si>
  <si>
    <t>Přesun sutě</t>
  </si>
  <si>
    <t>997002611</t>
  </si>
  <si>
    <t>Nakládání suti a vybouraných hmot</t>
  </si>
  <si>
    <t>t</t>
  </si>
  <si>
    <t>149366544</t>
  </si>
  <si>
    <t>Nakládání suti a vybouraných hmot na dopravní prostředek pro vodorovné přemístění</t>
  </si>
  <si>
    <t>997013501</t>
  </si>
  <si>
    <t>Odvoz suti a vybouraných hmot na skládku nebo meziskládku se složením, na vzdálenost do 1 km</t>
  </si>
  <si>
    <t>-976384259</t>
  </si>
  <si>
    <t>6</t>
  </si>
  <si>
    <t>997013509</t>
  </si>
  <si>
    <t>Odvoz suti a vybouraných hmot na skládku nebo meziskládku se složením, na vzdálenost Příplatek k ceně za každý další i započatý 1 km přes 1 km</t>
  </si>
  <si>
    <t>-1853299527</t>
  </si>
  <si>
    <t>VV</t>
  </si>
  <si>
    <t>16,74*73 'Přepočtené koeficientem množství</t>
  </si>
  <si>
    <t>7</t>
  </si>
  <si>
    <t>99701381R</t>
  </si>
  <si>
    <t xml:space="preserve">Poplatek za likvidaci stavebního odpadu z plastických hmot ve spalovně odpadů </t>
  </si>
  <si>
    <t>64</t>
  </si>
  <si>
    <t>1224699781</t>
  </si>
  <si>
    <t>998</t>
  </si>
  <si>
    <t>Přesun hmot</t>
  </si>
  <si>
    <t>8</t>
  </si>
  <si>
    <t>998225111</t>
  </si>
  <si>
    <t>Přesun hmot pro pozemní komunikace s krytem z kamene, monolitickým betonovým nebo živičným</t>
  </si>
  <si>
    <t>2013400207</t>
  </si>
  <si>
    <t>Přesun hmot pro komunikace s krytem z kameniva, monolitickým betonovým nebo živičným dopravní vzdálenost do 200 m jakékoliv délky objektu</t>
  </si>
  <si>
    <t>VRN</t>
  </si>
  <si>
    <t>Vedlejší rozpočtové náklady</t>
  </si>
  <si>
    <t>VRN3</t>
  </si>
  <si>
    <t>Zařízení staveniště</t>
  </si>
  <si>
    <t>9</t>
  </si>
  <si>
    <t>030001000</t>
  </si>
  <si>
    <t>kpl</t>
  </si>
  <si>
    <t>1024</t>
  </si>
  <si>
    <t>-2101433645</t>
  </si>
  <si>
    <t>10</t>
  </si>
  <si>
    <t>031002000</t>
  </si>
  <si>
    <t>Související práce pro zařízení staveniště</t>
  </si>
  <si>
    <t>1265372223</t>
  </si>
  <si>
    <t>VRN9</t>
  </si>
  <si>
    <t>Ostatní náklady</t>
  </si>
  <si>
    <t>11</t>
  </si>
  <si>
    <t>090001000</t>
  </si>
  <si>
    <t>1116834271</t>
  </si>
  <si>
    <t>Strojně litý pryžový povrch 1-vrstvý tl 10 mm 2 základní barvy\ s impregnací na asfalt přes 300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</si>
</sst>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>
      <selection activeCell="AN8" sqref="AN8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s="1" customFormat="1" ht="36.950000000000003" customHeight="1">
      <c r="AR2" s="206" t="s">
        <v>5</v>
      </c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s="1" customFormat="1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s="1" customFormat="1" ht="12" customHeight="1">
      <c r="B5" s="18"/>
      <c r="D5" s="22" t="s">
        <v>13</v>
      </c>
      <c r="K5" s="171" t="s">
        <v>14</v>
      </c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R5" s="18"/>
      <c r="BE5" s="168" t="s">
        <v>15</v>
      </c>
      <c r="BS5" s="15" t="s">
        <v>6</v>
      </c>
    </row>
    <row r="6" spans="1:74" s="1" customFormat="1" ht="36.950000000000003" customHeight="1">
      <c r="B6" s="18"/>
      <c r="D6" s="24" t="s">
        <v>16</v>
      </c>
      <c r="K6" s="173" t="s">
        <v>17</v>
      </c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R6" s="18"/>
      <c r="BE6" s="169"/>
      <c r="BS6" s="15" t="s">
        <v>6</v>
      </c>
    </row>
    <row r="7" spans="1:74" s="1" customFormat="1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69"/>
      <c r="BS7" s="15" t="s">
        <v>6</v>
      </c>
    </row>
    <row r="8" spans="1:74" s="1" customFormat="1" ht="12" customHeight="1">
      <c r="B8" s="18"/>
      <c r="D8" s="25" t="s">
        <v>20</v>
      </c>
      <c r="K8" s="23" t="s">
        <v>21</v>
      </c>
      <c r="AK8" s="25" t="s">
        <v>22</v>
      </c>
      <c r="AN8" s="26"/>
      <c r="AR8" s="18"/>
      <c r="BE8" s="169"/>
      <c r="BS8" s="15" t="s">
        <v>6</v>
      </c>
    </row>
    <row r="9" spans="1:74" s="1" customFormat="1" ht="14.45" customHeight="1">
      <c r="B9" s="18"/>
      <c r="AR9" s="18"/>
      <c r="BE9" s="169"/>
      <c r="BS9" s="15" t="s">
        <v>6</v>
      </c>
    </row>
    <row r="10" spans="1:74" s="1" customFormat="1" ht="12" customHeight="1">
      <c r="B10" s="18"/>
      <c r="D10" s="25" t="s">
        <v>23</v>
      </c>
      <c r="AK10" s="25" t="s">
        <v>24</v>
      </c>
      <c r="AN10" s="23" t="s">
        <v>1</v>
      </c>
      <c r="AR10" s="18"/>
      <c r="BE10" s="169"/>
      <c r="BS10" s="15" t="s">
        <v>6</v>
      </c>
    </row>
    <row r="11" spans="1:74" s="1" customFormat="1" ht="18.399999999999999" customHeight="1">
      <c r="B11" s="18"/>
      <c r="E11" s="23" t="s">
        <v>25</v>
      </c>
      <c r="AK11" s="25" t="s">
        <v>26</v>
      </c>
      <c r="AN11" s="23" t="s">
        <v>1</v>
      </c>
      <c r="AR11" s="18"/>
      <c r="BE11" s="169"/>
      <c r="BS11" s="15" t="s">
        <v>6</v>
      </c>
    </row>
    <row r="12" spans="1:74" s="1" customFormat="1" ht="6.95" customHeight="1">
      <c r="B12" s="18"/>
      <c r="AR12" s="18"/>
      <c r="BE12" s="169"/>
      <c r="BS12" s="15" t="s">
        <v>6</v>
      </c>
    </row>
    <row r="13" spans="1:74" s="1" customFormat="1" ht="12" customHeight="1">
      <c r="B13" s="18"/>
      <c r="D13" s="25" t="s">
        <v>27</v>
      </c>
      <c r="AK13" s="25" t="s">
        <v>24</v>
      </c>
      <c r="AN13" s="27" t="s">
        <v>28</v>
      </c>
      <c r="AR13" s="18"/>
      <c r="BE13" s="169"/>
      <c r="BS13" s="15" t="s">
        <v>6</v>
      </c>
    </row>
    <row r="14" spans="1:74" ht="12.75">
      <c r="B14" s="18"/>
      <c r="E14" s="174" t="s">
        <v>28</v>
      </c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25" t="s">
        <v>26</v>
      </c>
      <c r="AN14" s="27" t="s">
        <v>28</v>
      </c>
      <c r="AR14" s="18"/>
      <c r="BE14" s="169"/>
      <c r="BS14" s="15" t="s">
        <v>6</v>
      </c>
    </row>
    <row r="15" spans="1:74" s="1" customFormat="1" ht="6.95" customHeight="1">
      <c r="B15" s="18"/>
      <c r="AR15" s="18"/>
      <c r="BE15" s="169"/>
      <c r="BS15" s="15" t="s">
        <v>3</v>
      </c>
    </row>
    <row r="16" spans="1:74" s="1" customFormat="1" ht="12" customHeight="1">
      <c r="B16" s="18"/>
      <c r="D16" s="25" t="s">
        <v>29</v>
      </c>
      <c r="AK16" s="25" t="s">
        <v>24</v>
      </c>
      <c r="AN16" s="23" t="s">
        <v>1</v>
      </c>
      <c r="AR16" s="18"/>
      <c r="BE16" s="169"/>
      <c r="BS16" s="15" t="s">
        <v>3</v>
      </c>
    </row>
    <row r="17" spans="1:71" s="1" customFormat="1" ht="18.399999999999999" customHeight="1">
      <c r="B17" s="18"/>
      <c r="E17" s="23" t="s">
        <v>25</v>
      </c>
      <c r="AK17" s="25" t="s">
        <v>26</v>
      </c>
      <c r="AN17" s="23" t="s">
        <v>1</v>
      </c>
      <c r="AR17" s="18"/>
      <c r="BE17" s="169"/>
      <c r="BS17" s="15" t="s">
        <v>30</v>
      </c>
    </row>
    <row r="18" spans="1:71" s="1" customFormat="1" ht="6.95" customHeight="1">
      <c r="B18" s="18"/>
      <c r="AR18" s="18"/>
      <c r="BE18" s="169"/>
      <c r="BS18" s="15" t="s">
        <v>6</v>
      </c>
    </row>
    <row r="19" spans="1:71" s="1" customFormat="1" ht="12" customHeight="1">
      <c r="B19" s="18"/>
      <c r="D19" s="25" t="s">
        <v>31</v>
      </c>
      <c r="AK19" s="25" t="s">
        <v>24</v>
      </c>
      <c r="AN19" s="23" t="s">
        <v>1</v>
      </c>
      <c r="AR19" s="18"/>
      <c r="BE19" s="169"/>
      <c r="BS19" s="15" t="s">
        <v>6</v>
      </c>
    </row>
    <row r="20" spans="1:71" s="1" customFormat="1" ht="18.399999999999999" customHeight="1">
      <c r="B20" s="18"/>
      <c r="E20" s="23" t="s">
        <v>25</v>
      </c>
      <c r="AK20" s="25" t="s">
        <v>26</v>
      </c>
      <c r="AN20" s="23" t="s">
        <v>1</v>
      </c>
      <c r="AR20" s="18"/>
      <c r="BE20" s="169"/>
      <c r="BS20" s="15" t="s">
        <v>30</v>
      </c>
    </row>
    <row r="21" spans="1:71" s="1" customFormat="1" ht="6.95" customHeight="1">
      <c r="B21" s="18"/>
      <c r="AR21" s="18"/>
      <c r="BE21" s="169"/>
    </row>
    <row r="22" spans="1:71" s="1" customFormat="1" ht="12" customHeight="1">
      <c r="B22" s="18"/>
      <c r="D22" s="25" t="s">
        <v>32</v>
      </c>
      <c r="AR22" s="18"/>
      <c r="BE22" s="169"/>
    </row>
    <row r="23" spans="1:71" s="1" customFormat="1" ht="16.5" customHeight="1">
      <c r="B23" s="18"/>
      <c r="E23" s="176" t="s">
        <v>1</v>
      </c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R23" s="18"/>
      <c r="BE23" s="169"/>
    </row>
    <row r="24" spans="1:71" s="1" customFormat="1" ht="6.95" customHeight="1">
      <c r="B24" s="18"/>
      <c r="AR24" s="18"/>
      <c r="BE24" s="169"/>
    </row>
    <row r="25" spans="1:71" s="1" customFormat="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69"/>
    </row>
    <row r="26" spans="1:71" s="2" customFormat="1" ht="25.9" customHeight="1">
      <c r="A26" s="30"/>
      <c r="B26" s="31"/>
      <c r="C26" s="30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77">
        <f>ROUND(AG94,2)</f>
        <v>0</v>
      </c>
      <c r="AL26" s="178"/>
      <c r="AM26" s="178"/>
      <c r="AN26" s="178"/>
      <c r="AO26" s="178"/>
      <c r="AP26" s="30"/>
      <c r="AQ26" s="30"/>
      <c r="AR26" s="31"/>
      <c r="BE26" s="169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169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179" t="s">
        <v>34</v>
      </c>
      <c r="M28" s="179"/>
      <c r="N28" s="179"/>
      <c r="O28" s="179"/>
      <c r="P28" s="179"/>
      <c r="Q28" s="30"/>
      <c r="R28" s="30"/>
      <c r="S28" s="30"/>
      <c r="T28" s="30"/>
      <c r="U28" s="30"/>
      <c r="V28" s="30"/>
      <c r="W28" s="179" t="s">
        <v>35</v>
      </c>
      <c r="X28" s="179"/>
      <c r="Y28" s="179"/>
      <c r="Z28" s="179"/>
      <c r="AA28" s="179"/>
      <c r="AB28" s="179"/>
      <c r="AC28" s="179"/>
      <c r="AD28" s="179"/>
      <c r="AE28" s="179"/>
      <c r="AF28" s="30"/>
      <c r="AG28" s="30"/>
      <c r="AH28" s="30"/>
      <c r="AI28" s="30"/>
      <c r="AJ28" s="30"/>
      <c r="AK28" s="179" t="s">
        <v>36</v>
      </c>
      <c r="AL28" s="179"/>
      <c r="AM28" s="179"/>
      <c r="AN28" s="179"/>
      <c r="AO28" s="179"/>
      <c r="AP28" s="30"/>
      <c r="AQ28" s="30"/>
      <c r="AR28" s="31"/>
      <c r="BE28" s="169"/>
    </row>
    <row r="29" spans="1:71" s="3" customFormat="1" ht="14.45" customHeight="1">
      <c r="B29" s="35"/>
      <c r="D29" s="25" t="s">
        <v>37</v>
      </c>
      <c r="F29" s="25" t="s">
        <v>38</v>
      </c>
      <c r="L29" s="182">
        <v>0.21</v>
      </c>
      <c r="M29" s="181"/>
      <c r="N29" s="181"/>
      <c r="O29" s="181"/>
      <c r="P29" s="181"/>
      <c r="W29" s="180">
        <f>ROUND(AZ94, 2)</f>
        <v>0</v>
      </c>
      <c r="X29" s="181"/>
      <c r="Y29" s="181"/>
      <c r="Z29" s="181"/>
      <c r="AA29" s="181"/>
      <c r="AB29" s="181"/>
      <c r="AC29" s="181"/>
      <c r="AD29" s="181"/>
      <c r="AE29" s="181"/>
      <c r="AK29" s="180">
        <f>ROUND(AV94, 2)</f>
        <v>0</v>
      </c>
      <c r="AL29" s="181"/>
      <c r="AM29" s="181"/>
      <c r="AN29" s="181"/>
      <c r="AO29" s="181"/>
      <c r="AR29" s="35"/>
      <c r="BE29" s="170"/>
    </row>
    <row r="30" spans="1:71" s="3" customFormat="1" ht="14.45" customHeight="1">
      <c r="B30" s="35"/>
      <c r="F30" s="25" t="s">
        <v>39</v>
      </c>
      <c r="L30" s="182">
        <v>0.12</v>
      </c>
      <c r="M30" s="181"/>
      <c r="N30" s="181"/>
      <c r="O30" s="181"/>
      <c r="P30" s="181"/>
      <c r="W30" s="180">
        <f>ROUND(BA94, 2)</f>
        <v>0</v>
      </c>
      <c r="X30" s="181"/>
      <c r="Y30" s="181"/>
      <c r="Z30" s="181"/>
      <c r="AA30" s="181"/>
      <c r="AB30" s="181"/>
      <c r="AC30" s="181"/>
      <c r="AD30" s="181"/>
      <c r="AE30" s="181"/>
      <c r="AK30" s="180">
        <f>ROUND(AW94, 2)</f>
        <v>0</v>
      </c>
      <c r="AL30" s="181"/>
      <c r="AM30" s="181"/>
      <c r="AN30" s="181"/>
      <c r="AO30" s="181"/>
      <c r="AR30" s="35"/>
      <c r="BE30" s="170"/>
    </row>
    <row r="31" spans="1:71" s="3" customFormat="1" ht="14.45" hidden="1" customHeight="1">
      <c r="B31" s="35"/>
      <c r="F31" s="25" t="s">
        <v>40</v>
      </c>
      <c r="L31" s="182">
        <v>0.21</v>
      </c>
      <c r="M31" s="181"/>
      <c r="N31" s="181"/>
      <c r="O31" s="181"/>
      <c r="P31" s="181"/>
      <c r="W31" s="180">
        <f>ROUND(BB94, 2)</f>
        <v>0</v>
      </c>
      <c r="X31" s="181"/>
      <c r="Y31" s="181"/>
      <c r="Z31" s="181"/>
      <c r="AA31" s="181"/>
      <c r="AB31" s="181"/>
      <c r="AC31" s="181"/>
      <c r="AD31" s="181"/>
      <c r="AE31" s="181"/>
      <c r="AK31" s="180">
        <v>0</v>
      </c>
      <c r="AL31" s="181"/>
      <c r="AM31" s="181"/>
      <c r="AN31" s="181"/>
      <c r="AO31" s="181"/>
      <c r="AR31" s="35"/>
      <c r="BE31" s="170"/>
    </row>
    <row r="32" spans="1:71" s="3" customFormat="1" ht="14.45" hidden="1" customHeight="1">
      <c r="B32" s="35"/>
      <c r="F32" s="25" t="s">
        <v>41</v>
      </c>
      <c r="L32" s="182">
        <v>0.12</v>
      </c>
      <c r="M32" s="181"/>
      <c r="N32" s="181"/>
      <c r="O32" s="181"/>
      <c r="P32" s="181"/>
      <c r="W32" s="180">
        <f>ROUND(BC94, 2)</f>
        <v>0</v>
      </c>
      <c r="X32" s="181"/>
      <c r="Y32" s="181"/>
      <c r="Z32" s="181"/>
      <c r="AA32" s="181"/>
      <c r="AB32" s="181"/>
      <c r="AC32" s="181"/>
      <c r="AD32" s="181"/>
      <c r="AE32" s="181"/>
      <c r="AK32" s="180">
        <v>0</v>
      </c>
      <c r="AL32" s="181"/>
      <c r="AM32" s="181"/>
      <c r="AN32" s="181"/>
      <c r="AO32" s="181"/>
      <c r="AR32" s="35"/>
      <c r="BE32" s="170"/>
    </row>
    <row r="33" spans="1:57" s="3" customFormat="1" ht="14.45" hidden="1" customHeight="1">
      <c r="B33" s="35"/>
      <c r="F33" s="25" t="s">
        <v>42</v>
      </c>
      <c r="L33" s="182">
        <v>0</v>
      </c>
      <c r="M33" s="181"/>
      <c r="N33" s="181"/>
      <c r="O33" s="181"/>
      <c r="P33" s="181"/>
      <c r="W33" s="180">
        <f>ROUND(BD94, 2)</f>
        <v>0</v>
      </c>
      <c r="X33" s="181"/>
      <c r="Y33" s="181"/>
      <c r="Z33" s="181"/>
      <c r="AA33" s="181"/>
      <c r="AB33" s="181"/>
      <c r="AC33" s="181"/>
      <c r="AD33" s="181"/>
      <c r="AE33" s="181"/>
      <c r="AK33" s="180">
        <v>0</v>
      </c>
      <c r="AL33" s="181"/>
      <c r="AM33" s="181"/>
      <c r="AN33" s="181"/>
      <c r="AO33" s="181"/>
      <c r="AR33" s="35"/>
      <c r="BE33" s="170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169"/>
    </row>
    <row r="35" spans="1:57" s="2" customFormat="1" ht="25.9" customHeight="1">
      <c r="A35" s="30"/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183" t="s">
        <v>45</v>
      </c>
      <c r="Y35" s="184"/>
      <c r="Z35" s="184"/>
      <c r="AA35" s="184"/>
      <c r="AB35" s="184"/>
      <c r="AC35" s="38"/>
      <c r="AD35" s="38"/>
      <c r="AE35" s="38"/>
      <c r="AF35" s="38"/>
      <c r="AG35" s="38"/>
      <c r="AH35" s="38"/>
      <c r="AI35" s="38"/>
      <c r="AJ35" s="38"/>
      <c r="AK35" s="185">
        <f>SUM(AK26:AK33)</f>
        <v>0</v>
      </c>
      <c r="AL35" s="184"/>
      <c r="AM35" s="184"/>
      <c r="AN35" s="184"/>
      <c r="AO35" s="186"/>
      <c r="AP35" s="36"/>
      <c r="AQ35" s="36"/>
      <c r="AR35" s="31"/>
      <c r="BE35" s="30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>
      <c r="B38" s="18"/>
      <c r="AR38" s="18"/>
    </row>
    <row r="39" spans="1:57" s="1" customFormat="1" ht="14.45" customHeight="1">
      <c r="B39" s="18"/>
      <c r="AR39" s="18"/>
    </row>
    <row r="40" spans="1:57" s="1" customFormat="1" ht="14.45" customHeight="1">
      <c r="B40" s="18"/>
      <c r="AR40" s="18"/>
    </row>
    <row r="41" spans="1:57" s="1" customFormat="1" ht="14.45" customHeight="1">
      <c r="B41" s="18"/>
      <c r="AR41" s="18"/>
    </row>
    <row r="42" spans="1:57" s="1" customFormat="1" ht="14.45" customHeight="1">
      <c r="B42" s="18"/>
      <c r="AR42" s="18"/>
    </row>
    <row r="43" spans="1:57" s="1" customFormat="1" ht="14.45" customHeight="1">
      <c r="B43" s="18"/>
      <c r="AR43" s="18"/>
    </row>
    <row r="44" spans="1:57" s="1" customFormat="1" ht="14.45" customHeight="1">
      <c r="B44" s="18"/>
      <c r="AR44" s="18"/>
    </row>
    <row r="45" spans="1:57" s="1" customFormat="1" ht="14.45" customHeight="1">
      <c r="B45" s="18"/>
      <c r="AR45" s="18"/>
    </row>
    <row r="46" spans="1:57" s="1" customFormat="1" ht="14.45" customHeight="1">
      <c r="B46" s="18"/>
      <c r="AR46" s="18"/>
    </row>
    <row r="47" spans="1:57" s="1" customFormat="1" ht="14.45" customHeight="1">
      <c r="B47" s="18"/>
      <c r="AR47" s="18"/>
    </row>
    <row r="48" spans="1:57" s="1" customFormat="1" ht="14.45" customHeight="1">
      <c r="B48" s="18"/>
      <c r="AR48" s="18"/>
    </row>
    <row r="49" spans="1:57" s="2" customFormat="1" ht="14.45" customHeight="1">
      <c r="B49" s="40"/>
      <c r="D49" s="41" t="s">
        <v>46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47</v>
      </c>
      <c r="AI49" s="42"/>
      <c r="AJ49" s="42"/>
      <c r="AK49" s="42"/>
      <c r="AL49" s="42"/>
      <c r="AM49" s="42"/>
      <c r="AN49" s="42"/>
      <c r="AO49" s="42"/>
      <c r="AR49" s="40"/>
    </row>
    <row r="50" spans="1:57" ht="11.25">
      <c r="B50" s="18"/>
      <c r="AR50" s="18"/>
    </row>
    <row r="51" spans="1:57" ht="11.25">
      <c r="B51" s="18"/>
      <c r="AR51" s="18"/>
    </row>
    <row r="52" spans="1:57" ht="11.25">
      <c r="B52" s="18"/>
      <c r="AR52" s="18"/>
    </row>
    <row r="53" spans="1:57" ht="11.25">
      <c r="B53" s="18"/>
      <c r="AR53" s="18"/>
    </row>
    <row r="54" spans="1:57" ht="11.25">
      <c r="B54" s="18"/>
      <c r="AR54" s="18"/>
    </row>
    <row r="55" spans="1:57" ht="11.25">
      <c r="B55" s="18"/>
      <c r="AR55" s="18"/>
    </row>
    <row r="56" spans="1:57" ht="11.25">
      <c r="B56" s="18"/>
      <c r="AR56" s="18"/>
    </row>
    <row r="57" spans="1:57" ht="11.25">
      <c r="B57" s="18"/>
      <c r="AR57" s="18"/>
    </row>
    <row r="58" spans="1:57" ht="11.25">
      <c r="B58" s="18"/>
      <c r="AR58" s="18"/>
    </row>
    <row r="59" spans="1:57" ht="11.25">
      <c r="B59" s="18"/>
      <c r="AR59" s="18"/>
    </row>
    <row r="60" spans="1:57" s="2" customFormat="1" ht="12.75">
      <c r="A60" s="30"/>
      <c r="B60" s="31"/>
      <c r="C60" s="30"/>
      <c r="D60" s="43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3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3" t="s">
        <v>48</v>
      </c>
      <c r="AI60" s="33"/>
      <c r="AJ60" s="33"/>
      <c r="AK60" s="33"/>
      <c r="AL60" s="33"/>
      <c r="AM60" s="43" t="s">
        <v>49</v>
      </c>
      <c r="AN60" s="33"/>
      <c r="AO60" s="33"/>
      <c r="AP60" s="30"/>
      <c r="AQ60" s="30"/>
      <c r="AR60" s="31"/>
      <c r="BE60" s="30"/>
    </row>
    <row r="61" spans="1:57" ht="11.25">
      <c r="B61" s="18"/>
      <c r="AR61" s="18"/>
    </row>
    <row r="62" spans="1:57" ht="11.25">
      <c r="B62" s="18"/>
      <c r="AR62" s="18"/>
    </row>
    <row r="63" spans="1:57" ht="11.25">
      <c r="B63" s="18"/>
      <c r="AR63" s="18"/>
    </row>
    <row r="64" spans="1:57" s="2" customFormat="1" ht="12.75">
      <c r="A64" s="30"/>
      <c r="B64" s="31"/>
      <c r="C64" s="30"/>
      <c r="D64" s="41" t="s">
        <v>50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51</v>
      </c>
      <c r="AI64" s="44"/>
      <c r="AJ64" s="44"/>
      <c r="AK64" s="44"/>
      <c r="AL64" s="44"/>
      <c r="AM64" s="44"/>
      <c r="AN64" s="44"/>
      <c r="AO64" s="44"/>
      <c r="AP64" s="30"/>
      <c r="AQ64" s="30"/>
      <c r="AR64" s="31"/>
      <c r="BE64" s="30"/>
    </row>
    <row r="65" spans="1:57" ht="11.25">
      <c r="B65" s="18"/>
      <c r="AR65" s="18"/>
    </row>
    <row r="66" spans="1:57" ht="11.25">
      <c r="B66" s="18"/>
      <c r="AR66" s="18"/>
    </row>
    <row r="67" spans="1:57" ht="11.25">
      <c r="B67" s="18"/>
      <c r="AR67" s="18"/>
    </row>
    <row r="68" spans="1:57" ht="11.25">
      <c r="B68" s="18"/>
      <c r="AR68" s="18"/>
    </row>
    <row r="69" spans="1:57" ht="11.25">
      <c r="B69" s="18"/>
      <c r="AR69" s="18"/>
    </row>
    <row r="70" spans="1:57" ht="11.25">
      <c r="B70" s="18"/>
      <c r="AR70" s="18"/>
    </row>
    <row r="71" spans="1:57" ht="11.25">
      <c r="B71" s="18"/>
      <c r="AR71" s="18"/>
    </row>
    <row r="72" spans="1:57" ht="11.25">
      <c r="B72" s="18"/>
      <c r="AR72" s="18"/>
    </row>
    <row r="73" spans="1:57" ht="11.25">
      <c r="B73" s="18"/>
      <c r="AR73" s="18"/>
    </row>
    <row r="74" spans="1:57" ht="11.25">
      <c r="B74" s="18"/>
      <c r="AR74" s="18"/>
    </row>
    <row r="75" spans="1:57" s="2" customFormat="1" ht="12.75">
      <c r="A75" s="30"/>
      <c r="B75" s="31"/>
      <c r="C75" s="30"/>
      <c r="D75" s="43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3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3" t="s">
        <v>48</v>
      </c>
      <c r="AI75" s="33"/>
      <c r="AJ75" s="33"/>
      <c r="AK75" s="33"/>
      <c r="AL75" s="33"/>
      <c r="AM75" s="43" t="s">
        <v>49</v>
      </c>
      <c r="AN75" s="33"/>
      <c r="AO75" s="33"/>
      <c r="AP75" s="30"/>
      <c r="AQ75" s="30"/>
      <c r="AR75" s="31"/>
      <c r="BE75" s="30"/>
    </row>
    <row r="76" spans="1:57" s="2" customFormat="1" ht="11.25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1"/>
      <c r="BE77" s="30"/>
    </row>
    <row r="81" spans="1:91" s="2" customFormat="1" ht="6.95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1"/>
      <c r="BE81" s="30"/>
    </row>
    <row r="82" spans="1:91" s="2" customFormat="1" ht="24.95" customHeight="1">
      <c r="A82" s="30"/>
      <c r="B82" s="31"/>
      <c r="C82" s="19" t="s">
        <v>52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1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1" s="4" customFormat="1" ht="12" customHeight="1">
      <c r="B84" s="49"/>
      <c r="C84" s="25" t="s">
        <v>13</v>
      </c>
      <c r="L84" s="4" t="str">
        <f>K5</f>
        <v>NB233/2023</v>
      </c>
      <c r="AR84" s="49"/>
    </row>
    <row r="85" spans="1:91" s="5" customFormat="1" ht="36.950000000000003" customHeight="1">
      <c r="B85" s="50"/>
      <c r="C85" s="51" t="s">
        <v>16</v>
      </c>
      <c r="L85" s="187" t="str">
        <f>K6</f>
        <v>Domažlice-Víceúčelové polyuretanové sportoviště 23x 44 + rozběhová dráha</v>
      </c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R85" s="50"/>
    </row>
    <row r="86" spans="1:91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1" s="2" customFormat="1" ht="12" customHeight="1">
      <c r="A87" s="30"/>
      <c r="B87" s="31"/>
      <c r="C87" s="25" t="s">
        <v>20</v>
      </c>
      <c r="D87" s="30"/>
      <c r="E87" s="30"/>
      <c r="F87" s="30"/>
      <c r="G87" s="30"/>
      <c r="H87" s="30"/>
      <c r="I87" s="30"/>
      <c r="J87" s="30"/>
      <c r="K87" s="30"/>
      <c r="L87" s="52" t="str">
        <f>IF(K8="","",K8)</f>
        <v>Domažlice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5" t="s">
        <v>22</v>
      </c>
      <c r="AJ87" s="30"/>
      <c r="AK87" s="30"/>
      <c r="AL87" s="30"/>
      <c r="AM87" s="189"/>
      <c r="AN87" s="189"/>
      <c r="AO87" s="30"/>
      <c r="AP87" s="30"/>
      <c r="AQ87" s="30"/>
      <c r="AR87" s="31"/>
      <c r="BE87" s="30"/>
    </row>
    <row r="88" spans="1:91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1" s="2" customFormat="1" ht="15.2" customHeight="1">
      <c r="A89" s="30"/>
      <c r="B89" s="31"/>
      <c r="C89" s="25" t="s">
        <v>23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 xml:space="preserve"> 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5" t="s">
        <v>29</v>
      </c>
      <c r="AJ89" s="30"/>
      <c r="AK89" s="30"/>
      <c r="AL89" s="30"/>
      <c r="AM89" s="190" t="str">
        <f>IF(E17="","",E17)</f>
        <v xml:space="preserve"> </v>
      </c>
      <c r="AN89" s="191"/>
      <c r="AO89" s="191"/>
      <c r="AP89" s="191"/>
      <c r="AQ89" s="30"/>
      <c r="AR89" s="31"/>
      <c r="AS89" s="192" t="s">
        <v>53</v>
      </c>
      <c r="AT89" s="193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30"/>
    </row>
    <row r="90" spans="1:91" s="2" customFormat="1" ht="15.2" customHeight="1">
      <c r="A90" s="30"/>
      <c r="B90" s="31"/>
      <c r="C90" s="25" t="s">
        <v>27</v>
      </c>
      <c r="D90" s="30"/>
      <c r="E90" s="30"/>
      <c r="F90" s="30"/>
      <c r="G90" s="30"/>
      <c r="H90" s="30"/>
      <c r="I90" s="30"/>
      <c r="J90" s="30"/>
      <c r="K90" s="30"/>
      <c r="L90" s="4" t="str">
        <f>IF(E14= "Vyplň údaj","",E14)</f>
        <v/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5" t="s">
        <v>31</v>
      </c>
      <c r="AJ90" s="30"/>
      <c r="AK90" s="30"/>
      <c r="AL90" s="30"/>
      <c r="AM90" s="190" t="str">
        <f>IF(E20="","",E20)</f>
        <v xml:space="preserve"> </v>
      </c>
      <c r="AN90" s="191"/>
      <c r="AO90" s="191"/>
      <c r="AP90" s="191"/>
      <c r="AQ90" s="30"/>
      <c r="AR90" s="31"/>
      <c r="AS90" s="194"/>
      <c r="AT90" s="195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30"/>
    </row>
    <row r="91" spans="1:91" s="2" customFormat="1" ht="10.9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194"/>
      <c r="AT91" s="195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30"/>
    </row>
    <row r="92" spans="1:91" s="2" customFormat="1" ht="29.25" customHeight="1">
      <c r="A92" s="30"/>
      <c r="B92" s="31"/>
      <c r="C92" s="196" t="s">
        <v>54</v>
      </c>
      <c r="D92" s="197"/>
      <c r="E92" s="197"/>
      <c r="F92" s="197"/>
      <c r="G92" s="197"/>
      <c r="H92" s="58"/>
      <c r="I92" s="198" t="s">
        <v>55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9" t="s">
        <v>56</v>
      </c>
      <c r="AH92" s="197"/>
      <c r="AI92" s="197"/>
      <c r="AJ92" s="197"/>
      <c r="AK92" s="197"/>
      <c r="AL92" s="197"/>
      <c r="AM92" s="197"/>
      <c r="AN92" s="198" t="s">
        <v>57</v>
      </c>
      <c r="AO92" s="197"/>
      <c r="AP92" s="200"/>
      <c r="AQ92" s="59" t="s">
        <v>58</v>
      </c>
      <c r="AR92" s="31"/>
      <c r="AS92" s="60" t="s">
        <v>59</v>
      </c>
      <c r="AT92" s="61" t="s">
        <v>60</v>
      </c>
      <c r="AU92" s="61" t="s">
        <v>61</v>
      </c>
      <c r="AV92" s="61" t="s">
        <v>62</v>
      </c>
      <c r="AW92" s="61" t="s">
        <v>63</v>
      </c>
      <c r="AX92" s="61" t="s">
        <v>64</v>
      </c>
      <c r="AY92" s="61" t="s">
        <v>65</v>
      </c>
      <c r="AZ92" s="61" t="s">
        <v>66</v>
      </c>
      <c r="BA92" s="61" t="s">
        <v>67</v>
      </c>
      <c r="BB92" s="61" t="s">
        <v>68</v>
      </c>
      <c r="BC92" s="61" t="s">
        <v>69</v>
      </c>
      <c r="BD92" s="62" t="s">
        <v>70</v>
      </c>
      <c r="BE92" s="30"/>
    </row>
    <row r="93" spans="1:91" s="2" customFormat="1" ht="10.9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30"/>
    </row>
    <row r="94" spans="1:91" s="6" customFormat="1" ht="32.450000000000003" customHeight="1">
      <c r="B94" s="66"/>
      <c r="C94" s="67" t="s">
        <v>71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04">
        <f>ROUND(AG95,2)</f>
        <v>0</v>
      </c>
      <c r="AH94" s="204"/>
      <c r="AI94" s="204"/>
      <c r="AJ94" s="204"/>
      <c r="AK94" s="204"/>
      <c r="AL94" s="204"/>
      <c r="AM94" s="204"/>
      <c r="AN94" s="205">
        <f>SUM(AG94,AT94)</f>
        <v>0</v>
      </c>
      <c r="AO94" s="205"/>
      <c r="AP94" s="205"/>
      <c r="AQ94" s="70" t="s">
        <v>1</v>
      </c>
      <c r="AR94" s="66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72</v>
      </c>
      <c r="BT94" s="75" t="s">
        <v>73</v>
      </c>
      <c r="BU94" s="76" t="s">
        <v>74</v>
      </c>
      <c r="BV94" s="75" t="s">
        <v>75</v>
      </c>
      <c r="BW94" s="75" t="s">
        <v>4</v>
      </c>
      <c r="BX94" s="75" t="s">
        <v>76</v>
      </c>
      <c r="CL94" s="75" t="s">
        <v>1</v>
      </c>
    </row>
    <row r="95" spans="1:91" s="7" customFormat="1" ht="16.5" customHeight="1">
      <c r="A95" s="77" t="s">
        <v>77</v>
      </c>
      <c r="B95" s="78"/>
      <c r="C95" s="79"/>
      <c r="D95" s="203" t="s">
        <v>78</v>
      </c>
      <c r="E95" s="203"/>
      <c r="F95" s="203"/>
      <c r="G95" s="203"/>
      <c r="H95" s="203"/>
      <c r="I95" s="80"/>
      <c r="J95" s="203" t="s">
        <v>79</v>
      </c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1">
        <f>'SO01 - Sportoviště'!J30</f>
        <v>0</v>
      </c>
      <c r="AH95" s="202"/>
      <c r="AI95" s="202"/>
      <c r="AJ95" s="202"/>
      <c r="AK95" s="202"/>
      <c r="AL95" s="202"/>
      <c r="AM95" s="202"/>
      <c r="AN95" s="201">
        <f>SUM(AG95,AT95)</f>
        <v>0</v>
      </c>
      <c r="AO95" s="202"/>
      <c r="AP95" s="202"/>
      <c r="AQ95" s="81" t="s">
        <v>80</v>
      </c>
      <c r="AR95" s="78"/>
      <c r="AS95" s="82">
        <v>0</v>
      </c>
      <c r="AT95" s="83">
        <f>ROUND(SUM(AV95:AW95),2)</f>
        <v>0</v>
      </c>
      <c r="AU95" s="84">
        <f>'SO01 - Sportoviště'!P124</f>
        <v>0</v>
      </c>
      <c r="AV95" s="83">
        <f>'SO01 - Sportoviště'!J33</f>
        <v>0</v>
      </c>
      <c r="AW95" s="83">
        <f>'SO01 - Sportoviště'!J34</f>
        <v>0</v>
      </c>
      <c r="AX95" s="83">
        <f>'SO01 - Sportoviště'!J35</f>
        <v>0</v>
      </c>
      <c r="AY95" s="83">
        <f>'SO01 - Sportoviště'!J36</f>
        <v>0</v>
      </c>
      <c r="AZ95" s="83">
        <f>'SO01 - Sportoviště'!F33</f>
        <v>0</v>
      </c>
      <c r="BA95" s="83">
        <f>'SO01 - Sportoviště'!F34</f>
        <v>0</v>
      </c>
      <c r="BB95" s="83">
        <f>'SO01 - Sportoviště'!F35</f>
        <v>0</v>
      </c>
      <c r="BC95" s="83">
        <f>'SO01 - Sportoviště'!F36</f>
        <v>0</v>
      </c>
      <c r="BD95" s="85">
        <f>'SO01 - Sportoviště'!F37</f>
        <v>0</v>
      </c>
      <c r="BT95" s="86" t="s">
        <v>81</v>
      </c>
      <c r="BV95" s="86" t="s">
        <v>75</v>
      </c>
      <c r="BW95" s="86" t="s">
        <v>82</v>
      </c>
      <c r="BX95" s="86" t="s">
        <v>4</v>
      </c>
      <c r="CL95" s="86" t="s">
        <v>1</v>
      </c>
      <c r="CM95" s="86" t="s">
        <v>83</v>
      </c>
    </row>
    <row r="96" spans="1:91" s="2" customFormat="1" ht="30" customHeight="1">
      <c r="A96" s="30"/>
      <c r="B96" s="31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1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s="2" customFormat="1" ht="6.95" customHeight="1">
      <c r="A97" s="30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1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01 - Sportoviště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6"/>
  <sheetViews>
    <sheetView showGridLines="0" topLeftCell="A134" workbookViewId="0">
      <selection activeCell="I154" sqref="I15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6" t="s">
        <v>5</v>
      </c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5" t="s">
        <v>82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83</v>
      </c>
    </row>
    <row r="4" spans="1:46" s="1" customFormat="1" ht="24.95" hidden="1" customHeight="1">
      <c r="B4" s="18"/>
      <c r="D4" s="19" t="s">
        <v>84</v>
      </c>
      <c r="L4" s="18"/>
      <c r="M4" s="87" t="s">
        <v>10</v>
      </c>
      <c r="AT4" s="15" t="s">
        <v>3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26.25" hidden="1" customHeight="1">
      <c r="B7" s="18"/>
      <c r="E7" s="207" t="str">
        <f>'Rekapitulace stavby'!K6</f>
        <v>Domažlice-Víceúčelové polyuretanové sportoviště 23x 44 + rozběhová dráha</v>
      </c>
      <c r="F7" s="208"/>
      <c r="G7" s="208"/>
      <c r="H7" s="208"/>
      <c r="L7" s="18"/>
    </row>
    <row r="8" spans="1:46" s="2" customFormat="1" ht="12" hidden="1" customHeight="1">
      <c r="A8" s="30"/>
      <c r="B8" s="31"/>
      <c r="C8" s="30"/>
      <c r="D8" s="25" t="s">
        <v>85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187" t="s">
        <v>86</v>
      </c>
      <c r="F9" s="209"/>
      <c r="G9" s="209"/>
      <c r="H9" s="209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21</v>
      </c>
      <c r="G12" s="30"/>
      <c r="H12" s="30"/>
      <c r="I12" s="25" t="s">
        <v>22</v>
      </c>
      <c r="J12" s="53">
        <f>'Rekapitulace stavby'!AN8</f>
        <v>0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23</v>
      </c>
      <c r="E14" s="30"/>
      <c r="F14" s="30"/>
      <c r="G14" s="30"/>
      <c r="H14" s="30"/>
      <c r="I14" s="25" t="s">
        <v>24</v>
      </c>
      <c r="J14" s="23" t="str">
        <f>IF('Rekapitulace stavby'!AN10="","",'Rekapitulace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IF('Rekapitulace stavby'!E11="","",'Rekapitulace stavby'!E11)</f>
        <v xml:space="preserve"> </v>
      </c>
      <c r="F15" s="30"/>
      <c r="G15" s="30"/>
      <c r="H15" s="30"/>
      <c r="I15" s="25" t="s">
        <v>26</v>
      </c>
      <c r="J15" s="23" t="str">
        <f>IF('Rekapitulace stavby'!AN11="","",'Rekapitulace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27</v>
      </c>
      <c r="E17" s="30"/>
      <c r="F17" s="30"/>
      <c r="G17" s="30"/>
      <c r="H17" s="30"/>
      <c r="I17" s="25" t="s">
        <v>24</v>
      </c>
      <c r="J17" s="26" t="str">
        <f>'Rekapitulace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10" t="str">
        <f>'Rekapitulace stavby'!E14</f>
        <v>Vyplň údaj</v>
      </c>
      <c r="F18" s="171"/>
      <c r="G18" s="171"/>
      <c r="H18" s="171"/>
      <c r="I18" s="25" t="s">
        <v>26</v>
      </c>
      <c r="J18" s="26" t="str">
        <f>'Rekapitulace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29</v>
      </c>
      <c r="E20" s="30"/>
      <c r="F20" s="30"/>
      <c r="G20" s="30"/>
      <c r="H20" s="30"/>
      <c r="I20" s="25" t="s">
        <v>24</v>
      </c>
      <c r="J20" s="23" t="str">
        <f>IF('Rekapitulace stavby'!AN16="","",'Rekapitulace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IF('Rekapitulace stavby'!E17="","",'Rekapitulace stavby'!E17)</f>
        <v xml:space="preserve"> </v>
      </c>
      <c r="F21" s="30"/>
      <c r="G21" s="30"/>
      <c r="H21" s="30"/>
      <c r="I21" s="25" t="s">
        <v>26</v>
      </c>
      <c r="J21" s="23" t="str">
        <f>IF('Rekapitulace stavby'!AN17="","",'Rekapitulace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31</v>
      </c>
      <c r="E23" s="30"/>
      <c r="F23" s="30"/>
      <c r="G23" s="30"/>
      <c r="H23" s="30"/>
      <c r="I23" s="25" t="s">
        <v>24</v>
      </c>
      <c r="J23" s="23" t="str">
        <f>IF('Rekapitulace stavby'!AN19="","",'Rekapitulace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IF('Rekapitulace stavby'!E20="","",'Rekapitulace stavby'!E20)</f>
        <v xml:space="preserve"> </v>
      </c>
      <c r="F24" s="30"/>
      <c r="G24" s="30"/>
      <c r="H24" s="30"/>
      <c r="I24" s="25" t="s">
        <v>26</v>
      </c>
      <c r="J24" s="23" t="str">
        <f>IF('Rekapitulace stavby'!AN20="","",'Rekapitulace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32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88"/>
      <c r="B27" s="89"/>
      <c r="C27" s="88"/>
      <c r="D27" s="88"/>
      <c r="E27" s="176" t="s">
        <v>1</v>
      </c>
      <c r="F27" s="176"/>
      <c r="G27" s="176"/>
      <c r="H27" s="176"/>
      <c r="I27" s="88"/>
      <c r="J27" s="88"/>
      <c r="K27" s="88"/>
      <c r="L27" s="90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1" t="s">
        <v>33</v>
      </c>
      <c r="E30" s="30"/>
      <c r="F30" s="30"/>
      <c r="G30" s="30"/>
      <c r="H30" s="30"/>
      <c r="I30" s="30"/>
      <c r="J30" s="69">
        <f>ROUND(J124,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2" t="s">
        <v>37</v>
      </c>
      <c r="E33" s="25" t="s">
        <v>38</v>
      </c>
      <c r="F33" s="93">
        <f>ROUND((SUM(BE124:BE155)),  2)</f>
        <v>0</v>
      </c>
      <c r="G33" s="30"/>
      <c r="H33" s="30"/>
      <c r="I33" s="94">
        <v>0.21</v>
      </c>
      <c r="J33" s="93">
        <f>ROUND(((SUM(BE124:BE155))*I33),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39</v>
      </c>
      <c r="F34" s="93">
        <f>ROUND((SUM(BF124:BF155)),  2)</f>
        <v>0</v>
      </c>
      <c r="G34" s="30"/>
      <c r="H34" s="30"/>
      <c r="I34" s="94">
        <v>0.12</v>
      </c>
      <c r="J34" s="93">
        <f>ROUND(((SUM(BF124:BF155))*I34),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40</v>
      </c>
      <c r="F35" s="93">
        <f>ROUND((SUM(BG124:BG155)),  2)</f>
        <v>0</v>
      </c>
      <c r="G35" s="30"/>
      <c r="H35" s="30"/>
      <c r="I35" s="94">
        <v>0.21</v>
      </c>
      <c r="J35" s="93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41</v>
      </c>
      <c r="F36" s="93">
        <f>ROUND((SUM(BH124:BH155)),  2)</f>
        <v>0</v>
      </c>
      <c r="G36" s="30"/>
      <c r="H36" s="30"/>
      <c r="I36" s="94">
        <v>0.12</v>
      </c>
      <c r="J36" s="93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42</v>
      </c>
      <c r="F37" s="93">
        <f>ROUND((SUM(BI124:BI155)),  2)</f>
        <v>0</v>
      </c>
      <c r="G37" s="30"/>
      <c r="H37" s="30"/>
      <c r="I37" s="94">
        <v>0</v>
      </c>
      <c r="J37" s="9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5"/>
      <c r="D39" s="96" t="s">
        <v>43</v>
      </c>
      <c r="E39" s="58"/>
      <c r="F39" s="58"/>
      <c r="G39" s="97" t="s">
        <v>44</v>
      </c>
      <c r="H39" s="98" t="s">
        <v>45</v>
      </c>
      <c r="I39" s="58"/>
      <c r="J39" s="99">
        <f>SUM(J30:J37)</f>
        <v>0</v>
      </c>
      <c r="K39" s="10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40"/>
    </row>
    <row r="51" spans="1:31" ht="11.25" hidden="1">
      <c r="B51" s="18"/>
      <c r="L51" s="18"/>
    </row>
    <row r="52" spans="1:31" ht="11.25" hidden="1">
      <c r="B52" s="18"/>
      <c r="L52" s="18"/>
    </row>
    <row r="53" spans="1:31" ht="11.25" hidden="1">
      <c r="B53" s="18"/>
      <c r="L53" s="18"/>
    </row>
    <row r="54" spans="1:31" ht="11.25" hidden="1">
      <c r="B54" s="18"/>
      <c r="L54" s="18"/>
    </row>
    <row r="55" spans="1:31" ht="11.25" hidden="1">
      <c r="B55" s="18"/>
      <c r="L55" s="18"/>
    </row>
    <row r="56" spans="1:31" ht="11.25" hidden="1">
      <c r="B56" s="18"/>
      <c r="L56" s="18"/>
    </row>
    <row r="57" spans="1:31" ht="11.25" hidden="1">
      <c r="B57" s="18"/>
      <c r="L57" s="18"/>
    </row>
    <row r="58" spans="1:31" ht="11.25" hidden="1">
      <c r="B58" s="18"/>
      <c r="L58" s="18"/>
    </row>
    <row r="59" spans="1:31" ht="11.25" hidden="1">
      <c r="B59" s="18"/>
      <c r="L59" s="18"/>
    </row>
    <row r="60" spans="1:31" ht="11.25" hidden="1">
      <c r="B60" s="18"/>
      <c r="L60" s="18"/>
    </row>
    <row r="61" spans="1:31" s="2" customFormat="1" ht="12.75" hidden="1">
      <c r="A61" s="30"/>
      <c r="B61" s="31"/>
      <c r="C61" s="30"/>
      <c r="D61" s="43" t="s">
        <v>48</v>
      </c>
      <c r="E61" s="33"/>
      <c r="F61" s="101" t="s">
        <v>49</v>
      </c>
      <c r="G61" s="43" t="s">
        <v>48</v>
      </c>
      <c r="H61" s="33"/>
      <c r="I61" s="33"/>
      <c r="J61" s="102" t="s">
        <v>49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 hidden="1">
      <c r="B62" s="18"/>
      <c r="L62" s="18"/>
    </row>
    <row r="63" spans="1:31" ht="11.25" hidden="1">
      <c r="B63" s="18"/>
      <c r="L63" s="18"/>
    </row>
    <row r="64" spans="1:31" ht="11.25" hidden="1">
      <c r="B64" s="18"/>
      <c r="L64" s="18"/>
    </row>
    <row r="65" spans="1:31" s="2" customFormat="1" ht="12.75" hidden="1">
      <c r="A65" s="30"/>
      <c r="B65" s="31"/>
      <c r="C65" s="30"/>
      <c r="D65" s="41" t="s">
        <v>50</v>
      </c>
      <c r="E65" s="44"/>
      <c r="F65" s="44"/>
      <c r="G65" s="41" t="s">
        <v>51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 hidden="1">
      <c r="B66" s="18"/>
      <c r="L66" s="18"/>
    </row>
    <row r="67" spans="1:31" ht="11.25" hidden="1">
      <c r="B67" s="18"/>
      <c r="L67" s="18"/>
    </row>
    <row r="68" spans="1:31" ht="11.25" hidden="1">
      <c r="B68" s="18"/>
      <c r="L68" s="18"/>
    </row>
    <row r="69" spans="1:31" ht="11.25" hidden="1">
      <c r="B69" s="18"/>
      <c r="L69" s="18"/>
    </row>
    <row r="70" spans="1:31" ht="11.25" hidden="1">
      <c r="B70" s="18"/>
      <c r="L70" s="18"/>
    </row>
    <row r="71" spans="1:31" ht="11.25" hidden="1">
      <c r="B71" s="18"/>
      <c r="L71" s="18"/>
    </row>
    <row r="72" spans="1:31" ht="11.25" hidden="1">
      <c r="B72" s="18"/>
      <c r="L72" s="18"/>
    </row>
    <row r="73" spans="1:31" ht="11.25" hidden="1">
      <c r="B73" s="18"/>
      <c r="L73" s="18"/>
    </row>
    <row r="74" spans="1:31" ht="11.25" hidden="1">
      <c r="B74" s="18"/>
      <c r="L74" s="18"/>
    </row>
    <row r="75" spans="1:31" ht="11.25" hidden="1">
      <c r="B75" s="18"/>
      <c r="L75" s="18"/>
    </row>
    <row r="76" spans="1:31" s="2" customFormat="1" ht="12.75" hidden="1">
      <c r="A76" s="30"/>
      <c r="B76" s="31"/>
      <c r="C76" s="30"/>
      <c r="D76" s="43" t="s">
        <v>48</v>
      </c>
      <c r="E76" s="33"/>
      <c r="F76" s="101" t="s">
        <v>49</v>
      </c>
      <c r="G76" s="43" t="s">
        <v>48</v>
      </c>
      <c r="H76" s="33"/>
      <c r="I76" s="33"/>
      <c r="J76" s="102" t="s">
        <v>49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87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hidden="1" customHeight="1">
      <c r="A85" s="30"/>
      <c r="B85" s="31"/>
      <c r="C85" s="30"/>
      <c r="D85" s="30"/>
      <c r="E85" s="207" t="str">
        <f>E7</f>
        <v>Domažlice-Víceúčelové polyuretanové sportoviště 23x 44 + rozběhová dráha</v>
      </c>
      <c r="F85" s="208"/>
      <c r="G85" s="208"/>
      <c r="H85" s="208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85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187" t="str">
        <f>E9</f>
        <v>SO01 - Sportoviště</v>
      </c>
      <c r="F87" s="209"/>
      <c r="G87" s="209"/>
      <c r="H87" s="209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>Domažlice</v>
      </c>
      <c r="G89" s="30"/>
      <c r="H89" s="30"/>
      <c r="I89" s="25" t="s">
        <v>22</v>
      </c>
      <c r="J89" s="53">
        <f>IF(J12="","",J12)</f>
        <v>0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23</v>
      </c>
      <c r="D91" s="30"/>
      <c r="E91" s="30"/>
      <c r="F91" s="23" t="str">
        <f>E15</f>
        <v xml:space="preserve"> </v>
      </c>
      <c r="G91" s="30"/>
      <c r="H91" s="30"/>
      <c r="I91" s="25" t="s">
        <v>29</v>
      </c>
      <c r="J91" s="28" t="str">
        <f>E21</f>
        <v xml:space="preserve"> 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27</v>
      </c>
      <c r="D92" s="30"/>
      <c r="E92" s="30"/>
      <c r="F92" s="23" t="str">
        <f>IF(E18="","",E18)</f>
        <v>Vyplň údaj</v>
      </c>
      <c r="G92" s="30"/>
      <c r="H92" s="30"/>
      <c r="I92" s="25" t="s">
        <v>31</v>
      </c>
      <c r="J92" s="28" t="str">
        <f>E24</f>
        <v xml:space="preserve"> 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3" t="s">
        <v>88</v>
      </c>
      <c r="D94" s="95"/>
      <c r="E94" s="95"/>
      <c r="F94" s="95"/>
      <c r="G94" s="95"/>
      <c r="H94" s="95"/>
      <c r="I94" s="95"/>
      <c r="J94" s="104" t="s">
        <v>89</v>
      </c>
      <c r="K94" s="95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5" t="s">
        <v>90</v>
      </c>
      <c r="D96" s="30"/>
      <c r="E96" s="30"/>
      <c r="F96" s="30"/>
      <c r="G96" s="30"/>
      <c r="H96" s="30"/>
      <c r="I96" s="30"/>
      <c r="J96" s="69">
        <f>J124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91</v>
      </c>
    </row>
    <row r="97" spans="1:31" s="9" customFormat="1" ht="24.95" hidden="1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J125</f>
        <v>0</v>
      </c>
      <c r="L97" s="106"/>
    </row>
    <row r="98" spans="1:31" s="10" customFormat="1" ht="19.899999999999999" hidden="1" customHeight="1">
      <c r="B98" s="110"/>
      <c r="D98" s="111" t="s">
        <v>93</v>
      </c>
      <c r="E98" s="112"/>
      <c r="F98" s="112"/>
      <c r="G98" s="112"/>
      <c r="H98" s="112"/>
      <c r="I98" s="112"/>
      <c r="J98" s="113">
        <f>J126</f>
        <v>0</v>
      </c>
      <c r="L98" s="110"/>
    </row>
    <row r="99" spans="1:31" s="10" customFormat="1" ht="19.899999999999999" hidden="1" customHeight="1">
      <c r="B99" s="110"/>
      <c r="D99" s="111" t="s">
        <v>94</v>
      </c>
      <c r="E99" s="112"/>
      <c r="F99" s="112"/>
      <c r="G99" s="112"/>
      <c r="H99" s="112"/>
      <c r="I99" s="112"/>
      <c r="J99" s="113">
        <f>J129</f>
        <v>0</v>
      </c>
      <c r="L99" s="110"/>
    </row>
    <row r="100" spans="1:31" s="10" customFormat="1" ht="19.899999999999999" hidden="1" customHeight="1">
      <c r="B100" s="110"/>
      <c r="D100" s="111" t="s">
        <v>95</v>
      </c>
      <c r="E100" s="112"/>
      <c r="F100" s="112"/>
      <c r="G100" s="112"/>
      <c r="H100" s="112"/>
      <c r="I100" s="112"/>
      <c r="J100" s="113">
        <f>J134</f>
        <v>0</v>
      </c>
      <c r="L100" s="110"/>
    </row>
    <row r="101" spans="1:31" s="10" customFormat="1" ht="19.899999999999999" hidden="1" customHeight="1">
      <c r="B101" s="110"/>
      <c r="D101" s="111" t="s">
        <v>96</v>
      </c>
      <c r="E101" s="112"/>
      <c r="F101" s="112"/>
      <c r="G101" s="112"/>
      <c r="H101" s="112"/>
      <c r="I101" s="112"/>
      <c r="J101" s="113">
        <f>J144</f>
        <v>0</v>
      </c>
      <c r="L101" s="110"/>
    </row>
    <row r="102" spans="1:31" s="9" customFormat="1" ht="24.95" hidden="1" customHeight="1">
      <c r="B102" s="106"/>
      <c r="D102" s="107" t="s">
        <v>97</v>
      </c>
      <c r="E102" s="108"/>
      <c r="F102" s="108"/>
      <c r="G102" s="108"/>
      <c r="H102" s="108"/>
      <c r="I102" s="108"/>
      <c r="J102" s="109">
        <f>J147</f>
        <v>0</v>
      </c>
      <c r="L102" s="106"/>
    </row>
    <row r="103" spans="1:31" s="10" customFormat="1" ht="19.899999999999999" hidden="1" customHeight="1">
      <c r="B103" s="110"/>
      <c r="D103" s="111" t="s">
        <v>98</v>
      </c>
      <c r="E103" s="112"/>
      <c r="F103" s="112"/>
      <c r="G103" s="112"/>
      <c r="H103" s="112"/>
      <c r="I103" s="112"/>
      <c r="J103" s="113">
        <f>J148</f>
        <v>0</v>
      </c>
      <c r="L103" s="110"/>
    </row>
    <row r="104" spans="1:31" s="10" customFormat="1" ht="19.899999999999999" hidden="1" customHeight="1">
      <c r="B104" s="110"/>
      <c r="D104" s="111" t="s">
        <v>99</v>
      </c>
      <c r="E104" s="112"/>
      <c r="F104" s="112"/>
      <c r="G104" s="112"/>
      <c r="H104" s="112"/>
      <c r="I104" s="112"/>
      <c r="J104" s="113">
        <f>J153</f>
        <v>0</v>
      </c>
      <c r="L104" s="110"/>
    </row>
    <row r="105" spans="1:31" s="2" customFormat="1" ht="21.75" hidden="1" customHeight="1">
      <c r="A105" s="30"/>
      <c r="B105" s="31"/>
      <c r="C105" s="30"/>
      <c r="D105" s="30"/>
      <c r="E105" s="30"/>
      <c r="F105" s="30"/>
      <c r="G105" s="30"/>
      <c r="H105" s="30"/>
      <c r="I105" s="30"/>
      <c r="J105" s="30"/>
      <c r="K105" s="30"/>
      <c r="L105" s="4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6.95" hidden="1" customHeight="1">
      <c r="A106" s="30"/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4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ht="11.25" hidden="1"/>
    <row r="108" spans="1:31" ht="11.25" hidden="1"/>
    <row r="109" spans="1:31" ht="11.25" hidden="1"/>
    <row r="110" spans="1:31" s="2" customFormat="1" ht="6.95" customHeight="1">
      <c r="A110" s="30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24.95" customHeight="1">
      <c r="A111" s="30"/>
      <c r="B111" s="31"/>
      <c r="C111" s="19" t="s">
        <v>100</v>
      </c>
      <c r="D111" s="30"/>
      <c r="E111" s="30"/>
      <c r="F111" s="30"/>
      <c r="G111" s="30"/>
      <c r="H111" s="30"/>
      <c r="I111" s="30"/>
      <c r="J111" s="30"/>
      <c r="K111" s="30"/>
      <c r="L111" s="4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6.95" customHeight="1">
      <c r="A112" s="30"/>
      <c r="B112" s="31"/>
      <c r="C112" s="30"/>
      <c r="D112" s="30"/>
      <c r="E112" s="30"/>
      <c r="F112" s="30"/>
      <c r="G112" s="30"/>
      <c r="H112" s="30"/>
      <c r="I112" s="30"/>
      <c r="J112" s="30"/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2" customHeight="1">
      <c r="A113" s="30"/>
      <c r="B113" s="31"/>
      <c r="C113" s="25" t="s">
        <v>16</v>
      </c>
      <c r="D113" s="30"/>
      <c r="E113" s="30"/>
      <c r="F113" s="30"/>
      <c r="G113" s="30"/>
      <c r="H113" s="30"/>
      <c r="I113" s="30"/>
      <c r="J113" s="30"/>
      <c r="K113" s="30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26.25" customHeight="1">
      <c r="A114" s="30"/>
      <c r="B114" s="31"/>
      <c r="C114" s="30"/>
      <c r="D114" s="30"/>
      <c r="E114" s="207" t="str">
        <f>E7</f>
        <v>Domažlice-Víceúčelové polyuretanové sportoviště 23x 44 + rozběhová dráha</v>
      </c>
      <c r="F114" s="208"/>
      <c r="G114" s="208"/>
      <c r="H114" s="208"/>
      <c r="I114" s="30"/>
      <c r="J114" s="30"/>
      <c r="K114" s="30"/>
      <c r="L114" s="4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2" customHeight="1">
      <c r="A115" s="30"/>
      <c r="B115" s="31"/>
      <c r="C115" s="25" t="s">
        <v>85</v>
      </c>
      <c r="D115" s="30"/>
      <c r="E115" s="30"/>
      <c r="F115" s="30"/>
      <c r="G115" s="30"/>
      <c r="H115" s="30"/>
      <c r="I115" s="30"/>
      <c r="J115" s="30"/>
      <c r="K115" s="30"/>
      <c r="L115" s="4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6.5" customHeight="1">
      <c r="A116" s="30"/>
      <c r="B116" s="31"/>
      <c r="C116" s="30"/>
      <c r="D116" s="30"/>
      <c r="E116" s="187" t="str">
        <f>E9</f>
        <v>SO01 - Sportoviště</v>
      </c>
      <c r="F116" s="209"/>
      <c r="G116" s="209"/>
      <c r="H116" s="209"/>
      <c r="I116" s="30"/>
      <c r="J116" s="30"/>
      <c r="K116" s="30"/>
      <c r="L116" s="4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6.95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2" customHeight="1">
      <c r="A118" s="30"/>
      <c r="B118" s="31"/>
      <c r="C118" s="25" t="s">
        <v>20</v>
      </c>
      <c r="D118" s="30"/>
      <c r="E118" s="30"/>
      <c r="F118" s="23" t="str">
        <f>F12</f>
        <v>Domažlice</v>
      </c>
      <c r="G118" s="30"/>
      <c r="H118" s="30"/>
      <c r="I118" s="25" t="s">
        <v>22</v>
      </c>
      <c r="J118" s="53">
        <f>IF(J12="","",J12)</f>
        <v>0</v>
      </c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6.95" customHeight="1">
      <c r="A119" s="30"/>
      <c r="B119" s="31"/>
      <c r="C119" s="30"/>
      <c r="D119" s="30"/>
      <c r="E119" s="30"/>
      <c r="F119" s="30"/>
      <c r="G119" s="30"/>
      <c r="H119" s="30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5.2" customHeight="1">
      <c r="A120" s="30"/>
      <c r="B120" s="31"/>
      <c r="C120" s="25" t="s">
        <v>23</v>
      </c>
      <c r="D120" s="30"/>
      <c r="E120" s="30"/>
      <c r="F120" s="23" t="str">
        <f>E15</f>
        <v xml:space="preserve"> </v>
      </c>
      <c r="G120" s="30"/>
      <c r="H120" s="30"/>
      <c r="I120" s="25" t="s">
        <v>29</v>
      </c>
      <c r="J120" s="28" t="str">
        <f>E21</f>
        <v xml:space="preserve"> </v>
      </c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15.2" customHeight="1">
      <c r="A121" s="30"/>
      <c r="B121" s="31"/>
      <c r="C121" s="25" t="s">
        <v>27</v>
      </c>
      <c r="D121" s="30"/>
      <c r="E121" s="30"/>
      <c r="F121" s="23" t="str">
        <f>IF(E18="","",E18)</f>
        <v>Vyplň údaj</v>
      </c>
      <c r="G121" s="30"/>
      <c r="H121" s="30"/>
      <c r="I121" s="25" t="s">
        <v>31</v>
      </c>
      <c r="J121" s="28" t="str">
        <f>E24</f>
        <v xml:space="preserve"> </v>
      </c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2" customFormat="1" ht="10.35" customHeight="1">
      <c r="A122" s="30"/>
      <c r="B122" s="31"/>
      <c r="C122" s="30"/>
      <c r="D122" s="30"/>
      <c r="E122" s="30"/>
      <c r="F122" s="30"/>
      <c r="G122" s="30"/>
      <c r="H122" s="30"/>
      <c r="I122" s="30"/>
      <c r="J122" s="30"/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5" s="11" customFormat="1" ht="29.25" customHeight="1">
      <c r="A123" s="114"/>
      <c r="B123" s="115"/>
      <c r="C123" s="116" t="s">
        <v>101</v>
      </c>
      <c r="D123" s="117" t="s">
        <v>58</v>
      </c>
      <c r="E123" s="117" t="s">
        <v>54</v>
      </c>
      <c r="F123" s="117" t="s">
        <v>55</v>
      </c>
      <c r="G123" s="117" t="s">
        <v>102</v>
      </c>
      <c r="H123" s="117" t="s">
        <v>103</v>
      </c>
      <c r="I123" s="117" t="s">
        <v>104</v>
      </c>
      <c r="J123" s="117" t="s">
        <v>89</v>
      </c>
      <c r="K123" s="118" t="s">
        <v>105</v>
      </c>
      <c r="L123" s="119"/>
      <c r="M123" s="60" t="s">
        <v>1</v>
      </c>
      <c r="N123" s="61" t="s">
        <v>37</v>
      </c>
      <c r="O123" s="61" t="s">
        <v>106</v>
      </c>
      <c r="P123" s="61" t="s">
        <v>107</v>
      </c>
      <c r="Q123" s="61" t="s">
        <v>108</v>
      </c>
      <c r="R123" s="61" t="s">
        <v>109</v>
      </c>
      <c r="S123" s="61" t="s">
        <v>110</v>
      </c>
      <c r="T123" s="62" t="s">
        <v>111</v>
      </c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</row>
    <row r="124" spans="1:65" s="2" customFormat="1" ht="22.9" customHeight="1">
      <c r="A124" s="30"/>
      <c r="B124" s="31"/>
      <c r="C124" s="67" t="s">
        <v>112</v>
      </c>
      <c r="D124" s="30"/>
      <c r="E124" s="30"/>
      <c r="F124" s="30"/>
      <c r="G124" s="30"/>
      <c r="H124" s="30"/>
      <c r="I124" s="30"/>
      <c r="J124" s="120">
        <f>BK124</f>
        <v>0</v>
      </c>
      <c r="K124" s="30"/>
      <c r="L124" s="31"/>
      <c r="M124" s="63"/>
      <c r="N124" s="54"/>
      <c r="O124" s="64"/>
      <c r="P124" s="121">
        <f>P125+P147</f>
        <v>0</v>
      </c>
      <c r="Q124" s="64"/>
      <c r="R124" s="121">
        <f>R125+R147</f>
        <v>18.747800000000002</v>
      </c>
      <c r="S124" s="64"/>
      <c r="T124" s="122">
        <f>T125+T147</f>
        <v>18.863499999999998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T124" s="15" t="s">
        <v>72</v>
      </c>
      <c r="AU124" s="15" t="s">
        <v>91</v>
      </c>
      <c r="BK124" s="123">
        <f>BK125+BK147</f>
        <v>0</v>
      </c>
    </row>
    <row r="125" spans="1:65" s="12" customFormat="1" ht="25.9" customHeight="1">
      <c r="B125" s="124"/>
      <c r="D125" s="125" t="s">
        <v>72</v>
      </c>
      <c r="E125" s="126" t="s">
        <v>113</v>
      </c>
      <c r="F125" s="126" t="s">
        <v>114</v>
      </c>
      <c r="I125" s="127"/>
      <c r="J125" s="128">
        <f>BK125</f>
        <v>0</v>
      </c>
      <c r="L125" s="124"/>
      <c r="M125" s="129"/>
      <c r="N125" s="130"/>
      <c r="O125" s="130"/>
      <c r="P125" s="131">
        <f>P126+P129+P134+P144</f>
        <v>0</v>
      </c>
      <c r="Q125" s="130"/>
      <c r="R125" s="131">
        <f>R126+R129+R134+R144</f>
        <v>18.747800000000002</v>
      </c>
      <c r="S125" s="130"/>
      <c r="T125" s="132">
        <f>T126+T129+T134+T144</f>
        <v>18.863499999999998</v>
      </c>
      <c r="AR125" s="125" t="s">
        <v>81</v>
      </c>
      <c r="AT125" s="133" t="s">
        <v>72</v>
      </c>
      <c r="AU125" s="133" t="s">
        <v>73</v>
      </c>
      <c r="AY125" s="125" t="s">
        <v>115</v>
      </c>
      <c r="BK125" s="134">
        <f>BK126+BK129+BK134+BK144</f>
        <v>0</v>
      </c>
    </row>
    <row r="126" spans="1:65" s="12" customFormat="1" ht="22.9" customHeight="1">
      <c r="B126" s="124"/>
      <c r="D126" s="125" t="s">
        <v>72</v>
      </c>
      <c r="E126" s="135" t="s">
        <v>81</v>
      </c>
      <c r="F126" s="135" t="s">
        <v>116</v>
      </c>
      <c r="I126" s="127"/>
      <c r="J126" s="136">
        <f>BK126</f>
        <v>0</v>
      </c>
      <c r="L126" s="124"/>
      <c r="M126" s="129"/>
      <c r="N126" s="130"/>
      <c r="O126" s="130"/>
      <c r="P126" s="131">
        <f>SUM(P127:P128)</f>
        <v>0</v>
      </c>
      <c r="Q126" s="130"/>
      <c r="R126" s="131">
        <f>SUM(R127:R128)</f>
        <v>0</v>
      </c>
      <c r="S126" s="130"/>
      <c r="T126" s="132">
        <f>SUM(T127:T128)</f>
        <v>18.863499999999998</v>
      </c>
      <c r="AR126" s="125" t="s">
        <v>81</v>
      </c>
      <c r="AT126" s="133" t="s">
        <v>72</v>
      </c>
      <c r="AU126" s="133" t="s">
        <v>81</v>
      </c>
      <c r="AY126" s="125" t="s">
        <v>115</v>
      </c>
      <c r="BK126" s="134">
        <f>SUM(BK127:BK128)</f>
        <v>0</v>
      </c>
    </row>
    <row r="127" spans="1:65" s="2" customFormat="1" ht="24.2" customHeight="1">
      <c r="A127" s="30"/>
      <c r="B127" s="137"/>
      <c r="C127" s="138" t="s">
        <v>81</v>
      </c>
      <c r="D127" s="138" t="s">
        <v>117</v>
      </c>
      <c r="E127" s="139" t="s">
        <v>118</v>
      </c>
      <c r="F127" s="140" t="s">
        <v>119</v>
      </c>
      <c r="G127" s="141" t="s">
        <v>120</v>
      </c>
      <c r="H127" s="142">
        <v>1217</v>
      </c>
      <c r="I127" s="143"/>
      <c r="J127" s="144">
        <f>ROUND(I127*H127,2)</f>
        <v>0</v>
      </c>
      <c r="K127" s="140" t="s">
        <v>1</v>
      </c>
      <c r="L127" s="31"/>
      <c r="M127" s="145" t="s">
        <v>1</v>
      </c>
      <c r="N127" s="146" t="s">
        <v>38</v>
      </c>
      <c r="O127" s="56"/>
      <c r="P127" s="147">
        <f>O127*H127</f>
        <v>0</v>
      </c>
      <c r="Q127" s="147">
        <v>0</v>
      </c>
      <c r="R127" s="147">
        <f>Q127*H127</f>
        <v>0</v>
      </c>
      <c r="S127" s="147">
        <v>1.55E-2</v>
      </c>
      <c r="T127" s="148">
        <f>S127*H127</f>
        <v>18.863499999999998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49" t="s">
        <v>121</v>
      </c>
      <c r="AT127" s="149" t="s">
        <v>117</v>
      </c>
      <c r="AU127" s="149" t="s">
        <v>83</v>
      </c>
      <c r="AY127" s="15" t="s">
        <v>115</v>
      </c>
      <c r="BE127" s="150">
        <f>IF(N127="základní",J127,0)</f>
        <v>0</v>
      </c>
      <c r="BF127" s="150">
        <f>IF(N127="snížená",J127,0)</f>
        <v>0</v>
      </c>
      <c r="BG127" s="150">
        <f>IF(N127="zákl. přenesená",J127,0)</f>
        <v>0</v>
      </c>
      <c r="BH127" s="150">
        <f>IF(N127="sníž. přenesená",J127,0)</f>
        <v>0</v>
      </c>
      <c r="BI127" s="150">
        <f>IF(N127="nulová",J127,0)</f>
        <v>0</v>
      </c>
      <c r="BJ127" s="15" t="s">
        <v>81</v>
      </c>
      <c r="BK127" s="150">
        <f>ROUND(I127*H127,2)</f>
        <v>0</v>
      </c>
      <c r="BL127" s="15" t="s">
        <v>121</v>
      </c>
      <c r="BM127" s="149" t="s">
        <v>122</v>
      </c>
    </row>
    <row r="128" spans="1:65" s="2" customFormat="1" ht="11.25">
      <c r="A128" s="30"/>
      <c r="B128" s="31"/>
      <c r="C128" s="30"/>
      <c r="D128" s="151" t="s">
        <v>123</v>
      </c>
      <c r="E128" s="30"/>
      <c r="F128" s="152" t="s">
        <v>124</v>
      </c>
      <c r="G128" s="30"/>
      <c r="H128" s="30"/>
      <c r="I128" s="153"/>
      <c r="J128" s="30"/>
      <c r="K128" s="30"/>
      <c r="L128" s="31"/>
      <c r="M128" s="154"/>
      <c r="N128" s="155"/>
      <c r="O128" s="56"/>
      <c r="P128" s="56"/>
      <c r="Q128" s="56"/>
      <c r="R128" s="56"/>
      <c r="S128" s="56"/>
      <c r="T128" s="57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T128" s="15" t="s">
        <v>123</v>
      </c>
      <c r="AU128" s="15" t="s">
        <v>83</v>
      </c>
    </row>
    <row r="129" spans="1:65" s="12" customFormat="1" ht="22.9" customHeight="1">
      <c r="B129" s="124"/>
      <c r="D129" s="125" t="s">
        <v>72</v>
      </c>
      <c r="E129" s="135" t="s">
        <v>125</v>
      </c>
      <c r="F129" s="135" t="s">
        <v>126</v>
      </c>
      <c r="I129" s="127"/>
      <c r="J129" s="136">
        <f>BK129</f>
        <v>0</v>
      </c>
      <c r="L129" s="124"/>
      <c r="M129" s="129"/>
      <c r="N129" s="130"/>
      <c r="O129" s="130"/>
      <c r="P129" s="131">
        <f>SUM(P130:P133)</f>
        <v>0</v>
      </c>
      <c r="Q129" s="130"/>
      <c r="R129" s="131">
        <f>SUM(R130:R133)</f>
        <v>18.747800000000002</v>
      </c>
      <c r="S129" s="130"/>
      <c r="T129" s="132">
        <f>SUM(T130:T133)</f>
        <v>0</v>
      </c>
      <c r="AR129" s="125" t="s">
        <v>81</v>
      </c>
      <c r="AT129" s="133" t="s">
        <v>72</v>
      </c>
      <c r="AU129" s="133" t="s">
        <v>81</v>
      </c>
      <c r="AY129" s="125" t="s">
        <v>115</v>
      </c>
      <c r="BK129" s="134">
        <f>SUM(BK130:BK133)</f>
        <v>0</v>
      </c>
    </row>
    <row r="130" spans="1:65" s="2" customFormat="1" ht="33" customHeight="1">
      <c r="A130" s="30"/>
      <c r="B130" s="137"/>
      <c r="C130" s="138" t="s">
        <v>83</v>
      </c>
      <c r="D130" s="138" t="s">
        <v>117</v>
      </c>
      <c r="E130" s="139" t="s">
        <v>127</v>
      </c>
      <c r="F130" s="140" t="s">
        <v>183</v>
      </c>
      <c r="G130" s="141" t="s">
        <v>120</v>
      </c>
      <c r="H130" s="142">
        <v>1217</v>
      </c>
      <c r="I130" s="143"/>
      <c r="J130" s="144">
        <f>ROUND(I130*H130,2)</f>
        <v>0</v>
      </c>
      <c r="K130" s="140" t="s">
        <v>1</v>
      </c>
      <c r="L130" s="31"/>
      <c r="M130" s="145" t="s">
        <v>1</v>
      </c>
      <c r="N130" s="146" t="s">
        <v>38</v>
      </c>
      <c r="O130" s="56"/>
      <c r="P130" s="147">
        <f>O130*H130</f>
        <v>0</v>
      </c>
      <c r="Q130" s="147">
        <v>1.54E-2</v>
      </c>
      <c r="R130" s="147">
        <f>Q130*H130</f>
        <v>18.741800000000001</v>
      </c>
      <c r="S130" s="147">
        <v>0</v>
      </c>
      <c r="T130" s="148">
        <f>S130*H130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49" t="s">
        <v>121</v>
      </c>
      <c r="AT130" s="149" t="s">
        <v>117</v>
      </c>
      <c r="AU130" s="149" t="s">
        <v>83</v>
      </c>
      <c r="AY130" s="15" t="s">
        <v>115</v>
      </c>
      <c r="BE130" s="150">
        <f>IF(N130="základní",J130,0)</f>
        <v>0</v>
      </c>
      <c r="BF130" s="150">
        <f>IF(N130="snížená",J130,0)</f>
        <v>0</v>
      </c>
      <c r="BG130" s="150">
        <f>IF(N130="zákl. přenesená",J130,0)</f>
        <v>0</v>
      </c>
      <c r="BH130" s="150">
        <f>IF(N130="sníž. přenesená",J130,0)</f>
        <v>0</v>
      </c>
      <c r="BI130" s="150">
        <f>IF(N130="nulová",J130,0)</f>
        <v>0</v>
      </c>
      <c r="BJ130" s="15" t="s">
        <v>81</v>
      </c>
      <c r="BK130" s="150">
        <f>ROUND(I130*H130,2)</f>
        <v>0</v>
      </c>
      <c r="BL130" s="15" t="s">
        <v>121</v>
      </c>
      <c r="BM130" s="149" t="s">
        <v>128</v>
      </c>
    </row>
    <row r="131" spans="1:65" s="2" customFormat="1" ht="29.25">
      <c r="A131" s="30"/>
      <c r="B131" s="31"/>
      <c r="C131" s="30"/>
      <c r="D131" s="151" t="s">
        <v>123</v>
      </c>
      <c r="E131" s="30"/>
      <c r="F131" s="152" t="s">
        <v>129</v>
      </c>
      <c r="G131" s="30"/>
      <c r="H131" s="30"/>
      <c r="I131" s="153"/>
      <c r="J131" s="30"/>
      <c r="K131" s="30"/>
      <c r="L131" s="31"/>
      <c r="M131" s="154"/>
      <c r="N131" s="155"/>
      <c r="O131" s="56"/>
      <c r="P131" s="56"/>
      <c r="Q131" s="56"/>
      <c r="R131" s="56"/>
      <c r="S131" s="56"/>
      <c r="T131" s="57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T131" s="15" t="s">
        <v>123</v>
      </c>
      <c r="AU131" s="15" t="s">
        <v>83</v>
      </c>
    </row>
    <row r="132" spans="1:65" s="2" customFormat="1" ht="24.2" customHeight="1">
      <c r="A132" s="30"/>
      <c r="B132" s="137"/>
      <c r="C132" s="138" t="s">
        <v>130</v>
      </c>
      <c r="D132" s="138" t="s">
        <v>117</v>
      </c>
      <c r="E132" s="139" t="s">
        <v>131</v>
      </c>
      <c r="F132" s="140" t="s">
        <v>132</v>
      </c>
      <c r="G132" s="141" t="s">
        <v>133</v>
      </c>
      <c r="H132" s="142">
        <v>600</v>
      </c>
      <c r="I132" s="143"/>
      <c r="J132" s="144">
        <f>ROUND(I132*H132,2)</f>
        <v>0</v>
      </c>
      <c r="K132" s="140" t="s">
        <v>134</v>
      </c>
      <c r="L132" s="31"/>
      <c r="M132" s="145" t="s">
        <v>1</v>
      </c>
      <c r="N132" s="146" t="s">
        <v>38</v>
      </c>
      <c r="O132" s="56"/>
      <c r="P132" s="147">
        <f>O132*H132</f>
        <v>0</v>
      </c>
      <c r="Q132" s="147">
        <v>1.0000000000000001E-5</v>
      </c>
      <c r="R132" s="147">
        <f>Q132*H132</f>
        <v>6.0000000000000001E-3</v>
      </c>
      <c r="S132" s="147">
        <v>0</v>
      </c>
      <c r="T132" s="148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49" t="s">
        <v>121</v>
      </c>
      <c r="AT132" s="149" t="s">
        <v>117</v>
      </c>
      <c r="AU132" s="149" t="s">
        <v>83</v>
      </c>
      <c r="AY132" s="15" t="s">
        <v>115</v>
      </c>
      <c r="BE132" s="150">
        <f>IF(N132="základní",J132,0)</f>
        <v>0</v>
      </c>
      <c r="BF132" s="150">
        <f>IF(N132="snížená",J132,0)</f>
        <v>0</v>
      </c>
      <c r="BG132" s="150">
        <f>IF(N132="zákl. přenesená",J132,0)</f>
        <v>0</v>
      </c>
      <c r="BH132" s="150">
        <f>IF(N132="sníž. přenesená",J132,0)</f>
        <v>0</v>
      </c>
      <c r="BI132" s="150">
        <f>IF(N132="nulová",J132,0)</f>
        <v>0</v>
      </c>
      <c r="BJ132" s="15" t="s">
        <v>81</v>
      </c>
      <c r="BK132" s="150">
        <f>ROUND(I132*H132,2)</f>
        <v>0</v>
      </c>
      <c r="BL132" s="15" t="s">
        <v>121</v>
      </c>
      <c r="BM132" s="149" t="s">
        <v>135</v>
      </c>
    </row>
    <row r="133" spans="1:65" s="2" customFormat="1" ht="19.5">
      <c r="A133" s="30"/>
      <c r="B133" s="31"/>
      <c r="C133" s="30"/>
      <c r="D133" s="151" t="s">
        <v>123</v>
      </c>
      <c r="E133" s="30"/>
      <c r="F133" s="152" t="s">
        <v>136</v>
      </c>
      <c r="G133" s="30"/>
      <c r="H133" s="30"/>
      <c r="I133" s="153"/>
      <c r="J133" s="30"/>
      <c r="K133" s="30"/>
      <c r="L133" s="31"/>
      <c r="M133" s="154"/>
      <c r="N133" s="155"/>
      <c r="O133" s="56"/>
      <c r="P133" s="56"/>
      <c r="Q133" s="56"/>
      <c r="R133" s="56"/>
      <c r="S133" s="56"/>
      <c r="T133" s="57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T133" s="15" t="s">
        <v>123</v>
      </c>
      <c r="AU133" s="15" t="s">
        <v>83</v>
      </c>
    </row>
    <row r="134" spans="1:65" s="12" customFormat="1" ht="22.9" customHeight="1">
      <c r="B134" s="124"/>
      <c r="D134" s="125" t="s">
        <v>72</v>
      </c>
      <c r="E134" s="135" t="s">
        <v>137</v>
      </c>
      <c r="F134" s="135" t="s">
        <v>138</v>
      </c>
      <c r="I134" s="127"/>
      <c r="J134" s="136">
        <f>BK134</f>
        <v>0</v>
      </c>
      <c r="L134" s="124"/>
      <c r="M134" s="129"/>
      <c r="N134" s="130"/>
      <c r="O134" s="130"/>
      <c r="P134" s="131">
        <f>SUM(P135:P143)</f>
        <v>0</v>
      </c>
      <c r="Q134" s="130"/>
      <c r="R134" s="131">
        <f>SUM(R135:R143)</f>
        <v>0</v>
      </c>
      <c r="S134" s="130"/>
      <c r="T134" s="132">
        <f>SUM(T135:T143)</f>
        <v>0</v>
      </c>
      <c r="AR134" s="125" t="s">
        <v>81</v>
      </c>
      <c r="AT134" s="133" t="s">
        <v>72</v>
      </c>
      <c r="AU134" s="133" t="s">
        <v>81</v>
      </c>
      <c r="AY134" s="125" t="s">
        <v>115</v>
      </c>
      <c r="BK134" s="134">
        <f>SUM(BK135:BK143)</f>
        <v>0</v>
      </c>
    </row>
    <row r="135" spans="1:65" s="2" customFormat="1" ht="16.5" customHeight="1">
      <c r="A135" s="30"/>
      <c r="B135" s="137"/>
      <c r="C135" s="138" t="s">
        <v>121</v>
      </c>
      <c r="D135" s="138" t="s">
        <v>117</v>
      </c>
      <c r="E135" s="139" t="s">
        <v>139</v>
      </c>
      <c r="F135" s="140" t="s">
        <v>140</v>
      </c>
      <c r="G135" s="141" t="s">
        <v>141</v>
      </c>
      <c r="H135" s="142">
        <v>18.25</v>
      </c>
      <c r="I135" s="143"/>
      <c r="J135" s="144">
        <f>ROUND(I135*H135,2)</f>
        <v>0</v>
      </c>
      <c r="K135" s="140" t="s">
        <v>134</v>
      </c>
      <c r="L135" s="31"/>
      <c r="M135" s="145" t="s">
        <v>1</v>
      </c>
      <c r="N135" s="146" t="s">
        <v>38</v>
      </c>
      <c r="O135" s="56"/>
      <c r="P135" s="147">
        <f>O135*H135</f>
        <v>0</v>
      </c>
      <c r="Q135" s="147">
        <v>0</v>
      </c>
      <c r="R135" s="147">
        <f>Q135*H135</f>
        <v>0</v>
      </c>
      <c r="S135" s="147">
        <v>0</v>
      </c>
      <c r="T135" s="148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49" t="s">
        <v>121</v>
      </c>
      <c r="AT135" s="149" t="s">
        <v>117</v>
      </c>
      <c r="AU135" s="149" t="s">
        <v>83</v>
      </c>
      <c r="AY135" s="15" t="s">
        <v>115</v>
      </c>
      <c r="BE135" s="150">
        <f>IF(N135="základní",J135,0)</f>
        <v>0</v>
      </c>
      <c r="BF135" s="150">
        <f>IF(N135="snížená",J135,0)</f>
        <v>0</v>
      </c>
      <c r="BG135" s="150">
        <f>IF(N135="zákl. přenesená",J135,0)</f>
        <v>0</v>
      </c>
      <c r="BH135" s="150">
        <f>IF(N135="sníž. přenesená",J135,0)</f>
        <v>0</v>
      </c>
      <c r="BI135" s="150">
        <f>IF(N135="nulová",J135,0)</f>
        <v>0</v>
      </c>
      <c r="BJ135" s="15" t="s">
        <v>81</v>
      </c>
      <c r="BK135" s="150">
        <f>ROUND(I135*H135,2)</f>
        <v>0</v>
      </c>
      <c r="BL135" s="15" t="s">
        <v>121</v>
      </c>
      <c r="BM135" s="149" t="s">
        <v>142</v>
      </c>
    </row>
    <row r="136" spans="1:65" s="2" customFormat="1" ht="19.5">
      <c r="A136" s="30"/>
      <c r="B136" s="31"/>
      <c r="C136" s="30"/>
      <c r="D136" s="151" t="s">
        <v>123</v>
      </c>
      <c r="E136" s="30"/>
      <c r="F136" s="152" t="s">
        <v>143</v>
      </c>
      <c r="G136" s="30"/>
      <c r="H136" s="30"/>
      <c r="I136" s="153"/>
      <c r="J136" s="30"/>
      <c r="K136" s="30"/>
      <c r="L136" s="31"/>
      <c r="M136" s="154"/>
      <c r="N136" s="155"/>
      <c r="O136" s="56"/>
      <c r="P136" s="56"/>
      <c r="Q136" s="56"/>
      <c r="R136" s="56"/>
      <c r="S136" s="56"/>
      <c r="T136" s="57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T136" s="15" t="s">
        <v>123</v>
      </c>
      <c r="AU136" s="15" t="s">
        <v>83</v>
      </c>
    </row>
    <row r="137" spans="1:65" s="2" customFormat="1" ht="33" customHeight="1">
      <c r="A137" s="30"/>
      <c r="B137" s="137"/>
      <c r="C137" s="138" t="s">
        <v>125</v>
      </c>
      <c r="D137" s="138" t="s">
        <v>117</v>
      </c>
      <c r="E137" s="139" t="s">
        <v>144</v>
      </c>
      <c r="F137" s="140" t="s">
        <v>145</v>
      </c>
      <c r="G137" s="141" t="s">
        <v>141</v>
      </c>
      <c r="H137" s="142">
        <v>18.25</v>
      </c>
      <c r="I137" s="143"/>
      <c r="J137" s="144">
        <f>ROUND(I137*H137,2)</f>
        <v>0</v>
      </c>
      <c r="K137" s="140" t="s">
        <v>1</v>
      </c>
      <c r="L137" s="31"/>
      <c r="M137" s="145" t="s">
        <v>1</v>
      </c>
      <c r="N137" s="146" t="s">
        <v>38</v>
      </c>
      <c r="O137" s="56"/>
      <c r="P137" s="147">
        <f>O137*H137</f>
        <v>0</v>
      </c>
      <c r="Q137" s="147">
        <v>0</v>
      </c>
      <c r="R137" s="147">
        <f>Q137*H137</f>
        <v>0</v>
      </c>
      <c r="S137" s="147">
        <v>0</v>
      </c>
      <c r="T137" s="148">
        <f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49" t="s">
        <v>121</v>
      </c>
      <c r="AT137" s="149" t="s">
        <v>117</v>
      </c>
      <c r="AU137" s="149" t="s">
        <v>83</v>
      </c>
      <c r="AY137" s="15" t="s">
        <v>115</v>
      </c>
      <c r="BE137" s="150">
        <f>IF(N137="základní",J137,0)</f>
        <v>0</v>
      </c>
      <c r="BF137" s="150">
        <f>IF(N137="snížená",J137,0)</f>
        <v>0</v>
      </c>
      <c r="BG137" s="150">
        <f>IF(N137="zákl. přenesená",J137,0)</f>
        <v>0</v>
      </c>
      <c r="BH137" s="150">
        <f>IF(N137="sníž. přenesená",J137,0)</f>
        <v>0</v>
      </c>
      <c r="BI137" s="150">
        <f>IF(N137="nulová",J137,0)</f>
        <v>0</v>
      </c>
      <c r="BJ137" s="15" t="s">
        <v>81</v>
      </c>
      <c r="BK137" s="150">
        <f>ROUND(I137*H137,2)</f>
        <v>0</v>
      </c>
      <c r="BL137" s="15" t="s">
        <v>121</v>
      </c>
      <c r="BM137" s="149" t="s">
        <v>146</v>
      </c>
    </row>
    <row r="138" spans="1:65" s="2" customFormat="1" ht="19.5">
      <c r="A138" s="30"/>
      <c r="B138" s="31"/>
      <c r="C138" s="30"/>
      <c r="D138" s="151" t="s">
        <v>123</v>
      </c>
      <c r="E138" s="30"/>
      <c r="F138" s="152" t="s">
        <v>145</v>
      </c>
      <c r="G138" s="30"/>
      <c r="H138" s="30"/>
      <c r="I138" s="153"/>
      <c r="J138" s="30"/>
      <c r="K138" s="30"/>
      <c r="L138" s="31"/>
      <c r="M138" s="154"/>
      <c r="N138" s="155"/>
      <c r="O138" s="56"/>
      <c r="P138" s="56"/>
      <c r="Q138" s="56"/>
      <c r="R138" s="56"/>
      <c r="S138" s="56"/>
      <c r="T138" s="57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T138" s="15" t="s">
        <v>123</v>
      </c>
      <c r="AU138" s="15" t="s">
        <v>83</v>
      </c>
    </row>
    <row r="139" spans="1:65" s="2" customFormat="1" ht="44.25" customHeight="1">
      <c r="A139" s="30"/>
      <c r="B139" s="137"/>
      <c r="C139" s="138" t="s">
        <v>147</v>
      </c>
      <c r="D139" s="138" t="s">
        <v>117</v>
      </c>
      <c r="E139" s="139" t="s">
        <v>148</v>
      </c>
      <c r="F139" s="140" t="s">
        <v>149</v>
      </c>
      <c r="G139" s="141" t="s">
        <v>141</v>
      </c>
      <c r="H139" s="142">
        <v>1332.25</v>
      </c>
      <c r="I139" s="143"/>
      <c r="J139" s="144">
        <f>ROUND(I139*H139,2)</f>
        <v>0</v>
      </c>
      <c r="K139" s="140" t="s">
        <v>1</v>
      </c>
      <c r="L139" s="31"/>
      <c r="M139" s="145" t="s">
        <v>1</v>
      </c>
      <c r="N139" s="146" t="s">
        <v>38</v>
      </c>
      <c r="O139" s="56"/>
      <c r="P139" s="147">
        <f>O139*H139</f>
        <v>0</v>
      </c>
      <c r="Q139" s="147">
        <v>0</v>
      </c>
      <c r="R139" s="147">
        <f>Q139*H139</f>
        <v>0</v>
      </c>
      <c r="S139" s="147">
        <v>0</v>
      </c>
      <c r="T139" s="148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49" t="s">
        <v>121</v>
      </c>
      <c r="AT139" s="149" t="s">
        <v>117</v>
      </c>
      <c r="AU139" s="149" t="s">
        <v>83</v>
      </c>
      <c r="AY139" s="15" t="s">
        <v>115</v>
      </c>
      <c r="BE139" s="150">
        <f>IF(N139="základní",J139,0)</f>
        <v>0</v>
      </c>
      <c r="BF139" s="150">
        <f>IF(N139="snížená",J139,0)</f>
        <v>0</v>
      </c>
      <c r="BG139" s="150">
        <f>IF(N139="zákl. přenesená",J139,0)</f>
        <v>0</v>
      </c>
      <c r="BH139" s="150">
        <f>IF(N139="sníž. přenesená",J139,0)</f>
        <v>0</v>
      </c>
      <c r="BI139" s="150">
        <f>IF(N139="nulová",J139,0)</f>
        <v>0</v>
      </c>
      <c r="BJ139" s="15" t="s">
        <v>81</v>
      </c>
      <c r="BK139" s="150">
        <f>ROUND(I139*H139,2)</f>
        <v>0</v>
      </c>
      <c r="BL139" s="15" t="s">
        <v>121</v>
      </c>
      <c r="BM139" s="149" t="s">
        <v>150</v>
      </c>
    </row>
    <row r="140" spans="1:65" s="2" customFormat="1" ht="29.25">
      <c r="A140" s="30"/>
      <c r="B140" s="31"/>
      <c r="C140" s="30"/>
      <c r="D140" s="151" t="s">
        <v>123</v>
      </c>
      <c r="E140" s="30"/>
      <c r="F140" s="152" t="s">
        <v>149</v>
      </c>
      <c r="G140" s="30"/>
      <c r="H140" s="30"/>
      <c r="I140" s="153"/>
      <c r="J140" s="30"/>
      <c r="K140" s="30"/>
      <c r="L140" s="31"/>
      <c r="M140" s="154"/>
      <c r="N140" s="155"/>
      <c r="O140" s="56"/>
      <c r="P140" s="56"/>
      <c r="Q140" s="56"/>
      <c r="R140" s="56"/>
      <c r="S140" s="56"/>
      <c r="T140" s="57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T140" s="15" t="s">
        <v>123</v>
      </c>
      <c r="AU140" s="15" t="s">
        <v>83</v>
      </c>
    </row>
    <row r="141" spans="1:65" s="13" customFormat="1" ht="11.25">
      <c r="B141" s="156"/>
      <c r="D141" s="151" t="s">
        <v>151</v>
      </c>
      <c r="F141" s="157" t="s">
        <v>152</v>
      </c>
      <c r="H141" s="158">
        <v>1222.02</v>
      </c>
      <c r="I141" s="159"/>
      <c r="L141" s="156"/>
      <c r="M141" s="160"/>
      <c r="N141" s="161"/>
      <c r="O141" s="161"/>
      <c r="P141" s="161"/>
      <c r="Q141" s="161"/>
      <c r="R141" s="161"/>
      <c r="S141" s="161"/>
      <c r="T141" s="162"/>
      <c r="AT141" s="163" t="s">
        <v>151</v>
      </c>
      <c r="AU141" s="163" t="s">
        <v>83</v>
      </c>
      <c r="AV141" s="13" t="s">
        <v>83</v>
      </c>
      <c r="AW141" s="13" t="s">
        <v>3</v>
      </c>
      <c r="AX141" s="13" t="s">
        <v>81</v>
      </c>
      <c r="AY141" s="163" t="s">
        <v>115</v>
      </c>
    </row>
    <row r="142" spans="1:65" s="2" customFormat="1" ht="24.2" customHeight="1">
      <c r="A142" s="30"/>
      <c r="B142" s="137"/>
      <c r="C142" s="138" t="s">
        <v>153</v>
      </c>
      <c r="D142" s="138" t="s">
        <v>117</v>
      </c>
      <c r="E142" s="139" t="s">
        <v>154</v>
      </c>
      <c r="F142" s="140" t="s">
        <v>155</v>
      </c>
      <c r="G142" s="141" t="s">
        <v>141</v>
      </c>
      <c r="H142" s="142">
        <v>18.25</v>
      </c>
      <c r="I142" s="143"/>
      <c r="J142" s="144">
        <f>ROUND(I142*H142,2)</f>
        <v>0</v>
      </c>
      <c r="K142" s="140" t="s">
        <v>1</v>
      </c>
      <c r="L142" s="31"/>
      <c r="M142" s="145" t="s">
        <v>1</v>
      </c>
      <c r="N142" s="146" t="s">
        <v>38</v>
      </c>
      <c r="O142" s="56"/>
      <c r="P142" s="147">
        <f>O142*H142</f>
        <v>0</v>
      </c>
      <c r="Q142" s="147">
        <v>0</v>
      </c>
      <c r="R142" s="147">
        <f>Q142*H142</f>
        <v>0</v>
      </c>
      <c r="S142" s="147">
        <v>0</v>
      </c>
      <c r="T142" s="148">
        <f>S142*H142</f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49" t="s">
        <v>156</v>
      </c>
      <c r="AT142" s="149" t="s">
        <v>117</v>
      </c>
      <c r="AU142" s="149" t="s">
        <v>83</v>
      </c>
      <c r="AY142" s="15" t="s">
        <v>115</v>
      </c>
      <c r="BE142" s="150">
        <f>IF(N142="základní",J142,0)</f>
        <v>0</v>
      </c>
      <c r="BF142" s="150">
        <f>IF(N142="snížená",J142,0)</f>
        <v>0</v>
      </c>
      <c r="BG142" s="150">
        <f>IF(N142="zákl. přenesená",J142,0)</f>
        <v>0</v>
      </c>
      <c r="BH142" s="150">
        <f>IF(N142="sníž. přenesená",J142,0)</f>
        <v>0</v>
      </c>
      <c r="BI142" s="150">
        <f>IF(N142="nulová",J142,0)</f>
        <v>0</v>
      </c>
      <c r="BJ142" s="15" t="s">
        <v>81</v>
      </c>
      <c r="BK142" s="150">
        <f>ROUND(I142*H142,2)</f>
        <v>0</v>
      </c>
      <c r="BL142" s="15" t="s">
        <v>156</v>
      </c>
      <c r="BM142" s="149" t="s">
        <v>157</v>
      </c>
    </row>
    <row r="143" spans="1:65" s="2" customFormat="1" ht="19.5">
      <c r="A143" s="30"/>
      <c r="B143" s="31"/>
      <c r="C143" s="30"/>
      <c r="D143" s="151" t="s">
        <v>123</v>
      </c>
      <c r="E143" s="30"/>
      <c r="F143" s="152" t="s">
        <v>155</v>
      </c>
      <c r="G143" s="30"/>
      <c r="H143" s="30"/>
      <c r="I143" s="153"/>
      <c r="J143" s="30"/>
      <c r="K143" s="30"/>
      <c r="L143" s="31"/>
      <c r="M143" s="154"/>
      <c r="N143" s="155"/>
      <c r="O143" s="56"/>
      <c r="P143" s="56"/>
      <c r="Q143" s="56"/>
      <c r="R143" s="56"/>
      <c r="S143" s="56"/>
      <c r="T143" s="57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T143" s="15" t="s">
        <v>123</v>
      </c>
      <c r="AU143" s="15" t="s">
        <v>83</v>
      </c>
    </row>
    <row r="144" spans="1:65" s="12" customFormat="1" ht="22.9" customHeight="1">
      <c r="B144" s="124"/>
      <c r="D144" s="125" t="s">
        <v>72</v>
      </c>
      <c r="E144" s="135" t="s">
        <v>158</v>
      </c>
      <c r="F144" s="135" t="s">
        <v>159</v>
      </c>
      <c r="I144" s="127"/>
      <c r="J144" s="136">
        <f>BK144</f>
        <v>0</v>
      </c>
      <c r="L144" s="124"/>
      <c r="M144" s="129"/>
      <c r="N144" s="130"/>
      <c r="O144" s="130"/>
      <c r="P144" s="131">
        <f>SUM(P145:P146)</f>
        <v>0</v>
      </c>
      <c r="Q144" s="130"/>
      <c r="R144" s="131">
        <f>SUM(R145:R146)</f>
        <v>0</v>
      </c>
      <c r="S144" s="130"/>
      <c r="T144" s="132">
        <f>SUM(T145:T146)</f>
        <v>0</v>
      </c>
      <c r="AR144" s="125" t="s">
        <v>81</v>
      </c>
      <c r="AT144" s="133" t="s">
        <v>72</v>
      </c>
      <c r="AU144" s="133" t="s">
        <v>81</v>
      </c>
      <c r="AY144" s="125" t="s">
        <v>115</v>
      </c>
      <c r="BK144" s="134">
        <f>SUM(BK145:BK146)</f>
        <v>0</v>
      </c>
    </row>
    <row r="145" spans="1:65" s="2" customFormat="1" ht="33" customHeight="1">
      <c r="A145" s="30"/>
      <c r="B145" s="137"/>
      <c r="C145" s="138" t="s">
        <v>160</v>
      </c>
      <c r="D145" s="138" t="s">
        <v>117</v>
      </c>
      <c r="E145" s="139" t="s">
        <v>161</v>
      </c>
      <c r="F145" s="140" t="s">
        <v>162</v>
      </c>
      <c r="G145" s="141" t="s">
        <v>141</v>
      </c>
      <c r="H145" s="142">
        <v>18.25</v>
      </c>
      <c r="I145" s="143"/>
      <c r="J145" s="144">
        <f>ROUND(I145*H145,2)</f>
        <v>0</v>
      </c>
      <c r="K145" s="140" t="s">
        <v>134</v>
      </c>
      <c r="L145" s="31"/>
      <c r="M145" s="145" t="s">
        <v>1</v>
      </c>
      <c r="N145" s="146" t="s">
        <v>38</v>
      </c>
      <c r="O145" s="56"/>
      <c r="P145" s="147">
        <f>O145*H145</f>
        <v>0</v>
      </c>
      <c r="Q145" s="147">
        <v>0</v>
      </c>
      <c r="R145" s="147">
        <f>Q145*H145</f>
        <v>0</v>
      </c>
      <c r="S145" s="147">
        <v>0</v>
      </c>
      <c r="T145" s="148">
        <f>S145*H145</f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49" t="s">
        <v>121</v>
      </c>
      <c r="AT145" s="149" t="s">
        <v>117</v>
      </c>
      <c r="AU145" s="149" t="s">
        <v>83</v>
      </c>
      <c r="AY145" s="15" t="s">
        <v>115</v>
      </c>
      <c r="BE145" s="150">
        <f>IF(N145="základní",J145,0)</f>
        <v>0</v>
      </c>
      <c r="BF145" s="150">
        <f>IF(N145="snížená",J145,0)</f>
        <v>0</v>
      </c>
      <c r="BG145" s="150">
        <f>IF(N145="zákl. přenesená",J145,0)</f>
        <v>0</v>
      </c>
      <c r="BH145" s="150">
        <f>IF(N145="sníž. přenesená",J145,0)</f>
        <v>0</v>
      </c>
      <c r="BI145" s="150">
        <f>IF(N145="nulová",J145,0)</f>
        <v>0</v>
      </c>
      <c r="BJ145" s="15" t="s">
        <v>81</v>
      </c>
      <c r="BK145" s="150">
        <f>ROUND(I145*H145,2)</f>
        <v>0</v>
      </c>
      <c r="BL145" s="15" t="s">
        <v>121</v>
      </c>
      <c r="BM145" s="149" t="s">
        <v>163</v>
      </c>
    </row>
    <row r="146" spans="1:65" s="2" customFormat="1" ht="29.25">
      <c r="A146" s="30"/>
      <c r="B146" s="31"/>
      <c r="C146" s="30"/>
      <c r="D146" s="151" t="s">
        <v>123</v>
      </c>
      <c r="E146" s="30"/>
      <c r="F146" s="152" t="s">
        <v>164</v>
      </c>
      <c r="G146" s="30"/>
      <c r="H146" s="30"/>
      <c r="I146" s="153"/>
      <c r="J146" s="30"/>
      <c r="K146" s="30"/>
      <c r="L146" s="31"/>
      <c r="M146" s="154"/>
      <c r="N146" s="155"/>
      <c r="O146" s="56"/>
      <c r="P146" s="56"/>
      <c r="Q146" s="56"/>
      <c r="R146" s="56"/>
      <c r="S146" s="56"/>
      <c r="T146" s="57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T146" s="15" t="s">
        <v>123</v>
      </c>
      <c r="AU146" s="15" t="s">
        <v>83</v>
      </c>
    </row>
    <row r="147" spans="1:65" s="12" customFormat="1" ht="25.9" customHeight="1">
      <c r="B147" s="124"/>
      <c r="D147" s="125" t="s">
        <v>72</v>
      </c>
      <c r="E147" s="126" t="s">
        <v>165</v>
      </c>
      <c r="F147" s="126" t="s">
        <v>166</v>
      </c>
      <c r="I147" s="127"/>
      <c r="J147" s="128">
        <f>BK147</f>
        <v>0</v>
      </c>
      <c r="L147" s="124"/>
      <c r="M147" s="129"/>
      <c r="N147" s="130"/>
      <c r="O147" s="130"/>
      <c r="P147" s="131">
        <f>P148+P153</f>
        <v>0</v>
      </c>
      <c r="Q147" s="130"/>
      <c r="R147" s="131">
        <f>R148+R153</f>
        <v>0</v>
      </c>
      <c r="S147" s="130"/>
      <c r="T147" s="132">
        <f>T148+T153</f>
        <v>0</v>
      </c>
      <c r="AR147" s="125" t="s">
        <v>125</v>
      </c>
      <c r="AT147" s="133" t="s">
        <v>72</v>
      </c>
      <c r="AU147" s="133" t="s">
        <v>73</v>
      </c>
      <c r="AY147" s="125" t="s">
        <v>115</v>
      </c>
      <c r="BK147" s="134">
        <f>BK148+BK153</f>
        <v>0</v>
      </c>
    </row>
    <row r="148" spans="1:65" s="12" customFormat="1" ht="22.9" customHeight="1">
      <c r="B148" s="124"/>
      <c r="D148" s="125" t="s">
        <v>72</v>
      </c>
      <c r="E148" s="135" t="s">
        <v>167</v>
      </c>
      <c r="F148" s="135" t="s">
        <v>168</v>
      </c>
      <c r="I148" s="127"/>
      <c r="J148" s="136">
        <f>BK148</f>
        <v>0</v>
      </c>
      <c r="L148" s="124"/>
      <c r="M148" s="129"/>
      <c r="N148" s="130"/>
      <c r="O148" s="130"/>
      <c r="P148" s="131">
        <f>SUM(P149:P152)</f>
        <v>0</v>
      </c>
      <c r="Q148" s="130"/>
      <c r="R148" s="131">
        <f>SUM(R149:R152)</f>
        <v>0</v>
      </c>
      <c r="S148" s="130"/>
      <c r="T148" s="132">
        <f>SUM(T149:T152)</f>
        <v>0</v>
      </c>
      <c r="AR148" s="125" t="s">
        <v>125</v>
      </c>
      <c r="AT148" s="133" t="s">
        <v>72</v>
      </c>
      <c r="AU148" s="133" t="s">
        <v>81</v>
      </c>
      <c r="AY148" s="125" t="s">
        <v>115</v>
      </c>
      <c r="BK148" s="134">
        <f>SUM(BK149:BK152)</f>
        <v>0</v>
      </c>
    </row>
    <row r="149" spans="1:65" s="2" customFormat="1" ht="16.5" customHeight="1">
      <c r="A149" s="30"/>
      <c r="B149" s="137"/>
      <c r="C149" s="138" t="s">
        <v>169</v>
      </c>
      <c r="D149" s="138" t="s">
        <v>117</v>
      </c>
      <c r="E149" s="139" t="s">
        <v>170</v>
      </c>
      <c r="F149" s="140" t="s">
        <v>168</v>
      </c>
      <c r="G149" s="141" t="s">
        <v>171</v>
      </c>
      <c r="H149" s="142">
        <v>1</v>
      </c>
      <c r="I149" s="143"/>
      <c r="J149" s="144">
        <f>ROUND(I149*H149,2)</f>
        <v>0</v>
      </c>
      <c r="K149" s="140" t="s">
        <v>134</v>
      </c>
      <c r="L149" s="31"/>
      <c r="M149" s="145" t="s">
        <v>1</v>
      </c>
      <c r="N149" s="146" t="s">
        <v>38</v>
      </c>
      <c r="O149" s="56"/>
      <c r="P149" s="147">
        <f>O149*H149</f>
        <v>0</v>
      </c>
      <c r="Q149" s="147">
        <v>0</v>
      </c>
      <c r="R149" s="147">
        <f>Q149*H149</f>
        <v>0</v>
      </c>
      <c r="S149" s="147">
        <v>0</v>
      </c>
      <c r="T149" s="148">
        <f>S149*H149</f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49" t="s">
        <v>172</v>
      </c>
      <c r="AT149" s="149" t="s">
        <v>117</v>
      </c>
      <c r="AU149" s="149" t="s">
        <v>83</v>
      </c>
      <c r="AY149" s="15" t="s">
        <v>115</v>
      </c>
      <c r="BE149" s="150">
        <f>IF(N149="základní",J149,0)</f>
        <v>0</v>
      </c>
      <c r="BF149" s="150">
        <f>IF(N149="snížená",J149,0)</f>
        <v>0</v>
      </c>
      <c r="BG149" s="150">
        <f>IF(N149="zákl. přenesená",J149,0)</f>
        <v>0</v>
      </c>
      <c r="BH149" s="150">
        <f>IF(N149="sníž. přenesená",J149,0)</f>
        <v>0</v>
      </c>
      <c r="BI149" s="150">
        <f>IF(N149="nulová",J149,0)</f>
        <v>0</v>
      </c>
      <c r="BJ149" s="15" t="s">
        <v>81</v>
      </c>
      <c r="BK149" s="150">
        <f>ROUND(I149*H149,2)</f>
        <v>0</v>
      </c>
      <c r="BL149" s="15" t="s">
        <v>172</v>
      </c>
      <c r="BM149" s="149" t="s">
        <v>173</v>
      </c>
    </row>
    <row r="150" spans="1:65" s="2" customFormat="1" ht="11.25">
      <c r="A150" s="30"/>
      <c r="B150" s="31"/>
      <c r="C150" s="30"/>
      <c r="D150" s="151" t="s">
        <v>123</v>
      </c>
      <c r="E150" s="30"/>
      <c r="F150" s="152" t="s">
        <v>168</v>
      </c>
      <c r="G150" s="30"/>
      <c r="H150" s="30"/>
      <c r="I150" s="153"/>
      <c r="J150" s="30"/>
      <c r="K150" s="30"/>
      <c r="L150" s="31"/>
      <c r="M150" s="154"/>
      <c r="N150" s="155"/>
      <c r="O150" s="56"/>
      <c r="P150" s="56"/>
      <c r="Q150" s="56"/>
      <c r="R150" s="56"/>
      <c r="S150" s="56"/>
      <c r="T150" s="57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T150" s="15" t="s">
        <v>123</v>
      </c>
      <c r="AU150" s="15" t="s">
        <v>83</v>
      </c>
    </row>
    <row r="151" spans="1:65" s="2" customFormat="1" ht="16.5" customHeight="1">
      <c r="A151" s="30"/>
      <c r="B151" s="137"/>
      <c r="C151" s="138" t="s">
        <v>174</v>
      </c>
      <c r="D151" s="138" t="s">
        <v>117</v>
      </c>
      <c r="E151" s="139" t="s">
        <v>175</v>
      </c>
      <c r="F151" s="140" t="s">
        <v>176</v>
      </c>
      <c r="G151" s="141" t="s">
        <v>171</v>
      </c>
      <c r="H151" s="142">
        <v>1</v>
      </c>
      <c r="I151" s="143"/>
      <c r="J151" s="144">
        <f>ROUND(I151*H151,2)</f>
        <v>0</v>
      </c>
      <c r="K151" s="140" t="s">
        <v>134</v>
      </c>
      <c r="L151" s="31"/>
      <c r="M151" s="145" t="s">
        <v>1</v>
      </c>
      <c r="N151" s="146" t="s">
        <v>38</v>
      </c>
      <c r="O151" s="56"/>
      <c r="P151" s="147">
        <f>O151*H151</f>
        <v>0</v>
      </c>
      <c r="Q151" s="147">
        <v>0</v>
      </c>
      <c r="R151" s="147">
        <f>Q151*H151</f>
        <v>0</v>
      </c>
      <c r="S151" s="147">
        <v>0</v>
      </c>
      <c r="T151" s="148">
        <f>S151*H151</f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49" t="s">
        <v>172</v>
      </c>
      <c r="AT151" s="149" t="s">
        <v>117</v>
      </c>
      <c r="AU151" s="149" t="s">
        <v>83</v>
      </c>
      <c r="AY151" s="15" t="s">
        <v>115</v>
      </c>
      <c r="BE151" s="150">
        <f>IF(N151="základní",J151,0)</f>
        <v>0</v>
      </c>
      <c r="BF151" s="150">
        <f>IF(N151="snížená",J151,0)</f>
        <v>0</v>
      </c>
      <c r="BG151" s="150">
        <f>IF(N151="zákl. přenesená",J151,0)</f>
        <v>0</v>
      </c>
      <c r="BH151" s="150">
        <f>IF(N151="sníž. přenesená",J151,0)</f>
        <v>0</v>
      </c>
      <c r="BI151" s="150">
        <f>IF(N151="nulová",J151,0)</f>
        <v>0</v>
      </c>
      <c r="BJ151" s="15" t="s">
        <v>81</v>
      </c>
      <c r="BK151" s="150">
        <f>ROUND(I151*H151,2)</f>
        <v>0</v>
      </c>
      <c r="BL151" s="15" t="s">
        <v>172</v>
      </c>
      <c r="BM151" s="149" t="s">
        <v>177</v>
      </c>
    </row>
    <row r="152" spans="1:65" s="2" customFormat="1" ht="11.25">
      <c r="A152" s="30"/>
      <c r="B152" s="31"/>
      <c r="C152" s="30"/>
      <c r="D152" s="151" t="s">
        <v>123</v>
      </c>
      <c r="E152" s="30"/>
      <c r="F152" s="152" t="s">
        <v>176</v>
      </c>
      <c r="G152" s="30"/>
      <c r="H152" s="30"/>
      <c r="I152" s="153"/>
      <c r="J152" s="30"/>
      <c r="K152" s="30"/>
      <c r="L152" s="31"/>
      <c r="M152" s="154"/>
      <c r="N152" s="155"/>
      <c r="O152" s="56"/>
      <c r="P152" s="56"/>
      <c r="Q152" s="56"/>
      <c r="R152" s="56"/>
      <c r="S152" s="56"/>
      <c r="T152" s="57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T152" s="15" t="s">
        <v>123</v>
      </c>
      <c r="AU152" s="15" t="s">
        <v>83</v>
      </c>
    </row>
    <row r="153" spans="1:65" s="12" customFormat="1" ht="22.9" customHeight="1">
      <c r="B153" s="124"/>
      <c r="D153" s="125" t="s">
        <v>72</v>
      </c>
      <c r="E153" s="135" t="s">
        <v>178</v>
      </c>
      <c r="F153" s="135" t="s">
        <v>179</v>
      </c>
      <c r="I153" s="127"/>
      <c r="J153" s="136">
        <f>BK153</f>
        <v>0</v>
      </c>
      <c r="L153" s="124"/>
      <c r="M153" s="129"/>
      <c r="N153" s="130"/>
      <c r="O153" s="130"/>
      <c r="P153" s="131">
        <f>SUM(P154:P155)</f>
        <v>0</v>
      </c>
      <c r="Q153" s="130"/>
      <c r="R153" s="131">
        <f>SUM(R154:R155)</f>
        <v>0</v>
      </c>
      <c r="S153" s="130"/>
      <c r="T153" s="132">
        <f>SUM(T154:T155)</f>
        <v>0</v>
      </c>
      <c r="AR153" s="125" t="s">
        <v>125</v>
      </c>
      <c r="AT153" s="133" t="s">
        <v>72</v>
      </c>
      <c r="AU153" s="133" t="s">
        <v>81</v>
      </c>
      <c r="AY153" s="125" t="s">
        <v>115</v>
      </c>
      <c r="BK153" s="134">
        <f>SUM(BK154:BK155)</f>
        <v>0</v>
      </c>
    </row>
    <row r="154" spans="1:65" s="2" customFormat="1" ht="16.5" customHeight="1">
      <c r="A154" s="30"/>
      <c r="B154" s="137"/>
      <c r="C154" s="138" t="s">
        <v>180</v>
      </c>
      <c r="D154" s="138" t="s">
        <v>117</v>
      </c>
      <c r="E154" s="139" t="s">
        <v>181</v>
      </c>
      <c r="F154" s="140" t="s">
        <v>179</v>
      </c>
      <c r="G154" s="141" t="s">
        <v>171</v>
      </c>
      <c r="H154" s="142">
        <v>1</v>
      </c>
      <c r="I154" s="143"/>
      <c r="J154" s="144">
        <f>ROUND(I154*H154,2)</f>
        <v>0</v>
      </c>
      <c r="K154" s="140" t="s">
        <v>134</v>
      </c>
      <c r="L154" s="31"/>
      <c r="M154" s="145" t="s">
        <v>1</v>
      </c>
      <c r="N154" s="146" t="s">
        <v>38</v>
      </c>
      <c r="O154" s="56"/>
      <c r="P154" s="147">
        <f>O154*H154</f>
        <v>0</v>
      </c>
      <c r="Q154" s="147">
        <v>0</v>
      </c>
      <c r="R154" s="147">
        <f>Q154*H154</f>
        <v>0</v>
      </c>
      <c r="S154" s="147">
        <v>0</v>
      </c>
      <c r="T154" s="148">
        <f>S154*H154</f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49" t="s">
        <v>172</v>
      </c>
      <c r="AT154" s="149" t="s">
        <v>117</v>
      </c>
      <c r="AU154" s="149" t="s">
        <v>83</v>
      </c>
      <c r="AY154" s="15" t="s">
        <v>115</v>
      </c>
      <c r="BE154" s="150">
        <f>IF(N154="základní",J154,0)</f>
        <v>0</v>
      </c>
      <c r="BF154" s="150">
        <f>IF(N154="snížená",J154,0)</f>
        <v>0</v>
      </c>
      <c r="BG154" s="150">
        <f>IF(N154="zákl. přenesená",J154,0)</f>
        <v>0</v>
      </c>
      <c r="BH154" s="150">
        <f>IF(N154="sníž. přenesená",J154,0)</f>
        <v>0</v>
      </c>
      <c r="BI154" s="150">
        <f>IF(N154="nulová",J154,0)</f>
        <v>0</v>
      </c>
      <c r="BJ154" s="15" t="s">
        <v>81</v>
      </c>
      <c r="BK154" s="150">
        <f>ROUND(I154*H154,2)</f>
        <v>0</v>
      </c>
      <c r="BL154" s="15" t="s">
        <v>172</v>
      </c>
      <c r="BM154" s="149" t="s">
        <v>182</v>
      </c>
    </row>
    <row r="155" spans="1:65" s="2" customFormat="1" ht="11.25">
      <c r="A155" s="30"/>
      <c r="B155" s="31"/>
      <c r="C155" s="30"/>
      <c r="D155" s="151" t="s">
        <v>123</v>
      </c>
      <c r="E155" s="30"/>
      <c r="F155" s="152" t="s">
        <v>179</v>
      </c>
      <c r="G155" s="30"/>
      <c r="H155" s="30"/>
      <c r="I155" s="153"/>
      <c r="J155" s="30"/>
      <c r="K155" s="30"/>
      <c r="L155" s="31"/>
      <c r="M155" s="164"/>
      <c r="N155" s="165"/>
      <c r="O155" s="166"/>
      <c r="P155" s="166"/>
      <c r="Q155" s="166"/>
      <c r="R155" s="166"/>
      <c r="S155" s="166"/>
      <c r="T155" s="167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T155" s="15" t="s">
        <v>123</v>
      </c>
      <c r="AU155" s="15" t="s">
        <v>83</v>
      </c>
    </row>
    <row r="156" spans="1:65" s="2" customFormat="1" ht="6.95" customHeight="1">
      <c r="A156" s="30"/>
      <c r="B156" s="45"/>
      <c r="C156" s="46"/>
      <c r="D156" s="46"/>
      <c r="E156" s="46"/>
      <c r="F156" s="46"/>
      <c r="G156" s="46"/>
      <c r="H156" s="46"/>
      <c r="I156" s="46"/>
      <c r="J156" s="46"/>
      <c r="K156" s="46"/>
      <c r="L156" s="31"/>
      <c r="M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</row>
  </sheetData>
  <autoFilter ref="C123:K155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SO01 - Sportoviště</vt:lpstr>
      <vt:lpstr>'Rekapitulace stavby'!Názvy_tisku</vt:lpstr>
      <vt:lpstr>'SO01 - Sportoviště'!Názvy_tisku</vt:lpstr>
      <vt:lpstr>'Rekapitulace stavby'!Oblast_tisku</vt:lpstr>
      <vt:lpstr>'SO01 - Sportoviště'!Oblast_tisku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Mundl</dc:creator>
  <cp:lastModifiedBy>red</cp:lastModifiedBy>
  <dcterms:created xsi:type="dcterms:W3CDTF">2024-06-04T14:09:48Z</dcterms:created>
  <dcterms:modified xsi:type="dcterms:W3CDTF">2025-06-16T12:25:38Z</dcterms:modified>
</cp:coreProperties>
</file>