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MU-FS01\RedirectedFolders$\hana\Desktop\Stavby\Střelnice - výměna tartanové dráhy\Výkaz výměr\"/>
    </mc:Choice>
  </mc:AlternateContent>
  <xr:revisionPtr revIDLastSave="0" documentId="13_ncr:1_{3C761F89-820A-46F8-8381-6DBF3881F03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kapitulace stavby" sheetId="1" r:id="rId1"/>
    <sheet name="1 - EPDM povrch" sheetId="2" r:id="rId2"/>
  </sheets>
  <definedNames>
    <definedName name="_xlnm._FilterDatabase" localSheetId="1" hidden="1">'1 - EPDM povrch'!$C$120:$K$142</definedName>
    <definedName name="_xlnm.Print_Titles" localSheetId="1">'1 - EPDM povrch'!$120:$120</definedName>
    <definedName name="_xlnm.Print_Titles" localSheetId="0">'Rekapitulace stavby'!$92:$92</definedName>
    <definedName name="_xlnm.Print_Area" localSheetId="1">'1 - EPDM povrch'!$C$4:$J$76,'1 - EPDM povrch'!$C$82:$J$102,'1 - EPDM povrch'!$C$108:$K$142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132" i="2" l="1"/>
  <c r="BI132" i="2"/>
  <c r="BH132" i="2"/>
  <c r="BG132" i="2"/>
  <c r="BF132" i="2"/>
  <c r="T132" i="2"/>
  <c r="R132" i="2"/>
  <c r="P132" i="2"/>
  <c r="J132" i="2"/>
  <c r="BE132" i="2" s="1"/>
  <c r="J138" i="2"/>
  <c r="J37" i="2"/>
  <c r="J36" i="2"/>
  <c r="AY95" i="1"/>
  <c r="J35" i="2"/>
  <c r="AX95" i="1"/>
  <c r="BI141" i="2"/>
  <c r="BH141" i="2"/>
  <c r="BG141" i="2"/>
  <c r="BF141" i="2"/>
  <c r="T141" i="2"/>
  <c r="T140" i="2"/>
  <c r="T139" i="2" s="1"/>
  <c r="R141" i="2"/>
  <c r="R140" i="2" s="1"/>
  <c r="R139" i="2" s="1"/>
  <c r="P141" i="2"/>
  <c r="P140" i="2" s="1"/>
  <c r="P139" i="2" s="1"/>
  <c r="J99" i="2"/>
  <c r="BI136" i="2"/>
  <c r="BH136" i="2"/>
  <c r="BG136" i="2"/>
  <c r="BF136" i="2"/>
  <c r="T136" i="2"/>
  <c r="R136" i="2"/>
  <c r="P136" i="2"/>
  <c r="BI134" i="2"/>
  <c r="BH134" i="2"/>
  <c r="BG134" i="2"/>
  <c r="BF134" i="2"/>
  <c r="T134" i="2"/>
  <c r="R134" i="2"/>
  <c r="P134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5" i="2"/>
  <c r="BH125" i="2"/>
  <c r="BG125" i="2"/>
  <c r="BF125" i="2"/>
  <c r="T125" i="2"/>
  <c r="R125" i="2"/>
  <c r="P125" i="2"/>
  <c r="BI123" i="2"/>
  <c r="BH123" i="2"/>
  <c r="BG123" i="2"/>
  <c r="BF123" i="2"/>
  <c r="T123" i="2"/>
  <c r="R123" i="2"/>
  <c r="P123" i="2"/>
  <c r="F115" i="2"/>
  <c r="E113" i="2"/>
  <c r="F89" i="2"/>
  <c r="E87" i="2"/>
  <c r="E24" i="2"/>
  <c r="J21" i="2"/>
  <c r="E21" i="2"/>
  <c r="J117" i="2" s="1"/>
  <c r="J20" i="2"/>
  <c r="E18" i="2"/>
  <c r="E15" i="2"/>
  <c r="J12" i="2"/>
  <c r="J89" i="2"/>
  <c r="E7" i="2"/>
  <c r="E85" i="2"/>
  <c r="AM89" i="1"/>
  <c r="AM87" i="1"/>
  <c r="L87" i="1"/>
  <c r="L85" i="1"/>
  <c r="L84" i="1"/>
  <c r="J141" i="2"/>
  <c r="J128" i="2"/>
  <c r="J136" i="2"/>
  <c r="J134" i="2"/>
  <c r="BK123" i="2"/>
  <c r="J130" i="2"/>
  <c r="BK125" i="2"/>
  <c r="J123" i="2"/>
  <c r="BK136" i="2"/>
  <c r="J125" i="2"/>
  <c r="BK134" i="2"/>
  <c r="BK128" i="2"/>
  <c r="AS94" i="1"/>
  <c r="BK141" i="2"/>
  <c r="BK130" i="2"/>
  <c r="F35" i="2" l="1"/>
  <c r="BB95" i="1" s="1"/>
  <c r="BB94" i="1" s="1"/>
  <c r="AX94" i="1" s="1"/>
  <c r="T122" i="2"/>
  <c r="P127" i="2"/>
  <c r="BK122" i="2"/>
  <c r="R122" i="2"/>
  <c r="BK127" i="2"/>
  <c r="J127" i="2" s="1"/>
  <c r="J98" i="2" s="1"/>
  <c r="R127" i="2"/>
  <c r="P122" i="2"/>
  <c r="T127" i="2"/>
  <c r="BK140" i="2"/>
  <c r="J140" i="2" s="1"/>
  <c r="J101" i="2" s="1"/>
  <c r="J91" i="2"/>
  <c r="E111" i="2"/>
  <c r="J115" i="2"/>
  <c r="BE125" i="2"/>
  <c r="BE128" i="2"/>
  <c r="BE130" i="2"/>
  <c r="BE123" i="2"/>
  <c r="BE134" i="2"/>
  <c r="BE136" i="2"/>
  <c r="BE141" i="2"/>
  <c r="F34" i="2"/>
  <c r="BA95" i="1" s="1"/>
  <c r="BA94" i="1" s="1"/>
  <c r="W30" i="1" s="1"/>
  <c r="F36" i="2"/>
  <c r="BC95" i="1" s="1"/>
  <c r="BC94" i="1" s="1"/>
  <c r="AY94" i="1" s="1"/>
  <c r="F37" i="2"/>
  <c r="BD95" i="1" s="1"/>
  <c r="BD94" i="1" s="1"/>
  <c r="W33" i="1" s="1"/>
  <c r="J34" i="2"/>
  <c r="AW95" i="1" s="1"/>
  <c r="P121" i="2" l="1"/>
  <c r="AU95" i="1" s="1"/>
  <c r="AU94" i="1" s="1"/>
  <c r="R121" i="2"/>
  <c r="T121" i="2"/>
  <c r="J122" i="2"/>
  <c r="J97" i="2" s="1"/>
  <c r="BK139" i="2"/>
  <c r="J139" i="2" s="1"/>
  <c r="J100" i="2" s="1"/>
  <c r="W31" i="1"/>
  <c r="J33" i="2"/>
  <c r="AV95" i="1" s="1"/>
  <c r="AT95" i="1" s="1"/>
  <c r="W32" i="1"/>
  <c r="AW94" i="1"/>
  <c r="AK30" i="1" s="1"/>
  <c r="F33" i="2"/>
  <c r="AZ95" i="1" s="1"/>
  <c r="AZ94" i="1" s="1"/>
  <c r="AV94" i="1" s="1"/>
  <c r="AK29" i="1" s="1"/>
  <c r="BK121" i="2" l="1"/>
  <c r="J121" i="2" s="1"/>
  <c r="J96" i="2" s="1"/>
  <c r="AT94" i="1"/>
  <c r="W29" i="1"/>
  <c r="J30" i="2" l="1"/>
  <c r="AG95" i="1" s="1"/>
  <c r="AG94" i="1" l="1"/>
  <c r="AK26" i="1" s="1"/>
  <c r="AK35" i="1" s="1"/>
  <c r="J39" i="2"/>
  <c r="AN95" i="1"/>
  <c r="AN94" i="1" l="1"/>
</calcChain>
</file>

<file path=xl/sharedStrings.xml><?xml version="1.0" encoding="utf-8"?>
<sst xmlns="http://schemas.openxmlformats.org/spreadsheetml/2006/main" count="438" uniqueCount="159">
  <si>
    <t>Export Komplet</t>
  </si>
  <si>
    <t/>
  </si>
  <si>
    <t>2.0</t>
  </si>
  <si>
    <t>False</t>
  </si>
  <si>
    <t>{abf2f754-499f-4836-aab2-cac386d27b97}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</si>
  <si>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</si>
  <si>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</si>
  <si>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</si>
  <si>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</si>
  <si>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</si>
  <si>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</si>
  <si>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</si>
  <si>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</si>
  <si>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085</t>
  </si>
  <si>
    <t>Stavba:</t>
  </si>
  <si>
    <t>Rekonstrukce povrchu na atletickém oválu v Domažlicích</t>
  </si>
  <si>
    <t>KSO:</t>
  </si>
  <si>
    <t>CC-CZ:</t>
  </si>
  <si>
    <t>Místo:</t>
  </si>
  <si>
    <t>Datum:</t>
  </si>
  <si>
    <t>21. 10. 2024</t>
  </si>
  <si>
    <t>Zadavatel:</t>
  </si>
  <si>
    <t>IČ:</t>
  </si>
  <si>
    <t xml:space="preserve"> 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</si>
  <si>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</si>
  <si>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</si>
  <si>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</si>
  <si>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</si>
  <si>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</si>
  <si>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</si>
  <si>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</si>
  <si>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</si>
  <si>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</si>
  <si>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</si>
  <si>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</si>
  <si>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</si>
  <si>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</si>
  <si>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</si>
  <si>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</si>
  <si>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</si>
  <si>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</si>
  <si>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</si>
  <si>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</si>
  <si>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</si>
  <si>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</si>
  <si>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</si>
  <si>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</si>
  <si>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</si>
  <si>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</si>
  <si>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</si>
  <si>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</si>
  <si>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</si>
  <si>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</si>
  <si>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</si>
  <si>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</si>
  <si>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</si>
  <si>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</si>
  <si>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</si>
  <si>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</si>
  <si>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</si>
  <si>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</si>
  <si>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</si>
  <si>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</si>
  <si>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</si>
  <si>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</si>
  <si>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</si>
  <si>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</si>
  <si>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</si>
  <si>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</si>
  <si>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</si>
  <si>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</si>
  <si>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</si>
  <si>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</si>
  <si>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</si>
  <si>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</si>
  <si>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</t>
  </si>
  <si>
    <t>EPDM povrch</t>
  </si>
  <si>
    <t>STA</t>
  </si>
  <si>
    <t>{e987bdc0-60f1-4ddc-9586-984a13c96ede}</t>
  </si>
  <si>
    <t>2</t>
  </si>
  <si>
    <t>KRYCÍ LIST SOUPISU PRACÍ</t>
  </si>
  <si>
    <t>Objekt:</t>
  </si>
  <si>
    <t>1 - EPDM povrch</t>
  </si>
  <si>
    <t>REKAPITULACE ČLENĚNÍ SOUPISU PRACÍ</t>
  </si>
  <si>
    <t>Kód dílu - Popis</t>
  </si>
  <si>
    <t>Cena celkem [CZK]</t>
  </si>
  <si>
    <t>Náklady ze soupisu prací</t>
  </si>
  <si>
    <t>-1</t>
  </si>
  <si>
    <t>1 - Zemní práce</t>
  </si>
  <si>
    <t>5 - Komunikace pozemní</t>
  </si>
  <si>
    <t>HSV - Práce a dodávky HSV</t>
  </si>
  <si>
    <t>VRN - Vedlejší rozpočtové náklady</t>
  </si>
  <si>
    <t xml:space="preserve">    VRN6 - Územní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</si>
  <si>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</si>
  <si>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</si>
  <si>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</si>
  <si>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</si>
  <si>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</si>
  <si>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</si>
  <si>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</si>
  <si>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</si>
  <si>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</si>
  <si>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</si>
  <si>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</si>
  <si>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</si>
  <si>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</si>
  <si>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Zemní práce</t>
  </si>
  <si>
    <t>ROZPOCET</t>
  </si>
  <si>
    <t>K</t>
  </si>
  <si>
    <t>113102211R</t>
  </si>
  <si>
    <t>Odstranění umělého povrchu z multisportovního hřiště výšky vlasu do 25 mm frézováním</t>
  </si>
  <si>
    <t>m2</t>
  </si>
  <si>
    <t>4</t>
  </si>
  <si>
    <t>1562726136</t>
  </si>
  <si>
    <t>PP</t>
  </si>
  <si>
    <t>442-67133R</t>
  </si>
  <si>
    <t>Celoplošné čištění svrchní stávající vrstvy SBR+kamenivo vysokým tlakem vody, min. požadovaný tlak čištění vodou 280 bar</t>
  </si>
  <si>
    <t>440505828</t>
  </si>
  <si>
    <t>5</t>
  </si>
  <si>
    <t>Komunikace pozemní</t>
  </si>
  <si>
    <t>7</t>
  </si>
  <si>
    <t>573211108.R</t>
  </si>
  <si>
    <t>Postřik penetrační</t>
  </si>
  <si>
    <t>-344397097</t>
  </si>
  <si>
    <t>Postřik spojovací PS bez posypu kamenivem z asfaltu silničního, v množství 0,40 kg/m2</t>
  </si>
  <si>
    <t>Venkovní lité pryžové povrchy - vodorovné značení (lajnování) dvousložkovým elastickým lakem</t>
  </si>
  <si>
    <t>m</t>
  </si>
  <si>
    <t>1733768520</t>
  </si>
  <si>
    <t>Pol3</t>
  </si>
  <si>
    <t>Nakládání a odvoz na skládku</t>
  </si>
  <si>
    <t>t</t>
  </si>
  <si>
    <t>1301137089</t>
  </si>
  <si>
    <t>Nakládání a odvoz staré umělé trávy vč. vsypu na skládku, cca 30 tun</t>
  </si>
  <si>
    <t>Pol4</t>
  </si>
  <si>
    <t xml:space="preserve">Poplatek za skládku </t>
  </si>
  <si>
    <t>-2117801492</t>
  </si>
  <si>
    <t>Poplatek za skládku staré umělé trávy vč. vsypu, cca 30 tun</t>
  </si>
  <si>
    <t>HSV</t>
  </si>
  <si>
    <t>Práce a dodávky HSV</t>
  </si>
  <si>
    <t>VRN</t>
  </si>
  <si>
    <t>Vedlejší rozpočtové náklady</t>
  </si>
  <si>
    <t>VRN6</t>
  </si>
  <si>
    <t>Územní vlivy</t>
  </si>
  <si>
    <t>6</t>
  </si>
  <si>
    <t>065002000</t>
  </si>
  <si>
    <t>Mimostaveništní doprava materiálů, výrobků a strojů</t>
  </si>
  <si>
    <t>kpl</t>
  </si>
  <si>
    <t>1024</t>
  </si>
  <si>
    <t>91116936</t>
  </si>
  <si>
    <t>Domažlice - Stadion Střelnice</t>
  </si>
  <si>
    <t>město Domažlice</t>
  </si>
  <si>
    <t>00253316</t>
  </si>
  <si>
    <t>CZ00253316</t>
  </si>
  <si>
    <t>Vyplňte údaj</t>
  </si>
  <si>
    <t>Domažlice - stadion Střelnice</t>
  </si>
  <si>
    <t xml:space="preserve">Strojně litý pryžový povrch stabilizační a 1-vrstvý tl 13 mm 1 základní barva </t>
  </si>
  <si>
    <t>Strojně litý pryžový povrch stabilizační a 1-vrstvý tl 13 mm 1 základní barva na terén do 300 m2</t>
  </si>
  <si>
    <t>579291111R</t>
  </si>
  <si>
    <t>Vodorovné značení (lajnování) dvousložkovým elastickým lakem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</si>
</sst>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u/>
      <sz val="11"/>
      <color theme="10"/>
      <name val="Calibri"/>
      <scheme val="minor"/>
    </font>
    <font>
      <sz val="10"/>
      <name val="Arial CE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4" fontId="17" fillId="0" borderId="22" xfId="0" applyNumberFormat="1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9" fillId="0" borderId="0" xfId="0" applyFont="1" applyAlignment="1" applyProtection="1">
      <alignment horizontal="left" vertical="center"/>
    </xf>
    <xf numFmtId="0" fontId="30" fillId="0" borderId="0" xfId="0" applyFont="1" applyAlignment="1" applyProtection="1">
      <alignment horizontal="left" vertical="center" wrapText="1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ont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17" fillId="0" borderId="22" xfId="0" applyFont="1" applyBorder="1" applyAlignment="1" applyProtection="1">
      <alignment horizontal="left" vertical="center" wrapText="1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/>
    </xf>
    <xf numFmtId="166" fontId="18" fillId="0" borderId="0" xfId="0" applyNumberFormat="1" applyFont="1" applyBorder="1" applyAlignment="1" applyProtection="1">
      <alignment vertical="center"/>
    </xf>
    <xf numFmtId="166" fontId="18" fillId="0" borderId="15" xfId="0" applyNumberFormat="1" applyFont="1" applyBorder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4" fontId="0" fillId="0" borderId="0" xfId="0" applyNumberFormat="1" applyFont="1" applyAlignment="1" applyProtection="1">
      <alignment vertical="center"/>
    </xf>
    <xf numFmtId="0" fontId="17" fillId="0" borderId="22" xfId="0" applyFont="1" applyBorder="1" applyAlignment="1" applyProtection="1">
      <alignment horizontal="center" vertical="center"/>
    </xf>
    <xf numFmtId="49" fontId="17" fillId="0" borderId="22" xfId="0" applyNumberFormat="1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center" vertical="center" wrapText="1"/>
    </xf>
    <xf numFmtId="167" fontId="17" fillId="0" borderId="22" xfId="0" applyNumberFormat="1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8" fillId="0" borderId="0" xfId="0" applyFont="1" applyAlignment="1" applyProtection="1"/>
    <xf numFmtId="0" fontId="8" fillId="0" borderId="3" xfId="0" applyFont="1" applyBorder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 applyProtection="1">
      <alignment horizontal="center"/>
    </xf>
    <xf numFmtId="4" fontId="8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11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0" borderId="3" xfId="0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0" fontId="0" fillId="0" borderId="3" xfId="0" applyFont="1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2" xfId="0" applyFont="1" applyBorder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0" fillId="4" borderId="0" xfId="0" applyFont="1" applyFill="1" applyAlignment="1" applyProtection="1">
      <alignment vertical="center"/>
    </xf>
    <xf numFmtId="0" fontId="4" fillId="4" borderId="6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horizontal="right" vertical="center"/>
    </xf>
    <xf numFmtId="0" fontId="4" fillId="4" borderId="7" xfId="0" applyFont="1" applyFill="1" applyBorder="1" applyAlignment="1" applyProtection="1">
      <alignment horizontal="center" vertical="center"/>
    </xf>
    <xf numFmtId="4" fontId="4" fillId="4" borderId="7" xfId="0" applyNumberFormat="1" applyFont="1" applyFill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14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17" fillId="4" borderId="0" xfId="0" applyFont="1" applyFill="1" applyAlignment="1" applyProtection="1">
      <alignment horizontal="left" vertical="center"/>
    </xf>
    <xf numFmtId="0" fontId="17" fillId="4" borderId="0" xfId="0" applyFont="1" applyFill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7" fillId="4" borderId="16" xfId="0" applyFont="1" applyFill="1" applyBorder="1" applyAlignment="1" applyProtection="1">
      <alignment horizontal="center" vertical="center" wrapText="1"/>
    </xf>
    <xf numFmtId="0" fontId="17" fillId="4" borderId="17" xfId="0" applyFont="1" applyFill="1" applyBorder="1" applyAlignment="1" applyProtection="1">
      <alignment horizontal="center" vertical="center" wrapText="1"/>
    </xf>
    <xf numFmtId="0" fontId="17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18" fillId="0" borderId="16" xfId="0" applyFont="1" applyBorder="1" applyAlignment="1" applyProtection="1">
      <alignment horizontal="center" vertical="center" wrapText="1"/>
    </xf>
    <xf numFmtId="0" fontId="18" fillId="0" borderId="17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center"/>
    </xf>
    <xf numFmtId="4" fontId="19" fillId="0" borderId="0" xfId="0" applyNumberFormat="1" applyFont="1" applyAlignment="1" applyProtection="1"/>
    <xf numFmtId="0" fontId="0" fillId="0" borderId="11" xfId="0" applyFon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166" fontId="27" fillId="0" borderId="12" xfId="0" applyNumberFormat="1" applyFont="1" applyBorder="1" applyAlignment="1" applyProtection="1"/>
    <xf numFmtId="166" fontId="27" fillId="0" borderId="13" xfId="0" applyNumberFormat="1" applyFont="1" applyBorder="1" applyAlignment="1" applyProtection="1"/>
    <xf numFmtId="4" fontId="28" fillId="0" borderId="0" xfId="0" applyNumberFormat="1" applyFont="1" applyAlignment="1" applyProtection="1">
      <alignment vertical="center"/>
    </xf>
    <xf numFmtId="4" fontId="17" fillId="5" borderId="22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/>
    <xf numFmtId="0" fontId="0" fillId="0" borderId="0" xfId="0" applyFont="1" applyAlignment="1" applyProtection="1">
      <alignment vertical="center"/>
    </xf>
    <xf numFmtId="0" fontId="32" fillId="5" borderId="0" xfId="0" applyFont="1" applyFill="1" applyAlignment="1" applyProtection="1">
      <alignment vertical="center"/>
      <protection locked="0"/>
    </xf>
    <xf numFmtId="49" fontId="32" fillId="5" borderId="0" xfId="0" applyNumberFormat="1" applyFont="1" applyFill="1" applyAlignment="1" applyProtection="1">
      <alignment vertical="center"/>
      <protection locked="0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2" fillId="5" borderId="0" xfId="0" applyFont="1" applyFill="1" applyAlignment="1" applyProtection="1">
      <alignment horizontal="left" vertical="center"/>
      <protection locked="0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0" fillId="2" borderId="0" xfId="0" applyFont="1" applyFill="1" applyAlignment="1" applyProtection="1">
      <alignment horizontal="center" vertical="center"/>
    </xf>
    <xf numFmtId="0" fontId="0" fillId="0" borderId="0" xfId="0" applyProtection="1"/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opLeftCell="A67" workbookViewId="0">
      <selection activeCell="L90" sqref="L90:AF90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8" t="s">
        <v>0</v>
      </c>
      <c r="AZ1" s="8" t="s">
        <v>1</v>
      </c>
      <c r="BA1" s="8" t="s">
        <v>2</v>
      </c>
      <c r="BB1" s="8" t="s">
        <v>1</v>
      </c>
      <c r="BT1" s="8" t="s">
        <v>3</v>
      </c>
      <c r="BU1" s="8" t="s">
        <v>3</v>
      </c>
      <c r="BV1" s="8" t="s">
        <v>4</v>
      </c>
    </row>
    <row r="2" spans="1:74" s="1" customFormat="1" ht="36.950000000000003" customHeight="1">
      <c r="AR2" s="223" t="s">
        <v>5</v>
      </c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S2" s="9" t="s">
        <v>6</v>
      </c>
      <c r="BT2" s="9" t="s">
        <v>7</v>
      </c>
    </row>
    <row r="3" spans="1:74" s="1" customFormat="1" ht="6.95" customHeight="1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  <c r="BS3" s="9" t="s">
        <v>6</v>
      </c>
      <c r="BT3" s="9" t="s">
        <v>8</v>
      </c>
    </row>
    <row r="4" spans="1:74" s="1" customFormat="1" ht="24.95" customHeight="1">
      <c r="B4" s="12"/>
      <c r="D4" s="13" t="s">
        <v>9</v>
      </c>
      <c r="AR4" s="12"/>
      <c r="AS4" s="14" t="s">
        <v>10</v>
      </c>
      <c r="BS4" s="9" t="s">
        <v>11</v>
      </c>
    </row>
    <row r="5" spans="1:74" s="1" customFormat="1" ht="12" customHeight="1">
      <c r="B5" s="12"/>
      <c r="D5" s="15" t="s">
        <v>12</v>
      </c>
      <c r="K5" s="211" t="s">
        <v>13</v>
      </c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R5" s="12"/>
      <c r="BS5" s="9" t="s">
        <v>6</v>
      </c>
    </row>
    <row r="6" spans="1:74" s="1" customFormat="1" ht="36.950000000000003" customHeight="1">
      <c r="B6" s="12"/>
      <c r="D6" s="17" t="s">
        <v>14</v>
      </c>
      <c r="K6" s="226" t="s">
        <v>15</v>
      </c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R6" s="12"/>
      <c r="BS6" s="9" t="s">
        <v>6</v>
      </c>
    </row>
    <row r="7" spans="1:74" s="1" customFormat="1" ht="12" customHeight="1">
      <c r="B7" s="12"/>
      <c r="D7" s="18" t="s">
        <v>16</v>
      </c>
      <c r="K7" s="16" t="s">
        <v>1</v>
      </c>
      <c r="AK7" s="18" t="s">
        <v>17</v>
      </c>
      <c r="AN7" s="16" t="s">
        <v>1</v>
      </c>
      <c r="AR7" s="12"/>
      <c r="BS7" s="9" t="s">
        <v>6</v>
      </c>
    </row>
    <row r="8" spans="1:74" s="1" customFormat="1" ht="12" customHeight="1">
      <c r="B8" s="12"/>
      <c r="D8" s="18" t="s">
        <v>18</v>
      </c>
      <c r="K8" s="211" t="s">
        <v>154</v>
      </c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K8" s="18" t="s">
        <v>19</v>
      </c>
      <c r="AN8" s="16" t="s">
        <v>20</v>
      </c>
      <c r="AR8" s="12"/>
      <c r="BS8" s="9" t="s">
        <v>6</v>
      </c>
    </row>
    <row r="9" spans="1:74" s="1" customFormat="1" ht="14.45" customHeight="1">
      <c r="B9" s="12"/>
      <c r="AR9" s="12"/>
      <c r="BS9" s="9" t="s">
        <v>6</v>
      </c>
    </row>
    <row r="10" spans="1:74" s="1" customFormat="1" ht="12" customHeight="1">
      <c r="B10" s="12"/>
      <c r="D10" s="18" t="s">
        <v>21</v>
      </c>
      <c r="K10" s="211" t="s">
        <v>150</v>
      </c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K10" s="18" t="s">
        <v>22</v>
      </c>
      <c r="AN10" s="186" t="s">
        <v>151</v>
      </c>
      <c r="AR10" s="12"/>
      <c r="BS10" s="9" t="s">
        <v>6</v>
      </c>
    </row>
    <row r="11" spans="1:74" s="1" customFormat="1" ht="18.399999999999999" customHeight="1">
      <c r="B11" s="12"/>
      <c r="E11" s="16" t="s">
        <v>23</v>
      </c>
      <c r="L11" s="74"/>
      <c r="AK11" s="18" t="s">
        <v>24</v>
      </c>
      <c r="AN11" s="186" t="s">
        <v>152</v>
      </c>
      <c r="AR11" s="12"/>
      <c r="BS11" s="9" t="s">
        <v>6</v>
      </c>
    </row>
    <row r="12" spans="1:74" s="1" customFormat="1" ht="6.95" customHeight="1">
      <c r="B12" s="12"/>
      <c r="AN12" s="187"/>
      <c r="AR12" s="12"/>
      <c r="BS12" s="9" t="s">
        <v>6</v>
      </c>
    </row>
    <row r="13" spans="1:74" s="1" customFormat="1" ht="12" customHeight="1">
      <c r="B13" s="12"/>
      <c r="D13" s="18" t="s">
        <v>25</v>
      </c>
      <c r="K13" s="212" t="s">
        <v>153</v>
      </c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K13" s="18" t="s">
        <v>22</v>
      </c>
      <c r="AN13" s="190" t="s">
        <v>153</v>
      </c>
      <c r="AR13" s="12"/>
      <c r="BS13" s="9" t="s">
        <v>6</v>
      </c>
    </row>
    <row r="14" spans="1:74" ht="12.75">
      <c r="B14" s="12"/>
      <c r="E14" s="16" t="s">
        <v>23</v>
      </c>
      <c r="AK14" s="18" t="s">
        <v>24</v>
      </c>
      <c r="AN14" s="190" t="s">
        <v>153</v>
      </c>
      <c r="AR14" s="12"/>
      <c r="BS14" s="9" t="s">
        <v>6</v>
      </c>
    </row>
    <row r="15" spans="1:74" s="1" customFormat="1" ht="6.95" customHeight="1">
      <c r="B15" s="12"/>
      <c r="AN15" s="187"/>
      <c r="AR15" s="12"/>
      <c r="BS15" s="9" t="s">
        <v>3</v>
      </c>
    </row>
    <row r="16" spans="1:74" s="1" customFormat="1" ht="12" customHeight="1">
      <c r="B16" s="12"/>
      <c r="D16" s="18" t="s">
        <v>26</v>
      </c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  <c r="AB16" s="225"/>
      <c r="AC16" s="225"/>
      <c r="AD16" s="225"/>
      <c r="AE16" s="225"/>
      <c r="AF16" s="225"/>
      <c r="AG16" s="225"/>
      <c r="AH16" s="225"/>
      <c r="AK16" s="18" t="s">
        <v>22</v>
      </c>
      <c r="AN16" s="186" t="s">
        <v>1</v>
      </c>
      <c r="AR16" s="12"/>
      <c r="BS16" s="9" t="s">
        <v>3</v>
      </c>
    </row>
    <row r="17" spans="1:71" s="1" customFormat="1" ht="18.399999999999999" customHeight="1">
      <c r="B17" s="12"/>
      <c r="E17" s="16" t="s">
        <v>23</v>
      </c>
      <c r="AK17" s="18" t="s">
        <v>24</v>
      </c>
      <c r="AN17" s="186" t="s">
        <v>1</v>
      </c>
      <c r="AR17" s="12"/>
      <c r="BS17" s="9" t="s">
        <v>27</v>
      </c>
    </row>
    <row r="18" spans="1:71" s="1" customFormat="1" ht="6.95" customHeight="1">
      <c r="B18" s="12"/>
      <c r="AN18" s="187"/>
      <c r="AR18" s="12"/>
      <c r="BS18" s="9" t="s">
        <v>6</v>
      </c>
    </row>
    <row r="19" spans="1:71" s="1" customFormat="1" ht="12" customHeight="1">
      <c r="B19" s="12"/>
      <c r="D19" s="18" t="s">
        <v>28</v>
      </c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K19" s="18" t="s">
        <v>22</v>
      </c>
      <c r="AN19" s="126"/>
      <c r="AR19" s="12"/>
      <c r="BS19" s="9" t="s">
        <v>6</v>
      </c>
    </row>
    <row r="20" spans="1:71" s="1" customFormat="1" ht="18.399999999999999" customHeight="1">
      <c r="B20" s="12"/>
      <c r="E20" s="16" t="s">
        <v>23</v>
      </c>
      <c r="AK20" s="18" t="s">
        <v>24</v>
      </c>
      <c r="AN20" s="124"/>
      <c r="AR20" s="12"/>
      <c r="BS20" s="9" t="s">
        <v>27</v>
      </c>
    </row>
    <row r="21" spans="1:71" s="1" customFormat="1" ht="6.95" customHeight="1">
      <c r="B21" s="12"/>
      <c r="AR21" s="12"/>
    </row>
    <row r="22" spans="1:71" s="1" customFormat="1" ht="12" customHeight="1">
      <c r="B22" s="12"/>
      <c r="D22" s="18" t="s">
        <v>29</v>
      </c>
      <c r="AR22" s="12"/>
    </row>
    <row r="23" spans="1:71" s="1" customFormat="1" ht="16.5" customHeight="1">
      <c r="B23" s="12"/>
      <c r="E23" s="191" t="s">
        <v>1</v>
      </c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R23" s="12"/>
    </row>
    <row r="24" spans="1:71" s="1" customFormat="1" ht="6.95" customHeight="1">
      <c r="B24" s="12"/>
      <c r="AR24" s="12"/>
    </row>
    <row r="25" spans="1:71" s="1" customFormat="1" ht="6.95" customHeight="1">
      <c r="B25" s="12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R25" s="12"/>
    </row>
    <row r="26" spans="1:71" s="2" customFormat="1" ht="25.9" customHeight="1">
      <c r="A26" s="20"/>
      <c r="B26" s="21"/>
      <c r="C26" s="20"/>
      <c r="D26" s="22" t="s">
        <v>30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192">
        <f>ROUND(AG94,2)</f>
        <v>0</v>
      </c>
      <c r="AL26" s="193"/>
      <c r="AM26" s="193"/>
      <c r="AN26" s="193"/>
      <c r="AO26" s="193"/>
      <c r="AP26" s="20"/>
      <c r="AQ26" s="20"/>
      <c r="AR26" s="21"/>
      <c r="BE26" s="20"/>
    </row>
    <row r="27" spans="1:71" s="2" customFormat="1" ht="6.95" customHeight="1">
      <c r="A27" s="20"/>
      <c r="B27" s="21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1"/>
      <c r="BE27" s="20"/>
    </row>
    <row r="28" spans="1:71" s="2" customFormat="1" ht="12.75">
      <c r="A28" s="20"/>
      <c r="B28" s="21"/>
      <c r="C28" s="20"/>
      <c r="D28" s="20"/>
      <c r="E28" s="20"/>
      <c r="F28" s="20"/>
      <c r="G28" s="20"/>
      <c r="H28" s="20"/>
      <c r="I28" s="20"/>
      <c r="J28" s="20"/>
      <c r="K28" s="20"/>
      <c r="L28" s="194" t="s">
        <v>31</v>
      </c>
      <c r="M28" s="194"/>
      <c r="N28" s="194"/>
      <c r="O28" s="194"/>
      <c r="P28" s="194"/>
      <c r="Q28" s="20"/>
      <c r="R28" s="20"/>
      <c r="S28" s="20"/>
      <c r="T28" s="20"/>
      <c r="U28" s="20"/>
      <c r="V28" s="20"/>
      <c r="W28" s="194" t="s">
        <v>32</v>
      </c>
      <c r="X28" s="194"/>
      <c r="Y28" s="194"/>
      <c r="Z28" s="194"/>
      <c r="AA28" s="194"/>
      <c r="AB28" s="194"/>
      <c r="AC28" s="194"/>
      <c r="AD28" s="194"/>
      <c r="AE28" s="194"/>
      <c r="AF28" s="20"/>
      <c r="AG28" s="20"/>
      <c r="AH28" s="20"/>
      <c r="AI28" s="20"/>
      <c r="AJ28" s="20"/>
      <c r="AK28" s="194" t="s">
        <v>33</v>
      </c>
      <c r="AL28" s="194"/>
      <c r="AM28" s="194"/>
      <c r="AN28" s="194"/>
      <c r="AO28" s="194"/>
      <c r="AP28" s="20"/>
      <c r="AQ28" s="20"/>
      <c r="AR28" s="21"/>
      <c r="BE28" s="20"/>
    </row>
    <row r="29" spans="1:71" s="3" customFormat="1" ht="14.45" customHeight="1">
      <c r="B29" s="24"/>
      <c r="D29" s="18" t="s">
        <v>34</v>
      </c>
      <c r="F29" s="18" t="s">
        <v>35</v>
      </c>
      <c r="L29" s="197">
        <v>0.21</v>
      </c>
      <c r="M29" s="196"/>
      <c r="N29" s="196"/>
      <c r="O29" s="196"/>
      <c r="P29" s="196"/>
      <c r="W29" s="195">
        <f>ROUND(AZ94, 2)</f>
        <v>0</v>
      </c>
      <c r="X29" s="196"/>
      <c r="Y29" s="196"/>
      <c r="Z29" s="196"/>
      <c r="AA29" s="196"/>
      <c r="AB29" s="196"/>
      <c r="AC29" s="196"/>
      <c r="AD29" s="196"/>
      <c r="AE29" s="196"/>
      <c r="AK29" s="195">
        <f>ROUND(AV94, 2)</f>
        <v>0</v>
      </c>
      <c r="AL29" s="196"/>
      <c r="AM29" s="196"/>
      <c r="AN29" s="196"/>
      <c r="AO29" s="196"/>
      <c r="AR29" s="24"/>
    </row>
    <row r="30" spans="1:71" s="3" customFormat="1" ht="14.45" customHeight="1">
      <c r="B30" s="24"/>
      <c r="F30" s="18" t="s">
        <v>36</v>
      </c>
      <c r="L30" s="197">
        <v>0.12</v>
      </c>
      <c r="M30" s="196"/>
      <c r="N30" s="196"/>
      <c r="O30" s="196"/>
      <c r="P30" s="196"/>
      <c r="W30" s="195">
        <f>ROUND(BA94, 2)</f>
        <v>0</v>
      </c>
      <c r="X30" s="196"/>
      <c r="Y30" s="196"/>
      <c r="Z30" s="196"/>
      <c r="AA30" s="196"/>
      <c r="AB30" s="196"/>
      <c r="AC30" s="196"/>
      <c r="AD30" s="196"/>
      <c r="AE30" s="196"/>
      <c r="AK30" s="195">
        <f>ROUND(AW94, 2)</f>
        <v>0</v>
      </c>
      <c r="AL30" s="196"/>
      <c r="AM30" s="196"/>
      <c r="AN30" s="196"/>
      <c r="AO30" s="196"/>
      <c r="AR30" s="24"/>
    </row>
    <row r="31" spans="1:71" s="3" customFormat="1" ht="14.45" hidden="1" customHeight="1">
      <c r="B31" s="24"/>
      <c r="F31" s="18" t="s">
        <v>37</v>
      </c>
      <c r="L31" s="197">
        <v>0.21</v>
      </c>
      <c r="M31" s="196"/>
      <c r="N31" s="196"/>
      <c r="O31" s="196"/>
      <c r="P31" s="196"/>
      <c r="W31" s="195">
        <f>ROUND(BB94, 2)</f>
        <v>0</v>
      </c>
      <c r="X31" s="196"/>
      <c r="Y31" s="196"/>
      <c r="Z31" s="196"/>
      <c r="AA31" s="196"/>
      <c r="AB31" s="196"/>
      <c r="AC31" s="196"/>
      <c r="AD31" s="196"/>
      <c r="AE31" s="196"/>
      <c r="AK31" s="195">
        <v>0</v>
      </c>
      <c r="AL31" s="196"/>
      <c r="AM31" s="196"/>
      <c r="AN31" s="196"/>
      <c r="AO31" s="196"/>
      <c r="AR31" s="24"/>
    </row>
    <row r="32" spans="1:71" s="3" customFormat="1" ht="14.45" hidden="1" customHeight="1">
      <c r="B32" s="24"/>
      <c r="F32" s="18" t="s">
        <v>38</v>
      </c>
      <c r="L32" s="197">
        <v>0.12</v>
      </c>
      <c r="M32" s="196"/>
      <c r="N32" s="196"/>
      <c r="O32" s="196"/>
      <c r="P32" s="196"/>
      <c r="W32" s="195">
        <f>ROUND(BC94, 2)</f>
        <v>0</v>
      </c>
      <c r="X32" s="196"/>
      <c r="Y32" s="196"/>
      <c r="Z32" s="196"/>
      <c r="AA32" s="196"/>
      <c r="AB32" s="196"/>
      <c r="AC32" s="196"/>
      <c r="AD32" s="196"/>
      <c r="AE32" s="196"/>
      <c r="AK32" s="195">
        <v>0</v>
      </c>
      <c r="AL32" s="196"/>
      <c r="AM32" s="196"/>
      <c r="AN32" s="196"/>
      <c r="AO32" s="196"/>
      <c r="AR32" s="24"/>
    </row>
    <row r="33" spans="1:57" s="3" customFormat="1" ht="14.45" hidden="1" customHeight="1">
      <c r="B33" s="24"/>
      <c r="F33" s="18" t="s">
        <v>39</v>
      </c>
      <c r="L33" s="197">
        <v>0</v>
      </c>
      <c r="M33" s="196"/>
      <c r="N33" s="196"/>
      <c r="O33" s="196"/>
      <c r="P33" s="196"/>
      <c r="W33" s="195">
        <f>ROUND(BD94, 2)</f>
        <v>0</v>
      </c>
      <c r="X33" s="196"/>
      <c r="Y33" s="196"/>
      <c r="Z33" s="196"/>
      <c r="AA33" s="196"/>
      <c r="AB33" s="196"/>
      <c r="AC33" s="196"/>
      <c r="AD33" s="196"/>
      <c r="AE33" s="196"/>
      <c r="AK33" s="195">
        <v>0</v>
      </c>
      <c r="AL33" s="196"/>
      <c r="AM33" s="196"/>
      <c r="AN33" s="196"/>
      <c r="AO33" s="196"/>
      <c r="AR33" s="24"/>
    </row>
    <row r="34" spans="1:57" s="2" customFormat="1" ht="6.95" customHeight="1">
      <c r="A34" s="20"/>
      <c r="B34" s="21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1"/>
      <c r="BE34" s="20"/>
    </row>
    <row r="35" spans="1:57" s="2" customFormat="1" ht="25.9" customHeight="1">
      <c r="A35" s="20"/>
      <c r="B35" s="21"/>
      <c r="C35" s="25"/>
      <c r="D35" s="26" t="s">
        <v>40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8" t="s">
        <v>41</v>
      </c>
      <c r="U35" s="27"/>
      <c r="V35" s="27"/>
      <c r="W35" s="27"/>
      <c r="X35" s="198" t="s">
        <v>42</v>
      </c>
      <c r="Y35" s="199"/>
      <c r="Z35" s="199"/>
      <c r="AA35" s="199"/>
      <c r="AB35" s="199"/>
      <c r="AC35" s="27"/>
      <c r="AD35" s="27"/>
      <c r="AE35" s="27"/>
      <c r="AF35" s="27"/>
      <c r="AG35" s="27"/>
      <c r="AH35" s="27"/>
      <c r="AI35" s="27"/>
      <c r="AJ35" s="27"/>
      <c r="AK35" s="200">
        <f>SUM(AK26:AK33)</f>
        <v>0</v>
      </c>
      <c r="AL35" s="199"/>
      <c r="AM35" s="199"/>
      <c r="AN35" s="199"/>
      <c r="AO35" s="201"/>
      <c r="AP35" s="25"/>
      <c r="AQ35" s="25"/>
      <c r="AR35" s="21"/>
      <c r="BE35" s="20"/>
    </row>
    <row r="36" spans="1:57" s="2" customFormat="1" ht="6.95" customHeight="1">
      <c r="A36" s="20"/>
      <c r="B36" s="21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1"/>
      <c r="BE36" s="20"/>
    </row>
    <row r="37" spans="1:57" s="2" customFormat="1" ht="14.45" customHeight="1">
      <c r="A37" s="20"/>
      <c r="B37" s="2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1"/>
      <c r="BE37" s="20"/>
    </row>
    <row r="38" spans="1:57" s="1" customFormat="1" ht="14.45" customHeight="1">
      <c r="B38" s="12"/>
      <c r="AR38" s="12"/>
    </row>
    <row r="39" spans="1:57" s="1" customFormat="1" ht="14.45" customHeight="1">
      <c r="B39" s="12"/>
      <c r="AR39" s="12"/>
    </row>
    <row r="40" spans="1:57" s="1" customFormat="1" ht="14.45" customHeight="1">
      <c r="B40" s="12"/>
      <c r="AR40" s="12"/>
    </row>
    <row r="41" spans="1:57" s="1" customFormat="1" ht="14.45" customHeight="1">
      <c r="B41" s="12"/>
      <c r="AR41" s="12"/>
    </row>
    <row r="42" spans="1:57" s="1" customFormat="1" ht="14.45" customHeight="1">
      <c r="B42" s="12"/>
      <c r="AR42" s="12"/>
    </row>
    <row r="43" spans="1:57" s="1" customFormat="1" ht="14.45" customHeight="1">
      <c r="B43" s="12"/>
      <c r="AR43" s="12"/>
    </row>
    <row r="44" spans="1:57" s="1" customFormat="1" ht="14.45" customHeight="1">
      <c r="B44" s="12"/>
      <c r="AR44" s="12"/>
    </row>
    <row r="45" spans="1:57" s="1" customFormat="1" ht="14.45" customHeight="1">
      <c r="B45" s="12"/>
      <c r="AR45" s="12"/>
    </row>
    <row r="46" spans="1:57" s="1" customFormat="1" ht="14.45" customHeight="1">
      <c r="B46" s="12"/>
      <c r="AR46" s="12"/>
    </row>
    <row r="47" spans="1:57" s="1" customFormat="1" ht="14.45" customHeight="1">
      <c r="B47" s="12"/>
      <c r="AR47" s="12"/>
    </row>
    <row r="48" spans="1:57" s="1" customFormat="1" ht="14.45" customHeight="1">
      <c r="B48" s="12"/>
      <c r="AR48" s="12"/>
    </row>
    <row r="49" spans="1:57" s="2" customFormat="1" ht="14.45" customHeight="1">
      <c r="B49" s="29"/>
      <c r="D49" s="30" t="s">
        <v>43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0" t="s">
        <v>44</v>
      </c>
      <c r="AI49" s="31"/>
      <c r="AJ49" s="31"/>
      <c r="AK49" s="31"/>
      <c r="AL49" s="31"/>
      <c r="AM49" s="31"/>
      <c r="AN49" s="31"/>
      <c r="AO49" s="31"/>
      <c r="AR49" s="29"/>
    </row>
    <row r="50" spans="1:57">
      <c r="B50" s="12"/>
      <c r="AR50" s="12"/>
    </row>
    <row r="51" spans="1:57">
      <c r="B51" s="12"/>
      <c r="AR51" s="12"/>
    </row>
    <row r="52" spans="1:57">
      <c r="B52" s="12"/>
      <c r="AR52" s="12"/>
    </row>
    <row r="53" spans="1:57">
      <c r="B53" s="12"/>
      <c r="AR53" s="12"/>
    </row>
    <row r="54" spans="1:57">
      <c r="B54" s="12"/>
      <c r="AR54" s="12"/>
    </row>
    <row r="55" spans="1:57">
      <c r="B55" s="12"/>
      <c r="AR55" s="12"/>
    </row>
    <row r="56" spans="1:57">
      <c r="B56" s="12"/>
      <c r="AR56" s="12"/>
    </row>
    <row r="57" spans="1:57">
      <c r="B57" s="12"/>
      <c r="AR57" s="12"/>
    </row>
    <row r="58" spans="1:57">
      <c r="B58" s="12"/>
      <c r="AR58" s="12"/>
    </row>
    <row r="59" spans="1:57">
      <c r="B59" s="12"/>
      <c r="AR59" s="12"/>
    </row>
    <row r="60" spans="1:57" s="2" customFormat="1" ht="12.75">
      <c r="A60" s="20"/>
      <c r="B60" s="21"/>
      <c r="C60" s="20"/>
      <c r="D60" s="32" t="s">
        <v>45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32" t="s">
        <v>46</v>
      </c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32" t="s">
        <v>45</v>
      </c>
      <c r="AI60" s="23"/>
      <c r="AJ60" s="23"/>
      <c r="AK60" s="23"/>
      <c r="AL60" s="23"/>
      <c r="AM60" s="32" t="s">
        <v>46</v>
      </c>
      <c r="AN60" s="23"/>
      <c r="AO60" s="23"/>
      <c r="AP60" s="20"/>
      <c r="AQ60" s="20"/>
      <c r="AR60" s="21"/>
      <c r="BE60" s="20"/>
    </row>
    <row r="61" spans="1:57">
      <c r="B61" s="12"/>
      <c r="AR61" s="12"/>
    </row>
    <row r="62" spans="1:57">
      <c r="B62" s="12"/>
      <c r="AR62" s="12"/>
    </row>
    <row r="63" spans="1:57">
      <c r="B63" s="12"/>
      <c r="AR63" s="12"/>
    </row>
    <row r="64" spans="1:57" s="2" customFormat="1" ht="12.75">
      <c r="A64" s="20"/>
      <c r="B64" s="21"/>
      <c r="C64" s="20"/>
      <c r="D64" s="30" t="s">
        <v>47</v>
      </c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0" t="s">
        <v>48</v>
      </c>
      <c r="AI64" s="33"/>
      <c r="AJ64" s="33"/>
      <c r="AK64" s="33"/>
      <c r="AL64" s="33"/>
      <c r="AM64" s="33"/>
      <c r="AN64" s="33"/>
      <c r="AO64" s="33"/>
      <c r="AP64" s="20"/>
      <c r="AQ64" s="20"/>
      <c r="AR64" s="21"/>
      <c r="BE64" s="20"/>
    </row>
    <row r="65" spans="1:57">
      <c r="B65" s="12"/>
      <c r="AR65" s="12"/>
    </row>
    <row r="66" spans="1:57">
      <c r="B66" s="12"/>
      <c r="AR66" s="12"/>
    </row>
    <row r="67" spans="1:57">
      <c r="B67" s="12"/>
      <c r="AR67" s="12"/>
    </row>
    <row r="68" spans="1:57">
      <c r="B68" s="12"/>
      <c r="AR68" s="12"/>
    </row>
    <row r="69" spans="1:57">
      <c r="B69" s="12"/>
      <c r="AR69" s="12"/>
    </row>
    <row r="70" spans="1:57">
      <c r="B70" s="12"/>
      <c r="AR70" s="12"/>
    </row>
    <row r="71" spans="1:57">
      <c r="B71" s="12"/>
      <c r="AR71" s="12"/>
    </row>
    <row r="72" spans="1:57">
      <c r="B72" s="12"/>
      <c r="AR72" s="12"/>
    </row>
    <row r="73" spans="1:57">
      <c r="B73" s="12"/>
      <c r="AR73" s="12"/>
    </row>
    <row r="74" spans="1:57">
      <c r="B74" s="12"/>
      <c r="AR74" s="12"/>
    </row>
    <row r="75" spans="1:57" s="2" customFormat="1" ht="12.75">
      <c r="A75" s="20"/>
      <c r="B75" s="21"/>
      <c r="C75" s="20"/>
      <c r="D75" s="32" t="s">
        <v>45</v>
      </c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32" t="s">
        <v>46</v>
      </c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32" t="s">
        <v>45</v>
      </c>
      <c r="AI75" s="23"/>
      <c r="AJ75" s="23"/>
      <c r="AK75" s="23"/>
      <c r="AL75" s="23"/>
      <c r="AM75" s="32" t="s">
        <v>46</v>
      </c>
      <c r="AN75" s="23"/>
      <c r="AO75" s="23"/>
      <c r="AP75" s="20"/>
      <c r="AQ75" s="20"/>
      <c r="AR75" s="21"/>
      <c r="BE75" s="20"/>
    </row>
    <row r="76" spans="1:57" s="2" customFormat="1">
      <c r="A76" s="20"/>
      <c r="B76" s="21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1"/>
      <c r="BE76" s="20"/>
    </row>
    <row r="77" spans="1:57" s="2" customFormat="1" ht="6.95" customHeight="1">
      <c r="A77" s="20"/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21"/>
      <c r="BE77" s="20"/>
    </row>
    <row r="81" spans="1:91" s="2" customFormat="1" ht="6.95" customHeight="1">
      <c r="A81" s="20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21"/>
      <c r="BE81" s="20"/>
    </row>
    <row r="82" spans="1:91" s="2" customFormat="1" ht="24.95" customHeight="1">
      <c r="A82" s="20"/>
      <c r="B82" s="21"/>
      <c r="C82" s="13" t="s">
        <v>49</v>
      </c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1"/>
      <c r="BE82" s="20"/>
    </row>
    <row r="83" spans="1:91" s="2" customFormat="1" ht="6.95" customHeight="1">
      <c r="A83" s="20"/>
      <c r="B83" s="21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1"/>
      <c r="BE83" s="20"/>
    </row>
    <row r="84" spans="1:91" s="4" customFormat="1" ht="12" customHeight="1">
      <c r="B84" s="38"/>
      <c r="C84" s="18" t="s">
        <v>12</v>
      </c>
      <c r="L84" s="4" t="str">
        <f>K5</f>
        <v>085</v>
      </c>
      <c r="AR84" s="38"/>
    </row>
    <row r="85" spans="1:91" s="5" customFormat="1" ht="36.950000000000003" customHeight="1">
      <c r="B85" s="39"/>
      <c r="C85" s="40" t="s">
        <v>14</v>
      </c>
      <c r="L85" s="202" t="str">
        <f>K6</f>
        <v>Rekonstrukce povrchu na atletickém oválu v Domažlicích</v>
      </c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  <c r="AF85" s="203"/>
      <c r="AG85" s="203"/>
      <c r="AH85" s="203"/>
      <c r="AI85" s="203"/>
      <c r="AJ85" s="203"/>
      <c r="AK85" s="203"/>
      <c r="AL85" s="203"/>
      <c r="AM85" s="203"/>
      <c r="AN85" s="203"/>
      <c r="AO85" s="203"/>
      <c r="AR85" s="39"/>
    </row>
    <row r="86" spans="1:91" s="2" customFormat="1" ht="6.95" customHeight="1">
      <c r="A86" s="20"/>
      <c r="B86" s="21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1"/>
      <c r="BE86" s="20"/>
    </row>
    <row r="87" spans="1:91" s="2" customFormat="1" ht="12" customHeight="1">
      <c r="A87" s="20"/>
      <c r="B87" s="21"/>
      <c r="C87" s="18" t="s">
        <v>18</v>
      </c>
      <c r="D87" s="20"/>
      <c r="E87" s="20"/>
      <c r="F87" s="20"/>
      <c r="G87" s="20"/>
      <c r="H87" s="20"/>
      <c r="I87" s="20"/>
      <c r="J87" s="20"/>
      <c r="K87" s="20"/>
      <c r="L87" s="41" t="str">
        <f>IF(K8="","",K8)</f>
        <v>Domažlice - stadion Střelnice</v>
      </c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18" t="s">
        <v>19</v>
      </c>
      <c r="AJ87" s="20"/>
      <c r="AK87" s="20"/>
      <c r="AL87" s="20"/>
      <c r="AM87" s="204" t="str">
        <f>IF(AN8= "","",AN8)</f>
        <v>21. 10. 2024</v>
      </c>
      <c r="AN87" s="204"/>
      <c r="AO87" s="20"/>
      <c r="AP87" s="20"/>
      <c r="AQ87" s="20"/>
      <c r="AR87" s="21"/>
      <c r="BE87" s="20"/>
    </row>
    <row r="88" spans="1:91" s="2" customFormat="1" ht="6.95" customHeight="1">
      <c r="A88" s="20"/>
      <c r="B88" s="21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1"/>
      <c r="BE88" s="20"/>
    </row>
    <row r="89" spans="1:91" s="2" customFormat="1" ht="15.2" customHeight="1">
      <c r="A89" s="20"/>
      <c r="B89" s="21"/>
      <c r="C89" s="18" t="s">
        <v>21</v>
      </c>
      <c r="D89" s="20"/>
      <c r="E89" s="20"/>
      <c r="F89" s="20"/>
      <c r="G89" s="20"/>
      <c r="H89" s="20"/>
      <c r="I89" s="20"/>
      <c r="J89" s="20"/>
      <c r="K89" s="20"/>
      <c r="L89" s="211" t="s">
        <v>150</v>
      </c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  <c r="AA89" s="211"/>
      <c r="AB89" s="211"/>
      <c r="AC89" s="211"/>
      <c r="AD89" s="211"/>
      <c r="AE89" s="211"/>
      <c r="AF89" s="211"/>
      <c r="AG89" s="20"/>
      <c r="AH89" s="20"/>
      <c r="AI89" s="18" t="s">
        <v>26</v>
      </c>
      <c r="AJ89" s="20"/>
      <c r="AK89" s="20"/>
      <c r="AL89" s="20"/>
      <c r="AM89" s="205" t="str">
        <f>IF(E17="","",E17)</f>
        <v xml:space="preserve"> </v>
      </c>
      <c r="AN89" s="206"/>
      <c r="AO89" s="206"/>
      <c r="AP89" s="206"/>
      <c r="AQ89" s="20"/>
      <c r="AR89" s="21"/>
      <c r="AS89" s="207" t="s">
        <v>50</v>
      </c>
      <c r="AT89" s="208"/>
      <c r="AU89" s="42"/>
      <c r="AV89" s="42"/>
      <c r="AW89" s="42"/>
      <c r="AX89" s="42"/>
      <c r="AY89" s="42"/>
      <c r="AZ89" s="42"/>
      <c r="BA89" s="42"/>
      <c r="BB89" s="42"/>
      <c r="BC89" s="42"/>
      <c r="BD89" s="43"/>
      <c r="BE89" s="20"/>
    </row>
    <row r="90" spans="1:91" s="2" customFormat="1" ht="15.2" customHeight="1">
      <c r="A90" s="20"/>
      <c r="B90" s="21"/>
      <c r="C90" s="18" t="s">
        <v>25</v>
      </c>
      <c r="D90" s="20"/>
      <c r="E90" s="20"/>
      <c r="F90" s="20"/>
      <c r="G90" s="20"/>
      <c r="H90" s="20"/>
      <c r="I90" s="20"/>
      <c r="J90" s="20"/>
      <c r="K90" s="20"/>
      <c r="L90" s="212" t="s">
        <v>153</v>
      </c>
      <c r="M90" s="212"/>
      <c r="N90" s="212"/>
      <c r="O90" s="212"/>
      <c r="P90" s="212"/>
      <c r="Q90" s="212"/>
      <c r="R90" s="212"/>
      <c r="S90" s="212"/>
      <c r="T90" s="212"/>
      <c r="U90" s="212"/>
      <c r="V90" s="212"/>
      <c r="W90" s="212"/>
      <c r="X90" s="212"/>
      <c r="Y90" s="212"/>
      <c r="Z90" s="212"/>
      <c r="AA90" s="212"/>
      <c r="AB90" s="212"/>
      <c r="AC90" s="212"/>
      <c r="AD90" s="212"/>
      <c r="AE90" s="212"/>
      <c r="AF90" s="212"/>
      <c r="AG90" s="20"/>
      <c r="AH90" s="20"/>
      <c r="AI90" s="18" t="s">
        <v>28</v>
      </c>
      <c r="AJ90" s="124"/>
      <c r="AK90" s="20"/>
      <c r="AL90" s="20"/>
      <c r="AM90" s="211"/>
      <c r="AN90" s="211"/>
      <c r="AO90" s="211"/>
      <c r="AP90" s="211"/>
      <c r="AQ90" s="20"/>
      <c r="AR90" s="21"/>
      <c r="AS90" s="209"/>
      <c r="AT90" s="210"/>
      <c r="AU90" s="44"/>
      <c r="AV90" s="44"/>
      <c r="AW90" s="44"/>
      <c r="AX90" s="44"/>
      <c r="AY90" s="44"/>
      <c r="AZ90" s="44"/>
      <c r="BA90" s="44"/>
      <c r="BB90" s="44"/>
      <c r="BC90" s="44"/>
      <c r="BD90" s="45"/>
      <c r="BE90" s="20"/>
    </row>
    <row r="91" spans="1:91" s="2" customFormat="1" ht="10.9" customHeight="1">
      <c r="A91" s="20"/>
      <c r="B91" s="21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1"/>
      <c r="AS91" s="209"/>
      <c r="AT91" s="210"/>
      <c r="AU91" s="44"/>
      <c r="AV91" s="44"/>
      <c r="AW91" s="44"/>
      <c r="AX91" s="44"/>
      <c r="AY91" s="44"/>
      <c r="AZ91" s="44"/>
      <c r="BA91" s="44"/>
      <c r="BB91" s="44"/>
      <c r="BC91" s="44"/>
      <c r="BD91" s="45"/>
      <c r="BE91" s="20"/>
    </row>
    <row r="92" spans="1:91" s="2" customFormat="1" ht="29.25" customHeight="1">
      <c r="A92" s="20"/>
      <c r="B92" s="21"/>
      <c r="C92" s="213" t="s">
        <v>51</v>
      </c>
      <c r="D92" s="214"/>
      <c r="E92" s="214"/>
      <c r="F92" s="214"/>
      <c r="G92" s="214"/>
      <c r="H92" s="46"/>
      <c r="I92" s="215" t="s">
        <v>52</v>
      </c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4"/>
      <c r="Z92" s="214"/>
      <c r="AA92" s="214"/>
      <c r="AB92" s="214"/>
      <c r="AC92" s="214"/>
      <c r="AD92" s="214"/>
      <c r="AE92" s="214"/>
      <c r="AF92" s="214"/>
      <c r="AG92" s="216" t="s">
        <v>53</v>
      </c>
      <c r="AH92" s="214"/>
      <c r="AI92" s="214"/>
      <c r="AJ92" s="214"/>
      <c r="AK92" s="214"/>
      <c r="AL92" s="214"/>
      <c r="AM92" s="214"/>
      <c r="AN92" s="215" t="s">
        <v>54</v>
      </c>
      <c r="AO92" s="214"/>
      <c r="AP92" s="217"/>
      <c r="AQ92" s="47" t="s">
        <v>55</v>
      </c>
      <c r="AR92" s="21"/>
      <c r="AS92" s="48" t="s">
        <v>56</v>
      </c>
      <c r="AT92" s="49" t="s">
        <v>57</v>
      </c>
      <c r="AU92" s="49" t="s">
        <v>58</v>
      </c>
      <c r="AV92" s="49" t="s">
        <v>59</v>
      </c>
      <c r="AW92" s="49" t="s">
        <v>60</v>
      </c>
      <c r="AX92" s="49" t="s">
        <v>61</v>
      </c>
      <c r="AY92" s="49" t="s">
        <v>62</v>
      </c>
      <c r="AZ92" s="49" t="s">
        <v>63</v>
      </c>
      <c r="BA92" s="49" t="s">
        <v>64</v>
      </c>
      <c r="BB92" s="49" t="s">
        <v>65</v>
      </c>
      <c r="BC92" s="49" t="s">
        <v>66</v>
      </c>
      <c r="BD92" s="50" t="s">
        <v>67</v>
      </c>
      <c r="BE92" s="20"/>
    </row>
    <row r="93" spans="1:91" s="2" customFormat="1" ht="10.9" customHeight="1">
      <c r="A93" s="20"/>
      <c r="B93" s="21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1"/>
      <c r="AS93" s="5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  <c r="BE93" s="20"/>
    </row>
    <row r="94" spans="1:91" s="6" customFormat="1" ht="32.450000000000003" customHeight="1">
      <c r="B94" s="54"/>
      <c r="C94" s="55" t="s">
        <v>68</v>
      </c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221">
        <f>ROUND(AG95,2)</f>
        <v>0</v>
      </c>
      <c r="AH94" s="221"/>
      <c r="AI94" s="221"/>
      <c r="AJ94" s="221"/>
      <c r="AK94" s="221"/>
      <c r="AL94" s="221"/>
      <c r="AM94" s="221"/>
      <c r="AN94" s="222">
        <f>SUM(AG94,AT94)</f>
        <v>0</v>
      </c>
      <c r="AO94" s="222"/>
      <c r="AP94" s="222"/>
      <c r="AQ94" s="57" t="s">
        <v>1</v>
      </c>
      <c r="AR94" s="54"/>
      <c r="AS94" s="58">
        <f>ROUND(AS95,2)</f>
        <v>0</v>
      </c>
      <c r="AT94" s="59">
        <f>ROUND(SUM(AV94:AW94),2)</f>
        <v>0</v>
      </c>
      <c r="AU94" s="60">
        <f>ROUND(AU95,5)</f>
        <v>0</v>
      </c>
      <c r="AV94" s="59">
        <f>ROUND(AZ94*L29,2)</f>
        <v>0</v>
      </c>
      <c r="AW94" s="59">
        <f>ROUND(BA94*L30,2)</f>
        <v>0</v>
      </c>
      <c r="AX94" s="59">
        <f>ROUND(BB94*L29,2)</f>
        <v>0</v>
      </c>
      <c r="AY94" s="59">
        <f>ROUND(BC94*L30,2)</f>
        <v>0</v>
      </c>
      <c r="AZ94" s="59">
        <f>ROUND(AZ95,2)</f>
        <v>0</v>
      </c>
      <c r="BA94" s="59">
        <f>ROUND(BA95,2)</f>
        <v>0</v>
      </c>
      <c r="BB94" s="59">
        <f>ROUND(BB95,2)</f>
        <v>0</v>
      </c>
      <c r="BC94" s="59">
        <f>ROUND(BC95,2)</f>
        <v>0</v>
      </c>
      <c r="BD94" s="61">
        <f>ROUND(BD95,2)</f>
        <v>0</v>
      </c>
      <c r="BS94" s="62" t="s">
        <v>69</v>
      </c>
      <c r="BT94" s="62" t="s">
        <v>70</v>
      </c>
      <c r="BU94" s="63" t="s">
        <v>71</v>
      </c>
      <c r="BV94" s="62" t="s">
        <v>72</v>
      </c>
      <c r="BW94" s="62" t="s">
        <v>4</v>
      </c>
      <c r="BX94" s="62" t="s">
        <v>73</v>
      </c>
      <c r="CL94" s="62" t="s">
        <v>1</v>
      </c>
    </row>
    <row r="95" spans="1:91" s="7" customFormat="1" ht="16.5" customHeight="1">
      <c r="A95" s="64" t="s">
        <v>74</v>
      </c>
      <c r="B95" s="65"/>
      <c r="C95" s="66"/>
      <c r="D95" s="220" t="s">
        <v>75</v>
      </c>
      <c r="E95" s="220"/>
      <c r="F95" s="220"/>
      <c r="G95" s="220"/>
      <c r="H95" s="220"/>
      <c r="I95" s="67"/>
      <c r="J95" s="220" t="s">
        <v>76</v>
      </c>
      <c r="K95" s="220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0"/>
      <c r="AA95" s="220"/>
      <c r="AB95" s="220"/>
      <c r="AC95" s="220"/>
      <c r="AD95" s="220"/>
      <c r="AE95" s="220"/>
      <c r="AF95" s="220"/>
      <c r="AG95" s="218">
        <f>'1 - EPDM povrch'!J30</f>
        <v>0</v>
      </c>
      <c r="AH95" s="219"/>
      <c r="AI95" s="219"/>
      <c r="AJ95" s="219"/>
      <c r="AK95" s="219"/>
      <c r="AL95" s="219"/>
      <c r="AM95" s="219"/>
      <c r="AN95" s="218">
        <f>SUM(AG95,AT95)</f>
        <v>0</v>
      </c>
      <c r="AO95" s="219"/>
      <c r="AP95" s="219"/>
      <c r="AQ95" s="68" t="s">
        <v>77</v>
      </c>
      <c r="AR95" s="65"/>
      <c r="AS95" s="69">
        <v>0</v>
      </c>
      <c r="AT95" s="70">
        <f>ROUND(SUM(AV95:AW95),2)</f>
        <v>0</v>
      </c>
      <c r="AU95" s="71">
        <f>'1 - EPDM povrch'!P121</f>
        <v>0</v>
      </c>
      <c r="AV95" s="70">
        <f>'1 - EPDM povrch'!J33</f>
        <v>0</v>
      </c>
      <c r="AW95" s="70">
        <f>'1 - EPDM povrch'!J34</f>
        <v>0</v>
      </c>
      <c r="AX95" s="70">
        <f>'1 - EPDM povrch'!J35</f>
        <v>0</v>
      </c>
      <c r="AY95" s="70">
        <f>'1 - EPDM povrch'!J36</f>
        <v>0</v>
      </c>
      <c r="AZ95" s="70">
        <f>'1 - EPDM povrch'!F33</f>
        <v>0</v>
      </c>
      <c r="BA95" s="70">
        <f>'1 - EPDM povrch'!F34</f>
        <v>0</v>
      </c>
      <c r="BB95" s="70">
        <f>'1 - EPDM povrch'!F35</f>
        <v>0</v>
      </c>
      <c r="BC95" s="70">
        <f>'1 - EPDM povrch'!F36</f>
        <v>0</v>
      </c>
      <c r="BD95" s="72">
        <f>'1 - EPDM povrch'!F37</f>
        <v>0</v>
      </c>
      <c r="BT95" s="73" t="s">
        <v>75</v>
      </c>
      <c r="BV95" s="73" t="s">
        <v>72</v>
      </c>
      <c r="BW95" s="73" t="s">
        <v>78</v>
      </c>
      <c r="BX95" s="73" t="s">
        <v>4</v>
      </c>
      <c r="CL95" s="73" t="s">
        <v>1</v>
      </c>
      <c r="CM95" s="73" t="s">
        <v>79</v>
      </c>
    </row>
    <row r="96" spans="1:91" s="2" customFormat="1" ht="30" customHeight="1">
      <c r="A96" s="20"/>
      <c r="B96" s="21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1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</row>
    <row r="97" spans="1:57" s="2" customFormat="1" ht="6.95" customHeight="1">
      <c r="A97" s="20"/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21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</row>
  </sheetData>
  <sheetProtection algorithmName="SHA-512" hashValue="MM6iMd+5JkIwpeok1ZwS5s3ze8QfqZ2rUBJaUHnAiXZO+c8zpVy7+b2QBeZ3s/s0V+AvjFMitNnmKdFXDnzlgg==" saltValue="5ffe+KrZK6zyKmTk392pHQ==" spinCount="100000" sheet="1" objects="1" scenarios="1"/>
  <mergeCells count="47">
    <mergeCell ref="AR2:BE2"/>
    <mergeCell ref="K13:AH13"/>
    <mergeCell ref="K10:AH10"/>
    <mergeCell ref="K8:AH8"/>
    <mergeCell ref="K19:AH19"/>
    <mergeCell ref="K16:AH16"/>
    <mergeCell ref="K5:AO5"/>
    <mergeCell ref="K6:AO6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L90:AF90"/>
    <mergeCell ref="L89:AF89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E23:AN23"/>
    <mergeCell ref="AK26:AO26"/>
    <mergeCell ref="L28:P28"/>
    <mergeCell ref="W28:AE28"/>
    <mergeCell ref="AK28:AO28"/>
  </mergeCells>
  <hyperlinks>
    <hyperlink ref="A95" location="'1 - EPDM povrch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ignoredErrors>
    <ignoredError sqref="AN10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43"/>
  <sheetViews>
    <sheetView showGridLines="0" tabSelected="1" topLeftCell="A104" zoomScale="85" zoomScaleNormal="85" workbookViewId="0">
      <selection activeCell="I142" sqref="I142"/>
    </sheetView>
  </sheetViews>
  <sheetFormatPr defaultRowHeight="11.25"/>
  <cols>
    <col min="1" max="1" width="8.33203125" style="115" customWidth="1"/>
    <col min="2" max="2" width="1.1640625" style="115" customWidth="1"/>
    <col min="3" max="3" width="4.1640625" style="115" customWidth="1"/>
    <col min="4" max="4" width="4.33203125" style="115" customWidth="1"/>
    <col min="5" max="5" width="17.1640625" style="115" customWidth="1"/>
    <col min="6" max="6" width="50.83203125" style="115" customWidth="1"/>
    <col min="7" max="7" width="7.5" style="115" customWidth="1"/>
    <col min="8" max="8" width="14" style="115" customWidth="1"/>
    <col min="9" max="9" width="15.83203125" style="115" customWidth="1"/>
    <col min="10" max="11" width="22.33203125" style="115" customWidth="1"/>
    <col min="12" max="12" width="9.33203125" style="115" customWidth="1"/>
    <col min="13" max="13" width="10.83203125" style="115" hidden="1" customWidth="1"/>
    <col min="14" max="14" width="9.33203125" style="115" hidden="1"/>
    <col min="15" max="20" width="14.1640625" style="115" hidden="1" customWidth="1"/>
    <col min="21" max="21" width="16.33203125" style="115" hidden="1" customWidth="1"/>
    <col min="22" max="22" width="12.33203125" style="115" customWidth="1"/>
    <col min="23" max="23" width="16.33203125" style="115" customWidth="1"/>
    <col min="24" max="24" width="12.33203125" style="115" customWidth="1"/>
    <col min="25" max="25" width="15" style="115" customWidth="1"/>
    <col min="26" max="26" width="11" style="115" customWidth="1"/>
    <col min="27" max="27" width="15" style="115" customWidth="1"/>
    <col min="28" max="28" width="16.33203125" style="115" customWidth="1"/>
    <col min="29" max="29" width="11" style="115" customWidth="1"/>
    <col min="30" max="30" width="15" style="115" customWidth="1"/>
    <col min="31" max="31" width="16.33203125" style="115" customWidth="1"/>
    <col min="32" max="43" width="9.33203125" style="115"/>
    <col min="44" max="65" width="9.33203125" style="115" hidden="1"/>
    <col min="66" max="16384" width="9.33203125" style="115"/>
  </cols>
  <sheetData>
    <row r="2" spans="1:46" ht="36.950000000000003" customHeight="1">
      <c r="L2" s="231" t="s">
        <v>5</v>
      </c>
      <c r="M2" s="232"/>
      <c r="N2" s="232"/>
      <c r="O2" s="232"/>
      <c r="P2" s="232"/>
      <c r="Q2" s="232"/>
      <c r="R2" s="232"/>
      <c r="S2" s="232"/>
      <c r="T2" s="232"/>
      <c r="U2" s="232"/>
      <c r="V2" s="232"/>
      <c r="AT2" s="84" t="s">
        <v>78</v>
      </c>
    </row>
    <row r="3" spans="1:46" ht="6.95" customHeight="1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118"/>
      <c r="AT3" s="84" t="s">
        <v>79</v>
      </c>
    </row>
    <row r="4" spans="1:46" ht="24.95" customHeight="1">
      <c r="B4" s="118"/>
      <c r="D4" s="119" t="s">
        <v>80</v>
      </c>
      <c r="L4" s="118"/>
      <c r="M4" s="120" t="s">
        <v>10</v>
      </c>
      <c r="AT4" s="84" t="s">
        <v>3</v>
      </c>
    </row>
    <row r="5" spans="1:46" ht="6.95" customHeight="1">
      <c r="B5" s="118"/>
      <c r="L5" s="118"/>
    </row>
    <row r="6" spans="1:46" ht="12" customHeight="1">
      <c r="B6" s="118"/>
      <c r="D6" s="121" t="s">
        <v>14</v>
      </c>
      <c r="L6" s="118"/>
    </row>
    <row r="7" spans="1:46" ht="16.5" customHeight="1">
      <c r="B7" s="118"/>
      <c r="E7" s="229" t="str">
        <f>'Rekapitulace stavby'!K6</f>
        <v>Rekonstrukce povrchu na atletickém oválu v Domažlicích</v>
      </c>
      <c r="F7" s="230"/>
      <c r="G7" s="230"/>
      <c r="H7" s="230"/>
      <c r="L7" s="118"/>
    </row>
    <row r="8" spans="1:46" s="83" customFormat="1" ht="12" customHeight="1">
      <c r="A8" s="123"/>
      <c r="B8" s="76"/>
      <c r="C8" s="123"/>
      <c r="D8" s="121" t="s">
        <v>81</v>
      </c>
      <c r="E8" s="123"/>
      <c r="F8" s="123"/>
      <c r="G8" s="123"/>
      <c r="H8" s="123"/>
      <c r="I8" s="123"/>
      <c r="J8" s="123"/>
      <c r="K8" s="123"/>
      <c r="L8" s="122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</row>
    <row r="9" spans="1:46" s="83" customFormat="1" ht="16.5" customHeight="1">
      <c r="A9" s="123"/>
      <c r="B9" s="76"/>
      <c r="C9" s="123"/>
      <c r="D9" s="123"/>
      <c r="E9" s="227" t="s">
        <v>82</v>
      </c>
      <c r="F9" s="228"/>
      <c r="G9" s="228"/>
      <c r="H9" s="228"/>
      <c r="I9" s="123"/>
      <c r="J9" s="123"/>
      <c r="K9" s="123"/>
      <c r="L9" s="122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</row>
    <row r="10" spans="1:46" s="83" customFormat="1">
      <c r="A10" s="123"/>
      <c r="B10" s="76"/>
      <c r="C10" s="123"/>
      <c r="D10" s="123"/>
      <c r="E10" s="123"/>
      <c r="F10" s="123"/>
      <c r="G10" s="123"/>
      <c r="H10" s="123"/>
      <c r="I10" s="123"/>
      <c r="J10" s="123"/>
      <c r="K10" s="123"/>
      <c r="L10" s="122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</row>
    <row r="11" spans="1:46" s="83" customFormat="1" ht="12" customHeight="1">
      <c r="A11" s="123"/>
      <c r="B11" s="76"/>
      <c r="C11" s="123"/>
      <c r="D11" s="121" t="s">
        <v>16</v>
      </c>
      <c r="E11" s="123"/>
      <c r="F11" s="126" t="s">
        <v>1</v>
      </c>
      <c r="G11" s="123"/>
      <c r="H11" s="123"/>
      <c r="I11" s="121" t="s">
        <v>17</v>
      </c>
      <c r="J11" s="126" t="s">
        <v>1</v>
      </c>
      <c r="K11" s="123"/>
      <c r="L11" s="122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</row>
    <row r="12" spans="1:46" s="83" customFormat="1" ht="12" customHeight="1">
      <c r="A12" s="123"/>
      <c r="B12" s="76"/>
      <c r="C12" s="123"/>
      <c r="D12" s="121" t="s">
        <v>18</v>
      </c>
      <c r="E12" s="123"/>
      <c r="F12" s="126" t="s">
        <v>149</v>
      </c>
      <c r="G12" s="123"/>
      <c r="H12" s="123"/>
      <c r="I12" s="121" t="s">
        <v>19</v>
      </c>
      <c r="J12" s="125" t="str">
        <f>'Rekapitulace stavby'!AN8</f>
        <v>21. 10. 2024</v>
      </c>
      <c r="K12" s="123"/>
      <c r="L12" s="122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</row>
    <row r="13" spans="1:46" s="83" customFormat="1" ht="10.9" customHeight="1">
      <c r="A13" s="123"/>
      <c r="B13" s="76"/>
      <c r="C13" s="123"/>
      <c r="D13" s="123"/>
      <c r="E13" s="123"/>
      <c r="F13" s="123"/>
      <c r="G13" s="123"/>
      <c r="H13" s="123"/>
      <c r="I13" s="123"/>
      <c r="J13" s="123"/>
      <c r="K13" s="123"/>
      <c r="L13" s="122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</row>
    <row r="14" spans="1:46" s="83" customFormat="1" ht="12" customHeight="1">
      <c r="A14" s="123"/>
      <c r="B14" s="76"/>
      <c r="C14" s="123"/>
      <c r="D14" s="121" t="s">
        <v>21</v>
      </c>
      <c r="E14" s="123"/>
      <c r="F14" s="126" t="s">
        <v>150</v>
      </c>
      <c r="G14" s="123"/>
      <c r="H14" s="123"/>
      <c r="I14" s="121" t="s">
        <v>22</v>
      </c>
      <c r="J14" s="126" t="s">
        <v>151</v>
      </c>
      <c r="K14" s="123"/>
      <c r="L14" s="122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</row>
    <row r="15" spans="1:46" s="83" customFormat="1" ht="18" customHeight="1">
      <c r="A15" s="123"/>
      <c r="B15" s="76"/>
      <c r="C15" s="123"/>
      <c r="D15" s="123"/>
      <c r="E15" s="126" t="str">
        <f>IF('Rekapitulace stavby'!E11="","",'Rekapitulace stavby'!E11)</f>
        <v xml:space="preserve"> </v>
      </c>
      <c r="F15" s="123"/>
      <c r="G15" s="123"/>
      <c r="H15" s="123"/>
      <c r="I15" s="121" t="s">
        <v>24</v>
      </c>
      <c r="J15" s="126" t="s">
        <v>152</v>
      </c>
      <c r="K15" s="123"/>
      <c r="L15" s="122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</row>
    <row r="16" spans="1:46" s="83" customFormat="1" ht="6.95" customHeight="1">
      <c r="A16" s="123"/>
      <c r="B16" s="76"/>
      <c r="C16" s="123"/>
      <c r="D16" s="123"/>
      <c r="E16" s="123"/>
      <c r="F16" s="123"/>
      <c r="G16" s="123"/>
      <c r="H16" s="123"/>
      <c r="I16" s="123"/>
      <c r="J16" s="126"/>
      <c r="K16" s="123"/>
      <c r="L16" s="122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</row>
    <row r="17" spans="1:31" s="83" customFormat="1" ht="12" customHeight="1">
      <c r="A17" s="123"/>
      <c r="B17" s="76"/>
      <c r="C17" s="123"/>
      <c r="D17" s="121" t="s">
        <v>25</v>
      </c>
      <c r="E17" s="123"/>
      <c r="F17" s="189" t="s">
        <v>153</v>
      </c>
      <c r="G17" s="123"/>
      <c r="H17" s="123"/>
      <c r="I17" s="121" t="s">
        <v>22</v>
      </c>
      <c r="J17" s="190" t="s">
        <v>153</v>
      </c>
      <c r="K17" s="123"/>
      <c r="L17" s="122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</row>
    <row r="18" spans="1:31" s="83" customFormat="1" ht="18" customHeight="1">
      <c r="A18" s="123"/>
      <c r="B18" s="76"/>
      <c r="C18" s="123"/>
      <c r="D18" s="123"/>
      <c r="E18" s="233" t="str">
        <f>'Rekapitulace stavby'!E14</f>
        <v xml:space="preserve"> </v>
      </c>
      <c r="F18" s="233"/>
      <c r="G18" s="233"/>
      <c r="H18" s="233"/>
      <c r="I18" s="121" t="s">
        <v>24</v>
      </c>
      <c r="J18" s="190" t="s">
        <v>153</v>
      </c>
      <c r="K18" s="123"/>
      <c r="L18" s="122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</row>
    <row r="19" spans="1:31" s="83" customFormat="1" ht="6.95" customHeight="1">
      <c r="A19" s="123"/>
      <c r="B19" s="76"/>
      <c r="C19" s="123"/>
      <c r="D19" s="123"/>
      <c r="E19" s="123"/>
      <c r="F19" s="123"/>
      <c r="G19" s="123"/>
      <c r="H19" s="123"/>
      <c r="I19" s="123"/>
      <c r="J19" s="126"/>
      <c r="K19" s="123"/>
      <c r="L19" s="122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</row>
    <row r="20" spans="1:31" s="83" customFormat="1" ht="12" customHeight="1">
      <c r="A20" s="123"/>
      <c r="B20" s="76"/>
      <c r="C20" s="123"/>
      <c r="D20" s="121" t="s">
        <v>26</v>
      </c>
      <c r="E20" s="123"/>
      <c r="F20" s="123"/>
      <c r="G20" s="123"/>
      <c r="H20" s="123"/>
      <c r="I20" s="121" t="s">
        <v>22</v>
      </c>
      <c r="J20" s="126" t="str">
        <f>IF('Rekapitulace stavby'!AN16="","",'Rekapitulace stavby'!AN16)</f>
        <v/>
      </c>
      <c r="K20" s="123"/>
      <c r="L20" s="122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</row>
    <row r="21" spans="1:31" s="83" customFormat="1" ht="18" customHeight="1">
      <c r="A21" s="123"/>
      <c r="B21" s="76"/>
      <c r="C21" s="123"/>
      <c r="D21" s="123"/>
      <c r="E21" s="126" t="str">
        <f>IF('Rekapitulace stavby'!E17="","",'Rekapitulace stavby'!E17)</f>
        <v xml:space="preserve"> </v>
      </c>
      <c r="F21" s="123"/>
      <c r="G21" s="123"/>
      <c r="H21" s="123"/>
      <c r="I21" s="121" t="s">
        <v>24</v>
      </c>
      <c r="J21" s="126" t="str">
        <f>IF('Rekapitulace stavby'!AN17="","",'Rekapitulace stavby'!AN17)</f>
        <v/>
      </c>
      <c r="K21" s="123"/>
      <c r="L21" s="122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</row>
    <row r="22" spans="1:31" s="83" customFormat="1" ht="6.95" customHeight="1">
      <c r="A22" s="123"/>
      <c r="B22" s="76"/>
      <c r="C22" s="123"/>
      <c r="D22" s="123"/>
      <c r="E22" s="123"/>
      <c r="F22" s="123"/>
      <c r="G22" s="123"/>
      <c r="H22" s="123"/>
      <c r="I22" s="123"/>
      <c r="J22" s="126"/>
      <c r="K22" s="123"/>
      <c r="L22" s="122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</row>
    <row r="23" spans="1:31" s="83" customFormat="1" ht="12" customHeight="1">
      <c r="A23" s="123"/>
      <c r="B23" s="76"/>
      <c r="C23" s="123"/>
      <c r="D23" s="121" t="s">
        <v>28</v>
      </c>
      <c r="E23" s="123"/>
      <c r="F23" s="126"/>
      <c r="G23" s="123"/>
      <c r="H23" s="123"/>
      <c r="I23" s="121" t="s">
        <v>22</v>
      </c>
      <c r="J23" s="126"/>
      <c r="K23" s="123"/>
      <c r="L23" s="122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</row>
    <row r="24" spans="1:31" s="83" customFormat="1" ht="18" customHeight="1">
      <c r="A24" s="123"/>
      <c r="B24" s="76"/>
      <c r="C24" s="123"/>
      <c r="D24" s="123"/>
      <c r="E24" s="126" t="str">
        <f>IF('Rekapitulace stavby'!E20="","",'Rekapitulace stavby'!E20)</f>
        <v xml:space="preserve"> </v>
      </c>
      <c r="F24" s="123"/>
      <c r="G24" s="123"/>
      <c r="H24" s="123"/>
      <c r="I24" s="121" t="s">
        <v>24</v>
      </c>
      <c r="J24" s="126"/>
      <c r="K24" s="123"/>
      <c r="L24" s="122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</row>
    <row r="25" spans="1:31" s="83" customFormat="1" ht="6.95" customHeight="1">
      <c r="A25" s="123"/>
      <c r="B25" s="76"/>
      <c r="C25" s="123"/>
      <c r="D25" s="123"/>
      <c r="E25" s="123"/>
      <c r="F25" s="123"/>
      <c r="G25" s="123"/>
      <c r="H25" s="123"/>
      <c r="I25" s="123"/>
      <c r="J25" s="123"/>
      <c r="K25" s="123"/>
      <c r="L25" s="122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</row>
    <row r="26" spans="1:31" s="83" customFormat="1" ht="12" customHeight="1">
      <c r="A26" s="123"/>
      <c r="B26" s="76"/>
      <c r="C26" s="123"/>
      <c r="D26" s="121" t="s">
        <v>29</v>
      </c>
      <c r="E26" s="123"/>
      <c r="F26" s="123"/>
      <c r="G26" s="123"/>
      <c r="H26" s="123"/>
      <c r="I26" s="123"/>
      <c r="J26" s="123"/>
      <c r="K26" s="123"/>
      <c r="L26" s="122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</row>
    <row r="27" spans="1:31" s="130" customFormat="1" ht="16.5" customHeight="1">
      <c r="A27" s="127"/>
      <c r="B27" s="128"/>
      <c r="C27" s="127"/>
      <c r="D27" s="127"/>
      <c r="E27" s="234" t="s">
        <v>1</v>
      </c>
      <c r="F27" s="234"/>
      <c r="G27" s="234"/>
      <c r="H27" s="234"/>
      <c r="I27" s="127"/>
      <c r="J27" s="127"/>
      <c r="K27" s="127"/>
      <c r="L27" s="129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</row>
    <row r="28" spans="1:31" s="83" customFormat="1" ht="6.95" customHeight="1">
      <c r="A28" s="123"/>
      <c r="B28" s="76"/>
      <c r="C28" s="123"/>
      <c r="D28" s="123"/>
      <c r="E28" s="123"/>
      <c r="F28" s="123"/>
      <c r="G28" s="123"/>
      <c r="H28" s="123"/>
      <c r="I28" s="123"/>
      <c r="J28" s="123"/>
      <c r="K28" s="123"/>
      <c r="L28" s="122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</row>
    <row r="29" spans="1:31" s="83" customFormat="1" ht="6.95" customHeight="1">
      <c r="A29" s="123"/>
      <c r="B29" s="76"/>
      <c r="C29" s="123"/>
      <c r="D29" s="131"/>
      <c r="E29" s="131"/>
      <c r="F29" s="131"/>
      <c r="G29" s="131"/>
      <c r="H29" s="131"/>
      <c r="I29" s="131"/>
      <c r="J29" s="131"/>
      <c r="K29" s="131"/>
      <c r="L29" s="122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</row>
    <row r="30" spans="1:31" s="83" customFormat="1" ht="25.35" customHeight="1">
      <c r="A30" s="123"/>
      <c r="B30" s="76"/>
      <c r="C30" s="123"/>
      <c r="D30" s="132" t="s">
        <v>30</v>
      </c>
      <c r="E30" s="123"/>
      <c r="F30" s="123"/>
      <c r="G30" s="123"/>
      <c r="H30" s="123"/>
      <c r="I30" s="123"/>
      <c r="J30" s="133">
        <f>ROUND(J121, 2)</f>
        <v>0</v>
      </c>
      <c r="K30" s="123"/>
      <c r="L30" s="122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</row>
    <row r="31" spans="1:31" s="83" customFormat="1" ht="6.95" customHeight="1">
      <c r="A31" s="123"/>
      <c r="B31" s="76"/>
      <c r="C31" s="123"/>
      <c r="D31" s="131"/>
      <c r="E31" s="131"/>
      <c r="F31" s="131"/>
      <c r="G31" s="131"/>
      <c r="H31" s="131"/>
      <c r="I31" s="131"/>
      <c r="J31" s="131"/>
      <c r="K31" s="131"/>
      <c r="L31" s="122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</row>
    <row r="32" spans="1:31" s="83" customFormat="1" ht="14.45" customHeight="1">
      <c r="A32" s="123"/>
      <c r="B32" s="76"/>
      <c r="C32" s="123"/>
      <c r="D32" s="123"/>
      <c r="E32" s="123"/>
      <c r="F32" s="134" t="s">
        <v>32</v>
      </c>
      <c r="G32" s="123"/>
      <c r="H32" s="123"/>
      <c r="I32" s="134" t="s">
        <v>31</v>
      </c>
      <c r="J32" s="134" t="s">
        <v>33</v>
      </c>
      <c r="K32" s="123"/>
      <c r="L32" s="122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</row>
    <row r="33" spans="1:31" s="83" customFormat="1" ht="14.45" customHeight="1">
      <c r="A33" s="123"/>
      <c r="B33" s="76"/>
      <c r="C33" s="123"/>
      <c r="D33" s="135" t="s">
        <v>34</v>
      </c>
      <c r="E33" s="121" t="s">
        <v>35</v>
      </c>
      <c r="F33" s="136">
        <f>ROUND((SUM(BE121:BE142)),  2)</f>
        <v>0</v>
      </c>
      <c r="G33" s="123"/>
      <c r="H33" s="123"/>
      <c r="I33" s="137">
        <v>0.21</v>
      </c>
      <c r="J33" s="136">
        <f>ROUND(((SUM(BE121:BE142))*I33),  2)</f>
        <v>0</v>
      </c>
      <c r="K33" s="123"/>
      <c r="L33" s="122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</row>
    <row r="34" spans="1:31" s="83" customFormat="1" ht="14.45" customHeight="1">
      <c r="A34" s="123"/>
      <c r="B34" s="76"/>
      <c r="C34" s="123"/>
      <c r="D34" s="123"/>
      <c r="E34" s="121" t="s">
        <v>36</v>
      </c>
      <c r="F34" s="136">
        <f>ROUND((SUM(BF121:BF142)),  2)</f>
        <v>0</v>
      </c>
      <c r="G34" s="123"/>
      <c r="H34" s="123"/>
      <c r="I34" s="137">
        <v>0.12</v>
      </c>
      <c r="J34" s="136">
        <f>ROUND(((SUM(BF121:BF142))*I34),  2)</f>
        <v>0</v>
      </c>
      <c r="K34" s="123"/>
      <c r="L34" s="122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</row>
    <row r="35" spans="1:31" s="83" customFormat="1" ht="14.45" hidden="1" customHeight="1">
      <c r="A35" s="123"/>
      <c r="B35" s="76"/>
      <c r="C35" s="123"/>
      <c r="D35" s="123"/>
      <c r="E35" s="121" t="s">
        <v>37</v>
      </c>
      <c r="F35" s="136">
        <f>ROUND((SUM(BG121:BG142)),  2)</f>
        <v>0</v>
      </c>
      <c r="G35" s="123"/>
      <c r="H35" s="123"/>
      <c r="I35" s="137">
        <v>0.21</v>
      </c>
      <c r="J35" s="136">
        <f>0</f>
        <v>0</v>
      </c>
      <c r="K35" s="123"/>
      <c r="L35" s="122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</row>
    <row r="36" spans="1:31" s="83" customFormat="1" ht="14.45" hidden="1" customHeight="1">
      <c r="A36" s="123"/>
      <c r="B36" s="76"/>
      <c r="C36" s="123"/>
      <c r="D36" s="123"/>
      <c r="E36" s="121" t="s">
        <v>38</v>
      </c>
      <c r="F36" s="136">
        <f>ROUND((SUM(BH121:BH142)),  2)</f>
        <v>0</v>
      </c>
      <c r="G36" s="123"/>
      <c r="H36" s="123"/>
      <c r="I36" s="137">
        <v>0.12</v>
      </c>
      <c r="J36" s="136">
        <f>0</f>
        <v>0</v>
      </c>
      <c r="K36" s="123"/>
      <c r="L36" s="122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</row>
    <row r="37" spans="1:31" s="83" customFormat="1" ht="14.45" hidden="1" customHeight="1">
      <c r="A37" s="123"/>
      <c r="B37" s="76"/>
      <c r="C37" s="123"/>
      <c r="D37" s="123"/>
      <c r="E37" s="121" t="s">
        <v>39</v>
      </c>
      <c r="F37" s="136">
        <f>ROUND((SUM(BI121:BI142)),  2)</f>
        <v>0</v>
      </c>
      <c r="G37" s="123"/>
      <c r="H37" s="123"/>
      <c r="I37" s="137">
        <v>0</v>
      </c>
      <c r="J37" s="136">
        <f>0</f>
        <v>0</v>
      </c>
      <c r="K37" s="123"/>
      <c r="L37" s="122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</row>
    <row r="38" spans="1:31" s="83" customFormat="1" ht="6.95" customHeight="1">
      <c r="A38" s="123"/>
      <c r="B38" s="76"/>
      <c r="C38" s="123"/>
      <c r="D38" s="123"/>
      <c r="E38" s="123"/>
      <c r="F38" s="123"/>
      <c r="G38" s="123"/>
      <c r="H38" s="123"/>
      <c r="I38" s="123"/>
      <c r="J38" s="123"/>
      <c r="K38" s="123"/>
      <c r="L38" s="122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</row>
    <row r="39" spans="1:31" s="83" customFormat="1" ht="25.35" customHeight="1">
      <c r="A39" s="123"/>
      <c r="B39" s="76"/>
      <c r="C39" s="138"/>
      <c r="D39" s="139" t="s">
        <v>40</v>
      </c>
      <c r="E39" s="140"/>
      <c r="F39" s="140"/>
      <c r="G39" s="141" t="s">
        <v>41</v>
      </c>
      <c r="H39" s="142" t="s">
        <v>42</v>
      </c>
      <c r="I39" s="140"/>
      <c r="J39" s="143">
        <f>SUM(J30:J37)</f>
        <v>0</v>
      </c>
      <c r="K39" s="144"/>
      <c r="L39" s="122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</row>
    <row r="40" spans="1:31" s="83" customFormat="1" ht="14.45" customHeight="1">
      <c r="A40" s="123"/>
      <c r="B40" s="76"/>
      <c r="C40" s="123"/>
      <c r="D40" s="123"/>
      <c r="E40" s="123"/>
      <c r="F40" s="123"/>
      <c r="G40" s="123"/>
      <c r="H40" s="123"/>
      <c r="I40" s="123"/>
      <c r="J40" s="123"/>
      <c r="K40" s="123"/>
      <c r="L40" s="122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</row>
    <row r="41" spans="1:31" ht="14.45" customHeight="1">
      <c r="B41" s="118"/>
      <c r="L41" s="118"/>
    </row>
    <row r="42" spans="1:31" ht="14.45" customHeight="1">
      <c r="B42" s="118"/>
      <c r="L42" s="118"/>
    </row>
    <row r="43" spans="1:31" ht="14.45" customHeight="1">
      <c r="B43" s="118"/>
      <c r="L43" s="118"/>
    </row>
    <row r="44" spans="1:31" ht="14.45" customHeight="1">
      <c r="B44" s="118"/>
      <c r="L44" s="118"/>
    </row>
    <row r="45" spans="1:31" ht="14.45" customHeight="1">
      <c r="B45" s="118"/>
      <c r="L45" s="118"/>
    </row>
    <row r="46" spans="1:31" ht="14.45" customHeight="1">
      <c r="B46" s="118"/>
      <c r="L46" s="118"/>
    </row>
    <row r="47" spans="1:31" ht="14.45" customHeight="1">
      <c r="B47" s="118"/>
      <c r="L47" s="118"/>
    </row>
    <row r="48" spans="1:31" ht="14.45" customHeight="1">
      <c r="B48" s="118"/>
      <c r="L48" s="118"/>
    </row>
    <row r="49" spans="1:31" ht="14.45" customHeight="1">
      <c r="B49" s="118"/>
      <c r="L49" s="118"/>
    </row>
    <row r="50" spans="1:31" s="83" customFormat="1" ht="14.45" customHeight="1">
      <c r="B50" s="122"/>
      <c r="D50" s="145" t="s">
        <v>43</v>
      </c>
      <c r="E50" s="146"/>
      <c r="F50" s="146"/>
      <c r="G50" s="145" t="s">
        <v>44</v>
      </c>
      <c r="H50" s="146"/>
      <c r="I50" s="146"/>
      <c r="J50" s="146"/>
      <c r="K50" s="146"/>
      <c r="L50" s="122"/>
    </row>
    <row r="51" spans="1:31">
      <c r="B51" s="118"/>
      <c r="L51" s="118"/>
    </row>
    <row r="52" spans="1:31">
      <c r="B52" s="118"/>
      <c r="L52" s="118"/>
    </row>
    <row r="53" spans="1:31">
      <c r="B53" s="118"/>
      <c r="L53" s="118"/>
    </row>
    <row r="54" spans="1:31">
      <c r="B54" s="118"/>
      <c r="L54" s="118"/>
    </row>
    <row r="55" spans="1:31">
      <c r="B55" s="118"/>
      <c r="L55" s="118"/>
    </row>
    <row r="56" spans="1:31">
      <c r="B56" s="118"/>
      <c r="L56" s="118"/>
    </row>
    <row r="57" spans="1:31">
      <c r="B57" s="118"/>
      <c r="L57" s="118"/>
    </row>
    <row r="58" spans="1:31">
      <c r="B58" s="118"/>
      <c r="L58" s="118"/>
    </row>
    <row r="59" spans="1:31">
      <c r="B59" s="118"/>
      <c r="L59" s="118"/>
    </row>
    <row r="60" spans="1:31">
      <c r="B60" s="118"/>
      <c r="L60" s="118"/>
    </row>
    <row r="61" spans="1:31" s="83" customFormat="1" ht="12.75">
      <c r="A61" s="123"/>
      <c r="B61" s="76"/>
      <c r="C61" s="123"/>
      <c r="D61" s="147" t="s">
        <v>45</v>
      </c>
      <c r="E61" s="148"/>
      <c r="F61" s="149" t="s">
        <v>46</v>
      </c>
      <c r="G61" s="147" t="s">
        <v>45</v>
      </c>
      <c r="H61" s="148"/>
      <c r="I61" s="148"/>
      <c r="J61" s="150" t="s">
        <v>46</v>
      </c>
      <c r="K61" s="148"/>
      <c r="L61" s="122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</row>
    <row r="62" spans="1:31">
      <c r="B62" s="118"/>
      <c r="L62" s="118"/>
    </row>
    <row r="63" spans="1:31">
      <c r="B63" s="118"/>
      <c r="L63" s="118"/>
    </row>
    <row r="64" spans="1:31">
      <c r="B64" s="118"/>
      <c r="L64" s="118"/>
    </row>
    <row r="65" spans="1:31" s="83" customFormat="1" ht="12.75">
      <c r="A65" s="123"/>
      <c r="B65" s="76"/>
      <c r="C65" s="123"/>
      <c r="D65" s="145" t="s">
        <v>47</v>
      </c>
      <c r="E65" s="151"/>
      <c r="F65" s="151"/>
      <c r="G65" s="145" t="s">
        <v>48</v>
      </c>
      <c r="H65" s="151"/>
      <c r="I65" s="151"/>
      <c r="J65" s="151"/>
      <c r="K65" s="151"/>
      <c r="L65" s="122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</row>
    <row r="66" spans="1:31">
      <c r="B66" s="118"/>
      <c r="L66" s="118"/>
    </row>
    <row r="67" spans="1:31">
      <c r="B67" s="118"/>
      <c r="L67" s="118"/>
    </row>
    <row r="68" spans="1:31">
      <c r="B68" s="118"/>
      <c r="L68" s="118"/>
    </row>
    <row r="69" spans="1:31">
      <c r="B69" s="118"/>
      <c r="L69" s="118"/>
    </row>
    <row r="70" spans="1:31">
      <c r="B70" s="118"/>
      <c r="L70" s="118"/>
    </row>
    <row r="71" spans="1:31">
      <c r="B71" s="118"/>
      <c r="L71" s="118"/>
    </row>
    <row r="72" spans="1:31">
      <c r="B72" s="118"/>
      <c r="L72" s="118"/>
    </row>
    <row r="73" spans="1:31">
      <c r="B73" s="118"/>
      <c r="L73" s="118"/>
    </row>
    <row r="74" spans="1:31">
      <c r="B74" s="118"/>
      <c r="L74" s="118"/>
    </row>
    <row r="75" spans="1:31">
      <c r="B75" s="118"/>
      <c r="L75" s="118"/>
    </row>
    <row r="76" spans="1:31" s="83" customFormat="1" ht="12.75">
      <c r="A76" s="123"/>
      <c r="B76" s="76"/>
      <c r="C76" s="123"/>
      <c r="D76" s="147" t="s">
        <v>45</v>
      </c>
      <c r="E76" s="148"/>
      <c r="F76" s="149" t="s">
        <v>46</v>
      </c>
      <c r="G76" s="147" t="s">
        <v>45</v>
      </c>
      <c r="H76" s="148"/>
      <c r="I76" s="148"/>
      <c r="J76" s="150" t="s">
        <v>46</v>
      </c>
      <c r="K76" s="148"/>
      <c r="L76" s="122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</row>
    <row r="77" spans="1:31" s="83" customFormat="1" ht="14.45" customHeight="1">
      <c r="A77" s="123"/>
      <c r="B77" s="85"/>
      <c r="C77" s="86"/>
      <c r="D77" s="86"/>
      <c r="E77" s="86"/>
      <c r="F77" s="86"/>
      <c r="G77" s="86"/>
      <c r="H77" s="86"/>
      <c r="I77" s="86"/>
      <c r="J77" s="86"/>
      <c r="K77" s="86"/>
      <c r="L77" s="122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</row>
    <row r="81" spans="1:47" s="83" customFormat="1" ht="6.95" customHeight="1">
      <c r="A81" s="123"/>
      <c r="B81" s="152"/>
      <c r="C81" s="153"/>
      <c r="D81" s="153"/>
      <c r="E81" s="153"/>
      <c r="F81" s="153"/>
      <c r="G81" s="153"/>
      <c r="H81" s="153"/>
      <c r="I81" s="153"/>
      <c r="J81" s="153"/>
      <c r="K81" s="153"/>
      <c r="L81" s="122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3"/>
    </row>
    <row r="82" spans="1:47" s="83" customFormat="1" ht="24.95" customHeight="1">
      <c r="A82" s="123"/>
      <c r="B82" s="76"/>
      <c r="C82" s="119" t="s">
        <v>83</v>
      </c>
      <c r="D82" s="123"/>
      <c r="E82" s="123"/>
      <c r="F82" s="123"/>
      <c r="G82" s="123"/>
      <c r="H82" s="123"/>
      <c r="I82" s="123"/>
      <c r="J82" s="123"/>
      <c r="K82" s="123"/>
      <c r="L82" s="122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</row>
    <row r="83" spans="1:47" s="83" customFormat="1" ht="6.95" customHeight="1">
      <c r="A83" s="123"/>
      <c r="B83" s="76"/>
      <c r="C83" s="123"/>
      <c r="D83" s="123"/>
      <c r="E83" s="123"/>
      <c r="F83" s="123"/>
      <c r="G83" s="123"/>
      <c r="H83" s="123"/>
      <c r="I83" s="123"/>
      <c r="J83" s="123"/>
      <c r="K83" s="123"/>
      <c r="L83" s="122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</row>
    <row r="84" spans="1:47" s="83" customFormat="1" ht="12" customHeight="1">
      <c r="A84" s="123"/>
      <c r="B84" s="76"/>
      <c r="C84" s="121" t="s">
        <v>14</v>
      </c>
      <c r="D84" s="123"/>
      <c r="E84" s="123"/>
      <c r="F84" s="123"/>
      <c r="G84" s="123"/>
      <c r="H84" s="123"/>
      <c r="I84" s="123"/>
      <c r="J84" s="123"/>
      <c r="K84" s="123"/>
      <c r="L84" s="122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</row>
    <row r="85" spans="1:47" s="83" customFormat="1" ht="16.5" customHeight="1">
      <c r="A85" s="123"/>
      <c r="B85" s="76"/>
      <c r="C85" s="123"/>
      <c r="D85" s="123"/>
      <c r="E85" s="229" t="str">
        <f>E7</f>
        <v>Rekonstrukce povrchu na atletickém oválu v Domažlicích</v>
      </c>
      <c r="F85" s="230"/>
      <c r="G85" s="230"/>
      <c r="H85" s="230"/>
      <c r="I85" s="123"/>
      <c r="J85" s="123"/>
      <c r="K85" s="123"/>
      <c r="L85" s="122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</row>
    <row r="86" spans="1:47" s="83" customFormat="1" ht="12" customHeight="1">
      <c r="A86" s="123"/>
      <c r="B86" s="76"/>
      <c r="C86" s="121" t="s">
        <v>81</v>
      </c>
      <c r="D86" s="123"/>
      <c r="E86" s="123"/>
      <c r="F86" s="123"/>
      <c r="G86" s="123"/>
      <c r="H86" s="123"/>
      <c r="I86" s="123"/>
      <c r="J86" s="123"/>
      <c r="K86" s="123"/>
      <c r="L86" s="122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D86" s="123"/>
      <c r="AE86" s="123"/>
    </row>
    <row r="87" spans="1:47" s="83" customFormat="1" ht="16.5" customHeight="1">
      <c r="A87" s="123"/>
      <c r="B87" s="76"/>
      <c r="C87" s="123"/>
      <c r="D87" s="123"/>
      <c r="E87" s="227" t="str">
        <f>E9</f>
        <v>1 - EPDM povrch</v>
      </c>
      <c r="F87" s="228"/>
      <c r="G87" s="228"/>
      <c r="H87" s="228"/>
      <c r="I87" s="123"/>
      <c r="J87" s="123"/>
      <c r="K87" s="123"/>
      <c r="L87" s="122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</row>
    <row r="88" spans="1:47" s="83" customFormat="1" ht="6.95" customHeight="1">
      <c r="A88" s="123"/>
      <c r="B88" s="76"/>
      <c r="C88" s="123"/>
      <c r="D88" s="123"/>
      <c r="E88" s="123"/>
      <c r="F88" s="123"/>
      <c r="G88" s="123"/>
      <c r="H88" s="123"/>
      <c r="I88" s="123"/>
      <c r="J88" s="123"/>
      <c r="K88" s="123"/>
      <c r="L88" s="122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</row>
    <row r="89" spans="1:47" s="83" customFormat="1" ht="12" customHeight="1">
      <c r="A89" s="123"/>
      <c r="B89" s="76"/>
      <c r="C89" s="121" t="s">
        <v>18</v>
      </c>
      <c r="D89" s="123"/>
      <c r="E89" s="123"/>
      <c r="F89" s="126" t="str">
        <f>F12</f>
        <v>Domažlice - Stadion Střelnice</v>
      </c>
      <c r="G89" s="123"/>
      <c r="H89" s="123"/>
      <c r="I89" s="121" t="s">
        <v>19</v>
      </c>
      <c r="J89" s="125" t="str">
        <f>IF(J12="","",J12)</f>
        <v>21. 10. 2024</v>
      </c>
      <c r="K89" s="123"/>
      <c r="L89" s="122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</row>
    <row r="90" spans="1:47" s="83" customFormat="1" ht="6.95" customHeight="1">
      <c r="A90" s="123"/>
      <c r="B90" s="76"/>
      <c r="C90" s="123"/>
      <c r="D90" s="123"/>
      <c r="E90" s="123"/>
      <c r="F90" s="123"/>
      <c r="G90" s="123"/>
      <c r="H90" s="123"/>
      <c r="I90" s="123"/>
      <c r="J90" s="123"/>
      <c r="K90" s="123"/>
      <c r="L90" s="122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</row>
    <row r="91" spans="1:47" s="83" customFormat="1" ht="15.2" customHeight="1">
      <c r="A91" s="123"/>
      <c r="B91" s="76"/>
      <c r="C91" s="121" t="s">
        <v>21</v>
      </c>
      <c r="D91" s="123"/>
      <c r="E91" s="123"/>
      <c r="F91" s="126" t="s">
        <v>150</v>
      </c>
      <c r="G91" s="123"/>
      <c r="H91" s="123"/>
      <c r="I91" s="121" t="s">
        <v>26</v>
      </c>
      <c r="J91" s="154" t="str">
        <f>E21</f>
        <v xml:space="preserve"> </v>
      </c>
      <c r="K91" s="123"/>
      <c r="L91" s="122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</row>
    <row r="92" spans="1:47" s="83" customFormat="1" ht="15.2" customHeight="1">
      <c r="A92" s="123"/>
      <c r="B92" s="76"/>
      <c r="C92" s="121" t="s">
        <v>25</v>
      </c>
      <c r="D92" s="123"/>
      <c r="E92" s="123"/>
      <c r="F92" s="189" t="s">
        <v>153</v>
      </c>
      <c r="G92" s="123"/>
      <c r="H92" s="123"/>
      <c r="I92" s="121" t="s">
        <v>28</v>
      </c>
      <c r="J92" s="126"/>
      <c r="K92" s="123"/>
      <c r="L92" s="122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</row>
    <row r="93" spans="1:47" s="83" customFormat="1" ht="10.35" customHeight="1">
      <c r="A93" s="123"/>
      <c r="B93" s="76"/>
      <c r="C93" s="123"/>
      <c r="D93" s="123"/>
      <c r="E93" s="123"/>
      <c r="F93" s="123"/>
      <c r="G93" s="123"/>
      <c r="H93" s="123"/>
      <c r="I93" s="123"/>
      <c r="J93" s="123"/>
      <c r="K93" s="123"/>
      <c r="L93" s="122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</row>
    <row r="94" spans="1:47" s="83" customFormat="1" ht="29.25" customHeight="1">
      <c r="A94" s="123"/>
      <c r="B94" s="76"/>
      <c r="C94" s="155" t="s">
        <v>84</v>
      </c>
      <c r="D94" s="138"/>
      <c r="E94" s="138"/>
      <c r="F94" s="138"/>
      <c r="G94" s="138"/>
      <c r="H94" s="138"/>
      <c r="I94" s="138"/>
      <c r="J94" s="156" t="s">
        <v>85</v>
      </c>
      <c r="K94" s="138"/>
      <c r="L94" s="122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3"/>
    </row>
    <row r="95" spans="1:47" s="83" customFormat="1" ht="10.35" customHeight="1">
      <c r="A95" s="123"/>
      <c r="B95" s="76"/>
      <c r="C95" s="123"/>
      <c r="D95" s="123"/>
      <c r="E95" s="123"/>
      <c r="F95" s="123"/>
      <c r="G95" s="123"/>
      <c r="H95" s="123"/>
      <c r="I95" s="123"/>
      <c r="J95" s="123"/>
      <c r="K95" s="123"/>
      <c r="L95" s="122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</row>
    <row r="96" spans="1:47" s="83" customFormat="1" ht="22.9" customHeight="1">
      <c r="A96" s="123"/>
      <c r="B96" s="76"/>
      <c r="C96" s="157" t="s">
        <v>86</v>
      </c>
      <c r="D96" s="123"/>
      <c r="E96" s="123"/>
      <c r="F96" s="123"/>
      <c r="G96" s="123"/>
      <c r="H96" s="123"/>
      <c r="I96" s="123"/>
      <c r="J96" s="133">
        <f>J121</f>
        <v>0</v>
      </c>
      <c r="K96" s="123"/>
      <c r="L96" s="122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U96" s="84" t="s">
        <v>87</v>
      </c>
    </row>
    <row r="97" spans="1:31" s="158" customFormat="1" ht="24.95" customHeight="1">
      <c r="B97" s="159"/>
      <c r="D97" s="160" t="s">
        <v>88</v>
      </c>
      <c r="E97" s="161"/>
      <c r="F97" s="161"/>
      <c r="G97" s="161"/>
      <c r="H97" s="161"/>
      <c r="I97" s="161"/>
      <c r="J97" s="162">
        <f>J122</f>
        <v>0</v>
      </c>
      <c r="L97" s="159"/>
    </row>
    <row r="98" spans="1:31" s="158" customFormat="1" ht="24.95" customHeight="1">
      <c r="B98" s="159"/>
      <c r="D98" s="160" t="s">
        <v>89</v>
      </c>
      <c r="E98" s="161"/>
      <c r="F98" s="161"/>
      <c r="G98" s="161"/>
      <c r="H98" s="161"/>
      <c r="I98" s="161"/>
      <c r="J98" s="162">
        <f>J127</f>
        <v>0</v>
      </c>
      <c r="L98" s="159"/>
    </row>
    <row r="99" spans="1:31" s="158" customFormat="1" ht="24.95" customHeight="1">
      <c r="B99" s="159"/>
      <c r="D99" s="160" t="s">
        <v>90</v>
      </c>
      <c r="E99" s="161"/>
      <c r="F99" s="161"/>
      <c r="G99" s="161"/>
      <c r="H99" s="161"/>
      <c r="I99" s="161"/>
      <c r="J99" s="162">
        <f>J138</f>
        <v>0</v>
      </c>
      <c r="L99" s="159"/>
    </row>
    <row r="100" spans="1:31" s="158" customFormat="1" ht="24.95" customHeight="1">
      <c r="B100" s="159"/>
      <c r="D100" s="160" t="s">
        <v>91</v>
      </c>
      <c r="E100" s="161"/>
      <c r="F100" s="161"/>
      <c r="G100" s="161"/>
      <c r="H100" s="161"/>
      <c r="I100" s="161"/>
      <c r="J100" s="162">
        <f>J139</f>
        <v>0</v>
      </c>
      <c r="L100" s="159"/>
    </row>
    <row r="101" spans="1:31" s="163" customFormat="1" ht="19.899999999999999" customHeight="1">
      <c r="B101" s="164"/>
      <c r="D101" s="165" t="s">
        <v>92</v>
      </c>
      <c r="E101" s="166"/>
      <c r="F101" s="166"/>
      <c r="G101" s="166"/>
      <c r="H101" s="166"/>
      <c r="I101" s="166"/>
      <c r="J101" s="167">
        <f>J140</f>
        <v>0</v>
      </c>
      <c r="L101" s="164"/>
    </row>
    <row r="102" spans="1:31" s="83" customFormat="1" ht="21.75" customHeight="1">
      <c r="A102" s="123"/>
      <c r="B102" s="76"/>
      <c r="C102" s="123"/>
      <c r="D102" s="123"/>
      <c r="E102" s="123"/>
      <c r="F102" s="123"/>
      <c r="G102" s="123"/>
      <c r="H102" s="123"/>
      <c r="I102" s="123"/>
      <c r="J102" s="123"/>
      <c r="K102" s="123"/>
      <c r="L102" s="122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23"/>
      <c r="AE102" s="123"/>
    </row>
    <row r="103" spans="1:31" s="83" customFormat="1" ht="6.95" customHeight="1">
      <c r="A103" s="123"/>
      <c r="B103" s="85"/>
      <c r="C103" s="86"/>
      <c r="D103" s="86"/>
      <c r="E103" s="86"/>
      <c r="F103" s="86"/>
      <c r="G103" s="86"/>
      <c r="H103" s="86"/>
      <c r="I103" s="86"/>
      <c r="J103" s="86"/>
      <c r="K103" s="86"/>
      <c r="L103" s="122"/>
      <c r="S103" s="123"/>
      <c r="T103" s="123"/>
      <c r="U103" s="123"/>
      <c r="V103" s="123"/>
      <c r="W103" s="123"/>
      <c r="X103" s="123"/>
      <c r="Y103" s="123"/>
      <c r="Z103" s="123"/>
      <c r="AA103" s="123"/>
      <c r="AB103" s="123"/>
      <c r="AC103" s="123"/>
      <c r="AD103" s="123"/>
      <c r="AE103" s="123"/>
    </row>
    <row r="107" spans="1:31" s="83" customFormat="1" ht="6.95" customHeight="1">
      <c r="A107" s="123"/>
      <c r="B107" s="152"/>
      <c r="C107" s="153"/>
      <c r="D107" s="153"/>
      <c r="E107" s="153"/>
      <c r="F107" s="153"/>
      <c r="G107" s="153"/>
      <c r="H107" s="153"/>
      <c r="I107" s="153"/>
      <c r="J107" s="153"/>
      <c r="K107" s="153"/>
      <c r="L107" s="122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</row>
    <row r="108" spans="1:31" s="83" customFormat="1" ht="24.95" customHeight="1">
      <c r="A108" s="123"/>
      <c r="B108" s="76"/>
      <c r="C108" s="119" t="s">
        <v>93</v>
      </c>
      <c r="D108" s="123"/>
      <c r="E108" s="123"/>
      <c r="F108" s="123"/>
      <c r="G108" s="123"/>
      <c r="H108" s="123"/>
      <c r="I108" s="123"/>
      <c r="J108" s="123"/>
      <c r="K108" s="123"/>
      <c r="L108" s="122"/>
      <c r="S108" s="123"/>
      <c r="T108" s="123"/>
      <c r="U108" s="123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23"/>
    </row>
    <row r="109" spans="1:31" s="83" customFormat="1" ht="6.95" customHeight="1">
      <c r="A109" s="123"/>
      <c r="B109" s="76"/>
      <c r="C109" s="123"/>
      <c r="D109" s="123"/>
      <c r="E109" s="123"/>
      <c r="F109" s="123"/>
      <c r="G109" s="123"/>
      <c r="H109" s="123"/>
      <c r="I109" s="123"/>
      <c r="J109" s="123"/>
      <c r="K109" s="123"/>
      <c r="L109" s="122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23"/>
    </row>
    <row r="110" spans="1:31" s="83" customFormat="1" ht="12" customHeight="1">
      <c r="A110" s="123"/>
      <c r="B110" s="76"/>
      <c r="C110" s="121" t="s">
        <v>14</v>
      </c>
      <c r="D110" s="123"/>
      <c r="E110" s="123"/>
      <c r="F110" s="123"/>
      <c r="G110" s="123"/>
      <c r="H110" s="123"/>
      <c r="I110" s="123"/>
      <c r="J110" s="123"/>
      <c r="K110" s="123"/>
      <c r="L110" s="122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3"/>
      <c r="AD110" s="123"/>
      <c r="AE110" s="123"/>
    </row>
    <row r="111" spans="1:31" s="83" customFormat="1" ht="16.5" customHeight="1">
      <c r="A111" s="123"/>
      <c r="B111" s="76"/>
      <c r="C111" s="123"/>
      <c r="D111" s="123"/>
      <c r="E111" s="229" t="str">
        <f>E7</f>
        <v>Rekonstrukce povrchu na atletickém oválu v Domažlicích</v>
      </c>
      <c r="F111" s="230"/>
      <c r="G111" s="230"/>
      <c r="H111" s="230"/>
      <c r="I111" s="123"/>
      <c r="J111" s="123"/>
      <c r="K111" s="123"/>
      <c r="L111" s="122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3"/>
    </row>
    <row r="112" spans="1:31" s="83" customFormat="1" ht="12" customHeight="1">
      <c r="A112" s="123"/>
      <c r="B112" s="76"/>
      <c r="C112" s="121" t="s">
        <v>81</v>
      </c>
      <c r="D112" s="123"/>
      <c r="E112" s="123"/>
      <c r="F112" s="123"/>
      <c r="G112" s="123"/>
      <c r="H112" s="123"/>
      <c r="I112" s="123"/>
      <c r="J112" s="123"/>
      <c r="K112" s="123"/>
      <c r="L112" s="122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23"/>
    </row>
    <row r="113" spans="1:65" s="83" customFormat="1" ht="16.5" customHeight="1">
      <c r="A113" s="123"/>
      <c r="B113" s="76"/>
      <c r="C113" s="123"/>
      <c r="D113" s="123"/>
      <c r="E113" s="227" t="str">
        <f>E9</f>
        <v>1 - EPDM povrch</v>
      </c>
      <c r="F113" s="228"/>
      <c r="G113" s="228"/>
      <c r="H113" s="228"/>
      <c r="I113" s="123"/>
      <c r="J113" s="123"/>
      <c r="K113" s="123"/>
      <c r="L113" s="122"/>
      <c r="S113" s="123"/>
      <c r="T113" s="123"/>
      <c r="U113" s="123"/>
      <c r="V113" s="123"/>
      <c r="W113" s="123"/>
      <c r="X113" s="123"/>
      <c r="Y113" s="123"/>
      <c r="Z113" s="123"/>
      <c r="AA113" s="123"/>
      <c r="AB113" s="123"/>
      <c r="AC113" s="123"/>
      <c r="AD113" s="123"/>
      <c r="AE113" s="123"/>
    </row>
    <row r="114" spans="1:65" s="83" customFormat="1" ht="6.95" customHeight="1">
      <c r="A114" s="123"/>
      <c r="B114" s="76"/>
      <c r="C114" s="123"/>
      <c r="D114" s="123"/>
      <c r="E114" s="123"/>
      <c r="F114" s="123"/>
      <c r="G114" s="123"/>
      <c r="H114" s="123"/>
      <c r="I114" s="123"/>
      <c r="J114" s="123"/>
      <c r="K114" s="123"/>
      <c r="L114" s="122"/>
      <c r="S114" s="123"/>
      <c r="T114" s="123"/>
      <c r="U114" s="123"/>
      <c r="V114" s="123"/>
      <c r="W114" s="123"/>
      <c r="X114" s="123"/>
      <c r="Y114" s="123"/>
      <c r="Z114" s="123"/>
      <c r="AA114" s="123"/>
      <c r="AB114" s="123"/>
      <c r="AC114" s="123"/>
      <c r="AD114" s="123"/>
      <c r="AE114" s="123"/>
    </row>
    <row r="115" spans="1:65" s="83" customFormat="1" ht="12" customHeight="1">
      <c r="A115" s="123"/>
      <c r="B115" s="76"/>
      <c r="C115" s="121" t="s">
        <v>18</v>
      </c>
      <c r="D115" s="123"/>
      <c r="E115" s="123"/>
      <c r="F115" s="126" t="str">
        <f>F12</f>
        <v>Domažlice - Stadion Střelnice</v>
      </c>
      <c r="G115" s="123"/>
      <c r="H115" s="123"/>
      <c r="I115" s="121" t="s">
        <v>19</v>
      </c>
      <c r="J115" s="125" t="str">
        <f>IF(J12="","",J12)</f>
        <v>21. 10. 2024</v>
      </c>
      <c r="K115" s="123"/>
      <c r="L115" s="122"/>
      <c r="S115" s="123"/>
      <c r="T115" s="123"/>
      <c r="U115" s="123"/>
      <c r="V115" s="123"/>
      <c r="W115" s="123"/>
      <c r="X115" s="123"/>
      <c r="Y115" s="123"/>
      <c r="Z115" s="123"/>
      <c r="AA115" s="123"/>
      <c r="AB115" s="123"/>
      <c r="AC115" s="123"/>
      <c r="AD115" s="123"/>
      <c r="AE115" s="123"/>
    </row>
    <row r="116" spans="1:65" s="83" customFormat="1" ht="6.95" customHeight="1">
      <c r="A116" s="123"/>
      <c r="B116" s="76"/>
      <c r="C116" s="123"/>
      <c r="D116" s="123"/>
      <c r="E116" s="123"/>
      <c r="F116" s="123"/>
      <c r="G116" s="123"/>
      <c r="H116" s="123"/>
      <c r="I116" s="123"/>
      <c r="J116" s="123"/>
      <c r="K116" s="123"/>
      <c r="L116" s="122"/>
      <c r="S116" s="123"/>
      <c r="T116" s="123"/>
      <c r="U116" s="123"/>
      <c r="V116" s="123"/>
      <c r="W116" s="123"/>
      <c r="X116" s="123"/>
      <c r="Y116" s="123"/>
      <c r="Z116" s="123"/>
      <c r="AA116" s="123"/>
      <c r="AB116" s="123"/>
      <c r="AC116" s="123"/>
      <c r="AD116" s="123"/>
      <c r="AE116" s="123"/>
    </row>
    <row r="117" spans="1:65" s="83" customFormat="1" ht="15.2" customHeight="1">
      <c r="A117" s="123"/>
      <c r="B117" s="76"/>
      <c r="C117" s="121" t="s">
        <v>21</v>
      </c>
      <c r="D117" s="123"/>
      <c r="E117" s="123"/>
      <c r="F117" s="126" t="s">
        <v>150</v>
      </c>
      <c r="G117" s="123"/>
      <c r="H117" s="123"/>
      <c r="I117" s="121" t="s">
        <v>26</v>
      </c>
      <c r="J117" s="154" t="str">
        <f>E21</f>
        <v xml:space="preserve"> </v>
      </c>
      <c r="K117" s="123"/>
      <c r="L117" s="122"/>
      <c r="S117" s="123"/>
      <c r="T117" s="123"/>
      <c r="U117" s="123"/>
      <c r="V117" s="123"/>
      <c r="W117" s="123"/>
      <c r="X117" s="123"/>
      <c r="Y117" s="123"/>
      <c r="Z117" s="123"/>
      <c r="AA117" s="123"/>
      <c r="AB117" s="123"/>
      <c r="AC117" s="123"/>
      <c r="AD117" s="123"/>
      <c r="AE117" s="123"/>
    </row>
    <row r="118" spans="1:65" s="83" customFormat="1" ht="15.2" customHeight="1">
      <c r="A118" s="123"/>
      <c r="B118" s="76"/>
      <c r="C118" s="121" t="s">
        <v>25</v>
      </c>
      <c r="D118" s="123"/>
      <c r="E118" s="123"/>
      <c r="F118" s="189" t="s">
        <v>153</v>
      </c>
      <c r="G118" s="123"/>
      <c r="H118" s="123"/>
      <c r="I118" s="121" t="s">
        <v>28</v>
      </c>
      <c r="J118" s="126"/>
      <c r="K118" s="123"/>
      <c r="L118" s="122"/>
      <c r="S118" s="123"/>
      <c r="T118" s="123"/>
      <c r="U118" s="123"/>
      <c r="V118" s="123"/>
      <c r="W118" s="123"/>
      <c r="X118" s="123"/>
      <c r="Y118" s="123"/>
      <c r="Z118" s="123"/>
      <c r="AA118" s="123"/>
      <c r="AB118" s="123"/>
      <c r="AC118" s="123"/>
      <c r="AD118" s="123"/>
      <c r="AE118" s="123"/>
    </row>
    <row r="119" spans="1:65" s="83" customFormat="1" ht="10.35" customHeight="1">
      <c r="A119" s="123"/>
      <c r="B119" s="76"/>
      <c r="C119" s="123"/>
      <c r="D119" s="123"/>
      <c r="E119" s="123"/>
      <c r="F119" s="123"/>
      <c r="G119" s="123"/>
      <c r="H119" s="123"/>
      <c r="I119" s="123"/>
      <c r="J119" s="123"/>
      <c r="K119" s="123"/>
      <c r="L119" s="122"/>
      <c r="S119" s="123"/>
      <c r="T119" s="123"/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3"/>
    </row>
    <row r="120" spans="1:65" s="177" customFormat="1" ht="29.25" customHeight="1">
      <c r="A120" s="168"/>
      <c r="B120" s="169"/>
      <c r="C120" s="170" t="s">
        <v>94</v>
      </c>
      <c r="D120" s="171" t="s">
        <v>55</v>
      </c>
      <c r="E120" s="171" t="s">
        <v>51</v>
      </c>
      <c r="F120" s="171" t="s">
        <v>52</v>
      </c>
      <c r="G120" s="171" t="s">
        <v>95</v>
      </c>
      <c r="H120" s="171" t="s">
        <v>96</v>
      </c>
      <c r="I120" s="171" t="s">
        <v>97</v>
      </c>
      <c r="J120" s="171" t="s">
        <v>85</v>
      </c>
      <c r="K120" s="172" t="s">
        <v>98</v>
      </c>
      <c r="L120" s="173"/>
      <c r="M120" s="174" t="s">
        <v>1</v>
      </c>
      <c r="N120" s="175" t="s">
        <v>34</v>
      </c>
      <c r="O120" s="175" t="s">
        <v>99</v>
      </c>
      <c r="P120" s="175" t="s">
        <v>100</v>
      </c>
      <c r="Q120" s="175" t="s">
        <v>101</v>
      </c>
      <c r="R120" s="175" t="s">
        <v>102</v>
      </c>
      <c r="S120" s="175" t="s">
        <v>103</v>
      </c>
      <c r="T120" s="176" t="s">
        <v>104</v>
      </c>
      <c r="U120" s="168"/>
      <c r="V120" s="168"/>
      <c r="W120" s="168"/>
      <c r="X120" s="168"/>
      <c r="Y120" s="168"/>
      <c r="Z120" s="168"/>
      <c r="AA120" s="168"/>
      <c r="AB120" s="168"/>
      <c r="AC120" s="168"/>
      <c r="AD120" s="168"/>
      <c r="AE120" s="168"/>
    </row>
    <row r="121" spans="1:65" s="83" customFormat="1" ht="22.9" customHeight="1">
      <c r="A121" s="123"/>
      <c r="B121" s="76"/>
      <c r="C121" s="178" t="s">
        <v>105</v>
      </c>
      <c r="D121" s="123"/>
      <c r="E121" s="123"/>
      <c r="F121" s="123"/>
      <c r="G121" s="123"/>
      <c r="H121" s="123"/>
      <c r="I121" s="123"/>
      <c r="J121" s="179">
        <f>BK121</f>
        <v>0</v>
      </c>
      <c r="K121" s="123"/>
      <c r="L121" s="76"/>
      <c r="M121" s="180"/>
      <c r="N121" s="181"/>
      <c r="O121" s="131"/>
      <c r="P121" s="182">
        <f>P122+P127+P138+P139</f>
        <v>0</v>
      </c>
      <c r="Q121" s="131"/>
      <c r="R121" s="182">
        <f>R122+R127+R138+R139</f>
        <v>8.0310000000000006E-2</v>
      </c>
      <c r="S121" s="131"/>
      <c r="T121" s="183">
        <f>T122+T127+T138+T139</f>
        <v>156.93</v>
      </c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3"/>
      <c r="AT121" s="84" t="s">
        <v>69</v>
      </c>
      <c r="AU121" s="84" t="s">
        <v>87</v>
      </c>
      <c r="BK121" s="184">
        <f>BK122+BK127+BK138+BK139</f>
        <v>0</v>
      </c>
    </row>
    <row r="122" spans="1:65" s="102" customFormat="1" ht="25.9" customHeight="1">
      <c r="B122" s="103"/>
      <c r="D122" s="104" t="s">
        <v>69</v>
      </c>
      <c r="E122" s="105" t="s">
        <v>75</v>
      </c>
      <c r="F122" s="105" t="s">
        <v>106</v>
      </c>
      <c r="J122" s="106">
        <f>BK122</f>
        <v>0</v>
      </c>
      <c r="L122" s="103"/>
      <c r="M122" s="107"/>
      <c r="N122" s="108"/>
      <c r="O122" s="108"/>
      <c r="P122" s="109">
        <f>SUM(P123:P126)</f>
        <v>0</v>
      </c>
      <c r="Q122" s="108"/>
      <c r="R122" s="109">
        <f>SUM(R123:R126)</f>
        <v>0</v>
      </c>
      <c r="S122" s="108"/>
      <c r="T122" s="110">
        <f>SUM(T123:T126)</f>
        <v>156.93</v>
      </c>
      <c r="AR122" s="104" t="s">
        <v>75</v>
      </c>
      <c r="AT122" s="111" t="s">
        <v>69</v>
      </c>
      <c r="AU122" s="111" t="s">
        <v>70</v>
      </c>
      <c r="AY122" s="104" t="s">
        <v>107</v>
      </c>
      <c r="BK122" s="112">
        <f>SUM(BK123:BK126)</f>
        <v>0</v>
      </c>
    </row>
    <row r="123" spans="1:65" s="83" customFormat="1" ht="24.2" customHeight="1">
      <c r="A123" s="123"/>
      <c r="B123" s="76"/>
      <c r="C123" s="94" t="s">
        <v>75</v>
      </c>
      <c r="D123" s="94" t="s">
        <v>108</v>
      </c>
      <c r="E123" s="95" t="s">
        <v>109</v>
      </c>
      <c r="F123" s="87" t="s">
        <v>110</v>
      </c>
      <c r="G123" s="96" t="s">
        <v>111</v>
      </c>
      <c r="H123" s="97">
        <v>5231</v>
      </c>
      <c r="I123" s="185"/>
      <c r="J123" s="75">
        <f>ROUND(I123*H123,2)</f>
        <v>0</v>
      </c>
      <c r="K123" s="87" t="s">
        <v>1</v>
      </c>
      <c r="L123" s="76"/>
      <c r="M123" s="88" t="s">
        <v>1</v>
      </c>
      <c r="N123" s="89" t="s">
        <v>35</v>
      </c>
      <c r="O123" s="90">
        <v>0</v>
      </c>
      <c r="P123" s="90">
        <f>O123*H123</f>
        <v>0</v>
      </c>
      <c r="Q123" s="90">
        <v>0</v>
      </c>
      <c r="R123" s="90">
        <f>Q123*H123</f>
        <v>0</v>
      </c>
      <c r="S123" s="90">
        <v>0.03</v>
      </c>
      <c r="T123" s="91">
        <f>S123*H123</f>
        <v>156.93</v>
      </c>
      <c r="U123" s="123"/>
      <c r="V123" s="123"/>
      <c r="W123" s="123"/>
      <c r="X123" s="123"/>
      <c r="Y123" s="123"/>
      <c r="Z123" s="123"/>
      <c r="AA123" s="123"/>
      <c r="AB123" s="123"/>
      <c r="AC123" s="123"/>
      <c r="AD123" s="123"/>
      <c r="AE123" s="123"/>
      <c r="AR123" s="92" t="s">
        <v>112</v>
      </c>
      <c r="AT123" s="92" t="s">
        <v>108</v>
      </c>
      <c r="AU123" s="92" t="s">
        <v>75</v>
      </c>
      <c r="AY123" s="84" t="s">
        <v>107</v>
      </c>
      <c r="BE123" s="93">
        <f>IF(N123="základní",J123,0)</f>
        <v>0</v>
      </c>
      <c r="BF123" s="93">
        <f>IF(N123="snížená",J123,0)</f>
        <v>0</v>
      </c>
      <c r="BG123" s="93">
        <f>IF(N123="zákl. přenesená",J123,0)</f>
        <v>0</v>
      </c>
      <c r="BH123" s="93">
        <f>IF(N123="sníž. přenesená",J123,0)</f>
        <v>0</v>
      </c>
      <c r="BI123" s="93">
        <f>IF(N123="nulová",J123,0)</f>
        <v>0</v>
      </c>
      <c r="BJ123" s="84" t="s">
        <v>75</v>
      </c>
      <c r="BK123" s="93">
        <f>ROUND(I123*H123,2)</f>
        <v>0</v>
      </c>
      <c r="BL123" s="84" t="s">
        <v>112</v>
      </c>
      <c r="BM123" s="92" t="s">
        <v>113</v>
      </c>
    </row>
    <row r="124" spans="1:65" s="83" customFormat="1" ht="19.5">
      <c r="A124" s="123"/>
      <c r="B124" s="76"/>
      <c r="C124" s="123"/>
      <c r="D124" s="77" t="s">
        <v>114</v>
      </c>
      <c r="E124" s="123"/>
      <c r="F124" s="78" t="s">
        <v>110</v>
      </c>
      <c r="G124" s="123"/>
      <c r="H124" s="123"/>
      <c r="I124" s="123"/>
      <c r="J124" s="123"/>
      <c r="K124" s="123"/>
      <c r="L124" s="76"/>
      <c r="M124" s="98"/>
      <c r="N124" s="99"/>
      <c r="O124" s="100"/>
      <c r="P124" s="100"/>
      <c r="Q124" s="100"/>
      <c r="R124" s="100"/>
      <c r="S124" s="100"/>
      <c r="T124" s="101"/>
      <c r="U124" s="123"/>
      <c r="V124" s="123"/>
      <c r="W124" s="123"/>
      <c r="X124" s="123"/>
      <c r="Y124" s="123"/>
      <c r="Z124" s="123"/>
      <c r="AA124" s="123"/>
      <c r="AB124" s="123"/>
      <c r="AC124" s="123"/>
      <c r="AD124" s="123"/>
      <c r="AE124" s="123"/>
      <c r="AT124" s="84" t="s">
        <v>114</v>
      </c>
      <c r="AU124" s="84" t="s">
        <v>75</v>
      </c>
    </row>
    <row r="125" spans="1:65" s="83" customFormat="1" ht="37.9" customHeight="1">
      <c r="A125" s="123"/>
      <c r="B125" s="76"/>
      <c r="C125" s="94" t="s">
        <v>79</v>
      </c>
      <c r="D125" s="94" t="s">
        <v>108</v>
      </c>
      <c r="E125" s="95" t="s">
        <v>115</v>
      </c>
      <c r="F125" s="87" t="s">
        <v>116</v>
      </c>
      <c r="G125" s="96" t="s">
        <v>111</v>
      </c>
      <c r="H125" s="97">
        <v>5231</v>
      </c>
      <c r="I125" s="185"/>
      <c r="J125" s="75">
        <f>ROUND(I125*H125,2)</f>
        <v>0</v>
      </c>
      <c r="K125" s="87" t="s">
        <v>1</v>
      </c>
      <c r="L125" s="76"/>
      <c r="M125" s="88" t="s">
        <v>1</v>
      </c>
      <c r="N125" s="89" t="s">
        <v>35</v>
      </c>
      <c r="O125" s="90">
        <v>0</v>
      </c>
      <c r="P125" s="90">
        <f>O125*H125</f>
        <v>0</v>
      </c>
      <c r="Q125" s="90">
        <v>0</v>
      </c>
      <c r="R125" s="90">
        <f>Q125*H125</f>
        <v>0</v>
      </c>
      <c r="S125" s="90">
        <v>0</v>
      </c>
      <c r="T125" s="91">
        <f>S125*H125</f>
        <v>0</v>
      </c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  <c r="AR125" s="92" t="s">
        <v>112</v>
      </c>
      <c r="AT125" s="92" t="s">
        <v>108</v>
      </c>
      <c r="AU125" s="92" t="s">
        <v>75</v>
      </c>
      <c r="AY125" s="84" t="s">
        <v>107</v>
      </c>
      <c r="BE125" s="93">
        <f>IF(N125="základní",J125,0)</f>
        <v>0</v>
      </c>
      <c r="BF125" s="93">
        <f>IF(N125="snížená",J125,0)</f>
        <v>0</v>
      </c>
      <c r="BG125" s="93">
        <f>IF(N125="zákl. přenesená",J125,0)</f>
        <v>0</v>
      </c>
      <c r="BH125" s="93">
        <f>IF(N125="sníž. přenesená",J125,0)</f>
        <v>0</v>
      </c>
      <c r="BI125" s="93">
        <f>IF(N125="nulová",J125,0)</f>
        <v>0</v>
      </c>
      <c r="BJ125" s="84" t="s">
        <v>75</v>
      </c>
      <c r="BK125" s="93">
        <f>ROUND(I125*H125,2)</f>
        <v>0</v>
      </c>
      <c r="BL125" s="84" t="s">
        <v>112</v>
      </c>
      <c r="BM125" s="92" t="s">
        <v>117</v>
      </c>
    </row>
    <row r="126" spans="1:65" s="83" customFormat="1" ht="19.5">
      <c r="A126" s="123"/>
      <c r="B126" s="76"/>
      <c r="C126" s="123"/>
      <c r="D126" s="77" t="s">
        <v>114</v>
      </c>
      <c r="E126" s="123"/>
      <c r="F126" s="78" t="s">
        <v>116</v>
      </c>
      <c r="G126" s="123"/>
      <c r="H126" s="123"/>
      <c r="I126" s="123"/>
      <c r="J126" s="123"/>
      <c r="K126" s="123"/>
      <c r="L126" s="76"/>
      <c r="M126" s="98"/>
      <c r="N126" s="99"/>
      <c r="O126" s="100"/>
      <c r="P126" s="100"/>
      <c r="Q126" s="100"/>
      <c r="R126" s="100"/>
      <c r="S126" s="100"/>
      <c r="T126" s="101"/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  <c r="AT126" s="84" t="s">
        <v>114</v>
      </c>
      <c r="AU126" s="84" t="s">
        <v>75</v>
      </c>
    </row>
    <row r="127" spans="1:65" s="102" customFormat="1" ht="25.9" customHeight="1">
      <c r="B127" s="103"/>
      <c r="D127" s="104" t="s">
        <v>69</v>
      </c>
      <c r="E127" s="105" t="s">
        <v>118</v>
      </c>
      <c r="F127" s="105" t="s">
        <v>119</v>
      </c>
      <c r="J127" s="106">
        <f>BK127</f>
        <v>0</v>
      </c>
      <c r="L127" s="103"/>
      <c r="M127" s="107"/>
      <c r="N127" s="108"/>
      <c r="O127" s="108"/>
      <c r="P127" s="109">
        <f>SUM(P128:P137)</f>
        <v>0</v>
      </c>
      <c r="Q127" s="108"/>
      <c r="R127" s="109">
        <f>SUM(R128:R137)</f>
        <v>8.0310000000000006E-2</v>
      </c>
      <c r="S127" s="108"/>
      <c r="T127" s="110">
        <f>SUM(T128:T137)</f>
        <v>0</v>
      </c>
      <c r="AR127" s="104" t="s">
        <v>75</v>
      </c>
      <c r="AT127" s="111" t="s">
        <v>69</v>
      </c>
      <c r="AU127" s="111" t="s">
        <v>70</v>
      </c>
      <c r="AY127" s="104" t="s">
        <v>107</v>
      </c>
      <c r="BK127" s="112">
        <f>SUM(BK128:BK137)</f>
        <v>0</v>
      </c>
    </row>
    <row r="128" spans="1:65" s="83" customFormat="1" ht="16.5" customHeight="1">
      <c r="A128" s="123"/>
      <c r="B128" s="76"/>
      <c r="C128" s="94" t="s">
        <v>120</v>
      </c>
      <c r="D128" s="94" t="s">
        <v>108</v>
      </c>
      <c r="E128" s="95" t="s">
        <v>121</v>
      </c>
      <c r="F128" s="87" t="s">
        <v>122</v>
      </c>
      <c r="G128" s="96" t="s">
        <v>111</v>
      </c>
      <c r="H128" s="97">
        <v>5231</v>
      </c>
      <c r="I128" s="185"/>
      <c r="J128" s="75">
        <f>ROUND(I128*H128,2)</f>
        <v>0</v>
      </c>
      <c r="K128" s="87" t="s">
        <v>1</v>
      </c>
      <c r="L128" s="76"/>
      <c r="M128" s="88" t="s">
        <v>1</v>
      </c>
      <c r="N128" s="89" t="s">
        <v>35</v>
      </c>
      <c r="O128" s="90">
        <v>0</v>
      </c>
      <c r="P128" s="90">
        <f>O128*H128</f>
        <v>0</v>
      </c>
      <c r="Q128" s="90">
        <v>0</v>
      </c>
      <c r="R128" s="90">
        <f>Q128*H128</f>
        <v>0</v>
      </c>
      <c r="S128" s="90">
        <v>0</v>
      </c>
      <c r="T128" s="91">
        <f>S128*H128</f>
        <v>0</v>
      </c>
      <c r="U128" s="123"/>
      <c r="V128" s="123"/>
      <c r="W128" s="123"/>
      <c r="X128" s="123"/>
      <c r="Y128" s="123"/>
      <c r="Z128" s="123"/>
      <c r="AA128" s="123"/>
      <c r="AB128" s="123"/>
      <c r="AC128" s="123"/>
      <c r="AD128" s="123"/>
      <c r="AE128" s="123"/>
      <c r="AR128" s="92" t="s">
        <v>112</v>
      </c>
      <c r="AT128" s="92" t="s">
        <v>108</v>
      </c>
      <c r="AU128" s="92" t="s">
        <v>75</v>
      </c>
      <c r="AY128" s="84" t="s">
        <v>107</v>
      </c>
      <c r="BE128" s="93">
        <f>IF(N128="základní",J128,0)</f>
        <v>0</v>
      </c>
      <c r="BF128" s="93">
        <f>IF(N128="snížená",J128,0)</f>
        <v>0</v>
      </c>
      <c r="BG128" s="93">
        <f>IF(N128="zákl. přenesená",J128,0)</f>
        <v>0</v>
      </c>
      <c r="BH128" s="93">
        <f>IF(N128="sníž. přenesená",J128,0)</f>
        <v>0</v>
      </c>
      <c r="BI128" s="93">
        <f>IF(N128="nulová",J128,0)</f>
        <v>0</v>
      </c>
      <c r="BJ128" s="84" t="s">
        <v>75</v>
      </c>
      <c r="BK128" s="93">
        <f>ROUND(I128*H128,2)</f>
        <v>0</v>
      </c>
      <c r="BL128" s="84" t="s">
        <v>112</v>
      </c>
      <c r="BM128" s="92" t="s">
        <v>123</v>
      </c>
    </row>
    <row r="129" spans="1:65" s="83" customFormat="1" ht="19.5">
      <c r="A129" s="123"/>
      <c r="B129" s="76"/>
      <c r="C129" s="123"/>
      <c r="D129" s="77" t="s">
        <v>114</v>
      </c>
      <c r="E129" s="123"/>
      <c r="F129" s="78" t="s">
        <v>124</v>
      </c>
      <c r="G129" s="123"/>
      <c r="H129" s="123"/>
      <c r="I129" s="123"/>
      <c r="J129" s="123"/>
      <c r="K129" s="123"/>
      <c r="L129" s="76"/>
      <c r="M129" s="98"/>
      <c r="N129" s="99"/>
      <c r="O129" s="100"/>
      <c r="P129" s="100"/>
      <c r="Q129" s="100"/>
      <c r="R129" s="100"/>
      <c r="S129" s="100"/>
      <c r="T129" s="101"/>
      <c r="U129" s="123"/>
      <c r="V129" s="123"/>
      <c r="W129" s="123"/>
      <c r="X129" s="123"/>
      <c r="Y129" s="123"/>
      <c r="Z129" s="123"/>
      <c r="AA129" s="123"/>
      <c r="AB129" s="123"/>
      <c r="AC129" s="123"/>
      <c r="AD129" s="123"/>
      <c r="AE129" s="123"/>
      <c r="AT129" s="84" t="s">
        <v>114</v>
      </c>
      <c r="AU129" s="84" t="s">
        <v>75</v>
      </c>
    </row>
    <row r="130" spans="1:65" s="83" customFormat="1" ht="33" customHeight="1">
      <c r="A130" s="123"/>
      <c r="B130" s="76"/>
      <c r="C130" s="94">
        <v>10</v>
      </c>
      <c r="D130" s="94" t="s">
        <v>108</v>
      </c>
      <c r="E130" s="235">
        <v>579231321</v>
      </c>
      <c r="F130" s="87" t="s">
        <v>155</v>
      </c>
      <c r="G130" s="96" t="s">
        <v>111</v>
      </c>
      <c r="H130" s="97">
        <v>5231</v>
      </c>
      <c r="I130" s="185"/>
      <c r="J130" s="75">
        <f>ROUND(I130*H130,2)</f>
        <v>0</v>
      </c>
      <c r="K130" s="87" t="s">
        <v>1</v>
      </c>
      <c r="L130" s="76"/>
      <c r="M130" s="88" t="s">
        <v>1</v>
      </c>
      <c r="N130" s="89" t="s">
        <v>35</v>
      </c>
      <c r="O130" s="90">
        <v>0</v>
      </c>
      <c r="P130" s="90">
        <f>O130*H130</f>
        <v>0</v>
      </c>
      <c r="Q130" s="90">
        <v>1.0000000000000001E-5</v>
      </c>
      <c r="R130" s="90">
        <f>Q130*H130</f>
        <v>5.2310000000000002E-2</v>
      </c>
      <c r="S130" s="90">
        <v>0</v>
      </c>
      <c r="T130" s="91">
        <f>S130*H130</f>
        <v>0</v>
      </c>
      <c r="U130" s="123"/>
      <c r="V130" s="123"/>
      <c r="W130" s="123"/>
      <c r="X130" s="123"/>
      <c r="Y130" s="123"/>
      <c r="Z130" s="123"/>
      <c r="AA130" s="123"/>
      <c r="AB130" s="123"/>
      <c r="AC130" s="123"/>
      <c r="AD130" s="123"/>
      <c r="AE130" s="123"/>
      <c r="AR130" s="92" t="s">
        <v>112</v>
      </c>
      <c r="AT130" s="92" t="s">
        <v>108</v>
      </c>
      <c r="AU130" s="92" t="s">
        <v>75</v>
      </c>
      <c r="AY130" s="84" t="s">
        <v>107</v>
      </c>
      <c r="BE130" s="93">
        <f>IF(N130="základní",J130,0)</f>
        <v>0</v>
      </c>
      <c r="BF130" s="93">
        <f>IF(N130="snížená",J130,0)</f>
        <v>0</v>
      </c>
      <c r="BG130" s="93">
        <f>IF(N130="zákl. přenesená",J130,0)</f>
        <v>0</v>
      </c>
      <c r="BH130" s="93">
        <f>IF(N130="sníž. přenesená",J130,0)</f>
        <v>0</v>
      </c>
      <c r="BI130" s="93">
        <f>IF(N130="nulová",J130,0)</f>
        <v>0</v>
      </c>
      <c r="BJ130" s="84" t="s">
        <v>75</v>
      </c>
      <c r="BK130" s="93">
        <f>ROUND(I130*H130,2)</f>
        <v>0</v>
      </c>
      <c r="BL130" s="84" t="s">
        <v>112</v>
      </c>
      <c r="BM130" s="92" t="s">
        <v>127</v>
      </c>
    </row>
    <row r="131" spans="1:65" s="83" customFormat="1" ht="19.5">
      <c r="A131" s="123"/>
      <c r="B131" s="76"/>
      <c r="C131" s="123"/>
      <c r="D131" s="77" t="s">
        <v>114</v>
      </c>
      <c r="E131" s="123"/>
      <c r="F131" s="236" t="s">
        <v>156</v>
      </c>
      <c r="G131" s="123"/>
      <c r="H131" s="123"/>
      <c r="I131" s="123"/>
      <c r="J131" s="123"/>
      <c r="K131" s="123"/>
      <c r="L131" s="76"/>
      <c r="M131" s="98"/>
      <c r="N131" s="99"/>
      <c r="O131" s="100"/>
      <c r="P131" s="100"/>
      <c r="Q131" s="100"/>
      <c r="R131" s="100"/>
      <c r="S131" s="100"/>
      <c r="T131" s="101"/>
      <c r="U131" s="123"/>
      <c r="V131" s="123"/>
      <c r="W131" s="123"/>
      <c r="X131" s="123"/>
      <c r="Y131" s="123"/>
      <c r="Z131" s="123"/>
      <c r="AA131" s="123"/>
      <c r="AB131" s="123"/>
      <c r="AC131" s="123"/>
      <c r="AD131" s="123"/>
      <c r="AE131" s="123"/>
      <c r="AT131" s="84" t="s">
        <v>114</v>
      </c>
      <c r="AU131" s="84" t="s">
        <v>75</v>
      </c>
    </row>
    <row r="132" spans="1:65" s="83" customFormat="1" ht="33" customHeight="1">
      <c r="A132" s="188"/>
      <c r="B132" s="76"/>
      <c r="C132" s="94">
        <v>11</v>
      </c>
      <c r="D132" s="94" t="s">
        <v>108</v>
      </c>
      <c r="E132" s="235" t="s">
        <v>157</v>
      </c>
      <c r="F132" s="235" t="s">
        <v>158</v>
      </c>
      <c r="G132" s="96" t="s">
        <v>126</v>
      </c>
      <c r="H132" s="97">
        <v>2800</v>
      </c>
      <c r="I132" s="185"/>
      <c r="J132" s="75">
        <f>ROUND(I132*H132,2)</f>
        <v>0</v>
      </c>
      <c r="K132" s="87" t="s">
        <v>1</v>
      </c>
      <c r="L132" s="76"/>
      <c r="M132" s="88" t="s">
        <v>1</v>
      </c>
      <c r="N132" s="89" t="s">
        <v>35</v>
      </c>
      <c r="O132" s="90">
        <v>0</v>
      </c>
      <c r="P132" s="90">
        <f>O132*H132</f>
        <v>0</v>
      </c>
      <c r="Q132" s="90">
        <v>1.0000000000000001E-5</v>
      </c>
      <c r="R132" s="90">
        <f>Q132*H132</f>
        <v>2.8000000000000001E-2</v>
      </c>
      <c r="S132" s="90">
        <v>0</v>
      </c>
      <c r="T132" s="91">
        <f>S132*H132</f>
        <v>0</v>
      </c>
      <c r="U132" s="188"/>
      <c r="V132" s="188"/>
      <c r="W132" s="188"/>
      <c r="X132" s="188"/>
      <c r="Y132" s="188"/>
      <c r="Z132" s="188"/>
      <c r="AA132" s="188"/>
      <c r="AB132" s="188"/>
      <c r="AC132" s="188"/>
      <c r="AD132" s="188"/>
      <c r="AE132" s="188"/>
      <c r="AR132" s="92" t="s">
        <v>112</v>
      </c>
      <c r="AT132" s="92" t="s">
        <v>108</v>
      </c>
      <c r="AU132" s="92" t="s">
        <v>75</v>
      </c>
      <c r="AY132" s="84" t="s">
        <v>107</v>
      </c>
      <c r="BE132" s="93">
        <f>IF(N132="základní",J132,0)</f>
        <v>0</v>
      </c>
      <c r="BF132" s="93">
        <f>IF(N132="snížená",J132,0)</f>
        <v>0</v>
      </c>
      <c r="BG132" s="93">
        <f>IF(N132="zákl. přenesená",J132,0)</f>
        <v>0</v>
      </c>
      <c r="BH132" s="93">
        <f>IF(N132="sníž. přenesená",J132,0)</f>
        <v>0</v>
      </c>
      <c r="BI132" s="93">
        <f>IF(N132="nulová",J132,0)</f>
        <v>0</v>
      </c>
      <c r="BJ132" s="84" t="s">
        <v>75</v>
      </c>
      <c r="BK132" s="93">
        <f>ROUND(I132*H132,2)</f>
        <v>0</v>
      </c>
      <c r="BL132" s="84" t="s">
        <v>112</v>
      </c>
      <c r="BM132" s="92" t="s">
        <v>127</v>
      </c>
    </row>
    <row r="133" spans="1:65" s="83" customFormat="1" ht="19.5">
      <c r="A133" s="188"/>
      <c r="B133" s="76"/>
      <c r="C133" s="188"/>
      <c r="D133" s="77" t="s">
        <v>114</v>
      </c>
      <c r="E133" s="188"/>
      <c r="F133" s="236" t="s">
        <v>125</v>
      </c>
      <c r="G133" s="188"/>
      <c r="H133" s="188"/>
      <c r="I133" s="188"/>
      <c r="J133" s="188"/>
      <c r="K133" s="188"/>
      <c r="L133" s="76"/>
      <c r="M133" s="98"/>
      <c r="N133" s="99"/>
      <c r="O133" s="100"/>
      <c r="P133" s="100"/>
      <c r="Q133" s="100"/>
      <c r="R133" s="100"/>
      <c r="S133" s="100"/>
      <c r="T133" s="101"/>
      <c r="U133" s="188"/>
      <c r="V133" s="188"/>
      <c r="W133" s="188"/>
      <c r="X133" s="188"/>
      <c r="Y133" s="188"/>
      <c r="Z133" s="188"/>
      <c r="AA133" s="188"/>
      <c r="AB133" s="188"/>
      <c r="AC133" s="188"/>
      <c r="AD133" s="188"/>
      <c r="AE133" s="188"/>
      <c r="AT133" s="84" t="s">
        <v>114</v>
      </c>
      <c r="AU133" s="84" t="s">
        <v>75</v>
      </c>
    </row>
    <row r="134" spans="1:65" s="83" customFormat="1" ht="16.5" customHeight="1">
      <c r="A134" s="123"/>
      <c r="B134" s="76"/>
      <c r="C134" s="94" t="s">
        <v>112</v>
      </c>
      <c r="D134" s="94" t="s">
        <v>108</v>
      </c>
      <c r="E134" s="95" t="s">
        <v>128</v>
      </c>
      <c r="F134" s="87" t="s">
        <v>129</v>
      </c>
      <c r="G134" s="96" t="s">
        <v>130</v>
      </c>
      <c r="H134" s="97">
        <v>72</v>
      </c>
      <c r="I134" s="185"/>
      <c r="J134" s="75">
        <f>ROUND(I134*H134,2)</f>
        <v>0</v>
      </c>
      <c r="K134" s="87" t="s">
        <v>1</v>
      </c>
      <c r="L134" s="76"/>
      <c r="M134" s="88" t="s">
        <v>1</v>
      </c>
      <c r="N134" s="89" t="s">
        <v>35</v>
      </c>
      <c r="O134" s="90">
        <v>0</v>
      </c>
      <c r="P134" s="90">
        <f>O134*H134</f>
        <v>0</v>
      </c>
      <c r="Q134" s="90">
        <v>0</v>
      </c>
      <c r="R134" s="90">
        <f>Q134*H134</f>
        <v>0</v>
      </c>
      <c r="S134" s="90">
        <v>0</v>
      </c>
      <c r="T134" s="91">
        <f>S134*H134</f>
        <v>0</v>
      </c>
      <c r="U134" s="123"/>
      <c r="V134" s="123"/>
      <c r="W134" s="123"/>
      <c r="X134" s="123"/>
      <c r="Y134" s="123"/>
      <c r="Z134" s="123"/>
      <c r="AA134" s="123"/>
      <c r="AB134" s="123"/>
      <c r="AC134" s="123"/>
      <c r="AD134" s="123"/>
      <c r="AE134" s="123"/>
      <c r="AR134" s="92" t="s">
        <v>112</v>
      </c>
      <c r="AT134" s="92" t="s">
        <v>108</v>
      </c>
      <c r="AU134" s="92" t="s">
        <v>75</v>
      </c>
      <c r="AY134" s="84" t="s">
        <v>107</v>
      </c>
      <c r="BE134" s="93">
        <f>IF(N134="základní",J134,0)</f>
        <v>0</v>
      </c>
      <c r="BF134" s="93">
        <f>IF(N134="snížená",J134,0)</f>
        <v>0</v>
      </c>
      <c r="BG134" s="93">
        <f>IF(N134="zákl. přenesená",J134,0)</f>
        <v>0</v>
      </c>
      <c r="BH134" s="93">
        <f>IF(N134="sníž. přenesená",J134,0)</f>
        <v>0</v>
      </c>
      <c r="BI134" s="93">
        <f>IF(N134="nulová",J134,0)</f>
        <v>0</v>
      </c>
      <c r="BJ134" s="84" t="s">
        <v>75</v>
      </c>
      <c r="BK134" s="93">
        <f>ROUND(I134*H134,2)</f>
        <v>0</v>
      </c>
      <c r="BL134" s="84" t="s">
        <v>112</v>
      </c>
      <c r="BM134" s="92" t="s">
        <v>131</v>
      </c>
    </row>
    <row r="135" spans="1:65" s="83" customFormat="1" ht="19.5">
      <c r="A135" s="123"/>
      <c r="B135" s="76"/>
      <c r="C135" s="123"/>
      <c r="D135" s="77" t="s">
        <v>114</v>
      </c>
      <c r="E135" s="123"/>
      <c r="F135" s="78" t="s">
        <v>132</v>
      </c>
      <c r="G135" s="123"/>
      <c r="H135" s="123"/>
      <c r="I135" s="123"/>
      <c r="J135" s="123"/>
      <c r="K135" s="123"/>
      <c r="L135" s="76"/>
      <c r="M135" s="98"/>
      <c r="N135" s="99"/>
      <c r="O135" s="100"/>
      <c r="P135" s="100"/>
      <c r="Q135" s="100"/>
      <c r="R135" s="100"/>
      <c r="S135" s="100"/>
      <c r="T135" s="101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  <c r="AT135" s="84" t="s">
        <v>114</v>
      </c>
      <c r="AU135" s="84" t="s">
        <v>75</v>
      </c>
    </row>
    <row r="136" spans="1:65" s="83" customFormat="1" ht="16.5" customHeight="1">
      <c r="A136" s="123"/>
      <c r="B136" s="76"/>
      <c r="C136" s="94" t="s">
        <v>118</v>
      </c>
      <c r="D136" s="94" t="s">
        <v>108</v>
      </c>
      <c r="E136" s="95" t="s">
        <v>133</v>
      </c>
      <c r="F136" s="87" t="s">
        <v>134</v>
      </c>
      <c r="G136" s="96" t="s">
        <v>130</v>
      </c>
      <c r="H136" s="97">
        <v>72</v>
      </c>
      <c r="I136" s="185"/>
      <c r="J136" s="75">
        <f>ROUND(I136*H136,2)</f>
        <v>0</v>
      </c>
      <c r="K136" s="87" t="s">
        <v>1</v>
      </c>
      <c r="L136" s="76"/>
      <c r="M136" s="88" t="s">
        <v>1</v>
      </c>
      <c r="N136" s="89" t="s">
        <v>35</v>
      </c>
      <c r="O136" s="90">
        <v>0</v>
      </c>
      <c r="P136" s="90">
        <f>O136*H136</f>
        <v>0</v>
      </c>
      <c r="Q136" s="90">
        <v>0</v>
      </c>
      <c r="R136" s="90">
        <f>Q136*H136</f>
        <v>0</v>
      </c>
      <c r="S136" s="90">
        <v>0</v>
      </c>
      <c r="T136" s="91">
        <f>S136*H136</f>
        <v>0</v>
      </c>
      <c r="U136" s="123"/>
      <c r="V136" s="123"/>
      <c r="W136" s="123"/>
      <c r="X136" s="123"/>
      <c r="Y136" s="123"/>
      <c r="Z136" s="123"/>
      <c r="AA136" s="123"/>
      <c r="AB136" s="123"/>
      <c r="AC136" s="123"/>
      <c r="AD136" s="123"/>
      <c r="AE136" s="123"/>
      <c r="AR136" s="92" t="s">
        <v>112</v>
      </c>
      <c r="AT136" s="92" t="s">
        <v>108</v>
      </c>
      <c r="AU136" s="92" t="s">
        <v>75</v>
      </c>
      <c r="AY136" s="84" t="s">
        <v>107</v>
      </c>
      <c r="BE136" s="93">
        <f>IF(N136="základní",J136,0)</f>
        <v>0</v>
      </c>
      <c r="BF136" s="93">
        <f>IF(N136="snížená",J136,0)</f>
        <v>0</v>
      </c>
      <c r="BG136" s="93">
        <f>IF(N136="zákl. přenesená",J136,0)</f>
        <v>0</v>
      </c>
      <c r="BH136" s="93">
        <f>IF(N136="sníž. přenesená",J136,0)</f>
        <v>0</v>
      </c>
      <c r="BI136" s="93">
        <f>IF(N136="nulová",J136,0)</f>
        <v>0</v>
      </c>
      <c r="BJ136" s="84" t="s">
        <v>75</v>
      </c>
      <c r="BK136" s="93">
        <f>ROUND(I136*H136,2)</f>
        <v>0</v>
      </c>
      <c r="BL136" s="84" t="s">
        <v>112</v>
      </c>
      <c r="BM136" s="92" t="s">
        <v>135</v>
      </c>
    </row>
    <row r="137" spans="1:65" s="83" customFormat="1">
      <c r="A137" s="123"/>
      <c r="B137" s="76"/>
      <c r="C137" s="123"/>
      <c r="D137" s="77" t="s">
        <v>114</v>
      </c>
      <c r="E137" s="123"/>
      <c r="F137" s="78" t="s">
        <v>136</v>
      </c>
      <c r="G137" s="123"/>
      <c r="H137" s="123"/>
      <c r="I137" s="123"/>
      <c r="J137" s="123"/>
      <c r="K137" s="123"/>
      <c r="L137" s="76"/>
      <c r="M137" s="98"/>
      <c r="N137" s="99"/>
      <c r="O137" s="100"/>
      <c r="P137" s="100"/>
      <c r="Q137" s="100"/>
      <c r="R137" s="100"/>
      <c r="S137" s="100"/>
      <c r="T137" s="101"/>
      <c r="U137" s="123"/>
      <c r="V137" s="123"/>
      <c r="W137" s="123"/>
      <c r="X137" s="123"/>
      <c r="Y137" s="123"/>
      <c r="Z137" s="123"/>
      <c r="AA137" s="123"/>
      <c r="AB137" s="123"/>
      <c r="AC137" s="123"/>
      <c r="AD137" s="123"/>
      <c r="AE137" s="123"/>
      <c r="AT137" s="84" t="s">
        <v>114</v>
      </c>
      <c r="AU137" s="84" t="s">
        <v>75</v>
      </c>
    </row>
    <row r="138" spans="1:65" s="102" customFormat="1" ht="25.9" customHeight="1">
      <c r="B138" s="103"/>
      <c r="D138" s="104" t="s">
        <v>69</v>
      </c>
      <c r="E138" s="105" t="s">
        <v>137</v>
      </c>
      <c r="F138" s="105" t="s">
        <v>138</v>
      </c>
      <c r="J138" s="106">
        <f>BK138</f>
        <v>0</v>
      </c>
      <c r="L138" s="103"/>
      <c r="M138" s="107"/>
      <c r="N138" s="108"/>
      <c r="O138" s="108"/>
      <c r="P138" s="109">
        <v>0</v>
      </c>
      <c r="Q138" s="108"/>
      <c r="R138" s="109">
        <v>0</v>
      </c>
      <c r="S138" s="108"/>
      <c r="T138" s="110">
        <v>0</v>
      </c>
      <c r="AR138" s="104" t="s">
        <v>75</v>
      </c>
      <c r="AT138" s="111" t="s">
        <v>69</v>
      </c>
      <c r="AU138" s="111" t="s">
        <v>70</v>
      </c>
      <c r="AY138" s="104" t="s">
        <v>107</v>
      </c>
      <c r="BK138" s="112">
        <v>0</v>
      </c>
    </row>
    <row r="139" spans="1:65" s="102" customFormat="1" ht="25.9" customHeight="1">
      <c r="B139" s="103"/>
      <c r="D139" s="104" t="s">
        <v>69</v>
      </c>
      <c r="E139" s="105" t="s">
        <v>139</v>
      </c>
      <c r="F139" s="105" t="s">
        <v>140</v>
      </c>
      <c r="J139" s="106">
        <f>BK139</f>
        <v>0</v>
      </c>
      <c r="L139" s="103"/>
      <c r="M139" s="107"/>
      <c r="N139" s="108"/>
      <c r="O139" s="108"/>
      <c r="P139" s="109">
        <f>P140</f>
        <v>0</v>
      </c>
      <c r="Q139" s="108"/>
      <c r="R139" s="109">
        <f>R140</f>
        <v>0</v>
      </c>
      <c r="S139" s="108"/>
      <c r="T139" s="110">
        <f>T140</f>
        <v>0</v>
      </c>
      <c r="AR139" s="104" t="s">
        <v>118</v>
      </c>
      <c r="AT139" s="111" t="s">
        <v>69</v>
      </c>
      <c r="AU139" s="111" t="s">
        <v>70</v>
      </c>
      <c r="AY139" s="104" t="s">
        <v>107</v>
      </c>
      <c r="BK139" s="112">
        <f>BK140</f>
        <v>0</v>
      </c>
    </row>
    <row r="140" spans="1:65" s="102" customFormat="1" ht="22.9" customHeight="1">
      <c r="B140" s="103"/>
      <c r="D140" s="104" t="s">
        <v>69</v>
      </c>
      <c r="E140" s="113" t="s">
        <v>141</v>
      </c>
      <c r="F140" s="113" t="s">
        <v>142</v>
      </c>
      <c r="J140" s="114">
        <f>BK140</f>
        <v>0</v>
      </c>
      <c r="L140" s="103"/>
      <c r="M140" s="107"/>
      <c r="N140" s="108"/>
      <c r="O140" s="108"/>
      <c r="P140" s="109">
        <f>SUM(P141:P142)</f>
        <v>0</v>
      </c>
      <c r="Q140" s="108"/>
      <c r="R140" s="109">
        <f>SUM(R141:R142)</f>
        <v>0</v>
      </c>
      <c r="S140" s="108"/>
      <c r="T140" s="110">
        <f>SUM(T141:T142)</f>
        <v>0</v>
      </c>
      <c r="AR140" s="104" t="s">
        <v>118</v>
      </c>
      <c r="AT140" s="111" t="s">
        <v>69</v>
      </c>
      <c r="AU140" s="111" t="s">
        <v>75</v>
      </c>
      <c r="AY140" s="104" t="s">
        <v>107</v>
      </c>
      <c r="BK140" s="112">
        <f>SUM(BK141:BK142)</f>
        <v>0</v>
      </c>
    </row>
    <row r="141" spans="1:65" s="83" customFormat="1" ht="21.75" customHeight="1">
      <c r="A141" s="123"/>
      <c r="B141" s="76"/>
      <c r="C141" s="94" t="s">
        <v>143</v>
      </c>
      <c r="D141" s="94" t="s">
        <v>108</v>
      </c>
      <c r="E141" s="95" t="s">
        <v>144</v>
      </c>
      <c r="F141" s="87" t="s">
        <v>145</v>
      </c>
      <c r="G141" s="96" t="s">
        <v>146</v>
      </c>
      <c r="H141" s="97">
        <v>1</v>
      </c>
      <c r="I141" s="185"/>
      <c r="J141" s="75">
        <f>ROUND(I141*H141,2)</f>
        <v>0</v>
      </c>
      <c r="K141" s="87" t="s">
        <v>1</v>
      </c>
      <c r="L141" s="76"/>
      <c r="M141" s="88" t="s">
        <v>1</v>
      </c>
      <c r="N141" s="89" t="s">
        <v>35</v>
      </c>
      <c r="O141" s="90">
        <v>0</v>
      </c>
      <c r="P141" s="90">
        <f>O141*H141</f>
        <v>0</v>
      </c>
      <c r="Q141" s="90">
        <v>0</v>
      </c>
      <c r="R141" s="90">
        <f>Q141*H141</f>
        <v>0</v>
      </c>
      <c r="S141" s="90">
        <v>0</v>
      </c>
      <c r="T141" s="91">
        <f>S141*H141</f>
        <v>0</v>
      </c>
      <c r="U141" s="123"/>
      <c r="V141" s="123"/>
      <c r="W141" s="123"/>
      <c r="X141" s="123"/>
      <c r="Y141" s="123"/>
      <c r="Z141" s="123"/>
      <c r="AA141" s="123"/>
      <c r="AB141" s="123"/>
      <c r="AC141" s="123"/>
      <c r="AD141" s="123"/>
      <c r="AE141" s="123"/>
      <c r="AR141" s="92" t="s">
        <v>147</v>
      </c>
      <c r="AT141" s="92" t="s">
        <v>108</v>
      </c>
      <c r="AU141" s="92" t="s">
        <v>79</v>
      </c>
      <c r="AY141" s="84" t="s">
        <v>107</v>
      </c>
      <c r="BE141" s="93">
        <f>IF(N141="základní",J141,0)</f>
        <v>0</v>
      </c>
      <c r="BF141" s="93">
        <f>IF(N141="snížená",J141,0)</f>
        <v>0</v>
      </c>
      <c r="BG141" s="93">
        <f>IF(N141="zákl. přenesená",J141,0)</f>
        <v>0</v>
      </c>
      <c r="BH141" s="93">
        <f>IF(N141="sníž. přenesená",J141,0)</f>
        <v>0</v>
      </c>
      <c r="BI141" s="93">
        <f>IF(N141="nulová",J141,0)</f>
        <v>0</v>
      </c>
      <c r="BJ141" s="84" t="s">
        <v>75</v>
      </c>
      <c r="BK141" s="93">
        <f>ROUND(I141*H141,2)</f>
        <v>0</v>
      </c>
      <c r="BL141" s="84" t="s">
        <v>147</v>
      </c>
      <c r="BM141" s="92" t="s">
        <v>148</v>
      </c>
    </row>
    <row r="142" spans="1:65" s="83" customFormat="1">
      <c r="A142" s="123"/>
      <c r="B142" s="76"/>
      <c r="C142" s="123"/>
      <c r="D142" s="77" t="s">
        <v>114</v>
      </c>
      <c r="E142" s="123"/>
      <c r="F142" s="78" t="s">
        <v>145</v>
      </c>
      <c r="G142" s="123"/>
      <c r="H142" s="123"/>
      <c r="I142" s="123"/>
      <c r="J142" s="123"/>
      <c r="K142" s="123"/>
      <c r="L142" s="76"/>
      <c r="M142" s="79"/>
      <c r="N142" s="80"/>
      <c r="O142" s="81"/>
      <c r="P142" s="81"/>
      <c r="Q142" s="81"/>
      <c r="R142" s="81"/>
      <c r="S142" s="81"/>
      <c r="T142" s="82"/>
      <c r="U142" s="123"/>
      <c r="V142" s="123"/>
      <c r="W142" s="123"/>
      <c r="X142" s="123"/>
      <c r="Y142" s="123"/>
      <c r="Z142" s="123"/>
      <c r="AA142" s="123"/>
      <c r="AB142" s="123"/>
      <c r="AC142" s="123"/>
      <c r="AD142" s="123"/>
      <c r="AE142" s="123"/>
      <c r="AT142" s="84" t="s">
        <v>114</v>
      </c>
      <c r="AU142" s="84" t="s">
        <v>79</v>
      </c>
    </row>
    <row r="143" spans="1:65" s="83" customFormat="1" ht="6.95" customHeight="1">
      <c r="A143" s="123"/>
      <c r="B143" s="85"/>
      <c r="C143" s="86"/>
      <c r="D143" s="86"/>
      <c r="E143" s="86"/>
      <c r="F143" s="86"/>
      <c r="G143" s="86"/>
      <c r="H143" s="86"/>
      <c r="I143" s="86"/>
      <c r="J143" s="86"/>
      <c r="K143" s="86"/>
      <c r="L143" s="76"/>
      <c r="M143" s="123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3"/>
      <c r="AB143" s="123"/>
      <c r="AC143" s="123"/>
      <c r="AD143" s="123"/>
      <c r="AE143" s="123"/>
    </row>
  </sheetData>
  <sheetProtection algorithmName="SHA-512" hashValue="m47VBxpYEE8EuntgmQWE34kBNa1xA7+0uOoI3gBaELG7N6oF59OObZl1P+6UJ67/bMgHhxB5lyMVd6IYfnZwfQ==" saltValue="DbKiZsm7dlRtCh4LVt7AyQ==" spinCount="100000" sheet="1" objects="1" scenarios="1"/>
  <protectedRanges>
    <protectedRange algorithmName="SHA-512" hashValue="SNpXZkCjz1y81YyFwsjSp6mlQx9hKtqPKwKxqFciSVijjaVL2xOlZtbQMPg6KTJorb0yWJz1enWqmLcDJPXE2A==" saltValue="7x5/uNf0sp45ZJGn43ORtg==" spinCount="100000" sqref="I123" name="Oblast1"/>
  </protectedRanges>
  <autoFilter ref="C120:K142" xr:uid="{00000000-0009-0000-0000-000001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ignoredErrors>
    <ignoredError sqref="J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1 - EPDM povrch</vt:lpstr>
      <vt:lpstr>'1 - EPDM povrch'!Názvy_tisku</vt:lpstr>
      <vt:lpstr>'Rekapitulace stavby'!Názvy_tisku</vt:lpstr>
      <vt:lpstr>'1 - EPDM povrch'!Oblast_tisku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ALOIS\pm-trávníky s.r.o</dc:creator>
  <cp:lastModifiedBy>Martin Hána</cp:lastModifiedBy>
  <dcterms:created xsi:type="dcterms:W3CDTF">2025-02-06T08:55:13Z</dcterms:created>
  <dcterms:modified xsi:type="dcterms:W3CDTF">2025-04-02T12:13:37Z</dcterms:modified>
</cp:coreProperties>
</file>