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kub\Můj disk\_ROZPOČTY\2025\"/>
    </mc:Choice>
  </mc:AlternateContent>
  <bookViews>
    <workbookView xWindow="0" yWindow="0" windowWidth="0" windowHeight="0"/>
  </bookViews>
  <sheets>
    <sheet name="Rekapitulace stavby" sheetId="1" r:id="rId1"/>
    <sheet name="001 - 1. TŘÍDA PAVILON MŠ" sheetId="2" r:id="rId2"/>
    <sheet name="002 - 2. TŘÍDA PAVILON MŠ" sheetId="3" r:id="rId3"/>
    <sheet name="003 - 3. TŘÍDA PŘÍSTAVBA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'001 - 1. TŘÍDA PAVILON MŠ'!$C$99:$K$383</definedName>
    <definedName name="_xlnm.Print_Area" localSheetId="1">'001 - 1. TŘÍDA PAVILON MŠ'!$C$4:$J$39,'001 - 1. TŘÍDA PAVILON MŠ'!$C$45:$J$81,'001 - 1. TŘÍDA PAVILON MŠ'!$C$87:$K$383</definedName>
    <definedName name="_xlnm.Print_Titles" localSheetId="1">'001 - 1. TŘÍDA PAVILON MŠ'!$99:$99</definedName>
    <definedName name="_xlnm._FilterDatabase" localSheetId="2" hidden="1">'002 - 2. TŘÍDA PAVILON MŠ'!$C$98:$K$369</definedName>
    <definedName name="_xlnm.Print_Area" localSheetId="2">'002 - 2. TŘÍDA PAVILON MŠ'!$C$4:$J$39,'002 - 2. TŘÍDA PAVILON MŠ'!$C$45:$J$80,'002 - 2. TŘÍDA PAVILON MŠ'!$C$86:$K$369</definedName>
    <definedName name="_xlnm.Print_Titles" localSheetId="2">'002 - 2. TŘÍDA PAVILON MŠ'!$98:$98</definedName>
    <definedName name="_xlnm._FilterDatabase" localSheetId="3" hidden="1">'003 - 3. TŘÍDA PŘÍSTAVBA'!$C$97:$K$348</definedName>
    <definedName name="_xlnm.Print_Area" localSheetId="3">'003 - 3. TŘÍDA PŘÍSTAVBA'!$C$4:$J$39,'003 - 3. TŘÍDA PŘÍSTAVBA'!$C$45:$J$79,'003 - 3. TŘÍDA PŘÍSTAVBA'!$C$85:$K$348</definedName>
    <definedName name="_xlnm.Print_Titles" localSheetId="3">'003 - 3. TŘÍDA PŘÍSTAVBA'!$97:$97</definedName>
    <definedName name="_xlnm._FilterDatabase" localSheetId="4" hidden="1">'VRN - Vedlejší rozpočtové...'!$C$82:$K$93</definedName>
    <definedName name="_xlnm.Print_Area" localSheetId="4">'VRN - Vedlejší rozpočtové...'!$C$4:$J$39,'VRN - Vedlejší rozpočtové...'!$C$45:$J$64,'VRN - Vedlejší rozpočtové...'!$C$70:$K$93</definedName>
    <definedName name="_xlnm.Print_Titles" localSheetId="4">'VRN - Vedlejší rozpočtové...'!$82:$82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92"/>
  <c r="BH92"/>
  <c r="BG92"/>
  <c r="BF92"/>
  <c r="T92"/>
  <c r="T91"/>
  <c r="R92"/>
  <c r="R91"/>
  <c r="P92"/>
  <c r="P91"/>
  <c r="BI89"/>
  <c r="BH89"/>
  <c r="BG89"/>
  <c r="BF89"/>
  <c r="T89"/>
  <c r="T88"/>
  <c r="R89"/>
  <c r="R88"/>
  <c r="P89"/>
  <c r="P88"/>
  <c r="BI86"/>
  <c r="BH86"/>
  <c r="BG86"/>
  <c r="BF86"/>
  <c r="T86"/>
  <c r="T85"/>
  <c r="R86"/>
  <c r="R85"/>
  <c r="R84"/>
  <c r="R83"/>
  <c r="P86"/>
  <c r="P85"/>
  <c r="P84"/>
  <c r="P83"/>
  <c i="1" r="AU58"/>
  <c i="5" r="J80"/>
  <c r="J79"/>
  <c r="F77"/>
  <c r="E75"/>
  <c r="J55"/>
  <c r="J54"/>
  <c r="F52"/>
  <c r="E50"/>
  <c r="J18"/>
  <c r="E18"/>
  <c r="F80"/>
  <c r="J17"/>
  <c r="J15"/>
  <c r="E15"/>
  <c r="F54"/>
  <c r="J14"/>
  <c r="J12"/>
  <c r="J77"/>
  <c r="E7"/>
  <c r="E73"/>
  <c i="4" r="J37"/>
  <c r="J36"/>
  <c i="1" r="AY57"/>
  <c i="4" r="J35"/>
  <c i="1" r="AX57"/>
  <c i="4" r="BI347"/>
  <c r="BH347"/>
  <c r="BG347"/>
  <c r="BF347"/>
  <c r="T347"/>
  <c r="R347"/>
  <c r="P347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4"/>
  <c r="BH334"/>
  <c r="BG334"/>
  <c r="BF334"/>
  <c r="T334"/>
  <c r="R334"/>
  <c r="P334"/>
  <c r="BI329"/>
  <c r="BH329"/>
  <c r="BG329"/>
  <c r="BF329"/>
  <c r="T329"/>
  <c r="R329"/>
  <c r="P329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T143"/>
  <c r="R144"/>
  <c r="R143"/>
  <c r="P144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10"/>
  <c r="BH110"/>
  <c r="BG110"/>
  <c r="BF110"/>
  <c r="T110"/>
  <c r="R110"/>
  <c r="P110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J95"/>
  <c r="J94"/>
  <c r="F92"/>
  <c r="E90"/>
  <c r="J55"/>
  <c r="J54"/>
  <c r="F52"/>
  <c r="E50"/>
  <c r="J18"/>
  <c r="E18"/>
  <c r="F95"/>
  <c r="J17"/>
  <c r="J15"/>
  <c r="E15"/>
  <c r="F54"/>
  <c r="J14"/>
  <c r="J12"/>
  <c r="J52"/>
  <c r="E7"/>
  <c r="E48"/>
  <c i="3" r="J37"/>
  <c r="J36"/>
  <c i="1" r="AY56"/>
  <c i="3" r="J35"/>
  <c i="1" r="AX56"/>
  <c i="3" r="BI368"/>
  <c r="BH368"/>
  <c r="BG368"/>
  <c r="BF368"/>
  <c r="T368"/>
  <c r="R368"/>
  <c r="P368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5"/>
  <c r="BH355"/>
  <c r="BG355"/>
  <c r="BF355"/>
  <c r="T355"/>
  <c r="R355"/>
  <c r="P355"/>
  <c r="BI350"/>
  <c r="BH350"/>
  <c r="BG350"/>
  <c r="BF350"/>
  <c r="T350"/>
  <c r="R350"/>
  <c r="P350"/>
  <c r="BI348"/>
  <c r="BH348"/>
  <c r="BG348"/>
  <c r="BF348"/>
  <c r="T348"/>
  <c r="R348"/>
  <c r="P348"/>
  <c r="BI345"/>
  <c r="BH345"/>
  <c r="BG345"/>
  <c r="BF345"/>
  <c r="T345"/>
  <c r="R345"/>
  <c r="P345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T163"/>
  <c r="R164"/>
  <c r="R163"/>
  <c r="P164"/>
  <c r="P163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6"/>
  <c r="BH136"/>
  <c r="BG136"/>
  <c r="BF136"/>
  <c r="T136"/>
  <c r="R136"/>
  <c r="P136"/>
  <c r="BI133"/>
  <c r="BH133"/>
  <c r="BG133"/>
  <c r="BF133"/>
  <c r="T133"/>
  <c r="R133"/>
  <c r="P133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J96"/>
  <c r="J95"/>
  <c r="F93"/>
  <c r="E91"/>
  <c r="J55"/>
  <c r="J54"/>
  <c r="F52"/>
  <c r="E50"/>
  <c r="J18"/>
  <c r="E18"/>
  <c r="F96"/>
  <c r="J17"/>
  <c r="J15"/>
  <c r="E15"/>
  <c r="F95"/>
  <c r="J14"/>
  <c r="J12"/>
  <c r="J52"/>
  <c r="E7"/>
  <c r="E89"/>
  <c i="2" r="J37"/>
  <c r="J36"/>
  <c i="1" r="AY55"/>
  <c i="2" r="J35"/>
  <c i="1" r="AX55"/>
  <c i="2" r="BI382"/>
  <c r="BH382"/>
  <c r="BG382"/>
  <c r="BF382"/>
  <c r="T382"/>
  <c r="R382"/>
  <c r="P382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8"/>
  <c r="BH368"/>
  <c r="BG368"/>
  <c r="BF368"/>
  <c r="T368"/>
  <c r="R368"/>
  <c r="P368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3"/>
  <c r="BH333"/>
  <c r="BG333"/>
  <c r="BF333"/>
  <c r="T333"/>
  <c r="R333"/>
  <c r="P333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6"/>
  <c r="BH276"/>
  <c r="BG276"/>
  <c r="BF276"/>
  <c r="T276"/>
  <c r="R276"/>
  <c r="P276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2"/>
  <c r="BH172"/>
  <c r="BG172"/>
  <c r="BF172"/>
  <c r="T172"/>
  <c r="T171"/>
  <c r="R172"/>
  <c r="R171"/>
  <c r="P172"/>
  <c r="P171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17"/>
  <c r="BH117"/>
  <c r="BG117"/>
  <c r="BF117"/>
  <c r="T117"/>
  <c r="R117"/>
  <c r="P117"/>
  <c r="BI115"/>
  <c r="BH115"/>
  <c r="BG115"/>
  <c r="BF115"/>
  <c r="T115"/>
  <c r="R115"/>
  <c r="P115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J97"/>
  <c r="J96"/>
  <c r="F94"/>
  <c r="E92"/>
  <c r="J55"/>
  <c r="J54"/>
  <c r="F52"/>
  <c r="E50"/>
  <c r="J18"/>
  <c r="E18"/>
  <c r="F97"/>
  <c r="J17"/>
  <c r="J15"/>
  <c r="E15"/>
  <c r="F96"/>
  <c r="J14"/>
  <c r="J12"/>
  <c r="J52"/>
  <c r="E7"/>
  <c r="E90"/>
  <c i="1" r="L50"/>
  <c r="AM50"/>
  <c r="AM49"/>
  <c r="L49"/>
  <c r="AM47"/>
  <c r="L47"/>
  <c r="L45"/>
  <c r="L44"/>
  <c i="2" r="J353"/>
  <c r="J328"/>
  <c r="BK373"/>
  <c i="3" r="J281"/>
  <c r="BK348"/>
  <c r="J258"/>
  <c i="4" r="J163"/>
  <c i="2" r="J235"/>
  <c r="BK270"/>
  <c i="3" r="J218"/>
  <c i="2" r="BK258"/>
  <c r="J313"/>
  <c i="3" r="BK145"/>
  <c i="2" r="J320"/>
  <c r="J246"/>
  <c r="BK166"/>
  <c i="3" r="J179"/>
  <c r="J216"/>
  <c i="4" r="BK319"/>
  <c r="J342"/>
  <c r="J254"/>
  <c r="BK301"/>
  <c i="2" r="BK127"/>
  <c r="J199"/>
  <c i="3" r="BK265"/>
  <c r="J212"/>
  <c i="4" r="J184"/>
  <c r="BK106"/>
  <c i="2" r="J115"/>
  <c i="3" r="J187"/>
  <c i="2" r="J376"/>
  <c r="J232"/>
  <c i="3" r="BK148"/>
  <c r="J153"/>
  <c i="4" r="BK263"/>
  <c i="2" r="J323"/>
  <c i="3" r="J195"/>
  <c i="4" r="BK218"/>
  <c r="BK192"/>
  <c i="2" r="J206"/>
  <c r="BK241"/>
  <c i="3" r="J315"/>
  <c r="J363"/>
  <c r="J191"/>
  <c i="4" r="BK212"/>
  <c i="2" r="J277"/>
  <c r="BK139"/>
  <c i="3" r="J189"/>
  <c i="4" r="J111"/>
  <c i="2" r="J151"/>
  <c r="BK201"/>
  <c i="3" r="J193"/>
  <c r="J208"/>
  <c i="4" r="BK110"/>
  <c i="2" r="BK302"/>
  <c r="J208"/>
  <c i="3" r="BK206"/>
  <c r="J348"/>
  <c r="J298"/>
  <c i="4" r="BK234"/>
  <c r="BK274"/>
  <c r="BK296"/>
  <c i="2" r="BK180"/>
  <c i="3" r="J133"/>
  <c i="4" r="BK200"/>
  <c r="BK219"/>
  <c i="2" r="BK313"/>
  <c r="J252"/>
  <c i="3" r="J136"/>
  <c i="2" r="BK291"/>
  <c i="3" r="BK236"/>
  <c i="4" r="J267"/>
  <c i="3" r="J270"/>
  <c i="5" r="BK86"/>
  <c i="4" r="J106"/>
  <c i="3" r="BK122"/>
  <c i="4" r="J296"/>
  <c i="2" r="J180"/>
  <c r="BK279"/>
  <c r="J260"/>
  <c r="BK148"/>
  <c r="J368"/>
  <c r="J234"/>
  <c i="3" r="J246"/>
  <c r="BK272"/>
  <c r="BK310"/>
  <c r="BK336"/>
  <c i="4" r="J252"/>
  <c r="BK176"/>
  <c r="J207"/>
  <c r="BK205"/>
  <c i="5" r="J92"/>
  <c i="2" r="J117"/>
  <c r="BK161"/>
  <c i="3" r="BK277"/>
  <c r="BK360"/>
  <c i="4" r="J280"/>
  <c r="J190"/>
  <c i="2" r="BK276"/>
  <c r="J108"/>
  <c r="BK187"/>
  <c i="3" r="J325"/>
  <c r="BK170"/>
  <c i="4" r="J167"/>
  <c i="2" r="BK317"/>
  <c r="BK154"/>
  <c r="J125"/>
  <c r="J201"/>
  <c i="3" r="J113"/>
  <c r="BK285"/>
  <c r="BK273"/>
  <c r="BK248"/>
  <c r="BK214"/>
  <c r="BK307"/>
  <c r="J128"/>
  <c i="4" r="J205"/>
  <c r="BK237"/>
  <c r="BK173"/>
  <c r="J114"/>
  <c r="J192"/>
  <c r="J314"/>
  <c r="J255"/>
  <c r="BK224"/>
  <c r="BK291"/>
  <c i="2" r="BK272"/>
  <c r="J281"/>
  <c r="J283"/>
  <c r="J279"/>
  <c i="3" r="BK204"/>
  <c r="BK320"/>
  <c i="4" r="BK140"/>
  <c r="BK342"/>
  <c r="BK254"/>
  <c i="2" r="BK361"/>
  <c r="J331"/>
  <c i="3" r="J175"/>
  <c i="4" r="BK162"/>
  <c r="BK133"/>
  <c i="2" r="J263"/>
  <c r="J127"/>
  <c i="3" r="J243"/>
  <c r="J172"/>
  <c r="BK198"/>
  <c i="4" r="BK214"/>
  <c r="J173"/>
  <c i="2" r="BK290"/>
  <c r="BK342"/>
  <c r="J242"/>
  <c i="3" r="BK164"/>
  <c r="J238"/>
  <c i="4" r="BK255"/>
  <c r="J311"/>
  <c r="J250"/>
  <c r="J178"/>
  <c i="5" r="J86"/>
  <c i="2" r="J340"/>
  <c r="J106"/>
  <c r="BK163"/>
  <c r="J166"/>
  <c r="J136"/>
  <c i="3" r="BK150"/>
  <c r="J320"/>
  <c r="J323"/>
  <c i="4" r="BK282"/>
  <c r="BK336"/>
  <c r="BK321"/>
  <c r="BK148"/>
  <c i="2" r="J270"/>
  <c r="J258"/>
  <c r="J163"/>
  <c i="3" r="BK250"/>
  <c i="4" r="J234"/>
  <c i="2" r="BK299"/>
  <c r="J195"/>
  <c r="BK129"/>
  <c r="J276"/>
  <c r="BK222"/>
  <c r="BK108"/>
  <c i="3" r="J304"/>
  <c r="J273"/>
  <c r="BK294"/>
  <c r="J102"/>
  <c r="BK124"/>
  <c i="4" r="J226"/>
  <c r="J200"/>
  <c r="J339"/>
  <c r="J319"/>
  <c i="2" r="BK296"/>
  <c r="BK340"/>
  <c r="J351"/>
  <c r="J358"/>
  <c i="3" r="J289"/>
  <c r="J227"/>
  <c r="J229"/>
  <c r="BK350"/>
  <c r="J226"/>
  <c r="J307"/>
  <c r="BK234"/>
  <c r="BK292"/>
  <c i="4" r="BK232"/>
  <c r="BK228"/>
  <c r="BK199"/>
  <c r="J236"/>
  <c i="2" r="J159"/>
  <c r="BK344"/>
  <c r="BK346"/>
  <c i="3" r="J234"/>
  <c r="J148"/>
  <c i="4" r="BK259"/>
  <c r="J334"/>
  <c r="J133"/>
  <c r="BK186"/>
  <c i="2" r="BK136"/>
  <c r="BK273"/>
  <c r="J224"/>
  <c i="3" r="BK172"/>
  <c r="BK202"/>
  <c r="BK222"/>
  <c i="4" r="BK285"/>
  <c i="2" r="J145"/>
  <c i="3" r="J338"/>
  <c i="4" r="J347"/>
  <c r="J242"/>
  <c i="2" r="J344"/>
  <c i="3" r="BK224"/>
  <c i="4" r="J285"/>
  <c r="BK288"/>
  <c i="2" r="F35"/>
  <c i="4" r="J274"/>
  <c i="3" r="BK231"/>
  <c i="4" r="J282"/>
  <c r="J152"/>
  <c i="3" r="J236"/>
  <c i="4" r="J144"/>
  <c i="2" r="BK305"/>
  <c i="4" r="BK246"/>
  <c i="2" r="BK176"/>
  <c r="J178"/>
  <c r="J216"/>
  <c i="4" r="BK182"/>
  <c i="2" r="BK320"/>
  <c i="3" r="J198"/>
  <c i="4" r="J293"/>
  <c r="BK221"/>
  <c i="3" r="BK342"/>
  <c r="J350"/>
  <c i="4" r="J307"/>
  <c r="BK190"/>
  <c r="BK167"/>
  <c i="3" r="BK286"/>
  <c i="4" r="BK184"/>
  <c r="BK127"/>
  <c i="3" r="J357"/>
  <c i="4" r="BK311"/>
  <c i="3" r="BK246"/>
  <c i="4" r="J180"/>
  <c i="3" r="BK338"/>
  <c i="2" r="BK210"/>
  <c r="J237"/>
  <c i="3" r="J168"/>
  <c r="J145"/>
  <c i="4" r="BK137"/>
  <c i="2" r="J103"/>
  <c r="BK151"/>
  <c i="3" r="BK289"/>
  <c i="2" r="J302"/>
  <c i="4" r="J276"/>
  <c i="2" r="BK336"/>
  <c r="BK256"/>
  <c r="BK168"/>
  <c i="3" r="BK102"/>
  <c r="J177"/>
  <c r="BK113"/>
  <c i="4" r="J298"/>
  <c r="J329"/>
  <c r="BK293"/>
  <c r="BK271"/>
  <c i="2" r="J212"/>
  <c r="J249"/>
  <c i="3" r="J120"/>
  <c r="J275"/>
  <c r="J292"/>
  <c i="2" r="BK208"/>
  <c r="J288"/>
  <c i="3" r="BK254"/>
  <c i="4" r="BK207"/>
  <c i="2" r="BK117"/>
  <c i="3" r="BK252"/>
  <c i="4" r="J186"/>
  <c r="J244"/>
  <c i="2" r="J262"/>
  <c i="3" r="J182"/>
  <c i="4" r="J278"/>
  <c r="J212"/>
  <c i="2" r="BK311"/>
  <c r="J291"/>
  <c i="3" r="J184"/>
  <c r="J260"/>
  <c i="4" r="BK157"/>
  <c r="J257"/>
  <c r="J224"/>
  <c i="2" r="J187"/>
  <c i="3" r="BK260"/>
  <c i="2" r="BK333"/>
  <c r="J272"/>
  <c r="J210"/>
  <c i="3" r="J342"/>
  <c r="BK262"/>
  <c i="4" r="J305"/>
  <c i="2" r="BK307"/>
  <c r="BK251"/>
  <c i="3" r="J248"/>
  <c r="BK318"/>
  <c r="BK243"/>
  <c i="4" r="J246"/>
  <c i="2" r="J154"/>
  <c r="BK283"/>
  <c i="3" r="J329"/>
  <c i="4" r="J196"/>
  <c i="2" r="BK212"/>
  <c i="3" r="BK368"/>
  <c i="2" r="BK229"/>
  <c i="3" r="BK323"/>
  <c i="4" r="J288"/>
  <c i="3" r="BK325"/>
  <c i="4" r="J135"/>
  <c r="BK305"/>
  <c r="BK169"/>
  <c i="3" r="J327"/>
  <c i="4" r="J222"/>
  <c r="BK194"/>
  <c i="2" r="J285"/>
  <c r="J197"/>
  <c i="3" r="BK179"/>
  <c r="BK227"/>
  <c r="BK233"/>
  <c i="4" r="BK171"/>
  <c r="BK329"/>
  <c i="2" r="BK192"/>
  <c r="J342"/>
  <c i="3" r="BK193"/>
  <c i="4" r="J188"/>
  <c i="2" r="BK249"/>
  <c i="4" r="J301"/>
  <c i="2" r="BK244"/>
  <c r="BK281"/>
  <c r="J251"/>
  <c i="3" r="BK258"/>
  <c r="BK160"/>
  <c r="BK120"/>
  <c i="4" r="J209"/>
  <c r="J214"/>
  <c r="J117"/>
  <c r="J148"/>
  <c i="2" r="J229"/>
  <c r="J333"/>
  <c r="J230"/>
  <c i="3" r="BK155"/>
  <c i="2" r="BK338"/>
  <c r="J338"/>
  <c i="3" r="J105"/>
  <c i="2" r="BK323"/>
  <c r="BK206"/>
  <c i="3" r="J360"/>
  <c i="4" r="BK209"/>
  <c i="2" r="BK234"/>
  <c r="BK183"/>
  <c i="3" r="J264"/>
  <c i="4" r="BK280"/>
  <c i="2" r="J305"/>
  <c r="BK268"/>
  <c r="BK260"/>
  <c i="3" r="J313"/>
  <c r="J286"/>
  <c i="4" r="BK250"/>
  <c i="2" r="BK262"/>
  <c i="3" r="BK302"/>
  <c i="2" r="J294"/>
  <c r="J203"/>
  <c r="J156"/>
  <c i="3" r="BK157"/>
  <c r="BK304"/>
  <c i="4" r="BK265"/>
  <c r="J110"/>
  <c i="2" r="BK254"/>
  <c r="BK125"/>
  <c i="3" r="J206"/>
  <c r="J107"/>
  <c r="J333"/>
  <c r="J340"/>
  <c i="4" r="BK260"/>
  <c i="2" r="J161"/>
  <c r="BK203"/>
  <c i="3" r="BK229"/>
  <c i="4" r="J219"/>
  <c r="J176"/>
  <c i="3" r="J262"/>
  <c i="2" r="J315"/>
  <c r="BK197"/>
  <c r="BK252"/>
  <c r="BK156"/>
  <c i="3" r="BK340"/>
  <c r="J244"/>
  <c r="J331"/>
  <c i="4" r="J327"/>
  <c r="BK303"/>
  <c i="2" r="BK185"/>
  <c i="3" r="J204"/>
  <c i="4" r="J260"/>
  <c i="2" r="J336"/>
  <c r="BK331"/>
  <c i="3" r="J318"/>
  <c i="4" r="BK268"/>
  <c i="2" r="J185"/>
  <c r="J239"/>
  <c i="3" r="J368"/>
  <c r="BK264"/>
  <c i="4" r="J263"/>
  <c r="J211"/>
  <c r="J137"/>
  <c r="BK267"/>
  <c r="J216"/>
  <c i="2" r="J299"/>
  <c r="BK178"/>
  <c r="J244"/>
  <c r="J373"/>
  <c i="3" r="BK241"/>
  <c i="4" r="J336"/>
  <c i="5" r="J89"/>
  <c i="2" r="BK298"/>
  <c i="3" r="J254"/>
  <c r="BK115"/>
  <c i="4" r="J247"/>
  <c i="3" r="J355"/>
  <c r="BK238"/>
  <c i="4" r="BK188"/>
  <c r="J228"/>
  <c i="2" r="J220"/>
  <c i="3" r="BK240"/>
  <c r="BK212"/>
  <c i="4" r="J232"/>
  <c r="J309"/>
  <c i="2" r="J355"/>
  <c r="BK103"/>
  <c r="BK115"/>
  <c i="3" r="BK216"/>
  <c r="J233"/>
  <c r="BK268"/>
  <c i="4" r="BK144"/>
  <c i="3" r="BK244"/>
  <c r="J115"/>
  <c i="4" r="J218"/>
  <c i="2" r="BK309"/>
  <c r="J218"/>
  <c r="BK370"/>
  <c i="3" r="J283"/>
  <c i="4" r="BK196"/>
  <c r="J259"/>
  <c i="2" r="BK230"/>
  <c r="BK277"/>
  <c i="3" r="BK355"/>
  <c r="BK105"/>
  <c r="J231"/>
  <c i="4" r="J140"/>
  <c r="BK347"/>
  <c i="2" r="BK353"/>
  <c i="3" r="J241"/>
  <c i="2" r="BK131"/>
  <c i="4" r="BK230"/>
  <c i="2" r="BK246"/>
  <c i="3" r="BK107"/>
  <c i="4" r="BK307"/>
  <c i="2" r="J226"/>
  <c i="4" r="BK247"/>
  <c i="2" r="J298"/>
  <c r="BK351"/>
  <c i="4" r="J321"/>
  <c i="2" r="F36"/>
  <c r="J131"/>
  <c r="BK235"/>
  <c i="3" r="J240"/>
  <c r="J300"/>
  <c r="BK208"/>
  <c i="4" r="BK257"/>
  <c r="J155"/>
  <c i="2" r="BK349"/>
  <c i="3" r="J170"/>
  <c i="4" r="BK240"/>
  <c i="3" r="BK345"/>
  <c i="4" r="J159"/>
  <c i="2" r="J268"/>
  <c i="3" r="BK218"/>
  <c r="BK333"/>
  <c r="BK298"/>
  <c i="4" r="J271"/>
  <c r="J237"/>
  <c r="BK314"/>
  <c r="BK159"/>
  <c r="BK135"/>
  <c r="BK226"/>
  <c i="2" r="BK248"/>
  <c r="J361"/>
  <c i="3" r="BK128"/>
  <c r="J122"/>
  <c i="4" r="J182"/>
  <c r="J265"/>
  <c i="2" r="J326"/>
  <c i="3" r="BK182"/>
  <c r="J268"/>
  <c i="2" r="BK242"/>
  <c r="BK159"/>
  <c i="3" r="J214"/>
  <c i="4" r="BK252"/>
  <c i="2" r="J183"/>
  <c i="3" r="BK363"/>
  <c i="4" r="BK236"/>
  <c i="2" r="BK239"/>
  <c r="J241"/>
  <c r="BK106"/>
  <c i="3" r="J124"/>
  <c r="J200"/>
  <c i="4" r="BK165"/>
  <c i="2" r="J176"/>
  <c i="3" r="J221"/>
  <c i="4" r="J171"/>
  <c r="BK339"/>
  <c i="2" r="BK315"/>
  <c r="BK226"/>
  <c i="3" r="BK195"/>
  <c r="J265"/>
  <c i="4" r="BK278"/>
  <c r="J127"/>
  <c i="2" r="BK199"/>
  <c i="3" r="BK313"/>
  <c r="J160"/>
  <c r="J252"/>
  <c r="BK226"/>
  <c i="4" r="BK202"/>
  <c r="J202"/>
  <c i="2" r="J296"/>
  <c r="BK145"/>
  <c i="4" r="BK104"/>
  <c i="2" r="BK368"/>
  <c i="3" r="BK327"/>
  <c i="2" r="BK224"/>
  <c i="3" r="BK329"/>
  <c i="2" r="BK214"/>
  <c i="3" r="J164"/>
  <c i="4" r="J119"/>
  <c i="2" r="BK286"/>
  <c i="3" r="BK184"/>
  <c i="4" r="BK222"/>
  <c i="2" r="BK232"/>
  <c r="BK172"/>
  <c i="4" r="J230"/>
  <c i="2" r="BK294"/>
  <c i="3" r="BK331"/>
  <c i="4" r="J221"/>
  <c i="2" r="BK376"/>
  <c i="4" r="BK334"/>
  <c r="J101"/>
  <c r="BK204"/>
  <c r="BK298"/>
  <c r="J199"/>
  <c r="BK180"/>
  <c i="2" r="BK263"/>
  <c r="J254"/>
  <c i="4" r="BK242"/>
  <c r="BK114"/>
  <c i="2" r="J346"/>
  <c r="BK266"/>
  <c i="3" r="J345"/>
  <c i="2" r="J290"/>
  <c i="3" r="BK153"/>
  <c r="J255"/>
  <c i="4" r="J324"/>
  <c i="2" r="J139"/>
  <c i="3" r="J224"/>
  <c i="4" r="BK124"/>
  <c r="J240"/>
  <c i="2" r="BK328"/>
  <c r="BK358"/>
  <c r="J311"/>
  <c i="3" r="J278"/>
  <c i="4" r="BK309"/>
  <c r="BK244"/>
  <c r="J124"/>
  <c i="2" r="BK190"/>
  <c i="3" r="J126"/>
  <c i="4" r="BK111"/>
  <c i="2" r="BK355"/>
  <c i="3" r="BK189"/>
  <c r="BK281"/>
  <c r="J296"/>
  <c i="2" r="BK285"/>
  <c r="J192"/>
  <c r="J129"/>
  <c i="3" r="J302"/>
  <c r="BK300"/>
  <c r="BK177"/>
  <c i="4" r="BK155"/>
  <c r="BK163"/>
  <c i="2" r="BK382"/>
  <c i="3" r="J210"/>
  <c r="BK357"/>
  <c i="4" r="BK276"/>
  <c i="2" r="J214"/>
  <c i="4" r="BK216"/>
  <c r="J194"/>
  <c i="2" r="J266"/>
  <c i="3" r="BK275"/>
  <c i="4" r="J316"/>
  <c i="2" r="J256"/>
  <c r="BK288"/>
  <c i="4" r="BK316"/>
  <c r="J157"/>
  <c i="3" r="J272"/>
  <c r="BK168"/>
  <c i="2" r="J273"/>
  <c i="4" r="BK101"/>
  <c i="3" r="BK221"/>
  <c r="BK270"/>
  <c r="BK175"/>
  <c i="2" r="BK123"/>
  <c i="3" r="J336"/>
  <c i="4" r="BK130"/>
  <c i="2" r="BK218"/>
  <c r="J222"/>
  <c i="3" r="J155"/>
  <c i="4" r="J268"/>
  <c r="BK211"/>
  <c i="2" r="J317"/>
  <c r="J370"/>
  <c i="3" r="BK210"/>
  <c i="2" r="J349"/>
  <c i="3" r="J157"/>
  <c i="4" r="J130"/>
  <c i="5" r="BK92"/>
  <c i="2" r="J172"/>
  <c i="3" r="J150"/>
  <c r="BK142"/>
  <c r="BK278"/>
  <c i="4" r="BK117"/>
  <c i="2" r="BK216"/>
  <c i="3" r="J250"/>
  <c i="4" r="J291"/>
  <c r="J169"/>
  <c i="2" r="BK220"/>
  <c i="3" r="J310"/>
  <c r="BK191"/>
  <c i="2" r="J307"/>
  <c r="BK237"/>
  <c i="3" r="BK315"/>
  <c r="BK187"/>
  <c i="4" r="J150"/>
  <c i="2" r="J363"/>
  <c i="3" r="J294"/>
  <c i="4" r="BK324"/>
  <c r="J165"/>
  <c i="2" r="BK195"/>
  <c r="J382"/>
  <c i="3" r="J222"/>
  <c r="J285"/>
  <c r="J202"/>
  <c i="4" r="BK119"/>
  <c r="J204"/>
  <c i="2" r="BK363"/>
  <c i="4" r="BK327"/>
  <c i="2" r="J148"/>
  <c r="J309"/>
  <c r="BK326"/>
  <c i="3" r="BK255"/>
  <c r="BK283"/>
  <c i="4" r="J162"/>
  <c r="BK178"/>
  <c i="2" r="J286"/>
  <c i="3" r="J142"/>
  <c r="BK296"/>
  <c r="BK133"/>
  <c r="J277"/>
  <c i="4" r="J303"/>
  <c r="J104"/>
  <c i="2" r="J123"/>
  <c r="J248"/>
  <c i="3" r="BK200"/>
  <c i="4" r="BK152"/>
  <c i="2" r="J168"/>
  <c r="J190"/>
  <c i="4" r="BK150"/>
  <c i="1" r="AS54"/>
  <c i="5" r="BK89"/>
  <c i="3" r="BK126"/>
  <c r="BK136"/>
  <c i="5" l="1" r="T84"/>
  <c r="T83"/>
  <c i="2" r="R102"/>
  <c r="P128"/>
  <c r="T158"/>
  <c r="BK175"/>
  <c r="J175"/>
  <c r="J67"/>
  <c r="BK189"/>
  <c r="J189"/>
  <c r="J69"/>
  <c r="P189"/>
  <c r="T228"/>
  <c r="R265"/>
  <c r="BK275"/>
  <c r="J275"/>
  <c r="J73"/>
  <c r="R280"/>
  <c r="P293"/>
  <c r="R304"/>
  <c r="P308"/>
  <c r="T308"/>
  <c r="R357"/>
  <c r="R372"/>
  <c i="3" r="BK112"/>
  <c r="J112"/>
  <c r="J62"/>
  <c r="T125"/>
  <c r="T167"/>
  <c r="BK174"/>
  <c r="J174"/>
  <c r="J68"/>
  <c r="P174"/>
  <c r="T220"/>
  <c r="T257"/>
  <c r="BK280"/>
  <c r="J280"/>
  <c r="J74"/>
  <c r="BK295"/>
  <c r="J295"/>
  <c r="J76"/>
  <c r="P317"/>
  <c r="BK359"/>
  <c r="J359"/>
  <c r="J79"/>
  <c i="2" r="BK114"/>
  <c r="J114"/>
  <c r="J62"/>
  <c r="P158"/>
  <c r="P175"/>
  <c r="R228"/>
  <c r="T280"/>
  <c r="P304"/>
  <c r="BK357"/>
  <c r="J357"/>
  <c r="J79"/>
  <c i="3" r="P125"/>
  <c r="P167"/>
  <c r="R220"/>
  <c r="R280"/>
  <c r="BK344"/>
  <c r="J344"/>
  <c r="J78"/>
  <c i="2" r="P102"/>
  <c r="R158"/>
  <c r="R175"/>
  <c r="R189"/>
  <c r="BK265"/>
  <c r="J265"/>
  <c r="J72"/>
  <c r="T275"/>
  <c r="T330"/>
  <c i="3" r="P112"/>
  <c r="P197"/>
  <c r="R267"/>
  <c r="P291"/>
  <c r="P359"/>
  <c i="2" r="T102"/>
  <c r="BK158"/>
  <c r="J158"/>
  <c r="J64"/>
  <c r="T175"/>
  <c r="R205"/>
  <c r="P275"/>
  <c r="T293"/>
  <c r="P357"/>
  <c i="3" r="R112"/>
  <c r="T181"/>
  <c r="T295"/>
  <c i="2" r="R128"/>
  <c r="R182"/>
  <c r="T205"/>
  <c r="R275"/>
  <c r="R293"/>
  <c r="T304"/>
  <c r="T357"/>
  <c i="3" r="T112"/>
  <c r="T197"/>
  <c r="P280"/>
  <c r="T291"/>
  <c r="R359"/>
  <c r="BK152"/>
  <c r="R167"/>
  <c r="T174"/>
  <c r="BK257"/>
  <c r="J257"/>
  <c r="J72"/>
  <c r="T280"/>
  <c r="T344"/>
  <c i="4" r="BK100"/>
  <c r="J100"/>
  <c r="J61"/>
  <c i="2" r="R114"/>
  <c r="BK228"/>
  <c r="J228"/>
  <c r="J71"/>
  <c r="BK308"/>
  <c r="J308"/>
  <c r="J77"/>
  <c i="3" r="T152"/>
  <c r="R174"/>
  <c r="R257"/>
  <c r="R344"/>
  <c i="4" r="BK109"/>
  <c r="J109"/>
  <c r="J62"/>
  <c i="2" r="T128"/>
  <c r="P182"/>
  <c r="P205"/>
  <c r="BK280"/>
  <c r="J280"/>
  <c r="J74"/>
  <c r="P330"/>
  <c r="T372"/>
  <c i="3" r="P152"/>
  <c r="BK181"/>
  <c r="J181"/>
  <c r="J69"/>
  <c r="P257"/>
  <c r="R295"/>
  <c r="BK101"/>
  <c r="J101"/>
  <c r="J61"/>
  <c r="BK197"/>
  <c r="J197"/>
  <c r="J70"/>
  <c r="T317"/>
  <c i="4" r="T132"/>
  <c r="P154"/>
  <c r="P198"/>
  <c i="2" r="P114"/>
  <c r="P228"/>
  <c r="R308"/>
  <c i="3" r="BK125"/>
  <c r="J125"/>
  <c r="J63"/>
  <c r="R181"/>
  <c r="P295"/>
  <c i="4" r="P147"/>
  <c r="P249"/>
  <c r="T147"/>
  <c r="BK273"/>
  <c r="J273"/>
  <c r="J75"/>
  <c r="P100"/>
  <c r="T198"/>
  <c r="R295"/>
  <c r="R109"/>
  <c r="R154"/>
  <c r="T161"/>
  <c r="R249"/>
  <c r="T323"/>
  <c i="2" r="BK102"/>
  <c r="J102"/>
  <c r="J61"/>
  <c r="T114"/>
  <c r="T182"/>
  <c r="T189"/>
  <c r="P265"/>
  <c r="P280"/>
  <c r="BK304"/>
  <c r="J304"/>
  <c r="J76"/>
  <c r="R330"/>
  <c r="P372"/>
  <c i="3" r="R101"/>
  <c r="R152"/>
  <c r="R197"/>
  <c r="P267"/>
  <c r="R317"/>
  <c i="4" r="P109"/>
  <c r="BK161"/>
  <c r="J161"/>
  <c r="J69"/>
  <c r="R239"/>
  <c r="P273"/>
  <c r="T338"/>
  <c r="BK132"/>
  <c r="J132"/>
  <c r="J64"/>
  <c r="R175"/>
  <c r="P262"/>
  <c r="R323"/>
  <c r="R132"/>
  <c r="P161"/>
  <c r="BK249"/>
  <c r="J249"/>
  <c r="J73"/>
  <c r="T262"/>
  <c r="P338"/>
  <c i="3" r="T101"/>
  <c r="T100"/>
  <c r="BK220"/>
  <c r="J220"/>
  <c r="J71"/>
  <c r="BK317"/>
  <c r="J317"/>
  <c r="J77"/>
  <c i="4" r="T109"/>
  <c r="BK154"/>
  <c r="J154"/>
  <c r="J68"/>
  <c r="P239"/>
  <c r="T273"/>
  <c r="R338"/>
  <c r="R116"/>
  <c r="T175"/>
  <c r="R262"/>
  <c r="P323"/>
  <c r="BK198"/>
  <c r="J198"/>
  <c r="J71"/>
  <c r="P295"/>
  <c i="2" r="BK128"/>
  <c r="J128"/>
  <c r="J63"/>
  <c r="BK182"/>
  <c r="J182"/>
  <c r="J68"/>
  <c r="BK205"/>
  <c r="J205"/>
  <c r="J70"/>
  <c r="T265"/>
  <c r="BK293"/>
  <c r="J293"/>
  <c r="J75"/>
  <c r="BK330"/>
  <c r="J330"/>
  <c r="J78"/>
  <c r="BK372"/>
  <c r="J372"/>
  <c r="J80"/>
  <c i="3" r="R125"/>
  <c r="BK167"/>
  <c r="J167"/>
  <c r="J67"/>
  <c r="P220"/>
  <c r="T267"/>
  <c r="R291"/>
  <c r="P344"/>
  <c i="4" r="R100"/>
  <c r="R99"/>
  <c r="BK147"/>
  <c r="J147"/>
  <c r="J67"/>
  <c r="BK239"/>
  <c r="J239"/>
  <c r="J72"/>
  <c r="T116"/>
  <c r="P175"/>
  <c r="T295"/>
  <c r="P116"/>
  <c r="R147"/>
  <c r="R198"/>
  <c r="T249"/>
  <c i="3" r="P101"/>
  <c r="P100"/>
  <c r="P181"/>
  <c r="BK267"/>
  <c r="J267"/>
  <c r="J73"/>
  <c r="BK291"/>
  <c r="J291"/>
  <c r="J75"/>
  <c r="T359"/>
  <c i="4" r="BK116"/>
  <c r="J116"/>
  <c r="J63"/>
  <c r="BK175"/>
  <c r="J175"/>
  <c r="J70"/>
  <c r="BK295"/>
  <c r="J295"/>
  <c r="J76"/>
  <c r="P132"/>
  <c r="T154"/>
  <c r="T239"/>
  <c r="R273"/>
  <c r="BK338"/>
  <c r="J338"/>
  <c r="J78"/>
  <c r="T100"/>
  <c r="R161"/>
  <c r="BK262"/>
  <c r="J262"/>
  <c r="J74"/>
  <c r="BK323"/>
  <c r="J323"/>
  <c r="J77"/>
  <c i="3" r="BK163"/>
  <c r="J163"/>
  <c r="J65"/>
  <c i="2" r="BK171"/>
  <c r="J171"/>
  <c r="J65"/>
  <c i="5" r="BK88"/>
  <c r="J88"/>
  <c r="J62"/>
  <c i="4" r="BK143"/>
  <c r="J143"/>
  <c r="J65"/>
  <c i="5" r="BK91"/>
  <c r="J91"/>
  <c r="J63"/>
  <c r="BK85"/>
  <c r="J85"/>
  <c r="J61"/>
  <c r="J52"/>
  <c r="BE92"/>
  <c r="E48"/>
  <c i="4" r="BK99"/>
  <c i="5" r="BE86"/>
  <c r="F55"/>
  <c r="F79"/>
  <c r="BE89"/>
  <c i="4" r="BE226"/>
  <c r="BE301"/>
  <c r="BE169"/>
  <c r="BE236"/>
  <c r="BE240"/>
  <c r="BE252"/>
  <c r="BE267"/>
  <c r="BE216"/>
  <c r="BE106"/>
  <c r="BE111"/>
  <c r="BE194"/>
  <c r="BE268"/>
  <c r="BE186"/>
  <c r="BE190"/>
  <c r="BE218"/>
  <c r="BE242"/>
  <c r="BE265"/>
  <c r="BE293"/>
  <c r="BE140"/>
  <c r="BE150"/>
  <c r="BE180"/>
  <c r="BE211"/>
  <c r="BE219"/>
  <c r="BE246"/>
  <c r="BE276"/>
  <c r="BE157"/>
  <c r="BE202"/>
  <c r="BE274"/>
  <c r="BE285"/>
  <c r="BE296"/>
  <c r="F94"/>
  <c r="BE119"/>
  <c r="BE137"/>
  <c r="BE152"/>
  <c r="BE163"/>
  <c r="BE178"/>
  <c i="3" r="BK166"/>
  <c r="J166"/>
  <c r="J66"/>
  <c i="4" r="E88"/>
  <c r="BE148"/>
  <c r="BE230"/>
  <c r="BE234"/>
  <c r="BE255"/>
  <c r="BE271"/>
  <c r="BE214"/>
  <c r="BE263"/>
  <c r="BE280"/>
  <c r="BE319"/>
  <c r="F55"/>
  <c r="BE133"/>
  <c r="BE171"/>
  <c r="BE184"/>
  <c r="BE212"/>
  <c r="BE254"/>
  <c r="BE321"/>
  <c r="BE155"/>
  <c r="BE232"/>
  <c r="BE307"/>
  <c r="BE336"/>
  <c r="BE309"/>
  <c r="BE329"/>
  <c r="BE176"/>
  <c r="BE244"/>
  <c r="BE247"/>
  <c r="BE257"/>
  <c r="BE288"/>
  <c r="BE316"/>
  <c r="BE327"/>
  <c r="BE334"/>
  <c r="BE114"/>
  <c r="BE135"/>
  <c r="BE144"/>
  <c r="BE173"/>
  <c r="J92"/>
  <c r="BE162"/>
  <c r="BE165"/>
  <c r="BE182"/>
  <c r="BE221"/>
  <c r="BE260"/>
  <c r="BE324"/>
  <c r="BE339"/>
  <c i="3" r="J152"/>
  <c r="J64"/>
  <c i="4" r="BE101"/>
  <c r="BE104"/>
  <c r="BE110"/>
  <c r="BE127"/>
  <c r="BE167"/>
  <c r="BE192"/>
  <c r="BE196"/>
  <c r="BE204"/>
  <c r="BE222"/>
  <c r="BE250"/>
  <c r="BE259"/>
  <c r="BE278"/>
  <c r="BE342"/>
  <c r="BE224"/>
  <c r="BE291"/>
  <c r="BE298"/>
  <c r="BE314"/>
  <c r="BE347"/>
  <c r="BE200"/>
  <c r="BE205"/>
  <c r="BE209"/>
  <c r="BE282"/>
  <c r="BE303"/>
  <c r="BE311"/>
  <c r="BE124"/>
  <c r="BE188"/>
  <c r="BE228"/>
  <c r="BE117"/>
  <c r="BE130"/>
  <c r="BE159"/>
  <c r="BE199"/>
  <c r="BE207"/>
  <c r="BE237"/>
  <c r="BE305"/>
  <c i="2" r="BK101"/>
  <c r="J101"/>
  <c r="J60"/>
  <c i="3" r="BE107"/>
  <c r="BE124"/>
  <c r="BE145"/>
  <c r="BE252"/>
  <c r="BE264"/>
  <c r="BE277"/>
  <c r="BE278"/>
  <c r="BE315"/>
  <c r="BE331"/>
  <c r="E48"/>
  <c r="BE120"/>
  <c r="BE128"/>
  <c r="BE164"/>
  <c r="BE189"/>
  <c r="BE212"/>
  <c r="BE246"/>
  <c r="BE286"/>
  <c r="BE302"/>
  <c r="BE333"/>
  <c r="BE327"/>
  <c i="2" r="BK174"/>
  <c r="J174"/>
  <c r="J66"/>
  <c i="3" r="F55"/>
  <c r="BE126"/>
  <c r="BE153"/>
  <c r="BE221"/>
  <c r="BE250"/>
  <c r="BE313"/>
  <c r="BE325"/>
  <c r="BE270"/>
  <c r="BE342"/>
  <c r="BE122"/>
  <c r="BE195"/>
  <c r="BE105"/>
  <c r="BE210"/>
  <c r="BE240"/>
  <c r="BE292"/>
  <c r="BE329"/>
  <c r="BE340"/>
  <c r="F54"/>
  <c r="J93"/>
  <c r="BE150"/>
  <c r="BE184"/>
  <c r="BE191"/>
  <c r="BE193"/>
  <c r="BE204"/>
  <c r="BE206"/>
  <c r="BE350"/>
  <c r="BE216"/>
  <c r="BE227"/>
  <c r="BE254"/>
  <c r="BE318"/>
  <c r="BE243"/>
  <c r="BE310"/>
  <c r="BE357"/>
  <c r="BE255"/>
  <c r="BE320"/>
  <c r="BE336"/>
  <c r="BE157"/>
  <c r="BE177"/>
  <c r="BE265"/>
  <c r="BE273"/>
  <c r="BE323"/>
  <c r="BE345"/>
  <c r="BE363"/>
  <c r="BE368"/>
  <c r="BE133"/>
  <c r="BE142"/>
  <c r="BE187"/>
  <c r="BE226"/>
  <c r="BE268"/>
  <c r="BE355"/>
  <c r="BE136"/>
  <c r="BE168"/>
  <c r="BE175"/>
  <c r="BE182"/>
  <c r="BE272"/>
  <c r="BE338"/>
  <c r="BE360"/>
  <c r="BE160"/>
  <c r="BE170"/>
  <c r="BE172"/>
  <c r="BE214"/>
  <c r="BE218"/>
  <c r="BE222"/>
  <c r="BE224"/>
  <c r="BE229"/>
  <c r="BE233"/>
  <c r="BE234"/>
  <c r="BE236"/>
  <c r="BE244"/>
  <c r="BE281"/>
  <c r="BE289"/>
  <c r="BE348"/>
  <c r="BE115"/>
  <c r="BE198"/>
  <c r="BE202"/>
  <c r="BE241"/>
  <c r="BE307"/>
  <c r="BE113"/>
  <c r="BE155"/>
  <c r="BE179"/>
  <c r="BE231"/>
  <c r="BE283"/>
  <c r="BE294"/>
  <c r="BE148"/>
  <c r="BE200"/>
  <c r="BE208"/>
  <c r="BE238"/>
  <c r="BE258"/>
  <c r="BE260"/>
  <c r="BE262"/>
  <c r="BE275"/>
  <c r="BE285"/>
  <c r="BE296"/>
  <c r="BE298"/>
  <c r="BE300"/>
  <c r="BE102"/>
  <c r="BE248"/>
  <c r="BE304"/>
  <c i="2" r="BE242"/>
  <c r="F55"/>
  <c r="BE139"/>
  <c r="BE222"/>
  <c r="BE368"/>
  <c r="BE127"/>
  <c r="BE185"/>
  <c r="BE201"/>
  <c r="BE212"/>
  <c r="BE241"/>
  <c r="BE248"/>
  <c r="BE323"/>
  <c r="J94"/>
  <c r="BE145"/>
  <c r="BE156"/>
  <c r="BE232"/>
  <c r="BE382"/>
  <c r="BE106"/>
  <c r="BE117"/>
  <c r="BE168"/>
  <c r="BE187"/>
  <c r="BE203"/>
  <c r="BE220"/>
  <c r="BE237"/>
  <c r="BE256"/>
  <c r="BE258"/>
  <c r="BE272"/>
  <c r="BE276"/>
  <c r="BE296"/>
  <c r="BE313"/>
  <c r="BE361"/>
  <c r="BE136"/>
  <c r="BE178"/>
  <c r="BE190"/>
  <c r="BE197"/>
  <c r="BE251"/>
  <c r="BE285"/>
  <c r="BE305"/>
  <c r="BE320"/>
  <c r="BE349"/>
  <c r="BE159"/>
  <c r="BE166"/>
  <c r="BE192"/>
  <c r="BE210"/>
  <c r="BE226"/>
  <c r="BE229"/>
  <c r="BE260"/>
  <c r="BE273"/>
  <c r="BE277"/>
  <c r="BE298"/>
  <c r="BE311"/>
  <c r="BE328"/>
  <c r="BE342"/>
  <c r="BE376"/>
  <c r="F54"/>
  <c r="BE176"/>
  <c r="BE195"/>
  <c r="BE234"/>
  <c i="1" r="BC55"/>
  <c i="2" r="BE115"/>
  <c r="BE214"/>
  <c r="BE249"/>
  <c r="BE254"/>
  <c r="BE262"/>
  <c r="BE270"/>
  <c r="BE283"/>
  <c r="BE309"/>
  <c r="BE123"/>
  <c r="BE208"/>
  <c r="BE266"/>
  <c r="BE279"/>
  <c r="BE281"/>
  <c r="BE302"/>
  <c r="BE307"/>
  <c r="BE326"/>
  <c r="BE268"/>
  <c r="BE291"/>
  <c r="BE299"/>
  <c r="BE315"/>
  <c r="BE331"/>
  <c r="BE333"/>
  <c r="BE340"/>
  <c r="BE131"/>
  <c r="BE370"/>
  <c r="E48"/>
  <c r="BE103"/>
  <c r="BE108"/>
  <c r="BE163"/>
  <c r="BE172"/>
  <c r="BE148"/>
  <c r="BE151"/>
  <c r="BE199"/>
  <c r="BE218"/>
  <c r="BE294"/>
  <c r="BE338"/>
  <c r="BE344"/>
  <c r="BE355"/>
  <c r="BE244"/>
  <c r="BE183"/>
  <c r="BE216"/>
  <c r="BE224"/>
  <c r="BE263"/>
  <c r="BE288"/>
  <c r="BE235"/>
  <c r="BE246"/>
  <c r="BE286"/>
  <c r="BE290"/>
  <c i="1" r="BB55"/>
  <c i="2" r="BE125"/>
  <c r="BE129"/>
  <c r="BE180"/>
  <c r="BE252"/>
  <c r="BE317"/>
  <c r="BE336"/>
  <c r="BE353"/>
  <c r="BE154"/>
  <c r="BE206"/>
  <c r="BE351"/>
  <c r="BE358"/>
  <c r="BE363"/>
  <c r="BE373"/>
  <c r="BE161"/>
  <c r="BE230"/>
  <c r="BE239"/>
  <c r="BE346"/>
  <c i="3" r="F37"/>
  <c i="1" r="BD56"/>
  <c i="4" r="F36"/>
  <c i="1" r="BC57"/>
  <c i="4" r="F34"/>
  <c i="1" r="BA57"/>
  <c i="2" r="F37"/>
  <c i="5" r="F36"/>
  <c i="1" r="BC58"/>
  <c i="3" r="F36"/>
  <c i="1" r="BC56"/>
  <c i="3" r="F34"/>
  <c i="1" r="BA56"/>
  <c i="4" r="F35"/>
  <c i="1" r="BB57"/>
  <c i="2" r="J34"/>
  <c i="3" r="J34"/>
  <c i="1" r="AW56"/>
  <c i="5" r="F35"/>
  <c i="1" r="BB58"/>
  <c i="5" r="J34"/>
  <c i="1" r="AW58"/>
  <c i="5" r="F37"/>
  <c i="1" r="BD58"/>
  <c i="4" r="F37"/>
  <c i="1" r="BD57"/>
  <c i="3" r="F35"/>
  <c i="1" r="BB56"/>
  <c i="2" r="F34"/>
  <c i="5" r="F34"/>
  <c i="1" r="BA58"/>
  <c i="4" r="J34"/>
  <c i="1" r="AW57"/>
  <c i="4" l="1" r="R146"/>
  <c r="BK146"/>
  <c r="J146"/>
  <c r="J66"/>
  <c i="3" r="R166"/>
  <c i="4" r="T99"/>
  <c i="2" r="T101"/>
  <c i="4" r="R98"/>
  <c i="2" r="R174"/>
  <c i="3" r="BK100"/>
  <c r="J100"/>
  <c r="J60"/>
  <c i="4" r="T146"/>
  <c i="2" r="P174"/>
  <c r="T174"/>
  <c i="3" r="T166"/>
  <c r="T99"/>
  <c r="R100"/>
  <c r="R99"/>
  <c i="4" r="P146"/>
  <c i="2" r="P101"/>
  <c r="P100"/>
  <c i="1" r="AU55"/>
  <c i="4" r="P99"/>
  <c r="P98"/>
  <c i="1" r="AU57"/>
  <c i="3" r="P166"/>
  <c r="P99"/>
  <c i="1" r="AU56"/>
  <c i="2" r="R101"/>
  <c r="R100"/>
  <c i="1" r="BD55"/>
  <c r="BA55"/>
  <c r="AW55"/>
  <c i="5" r="BK84"/>
  <c r="J84"/>
  <c r="J60"/>
  <c i="4" r="BK98"/>
  <c r="J98"/>
  <c r="J59"/>
  <c r="J99"/>
  <c r="J60"/>
  <c i="3" r="BK99"/>
  <c r="J99"/>
  <c i="2" r="BK100"/>
  <c r="J100"/>
  <c i="5" r="J33"/>
  <c i="1" r="AV58"/>
  <c r="AT58"/>
  <c i="4" r="F33"/>
  <c i="1" r="AZ57"/>
  <c i="3" r="F33"/>
  <c i="1" r="AZ56"/>
  <c i="3" r="J33"/>
  <c i="1" r="AV56"/>
  <c r="AT56"/>
  <c i="2" r="J33"/>
  <c i="1" r="AV55"/>
  <c r="AT55"/>
  <c i="4" r="J33"/>
  <c i="1" r="AV57"/>
  <c r="AT57"/>
  <c r="BD54"/>
  <c r="W33"/>
  <c r="BC54"/>
  <c r="W32"/>
  <c i="2" r="J30"/>
  <c i="1" r="AG55"/>
  <c i="2" r="F33"/>
  <c i="1" r="AZ55"/>
  <c i="3" r="J30"/>
  <c i="1" r="AG56"/>
  <c r="BB54"/>
  <c r="AX54"/>
  <c r="BA54"/>
  <c r="W30"/>
  <c i="5" r="F33"/>
  <c i="1" r="AZ58"/>
  <c i="2" l="1" r="T100"/>
  <c i="4" r="T98"/>
  <c i="5" r="BK83"/>
  <c r="J83"/>
  <c r="J59"/>
  <c i="1" r="AN56"/>
  <c i="3" r="J59"/>
  <c i="1" r="AN55"/>
  <c i="2" r="J59"/>
  <c i="3" r="J39"/>
  <c i="2" r="J39"/>
  <c i="1" r="AY54"/>
  <c r="AU54"/>
  <c r="AZ54"/>
  <c r="W29"/>
  <c r="AW54"/>
  <c r="AK30"/>
  <c r="W31"/>
  <c i="4" r="J30"/>
  <c i="1" r="AG57"/>
  <c r="AN57"/>
  <c i="4" l="1" r="J39"/>
  <c i="5" r="J30"/>
  <c i="1" r="AG58"/>
  <c r="AG54"/>
  <c r="AK26"/>
  <c r="AV54"/>
  <c r="AK29"/>
  <c r="AK35"/>
  <c i="5" l="1" r="J39"/>
  <c i="1" r="AN58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<sst xmlns="http://schemas.openxmlformats.org/spreadsheetml/2006/main">
  <si>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</si>
  <si>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</si>
  <si>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</si>
  <si>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</si>
  <si>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</si>
  <si>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{a10a57bc-e35e-48f8-94e4-e391a2e1694f}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</si>
  <si>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</si>
  <si>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</si>
  <si>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</si>
  <si>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</si>
  <si>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</si>
  <si>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</si>
  <si>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</si>
  <si>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</si>
  <si>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2025_02_27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</si>
  <si>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</si>
  <si>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</si>
  <si>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HYGIENICKÉHO ZÁZEMÍ MATEŘSKÉ ŠKOLY MICHLOVA 565</t>
  </si>
  <si>
    <t>KSO:</t>
  </si>
  <si>
    <t>801 31 13</t>
  </si>
  <si>
    <t>CC-CZ:</t>
  </si>
  <si>
    <t>12631</t>
  </si>
  <si>
    <t>Místo:</t>
  </si>
  <si>
    <t>Domažlice</t>
  </si>
  <si>
    <t>Datum:</t>
  </si>
  <si>
    <t>27. 2. 2025</t>
  </si>
  <si>
    <t>CZ-CPV:</t>
  </si>
  <si>
    <t>45214100-1</t>
  </si>
  <si>
    <t>CZ-CPA:</t>
  </si>
  <si>
    <t>41.00.48</t>
  </si>
  <si>
    <t>Zadavatel:</t>
  </si>
  <si>
    <t>IČ:</t>
  </si>
  <si>
    <t/>
  </si>
  <si>
    <t xml:space="preserve"> </t>
  </si>
  <si>
    <t>DIČ:</t>
  </si>
  <si>
    <t>Účastník:</t>
  </si>
  <si>
    <t>Vyplň údaj</t>
  </si>
  <si>
    <t>Projektant:</t>
  </si>
  <si>
    <t>87672014</t>
  </si>
  <si>
    <t>Projekční kancelář Baštář</t>
  </si>
  <si>
    <t>True</t>
  </si>
  <si>
    <t>Zpracovatel:</t>
  </si>
  <si>
    <t>00253316</t>
  </si>
  <si>
    <t>Město Domažlice</t>
  </si>
  <si>
    <t>CZ00253316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</si>
  <si>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</si>
  <si>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</si>
  <si>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</si>
  <si>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</si>
  <si>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</si>
  <si>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</si>
  <si>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</si>
  <si>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</si>
  <si>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</si>
  <si>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</si>
  <si>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</si>
  <si>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</si>
  <si>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</si>
  <si>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</si>
  <si>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</si>
  <si>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</si>
  <si>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</si>
  <si>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</si>
  <si>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</si>
  <si>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</si>
  <si>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</si>
  <si>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</si>
  <si>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</si>
  <si>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</si>
  <si>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</si>
  <si>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</si>
  <si>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</si>
  <si>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</si>
  <si>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</si>
  <si>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</si>
  <si>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</si>
  <si>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</si>
  <si>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</si>
  <si>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</si>
  <si>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</si>
  <si>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</si>
  <si>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</si>
  <si>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</si>
  <si>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</si>
  <si>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</si>
  <si>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</si>
  <si>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</si>
  <si>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1. TŘÍDA PAVILON MŠ</t>
  </si>
  <si>
    <t>STA</t>
  </si>
  <si>
    <t>1</t>
  </si>
  <si>
    <t>{972c26d7-0e38-4115-8820-e461988f182f}</t>
  </si>
  <si>
    <t>2</t>
  </si>
  <si>
    <t>002</t>
  </si>
  <si>
    <t>2. TŘÍDA PAVILON MŠ</t>
  </si>
  <si>
    <t>{dcd59894-110a-4e48-a385-186dea97d293}</t>
  </si>
  <si>
    <t>003</t>
  </si>
  <si>
    <t>3. TŘÍDA PŘÍSTAVBA</t>
  </si>
  <si>
    <t>{9a8fd0e9-ba00-44a6-89f2-02bd4c5cbbc8}</t>
  </si>
  <si>
    <t>VRN</t>
  </si>
  <si>
    <t>Vedlejší rozpočtové náklady</t>
  </si>
  <si>
    <t>{179db35e-d3ac-446a-b7e4-653d4f959dce}</t>
  </si>
  <si>
    <t>KRYCÍ LIST SOUPISU PRACÍ</t>
  </si>
  <si>
    <t>Objekt:</t>
  </si>
  <si>
    <t>001 - 1. TŘÍDA PAVILON MŠ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</si>
  <si>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</si>
  <si>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</si>
  <si>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</si>
  <si>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</si>
  <si>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</si>
  <si>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</si>
  <si>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</si>
  <si>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</si>
  <si>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</si>
  <si>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</si>
  <si>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</si>
  <si>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</si>
  <si>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</si>
  <si>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</si>
  <si>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</si>
  <si>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</si>
  <si>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</si>
  <si>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</si>
  <si>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</si>
  <si>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</si>
  <si>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</si>
  <si>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</si>
  <si>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</si>
  <si>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</si>
  <si>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</si>
  <si>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</si>
  <si>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</si>
  <si>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</si>
  <si>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</si>
  <si>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</si>
  <si>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</si>
  <si>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</si>
  <si>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</si>
  <si>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</si>
  <si>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</si>
  <si>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</si>
  <si>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</si>
  <si>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</si>
  <si>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</si>
  <si>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</si>
  <si>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</si>
  <si>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</si>
  <si>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</si>
  <si>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</si>
  <si>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</si>
  <si>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Příčky z pórobetonových tvárnic hladkých na tenké maltové lože objemová hmotnost do 500 kg/m3, tloušťka příčky 100 mm</t>
  </si>
  <si>
    <t>m2</t>
  </si>
  <si>
    <t>CS ÚRS 2025 01</t>
  </si>
  <si>
    <t>4</t>
  </si>
  <si>
    <t>-2090621418</t>
  </si>
  <si>
    <t>Online PSC</t>
  </si>
  <si>
    <t>https://podminky.urs.cz/item/CS_URS_2025_01/342272225</t>
  </si>
  <si>
    <t>VV</t>
  </si>
  <si>
    <t>"zazdění okna umývárna" 0,6*0,9</t>
  </si>
  <si>
    <t>342291121</t>
  </si>
  <si>
    <t>Ukotvení příček plochými kotvami, do konstrukce cihelné</t>
  </si>
  <si>
    <t>m</t>
  </si>
  <si>
    <t>88254463</t>
  </si>
  <si>
    <t>https://podminky.urs.cz/item/CS_URS_2025_01/342291121</t>
  </si>
  <si>
    <t>346272256</t>
  </si>
  <si>
    <t>Přizdívky z pórobetonových tvárnic objemová hmotnost do 500 kg/m3, na tenké maltové lože, tloušťka přizdívky 150 mm</t>
  </si>
  <si>
    <t>103293190</t>
  </si>
  <si>
    <t>https://podminky.urs.cz/item/CS_URS_2025_01/346272256</t>
  </si>
  <si>
    <t>"zazdění dveří hala" 0,8*2,1</t>
  </si>
  <si>
    <t>"Přizdívka WC" 3,5*3,1</t>
  </si>
  <si>
    <t>"Přizdívka umývárna" 5,73*3,1-0,9*2</t>
  </si>
  <si>
    <t>Součet</t>
  </si>
  <si>
    <t>6</t>
  </si>
  <si>
    <t>Úpravy povrchů, podlahy a osazování výplní</t>
  </si>
  <si>
    <t>612135101</t>
  </si>
  <si>
    <t>Hrubá výplň rýh maltou jakékoli šířky rýhy ve stěnách</t>
  </si>
  <si>
    <t>-949214634</t>
  </si>
  <si>
    <t>https://podminky.urs.cz/item/CS_URS_2025_01/612135101</t>
  </si>
  <si>
    <t>5</t>
  </si>
  <si>
    <t>612315417</t>
  </si>
  <si>
    <t>Oprava vápenné omítky vnitřních ploch hladké, tl. do 20 mm, s celoplošným přeštukováním, tl. štuku do 3 mm stěn, v rozsahu opravované plochy přes 10 do 30%</t>
  </si>
  <si>
    <t>-552757664</t>
  </si>
  <si>
    <t>https://podminky.urs.cz/item/CS_URS_2025_01/612315417</t>
  </si>
  <si>
    <t>"Hygienické zázemí" (5,37+2,65+5,37+3,85+0,33+0,15+3,5+1,5)*1,375</t>
  </si>
  <si>
    <t>"Šatna dětí" 2,8*3</t>
  </si>
  <si>
    <t>"Hala" (1,86+0,15+1,3)*3</t>
  </si>
  <si>
    <t>631312141</t>
  </si>
  <si>
    <t>Doplnění dosavadních mazanin prostým betonem s dodáním hmot, bez potěru, plochy jednotlivě rýh v dosavadních mazaninách</t>
  </si>
  <si>
    <t>m3</t>
  </si>
  <si>
    <t>1312278863</t>
  </si>
  <si>
    <t>https://podminky.urs.cz/item/CS_URS_2025_01/631312141</t>
  </si>
  <si>
    <t>118</t>
  </si>
  <si>
    <t>642942111</t>
  </si>
  <si>
    <t>Osazování zárubní nebo rámů kovových dveřních lisovaných nebo z úhelníků bez dveřních křídel na cementovou maltu, plochy otvoru do 2,5 m2</t>
  </si>
  <si>
    <t>kus</t>
  </si>
  <si>
    <t>-1766957780</t>
  </si>
  <si>
    <t>https://podminky.urs.cz/item/CS_URS_2025_01/642942111</t>
  </si>
  <si>
    <t>119</t>
  </si>
  <si>
    <t>M</t>
  </si>
  <si>
    <t>55331482</t>
  </si>
  <si>
    <t>zárubeň jednokřídlá ocelová pro zdění tl stěny 75-100mm rozměru 800/1970, 2100mm</t>
  </si>
  <si>
    <t>8</t>
  </si>
  <si>
    <t>-1967042869</t>
  </si>
  <si>
    <t>9</t>
  </si>
  <si>
    <t>Ostatní konstrukce a práce, bourání</t>
  </si>
  <si>
    <t>7</t>
  </si>
  <si>
    <t>949101111</t>
  </si>
  <si>
    <t>Lešení pomocné pracovní pro objekty pozemních staveb pro zatížení do 150 kg/m2, o výšce lešeňové podlahy do 1,9 m</t>
  </si>
  <si>
    <t>-1238329378</t>
  </si>
  <si>
    <t>https://podminky.urs.cz/item/CS_URS_2025_01/949101111</t>
  </si>
  <si>
    <t>962031133</t>
  </si>
  <si>
    <t>Bourání příček nebo přizdívek z cihel pálených plných nebo dutých, tl. přes 100 do 150 mm</t>
  </si>
  <si>
    <t>2065517587</t>
  </si>
  <si>
    <t>https://podminky.urs.cz/item/CS_URS_2025_01/962031133</t>
  </si>
  <si>
    <t>1,18*0,88</t>
  </si>
  <si>
    <t>2,4*1</t>
  </si>
  <si>
    <t>965042141</t>
  </si>
  <si>
    <t>Bourání mazanin betonových nebo z litého asfaltu tl. do 100 mm, plochy přes 4 m2</t>
  </si>
  <si>
    <t>-514963679</t>
  </si>
  <si>
    <t>https://podminky.urs.cz/item/CS_URS_2025_01/965042141</t>
  </si>
  <si>
    <t xml:space="preserve">"Výkaz výměr" 1,28 </t>
  </si>
  <si>
    <t>10</t>
  </si>
  <si>
    <t>968062245</t>
  </si>
  <si>
    <t>Vybourání dřevěných rámů oken s křídly, dveřních zárubní, vrat, stěn, ostění nebo obkladů rámů oken s křídly jednoduchých, plochy do 2 m2</t>
  </si>
  <si>
    <t>-1446647626</t>
  </si>
  <si>
    <t>https://podminky.urs.cz/item/CS_URS_2025_01/968062245</t>
  </si>
  <si>
    <t>"okno umývárna" 0,6*0,9</t>
  </si>
  <si>
    <t>"okno šatna" 1,2*0,9</t>
  </si>
  <si>
    <t>"okno umývárna" 1,18*1,18</t>
  </si>
  <si>
    <t>11</t>
  </si>
  <si>
    <t>968072455</t>
  </si>
  <si>
    <t>Vybourání kovových rámů oken s křídly, dveřních zárubní, vrat, stěn, ostění nebo obkladů dveřních zárubní, plochy do 2 m2</t>
  </si>
  <si>
    <t>1323556742</t>
  </si>
  <si>
    <t>https://podminky.urs.cz/item/CS_URS_2025_01/968072455</t>
  </si>
  <si>
    <t>0,8*2,1</t>
  </si>
  <si>
    <t>968072641</t>
  </si>
  <si>
    <t>Vybourání kovových rámů oken s křídly, dveřních zárubní, vrat, stěn, ostění nebo obkladů stěn jakýchkoliv, kromě výkladních jakékoliv plochy</t>
  </si>
  <si>
    <t>164561214</t>
  </si>
  <si>
    <t>https://podminky.urs.cz/item/CS_URS_2025_01/968072641</t>
  </si>
  <si>
    <t>(2,1+4,26)*3</t>
  </si>
  <si>
    <t>13</t>
  </si>
  <si>
    <t>971038531</t>
  </si>
  <si>
    <t>Vybourání otvorů ve zdivu základovém nebo nadzákladovém z cihel, tvárnic, příčkovek dutých tvárnic nebo příčkovek, velikosti plochy do 1 m2, tl. do 150 mm</t>
  </si>
  <si>
    <t>809227719</t>
  </si>
  <si>
    <t>https://podminky.urs.cz/item/CS_URS_2025_01/971038531</t>
  </si>
  <si>
    <t>0,9*0,88</t>
  </si>
  <si>
    <t>14</t>
  </si>
  <si>
    <t>974032122</t>
  </si>
  <si>
    <t>Vysekání rýh ve stěnách nebo příčkách z dutých cihel, tvárnic, desek z dutých cihel nebo tvárnic do hl. 30 mm a šířky do 70 mm</t>
  </si>
  <si>
    <t>1866450679</t>
  </si>
  <si>
    <t>https://podminky.urs.cz/item/CS_URS_2025_01/974032122</t>
  </si>
  <si>
    <t>15</t>
  </si>
  <si>
    <t>977151114</t>
  </si>
  <si>
    <t>Jádrové vrty diamantovými korunkami do stavebních materiálů (železobetonu, betonu, cihel, obkladů, dlažeb, kamene) průměru přes 50 do 60 mm</t>
  </si>
  <si>
    <t>-1676203211</t>
  </si>
  <si>
    <t>https://podminky.urs.cz/item/CS_URS_2025_01/977151114</t>
  </si>
  <si>
    <t>997</t>
  </si>
  <si>
    <t>Doprava suti a vybouraných hmot</t>
  </si>
  <si>
    <t>16</t>
  </si>
  <si>
    <t>997013211</t>
  </si>
  <si>
    <t>Vnitrostaveništní doprava suti a vybouraných hmot vodorovně do 50 m s naložením ručně pro budovy a haly výšky do 6 m</t>
  </si>
  <si>
    <t>t</t>
  </si>
  <si>
    <t>-1320613590</t>
  </si>
  <si>
    <t>https://podminky.urs.cz/item/CS_URS_2025_01/997013211</t>
  </si>
  <si>
    <t>17</t>
  </si>
  <si>
    <t>997013501</t>
  </si>
  <si>
    <t>Odvoz suti a vybouraných hmot na skládku nebo meziskládku se složením, na vzdálenost do 1 km</t>
  </si>
  <si>
    <t>1646186499</t>
  </si>
  <si>
    <t>https://podminky.urs.cz/item/CS_URS_2025_01/997013501</t>
  </si>
  <si>
    <t>18</t>
  </si>
  <si>
    <t>997013509</t>
  </si>
  <si>
    <t>Odvoz suti a vybouraných hmot na skládku nebo meziskládku se složením, na vzdálenost Příplatek k ceně za každý další započatý 1 km přes 1 km</t>
  </si>
  <si>
    <t>815499226</t>
  </si>
  <si>
    <t>https://podminky.urs.cz/item/CS_URS_2025_01/997013509</t>
  </si>
  <si>
    <t>7,748*6</t>
  </si>
  <si>
    <t>19</t>
  </si>
  <si>
    <t>997013804</t>
  </si>
  <si>
    <t>Poplatek za uložení stavebního odpadu na skládce (skládkovné) ze skla zatříděného do Katalogu odpadů pod kódem 17 02 02</t>
  </si>
  <si>
    <t>-1360344077</t>
  </si>
  <si>
    <t>https://podminky.urs.cz/item/CS_URS_2025_01/997013804</t>
  </si>
  <si>
    <t>20</t>
  </si>
  <si>
    <t>997013871</t>
  </si>
  <si>
    <t>Poplatek za uložení stavebního odpadu na recyklační skládce (skládkovné) směsného stavebního a demoličního zatříděného do Katalogu odpadů pod kódem 17 09 04</t>
  </si>
  <si>
    <t>-427405231</t>
  </si>
  <si>
    <t>https://podminky.urs.cz/item/CS_URS_2025_01/997013871</t>
  </si>
  <si>
    <t>7,748</t>
  </si>
  <si>
    <t>998</t>
  </si>
  <si>
    <t>Přesun hmot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</si>
  <si>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</si>
  <si>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</si>
  <si>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-1371471624</t>
  </si>
  <si>
    <t>https://podminky.urs.cz/item/CS_URS_2025_01/998011001</t>
  </si>
  <si>
    <t>PSV</t>
  </si>
  <si>
    <t>Práce a dodávky PSV</t>
  </si>
  <si>
    <t>711</t>
  </si>
  <si>
    <t>Izolace proti vodě, vlhkosti a plynům</t>
  </si>
  <si>
    <t>22</t>
  </si>
  <si>
    <t>711191101</t>
  </si>
  <si>
    <t>Provedení izolace proti zemní vlhkosti hydroizolační stěrkou na ploše vodorovné V jednovrstvá na betonu</t>
  </si>
  <si>
    <t>-578051349</t>
  </si>
  <si>
    <t>https://podminky.urs.cz/item/CS_URS_2025_01/711191101</t>
  </si>
  <si>
    <t>23</t>
  </si>
  <si>
    <t>24551030</t>
  </si>
  <si>
    <t>stěrka hydroizolační dvousložková cemento-polymerová vlákny vyztužená proti zemní vlhkosti</t>
  </si>
  <si>
    <t>kg</t>
  </si>
  <si>
    <t>32</t>
  </si>
  <si>
    <t>-86430482</t>
  </si>
  <si>
    <t>21,28*1,7 'Přepočtené koeficientem množství</t>
  </si>
  <si>
    <t>24</t>
  </si>
  <si>
    <t>998711101</t>
  </si>
  <si>
    <t>Přesun hmot pro izolace proti vodě, vlhkosti a plynům stanovený z hmotnosti přesunovaného materiálu vodorovná dopravní vzdálenost do 50 m základní v objektech výšky do 6 m</t>
  </si>
  <si>
    <t>-448904196</t>
  </si>
  <si>
    <t>https://podminky.urs.cz/item/CS_URS_2025_01/998711101</t>
  </si>
  <si>
    <t>713</t>
  </si>
  <si>
    <t>Izolace tepelné</t>
  </si>
  <si>
    <t>25</t>
  </si>
  <si>
    <t>713121111</t>
  </si>
  <si>
    <t>Montáž tepelné izolace podlah rohožemi, pásy, deskami, dílci, bloky (izolační materiál ve specifikaci) kladenými volně jednovrstvá</t>
  </si>
  <si>
    <t>2004462235</t>
  </si>
  <si>
    <t>https://podminky.urs.cz/item/CS_URS_2025_01/713121111</t>
  </si>
  <si>
    <t>26</t>
  </si>
  <si>
    <t>28372300</t>
  </si>
  <si>
    <t>deska EPS 100 pro konstrukce s běžným zatížením λ=0,037</t>
  </si>
  <si>
    <t>1018123771</t>
  </si>
  <si>
    <t>21,28*0,04 'Přepočtené koeficientem množství</t>
  </si>
  <si>
    <t>27</t>
  </si>
  <si>
    <t>998713101</t>
  </si>
  <si>
    <t>Přesun hmot pro izolace tepelné stanovený z hmotnosti přesunovaného materiálu vodorovná dopravní vzdálenost do 50 m s užitím mechanizace v objektech výšky do 6 m</t>
  </si>
  <si>
    <t>431373455</t>
  </si>
  <si>
    <t>https://podminky.urs.cz/item/CS_URS_2025_01/998713101</t>
  </si>
  <si>
    <t>721</t>
  </si>
  <si>
    <t>Zdravotechnika - vnitřní kanalizace</t>
  </si>
  <si>
    <t>28</t>
  </si>
  <si>
    <t>721140806R</t>
  </si>
  <si>
    <t>Demontáž potrubí z litinových trub odpadních nebo dešťových přes 100 do DN 200</t>
  </si>
  <si>
    <t>341206740</t>
  </si>
  <si>
    <t>(3*3)+5</t>
  </si>
  <si>
    <t>29</t>
  </si>
  <si>
    <t>721174025</t>
  </si>
  <si>
    <t>Potrubí z trub polypropylenových odpadní (svislé) DN 110</t>
  </si>
  <si>
    <t>1926799200</t>
  </si>
  <si>
    <t>https://podminky.urs.cz/item/CS_URS_2025_01/721174025</t>
  </si>
  <si>
    <t>3*3,2</t>
  </si>
  <si>
    <t>30</t>
  </si>
  <si>
    <t>721174043</t>
  </si>
  <si>
    <t>Potrubí z trub polypropylenových připojovací DN 50</t>
  </si>
  <si>
    <t>-1237651069</t>
  </si>
  <si>
    <t>https://podminky.urs.cz/item/CS_URS_2025_01/721174043</t>
  </si>
  <si>
    <t>31</t>
  </si>
  <si>
    <t>721174044</t>
  </si>
  <si>
    <t>Potrubí z trub polypropylenových připojovací DN 75</t>
  </si>
  <si>
    <t>-796981979</t>
  </si>
  <si>
    <t>https://podminky.urs.cz/item/CS_URS_2025_01/721174044</t>
  </si>
  <si>
    <t>721174045</t>
  </si>
  <si>
    <t>Potrubí z trub polypropylenových připojovací DN 110</t>
  </si>
  <si>
    <t>1264575829</t>
  </si>
  <si>
    <t>https://podminky.urs.cz/item/CS_URS_2025_01/721174045</t>
  </si>
  <si>
    <t>33</t>
  </si>
  <si>
    <t>721290111</t>
  </si>
  <si>
    <t>Zkouška těsnosti kanalizace v objektech vodou do DN 125</t>
  </si>
  <si>
    <t>-1967293306</t>
  </si>
  <si>
    <t>https://podminky.urs.cz/item/CS_URS_2025_01/721290111</t>
  </si>
  <si>
    <t>34</t>
  </si>
  <si>
    <t>998721101</t>
  </si>
  <si>
    <t>Přesun hmot pro vnitřní kanalizaci stanovený z hmotnosti přesunovaného materiálu vodorovná dopravní vzdálenost do 50 m základní v objektech výšky do 6 m</t>
  </si>
  <si>
    <t>-434082007</t>
  </si>
  <si>
    <t>https://podminky.urs.cz/item/CS_URS_2025_01/998721101</t>
  </si>
  <si>
    <t>722</t>
  </si>
  <si>
    <t>Zdravotechnika - vnitřní vodovod</t>
  </si>
  <si>
    <t>35</t>
  </si>
  <si>
    <t>722130803</t>
  </si>
  <si>
    <t>Demontáž potrubí z ocelových trubek pozinkovaných závitových přes 40 do DN 50</t>
  </si>
  <si>
    <t>-869492297</t>
  </si>
  <si>
    <t>https://podminky.urs.cz/item/CS_URS_2025_01/722130803</t>
  </si>
  <si>
    <t>36</t>
  </si>
  <si>
    <t>722130901</t>
  </si>
  <si>
    <t xml:space="preserve">Napojení a případná oprava vodovodního potrubí z ocelových trubek pozinkovaných </t>
  </si>
  <si>
    <t>soubor</t>
  </si>
  <si>
    <t>684578607</t>
  </si>
  <si>
    <t>https://podminky.urs.cz/item/CS_URS_2025_01/722130901</t>
  </si>
  <si>
    <t>37</t>
  </si>
  <si>
    <t>722174003</t>
  </si>
  <si>
    <t>Potrubí z plastových trubek z polypropylenu PPR svařovaných polyfúzně PN 16 (SDR 7,4) D 25 x 3,5</t>
  </si>
  <si>
    <t>419774167</t>
  </si>
  <si>
    <t>https://podminky.urs.cz/item/CS_URS_2025_01/722174003</t>
  </si>
  <si>
    <t>38</t>
  </si>
  <si>
    <t>722174004</t>
  </si>
  <si>
    <t>Potrubí z plastových trubek z polypropylenu PPR svařovaných polyfúzně PN 16 (SDR 7,4) D 32 x 4,4</t>
  </si>
  <si>
    <t>-223649284</t>
  </si>
  <si>
    <t>https://podminky.urs.cz/item/CS_URS_2025_01/722174004</t>
  </si>
  <si>
    <t>39</t>
  </si>
  <si>
    <t>722174023</t>
  </si>
  <si>
    <t>Potrubí z plastových trubek z polypropylenu PPR svařovaných polyfúzně PN 20 (SDR 6) D 25 x 4,2</t>
  </si>
  <si>
    <t>2087043057</t>
  </si>
  <si>
    <t>https://podminky.urs.cz/item/CS_URS_2025_01/722174023</t>
  </si>
  <si>
    <t>40</t>
  </si>
  <si>
    <t>722174024</t>
  </si>
  <si>
    <t>Potrubí z plastových trubek z polypropylenu PPR svařovaných polyfúzně PN 20 (SDR 6) D 32 x 5,4</t>
  </si>
  <si>
    <t>-242951604</t>
  </si>
  <si>
    <t>https://podminky.urs.cz/item/CS_URS_2025_01/722174024</t>
  </si>
  <si>
    <t>41</t>
  </si>
  <si>
    <t>722181212</t>
  </si>
  <si>
    <t>Ochrana potrubí termoizolačními trubicemi z pěnového polyetylenu PE přilepenými v příčných a podélných spojích, tloušťky izolace do 6 mm, vnitřního průměru izolace DN přes 22 do 32 mm</t>
  </si>
  <si>
    <t>-816133831</t>
  </si>
  <si>
    <t>https://podminky.urs.cz/item/CS_URS_2025_01/722181212</t>
  </si>
  <si>
    <t>42</t>
  </si>
  <si>
    <t>722220111</t>
  </si>
  <si>
    <t>Armatury s jedním závitem nástěnky pro výtokový ventil G 1/2"</t>
  </si>
  <si>
    <t>-165870482</t>
  </si>
  <si>
    <t>https://podminky.urs.cz/item/CS_URS_2025_01/722220111</t>
  </si>
  <si>
    <t>43</t>
  </si>
  <si>
    <t>722220121</t>
  </si>
  <si>
    <t>Armatury s jedním závitem nástěnky pro baterii G 1/2"</t>
  </si>
  <si>
    <t>pár</t>
  </si>
  <si>
    <t>437139863</t>
  </si>
  <si>
    <t>https://podminky.urs.cz/item/CS_URS_2025_01/722220121</t>
  </si>
  <si>
    <t>44</t>
  </si>
  <si>
    <t>722290246</t>
  </si>
  <si>
    <t>Zkoušky, proplach a desinfekce vodovodního potrubí zkoušky těsnosti vodovodního potrubí plastového do DN 40</t>
  </si>
  <si>
    <t>1327520855</t>
  </si>
  <si>
    <t>https://podminky.urs.cz/item/CS_URS_2025_01/722290246</t>
  </si>
  <si>
    <t>45</t>
  </si>
  <si>
    <t>998722101</t>
  </si>
  <si>
    <t>Přesun hmot pro vnitřní vodovod stanovený z hmotnosti přesunovaného materiálu vodorovná dopravní vzdálenost do 50 m základní v objektech výšky do 6 m</t>
  </si>
  <si>
    <t>1979664724</t>
  </si>
  <si>
    <t>https://podminky.urs.cz/item/CS_URS_2025_01/998722101</t>
  </si>
  <si>
    <t>725</t>
  </si>
  <si>
    <t>Zdravotechnika - zařizovací předměty</t>
  </si>
  <si>
    <t>46</t>
  </si>
  <si>
    <t>725110811R</t>
  </si>
  <si>
    <t>Demontáž zařizovacích předmětů</t>
  </si>
  <si>
    <t>526627160</t>
  </si>
  <si>
    <t>47</t>
  </si>
  <si>
    <t>725112022</t>
  </si>
  <si>
    <t>Zařízení záchodů klozety keramické závěsné na nosné stěny s hlubokým splachováním odpad vodorovný</t>
  </si>
  <si>
    <t>958780223</t>
  </si>
  <si>
    <t>https://podminky.urs.cz/item/CS_URS_2025_01/725112022</t>
  </si>
  <si>
    <t>48</t>
  </si>
  <si>
    <t>725119131</t>
  </si>
  <si>
    <t>Zařízení záchodů montáž klozetových sedátek dětských</t>
  </si>
  <si>
    <t>-1402986128</t>
  </si>
  <si>
    <t>https://podminky.urs.cz/item/CS_URS_2025_01/725119131</t>
  </si>
  <si>
    <t>49</t>
  </si>
  <si>
    <t>55167393</t>
  </si>
  <si>
    <t>sedátko klozetové duroplastové pro dětské klozety</t>
  </si>
  <si>
    <t>366326846</t>
  </si>
  <si>
    <t>50</t>
  </si>
  <si>
    <t>725121511</t>
  </si>
  <si>
    <t>Pisoárové záchodky keramické bez splachovací nádrže urinál odsávací, přívod vody vnitřní vodorovný</t>
  </si>
  <si>
    <t>-985458729</t>
  </si>
  <si>
    <t>https://podminky.urs.cz/item/CS_URS_2025_01/725121511</t>
  </si>
  <si>
    <t>51</t>
  </si>
  <si>
    <t>725211602</t>
  </si>
  <si>
    <t>Umyvadla keramická bílá bez výtokových armatur připevněná na stěnu šrouby bez sloupu nebo krytu na sifon, šířka umyvadla 550 mm</t>
  </si>
  <si>
    <t>689306914</t>
  </si>
  <si>
    <t>https://podminky.urs.cz/item/CS_URS_2025_01/725211602</t>
  </si>
  <si>
    <t>52</t>
  </si>
  <si>
    <t>725219102</t>
  </si>
  <si>
    <t>Umyvadla montáž umyvadel ostatních typů na šrouby</t>
  </si>
  <si>
    <t>881009258</t>
  </si>
  <si>
    <t>https://podminky.urs.cz/item/CS_URS_2025_01/725219102</t>
  </si>
  <si>
    <t>53</t>
  </si>
  <si>
    <t>RMAT0001</t>
  </si>
  <si>
    <t>umyvadlo z litého mramoru umyvadlo 5x - MRAMORIT MRAVENEČEK</t>
  </si>
  <si>
    <t>336887446</t>
  </si>
  <si>
    <t>54</t>
  </si>
  <si>
    <t>725241212</t>
  </si>
  <si>
    <t>Sprchové vaničky z litého polymermramoru čtvercové 800x800 mm</t>
  </si>
  <si>
    <t>-900942452</t>
  </si>
  <si>
    <t>https://podminky.urs.cz/item/CS_URS_2025_01/725241212</t>
  </si>
  <si>
    <t>55</t>
  </si>
  <si>
    <t>725244522</t>
  </si>
  <si>
    <t>Sprchové dveře a zástěny zástěny sprchové rohové čtvercové/obdélníkové rámové se skleněnou výplní tl. 4 a 5 mm dveře posuvné dvoudílné, vstup z rohu, na vaničku 800x800 mm</t>
  </si>
  <si>
    <t>-554438812</t>
  </si>
  <si>
    <t>https://podminky.urs.cz/item/CS_URS_2025_01/725244522</t>
  </si>
  <si>
    <t>56</t>
  </si>
  <si>
    <t>725291650</t>
  </si>
  <si>
    <t>Montáž doplňků zařízení koupelen a záchodů - dělící stěna mezi WC laminátová</t>
  </si>
  <si>
    <t>1028593636</t>
  </si>
  <si>
    <t>https://podminky.urs.cz/item/CS_URS_2025_01/725291650</t>
  </si>
  <si>
    <t>57</t>
  </si>
  <si>
    <t>RMAT0002</t>
  </si>
  <si>
    <t>Laminátová dřevotřísková deska s ABS hranami kotvená do stěny pomocí nerezových úchytek</t>
  </si>
  <si>
    <t>1550247335</t>
  </si>
  <si>
    <t>58</t>
  </si>
  <si>
    <t>725291653</t>
  </si>
  <si>
    <t>Montáž doplňků zařízení koupelen a záchodů zásobníku toaletních papírů</t>
  </si>
  <si>
    <t>-444817405</t>
  </si>
  <si>
    <t>https://podminky.urs.cz/item/CS_URS_2025_01/725291653</t>
  </si>
  <si>
    <t>59</t>
  </si>
  <si>
    <t>55431092</t>
  </si>
  <si>
    <t>zásobník toaletních papírů komaxit bílý D 310mm</t>
  </si>
  <si>
    <t>1480104997</t>
  </si>
  <si>
    <t>60</t>
  </si>
  <si>
    <t>725822613</t>
  </si>
  <si>
    <t>Baterie umyvadlové stojánkové pákové s výpustí</t>
  </si>
  <si>
    <t>1147027079</t>
  </si>
  <si>
    <t>https://podminky.urs.cz/item/CS_URS_2025_01/725822613</t>
  </si>
  <si>
    <t>61</t>
  </si>
  <si>
    <t>725822651R</t>
  </si>
  <si>
    <t>Ventil směšovací s nastevením teploty vody</t>
  </si>
  <si>
    <t>1748341085</t>
  </si>
  <si>
    <t>https://podminky.urs.cz/item/CS_URS_2025_01/725822651R</t>
  </si>
  <si>
    <t>62</t>
  </si>
  <si>
    <t>725841353</t>
  </si>
  <si>
    <t>Baterie sprchové automatické se směšovací baterií a sprchovou růžicí</t>
  </si>
  <si>
    <t>-1803280359</t>
  </si>
  <si>
    <t>https://podminky.urs.cz/item/CS_URS_2025_01/725841353</t>
  </si>
  <si>
    <t>63</t>
  </si>
  <si>
    <t>725861101</t>
  </si>
  <si>
    <t>Zápachové uzávěrky zařizovacích předmětů pro umyvadla DN 32</t>
  </si>
  <si>
    <t>-1901512193</t>
  </si>
  <si>
    <t>https://podminky.urs.cz/item/CS_URS_2025_01/725861101</t>
  </si>
  <si>
    <t>64</t>
  </si>
  <si>
    <t>725865312</t>
  </si>
  <si>
    <t>Zápachové uzávěrky zařizovacích předmětů pro vany sprchových koutů s kulovým kloubem na odtoku DN 40/50 a odpadním ventilem</t>
  </si>
  <si>
    <t>1982595064</t>
  </si>
  <si>
    <t>https://podminky.urs.cz/item/CS_URS_2025_01/725865312</t>
  </si>
  <si>
    <t>65</t>
  </si>
  <si>
    <t>725990811R</t>
  </si>
  <si>
    <t>Demontáž všeáků na ručníky a zpětná montáž po dokončení prací</t>
  </si>
  <si>
    <t>-1863606705</t>
  </si>
  <si>
    <t>66</t>
  </si>
  <si>
    <t>998725101</t>
  </si>
  <si>
    <t>Přesun hmot pro zařizovací předměty stanovený z hmotnosti přesunovaného materiálu vodorovná dopravní vzdálenost do 50 m základní v objektech výšky do 6 m</t>
  </si>
  <si>
    <t>1015200448</t>
  </si>
  <si>
    <t>https://podminky.urs.cz/item/CS_URS_2025_01/998725101</t>
  </si>
  <si>
    <t>726</t>
  </si>
  <si>
    <t>Zdravotechnika - předstěnové instalace</t>
  </si>
  <si>
    <t>67</t>
  </si>
  <si>
    <t>726111021</t>
  </si>
  <si>
    <t>Předstěnové instalační systémy pro zazdění do masivních zděných konstrukcí pro pisoáry, s nastavitelnou hloubkou 80 až 120 mm</t>
  </si>
  <si>
    <t>1846001363</t>
  </si>
  <si>
    <t>https://podminky.urs.cz/item/CS_URS_2025_01/726111021</t>
  </si>
  <si>
    <t>68</t>
  </si>
  <si>
    <t>726111031</t>
  </si>
  <si>
    <t>Předstěnové instalační systémy pro zazdění do masivních zděných konstrukcí pro závěsné klozety ovládání zepředu, stavební výška 1080 mm</t>
  </si>
  <si>
    <t>879816057</t>
  </si>
  <si>
    <t>https://podminky.urs.cz/item/CS_URS_2025_01/726111031</t>
  </si>
  <si>
    <t>69</t>
  </si>
  <si>
    <t>726191011</t>
  </si>
  <si>
    <t>Ostatní příslušenství instalačních systémů montáž ovládacích tlačítek k WC</t>
  </si>
  <si>
    <t>1510156958</t>
  </si>
  <si>
    <t>https://podminky.urs.cz/item/CS_URS_2025_01/726191011</t>
  </si>
  <si>
    <t>70</t>
  </si>
  <si>
    <t>55281800</t>
  </si>
  <si>
    <t>tlačítko pro ovládání WC zepředu dvě vody bílé 246x164mm</t>
  </si>
  <si>
    <t>1389266455</t>
  </si>
  <si>
    <t>71</t>
  </si>
  <si>
    <t>998726111</t>
  </si>
  <si>
    <t>Přesun hmot pro instalační prefabrikáty stanovený z hmotnosti přesunovaného materiálu vodorovná dopravní vzdálenost do 50 m základní v objektech výšky do 6 m</t>
  </si>
  <si>
    <t>504285110</t>
  </si>
  <si>
    <t>https://podminky.urs.cz/item/CS_URS_2025_01/998726111</t>
  </si>
  <si>
    <t>733</t>
  </si>
  <si>
    <t>Ústřední vytápění - rozvodné potrubí</t>
  </si>
  <si>
    <t>72</t>
  </si>
  <si>
    <t>733191912R</t>
  </si>
  <si>
    <t>Napojení a případná oprava rozvodů potrubí z trubek ocelových</t>
  </si>
  <si>
    <t>1588497209</t>
  </si>
  <si>
    <t>73</t>
  </si>
  <si>
    <t>733192919</t>
  </si>
  <si>
    <t>Opravy rozvodů potrubí z trubek ocelových hladkých montáž Ø 60,3</t>
  </si>
  <si>
    <t>897043697</t>
  </si>
  <si>
    <t>https://podminky.urs.cz/item/CS_URS_2025_01/733192919</t>
  </si>
  <si>
    <t>74</t>
  </si>
  <si>
    <t>14011036</t>
  </si>
  <si>
    <t>trubka ocelová bezešvá hladká jakost 11 353 60,3x4,0mm</t>
  </si>
  <si>
    <t>954341388</t>
  </si>
  <si>
    <t>741</t>
  </si>
  <si>
    <t>Elektroinstalace - silnoproud</t>
  </si>
  <si>
    <t>75</t>
  </si>
  <si>
    <t>741310003</t>
  </si>
  <si>
    <t>Montáž spínačů jedno nebo dvoupólových nástěnných se zapojením vodičů, pro prostředí normální spínačů, řazení 2-dvoupólových</t>
  </si>
  <si>
    <t>-2137625113</t>
  </si>
  <si>
    <t>https://podminky.urs.cz/item/CS_URS_2025_01/741310003</t>
  </si>
  <si>
    <t>76</t>
  </si>
  <si>
    <t>741310011</t>
  </si>
  <si>
    <t>Montáž spínačů jedno nebo dvoupólových nástěnných se zapojením vodičů, pro prostředí normální ovladačů, řazení 1/0-tlačítkových zapínacích</t>
  </si>
  <si>
    <t>1474687322</t>
  </si>
  <si>
    <t>https://podminky.urs.cz/item/CS_URS_2025_01/741310011</t>
  </si>
  <si>
    <t>77</t>
  </si>
  <si>
    <t>34535023</t>
  </si>
  <si>
    <t>ovládač nástěnný zapínací, řazení 1/0, IP44, šroubové svorky</t>
  </si>
  <si>
    <t>-1403089990</t>
  </si>
  <si>
    <t>78</t>
  </si>
  <si>
    <t>741313813</t>
  </si>
  <si>
    <t>Demontáž spínačů se zachováním funkčnosti nástěnných, pro prostředí normální do 10 A šroubové připojení do 2 svorek</t>
  </si>
  <si>
    <t>-910453846</t>
  </si>
  <si>
    <t>https://podminky.urs.cz/item/CS_URS_2025_01/741313813</t>
  </si>
  <si>
    <t>79</t>
  </si>
  <si>
    <t>741372051</t>
  </si>
  <si>
    <t>Montáž svítidel s integrovaným zdrojem LED se zapojením vodičů interiérových přisazených stropních reflektorových bez pohybového čidla</t>
  </si>
  <si>
    <t>-664921994</t>
  </si>
  <si>
    <t>https://podminky.urs.cz/item/CS_URS_2025_01/741372051</t>
  </si>
  <si>
    <t>80</t>
  </si>
  <si>
    <t>34835009</t>
  </si>
  <si>
    <t>LED reflektor nástěnný 20-40W bez čidla</t>
  </si>
  <si>
    <t>1792419484</t>
  </si>
  <si>
    <t>81</t>
  </si>
  <si>
    <t>741374841</t>
  </si>
  <si>
    <t>Demontáž svítidel se zachováním funkčnosti interiérových se standardní paticí (E27, T5, GU10) nebo integrovaným zdrojem LED přisazených, ploše stropních do 0,09 m2</t>
  </si>
  <si>
    <t>698731634</t>
  </si>
  <si>
    <t>https://podminky.urs.cz/item/CS_URS_2025_01/741374841</t>
  </si>
  <si>
    <t>763</t>
  </si>
  <si>
    <t>Konstrukce suché výstavby</t>
  </si>
  <si>
    <t>82</t>
  </si>
  <si>
    <t>763131451</t>
  </si>
  <si>
    <t>Podhled ze sádrokartonových desek dvouvrstvá zavěšená spodní konstrukce z ocelových profilů CD, UD jednoduše opláštěná deskou impregnovanou H2, tl. 12,5 mm, bez izolace</t>
  </si>
  <si>
    <t>1066922067</t>
  </si>
  <si>
    <t>https://podminky.urs.cz/item/CS_URS_2025_01/763131451</t>
  </si>
  <si>
    <t>83</t>
  </si>
  <si>
    <t>763172323</t>
  </si>
  <si>
    <t>Montáž dvířek pro konstrukce ze sádrokartonových desek revizních jednoplášťových pro příčky a předsazené stěny velikost (šxv) 400 x 400 mm</t>
  </si>
  <si>
    <t>1393965074</t>
  </si>
  <si>
    <t>https://podminky.urs.cz/item/CS_URS_2025_01/763172323</t>
  </si>
  <si>
    <t>84</t>
  </si>
  <si>
    <t>59030712</t>
  </si>
  <si>
    <t>dvířka revizní jednokřídlá 400x400mm</t>
  </si>
  <si>
    <t>284310600</t>
  </si>
  <si>
    <t>85</t>
  </si>
  <si>
    <t>763411211</t>
  </si>
  <si>
    <t>Sanitární příčky vhodné do mokrého prostředí dělící přepážky k pisoárům z dřevotřískových desek s HPL-laminátem tl. 19,6 mm</t>
  </si>
  <si>
    <t>-249425178</t>
  </si>
  <si>
    <t>https://podminky.urs.cz/item/CS_URS_2025_01/763411211</t>
  </si>
  <si>
    <t>4*0,7*0,5</t>
  </si>
  <si>
    <t>86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</si>
  <si>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</si>
  <si>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</si>
  <si>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39254693</t>
  </si>
  <si>
    <t>https://podminky.urs.cz/item/CS_URS_2025_01/998763301</t>
  </si>
  <si>
    <t>766</t>
  </si>
  <si>
    <t>Konstrukce truhlářské</t>
  </si>
  <si>
    <t>116</t>
  </si>
  <si>
    <t>766660001</t>
  </si>
  <si>
    <t>Montáž dveřních křídel dřevěných nebo plastových otevíravých do ocelové zárubně povrchově upravených jednokřídlových, šířky do 800 mm</t>
  </si>
  <si>
    <t>701259075</t>
  </si>
  <si>
    <t>https://podminky.urs.cz/item/CS_URS_2025_01/766660001</t>
  </si>
  <si>
    <t>117</t>
  </si>
  <si>
    <t>61162092</t>
  </si>
  <si>
    <t>dveře jednokřídlé dřevotřískové povrch laminátový částečně prosklené 800x1970-2100mm</t>
  </si>
  <si>
    <t>-669288907</t>
  </si>
  <si>
    <t>771</t>
  </si>
  <si>
    <t>Podlahy z dlaždic</t>
  </si>
  <si>
    <t>87</t>
  </si>
  <si>
    <t>771121011</t>
  </si>
  <si>
    <t>Příprava podkladu před provedením dlažby nátěr penetrační na podlahu</t>
  </si>
  <si>
    <t>-1132899918</t>
  </si>
  <si>
    <t>https://podminky.urs.cz/item/CS_URS_2025_01/771121011</t>
  </si>
  <si>
    <t>88</t>
  </si>
  <si>
    <t>771573810</t>
  </si>
  <si>
    <t>Demontáž podlah z dlaždic keramických lepených</t>
  </si>
  <si>
    <t>-1269831111</t>
  </si>
  <si>
    <t>https://podminky.urs.cz/item/CS_URS_2025_01/771573810</t>
  </si>
  <si>
    <t>89</t>
  </si>
  <si>
    <t>771574416</t>
  </si>
  <si>
    <t>Montáž podlah z dlaždic keramických lepených cementovým flexibilním lepidlem hladkých, tloušťky do 10 mm přes 9 do 12 ks/m2</t>
  </si>
  <si>
    <t>995523590</t>
  </si>
  <si>
    <t>https://podminky.urs.cz/item/CS_URS_2025_01/771574416</t>
  </si>
  <si>
    <t>90</t>
  </si>
  <si>
    <t>59761127</t>
  </si>
  <si>
    <t>dlažba keramická slinutá R10 povrch hladký/matný tl do 10mm přes 9 do 12ks/m2 - RAKO Taurus Color TAA34010</t>
  </si>
  <si>
    <t>1835744027</t>
  </si>
  <si>
    <t>21,28*1,1 'Přepočtené koeficientem množství</t>
  </si>
  <si>
    <t>91</t>
  </si>
  <si>
    <t>771591112</t>
  </si>
  <si>
    <t>Izolace podlahy pod dlažbu nátěrem nebo stěrkou ve dvou vrstvách</t>
  </si>
  <si>
    <t>2077294586</t>
  </si>
  <si>
    <t>https://podminky.urs.cz/item/CS_URS_2025_01/771591112</t>
  </si>
  <si>
    <t>"podlaha s vytažením na stěny "21,280*1,15</t>
  </si>
  <si>
    <t>92</t>
  </si>
  <si>
    <t>771591115</t>
  </si>
  <si>
    <t>Podlahy - dokončovací práce spárování silikonem</t>
  </si>
  <si>
    <t>-752322275</t>
  </si>
  <si>
    <t>https://podminky.urs.cz/item/CS_URS_2025_01/771591115</t>
  </si>
  <si>
    <t>27,87</t>
  </si>
  <si>
    <t>93</t>
  </si>
  <si>
    <t>771591237</t>
  </si>
  <si>
    <t>Izolace podlahy pod dlažbu montáž těsnícího pásu pro styčné nebo dilatační spáry</t>
  </si>
  <si>
    <t>275167532</t>
  </si>
  <si>
    <t>https://podminky.urs.cz/item/CS_URS_2025_01/771591237</t>
  </si>
  <si>
    <t>5,73+2,65+5,73+0,15+2,65+1,5+3,5+0,15+0,33+1,65+3,83</t>
  </si>
  <si>
    <t>94</t>
  </si>
  <si>
    <t>28355022</t>
  </si>
  <si>
    <t>páska pružná těsnící hydroizolační š do 125mm</t>
  </si>
  <si>
    <t>1134157967</t>
  </si>
  <si>
    <t>27,87*1,05 'Přepočtené koeficientem množství</t>
  </si>
  <si>
    <t>95</t>
  </si>
  <si>
    <t>998771101</t>
  </si>
  <si>
    <t>Přesun hmot pro podlahy z dlaždic stanovený z hmotnosti přesunovaného materiálu vodorovná dopravní vzdálenost do 50 m základní v objektech výšky do 6 m</t>
  </si>
  <si>
    <t>1532516865</t>
  </si>
  <si>
    <t>https://podminky.urs.cz/item/CS_URS_2025_01/998771101</t>
  </si>
  <si>
    <t>781</t>
  </si>
  <si>
    <t>Dokončovací práce - obklady</t>
  </si>
  <si>
    <t>96</t>
  </si>
  <si>
    <t>781121011</t>
  </si>
  <si>
    <t>Příprava podkladu před provedením obkladu nátěr penetrační na stěnu</t>
  </si>
  <si>
    <t>-615699293</t>
  </si>
  <si>
    <t>https://podminky.urs.cz/item/CS_URS_2025_01/781121011</t>
  </si>
  <si>
    <t>97</t>
  </si>
  <si>
    <t>781131112</t>
  </si>
  <si>
    <t>Izolace stěny pod obklad izolace nátěrem nebo stěrkou ve dvou vrstvách</t>
  </si>
  <si>
    <t>537950135</t>
  </si>
  <si>
    <t>https://podminky.urs.cz/item/CS_URS_2025_01/781131112</t>
  </si>
  <si>
    <t>"sprchový kout" (1+1)*1,6</t>
  </si>
  <si>
    <t>98</t>
  </si>
  <si>
    <t>781131237</t>
  </si>
  <si>
    <t>Izolace stěny pod obklad montáž těsnícího pásu pro styčné nebo dilatační spáry</t>
  </si>
  <si>
    <t>-1754926177</t>
  </si>
  <si>
    <t>https://podminky.urs.cz/item/CS_URS_2025_01/781131237</t>
  </si>
  <si>
    <t>99</t>
  </si>
  <si>
    <t>452441667</t>
  </si>
  <si>
    <t>1,6*1,05 'Přepočtené koeficientem množství</t>
  </si>
  <si>
    <t>100</t>
  </si>
  <si>
    <t>781472217</t>
  </si>
  <si>
    <t>Montáž keramických obkladů stěn lepených cementovým flexibilním lepidlem hladkých přes 12 do 19 ks/m2</t>
  </si>
  <si>
    <t>-926514596</t>
  </si>
  <si>
    <t>https://podminky.urs.cz/item/CS_URS_2025_01/781472217</t>
  </si>
  <si>
    <t>101</t>
  </si>
  <si>
    <t>59761701</t>
  </si>
  <si>
    <t xml:space="preserve">obklad keramický povrch hladký/lesklý tl do 10mm přes 12 do 19ks/m2 - RAKO Colore One WAAMB201 tmavě žlutá
</t>
  </si>
  <si>
    <t>589385534</t>
  </si>
  <si>
    <t>33,63*1,1 'Přepočtené koeficientem množství</t>
  </si>
  <si>
    <t>102</t>
  </si>
  <si>
    <t>781473810</t>
  </si>
  <si>
    <t>Demontáž obkladů z dlaždic keramických lepených</t>
  </si>
  <si>
    <t>1584282655</t>
  </si>
  <si>
    <t>https://podminky.urs.cz/item/CS_URS_2025_01/781473810</t>
  </si>
  <si>
    <t>103</t>
  </si>
  <si>
    <t>781491021</t>
  </si>
  <si>
    <t>Montáž zrcadel lepených silikonovým tmelem na keramický obklad, plochy do 1 m2</t>
  </si>
  <si>
    <t>-1952870237</t>
  </si>
  <si>
    <t>https://podminky.urs.cz/item/CS_URS_2025_01/781491021</t>
  </si>
  <si>
    <t>0,15*5</t>
  </si>
  <si>
    <t>104</t>
  </si>
  <si>
    <t>63465122</t>
  </si>
  <si>
    <t>zrcadlo nemontované čiré tl 3mm průměr 400mm</t>
  </si>
  <si>
    <t>210263027</t>
  </si>
  <si>
    <t>0,75*1,1 'Přepočtené koeficientem množství</t>
  </si>
  <si>
    <t>105</t>
  </si>
  <si>
    <t>781492211</t>
  </si>
  <si>
    <t>Obklad - dokončující práce montáž profilu lepeného flexibilním cementovým lepidlem rohového</t>
  </si>
  <si>
    <t>-1670320999</t>
  </si>
  <si>
    <t>https://podminky.urs.cz/item/CS_URS_2025_01/781492211</t>
  </si>
  <si>
    <t>106</t>
  </si>
  <si>
    <t>19416005</t>
  </si>
  <si>
    <t>lišta ukončovací z eloxovaného hliníku 10mm</t>
  </si>
  <si>
    <t>1358803584</t>
  </si>
  <si>
    <t>17,6*1,05 'Přepočtené koeficientem množství</t>
  </si>
  <si>
    <t>107</t>
  </si>
  <si>
    <t>998781101</t>
  </si>
  <si>
    <t>Přesun hmot pro obklady keramické stanovený z hmotnosti přesunovaného materiálu vodorovná dopravní vzdálenost do 50 m základní v objektech výšky do 6 m</t>
  </si>
  <si>
    <t>-550334687</t>
  </si>
  <si>
    <t>https://podminky.urs.cz/item/CS_URS_2025_01/998781101</t>
  </si>
  <si>
    <t>783</t>
  </si>
  <si>
    <t>Dokončovací práce - nátěry</t>
  </si>
  <si>
    <t>108</t>
  </si>
  <si>
    <t>783000103</t>
  </si>
  <si>
    <t>Zakrývání konstrukcí včetně pozdějšího odkrytí podlah nebo vodorovných ploch položením fólie</t>
  </si>
  <si>
    <t>-1232472765</t>
  </si>
  <si>
    <t>https://podminky.urs.cz/item/CS_URS_2025_01/783000103</t>
  </si>
  <si>
    <t>21,28+10</t>
  </si>
  <si>
    <t>109</t>
  </si>
  <si>
    <t>28323157</t>
  </si>
  <si>
    <t>fólie pro malířské potřeby zakrývací tl 14µ 4x5m</t>
  </si>
  <si>
    <t>822255534</t>
  </si>
  <si>
    <t>31,28*1,05 'Přepočtené koeficientem množství</t>
  </si>
  <si>
    <t>110</t>
  </si>
  <si>
    <t>783301303</t>
  </si>
  <si>
    <t>Příprava podkladu zámečnických konstrukcí před provedením nátěru odrezivění odrezovačem bezoplachovým</t>
  </si>
  <si>
    <t>-1379626781</t>
  </si>
  <si>
    <t>https://podminky.urs.cz/item/CS_URS_2025_01/783301303</t>
  </si>
  <si>
    <t>"radiátory" 1,85*2</t>
  </si>
  <si>
    <t>"zárubně" 1,35*2</t>
  </si>
  <si>
    <t>111</t>
  </si>
  <si>
    <t>783314101</t>
  </si>
  <si>
    <t>Základní nátěr zámečnických konstrukcí jednonásobný syntetický</t>
  </si>
  <si>
    <t>-332757026</t>
  </si>
  <si>
    <t>https://podminky.urs.cz/item/CS_URS_2025_01/783314101</t>
  </si>
  <si>
    <t>112</t>
  </si>
  <si>
    <t>783317101</t>
  </si>
  <si>
    <t>Krycí nátěr (email) zámečnických konstrukcí jednonásobný syntetický standardní</t>
  </si>
  <si>
    <t>-1818506437</t>
  </si>
  <si>
    <t>https://podminky.urs.cz/item/CS_URS_2025_01/783317101</t>
  </si>
  <si>
    <t>784</t>
  </si>
  <si>
    <t>Dokončovací práce - malby a tapety</t>
  </si>
  <si>
    <t>113</t>
  </si>
  <si>
    <t>784121001</t>
  </si>
  <si>
    <t>Oškrabání malby v místnostech výšky do 3,80 m</t>
  </si>
  <si>
    <t>-927767538</t>
  </si>
  <si>
    <t>https://podminky.urs.cz/item/CS_URS_2025_01/784121001</t>
  </si>
  <si>
    <t>49,57</t>
  </si>
  <si>
    <t>114</t>
  </si>
  <si>
    <t>784181111</t>
  </si>
  <si>
    <t>Penetrace podkladu jednonásobná základní silikátová bezbarvá v místnostech výšky do 3,80 m</t>
  </si>
  <si>
    <t>-2021753965</t>
  </si>
  <si>
    <t>https://podminky.urs.cz/item/CS_URS_2025_01/784181111</t>
  </si>
  <si>
    <t>"Hygienické zázemí" (5,37+2,65+5,37+3,85+0,33+0,15+3,5+1,5)*1,375+21,28</t>
  </si>
  <si>
    <t>"Šatna dětí" 2,8*3+21,28</t>
  </si>
  <si>
    <t>"Hala" (2+5+4,3+5)*3</t>
  </si>
  <si>
    <t>115</t>
  </si>
  <si>
    <t>784211101</t>
  </si>
  <si>
    <t>Malby z malířských směsí oděruvzdorných za mokra dvojnásobné, bílé za mokra oděruvzdorné výborně v místnostech výšky do 3,80 m</t>
  </si>
  <si>
    <t>-1438607452</t>
  </si>
  <si>
    <t>https://podminky.urs.cz/item/CS_URS_2025_01/784211101</t>
  </si>
  <si>
    <t>002 - 2. TŘÍDA PAVILON MŠ</t>
  </si>
  <si>
    <t>-1160463188</t>
  </si>
  <si>
    <t>1296074576</t>
  </si>
  <si>
    <t>963333231</t>
  </si>
  <si>
    <t>1859514455</t>
  </si>
  <si>
    <t>-1428709946</t>
  </si>
  <si>
    <t>-1606313771</t>
  </si>
  <si>
    <t>-898686332</t>
  </si>
  <si>
    <t>-1084257614</t>
  </si>
  <si>
    <t>-1183874403</t>
  </si>
  <si>
    <t>313026415</t>
  </si>
  <si>
    <t>-531048007</t>
  </si>
  <si>
    <t>1110501240</t>
  </si>
  <si>
    <t>-164100877</t>
  </si>
  <si>
    <t>1932399076</t>
  </si>
  <si>
    <t>805515864</t>
  </si>
  <si>
    <t>2042215346</t>
  </si>
  <si>
    <t>-1115648270</t>
  </si>
  <si>
    <t>1528838698</t>
  </si>
  <si>
    <t>-2058193616</t>
  </si>
  <si>
    <t>-2121929489</t>
  </si>
  <si>
    <t>1387336870</t>
  </si>
  <si>
    <t>-335514970</t>
  </si>
  <si>
    <t>151347096</t>
  </si>
  <si>
    <t>-31299867</t>
  </si>
  <si>
    <t>-1094763764</t>
  </si>
  <si>
    <t>-1716737341</t>
  </si>
  <si>
    <t>-326076282</t>
  </si>
  <si>
    <t>-21354667</t>
  </si>
  <si>
    <t>676498444</t>
  </si>
  <si>
    <t>-946843083</t>
  </si>
  <si>
    <t>-396215398</t>
  </si>
  <si>
    <t>-1120551286</t>
  </si>
  <si>
    <t>2076881002</t>
  </si>
  <si>
    <t>243976146</t>
  </si>
  <si>
    <t>754725872</t>
  </si>
  <si>
    <t>-1832687629</t>
  </si>
  <si>
    <t>-1320839886</t>
  </si>
  <si>
    <t>1726845802</t>
  </si>
  <si>
    <t>-1185764999</t>
  </si>
  <si>
    <t>1075221195</t>
  </si>
  <si>
    <t>-1740648628</t>
  </si>
  <si>
    <t>-306832518</t>
  </si>
  <si>
    <t>963947422</t>
  </si>
  <si>
    <t>1670359897</t>
  </si>
  <si>
    <t>-1668781766</t>
  </si>
  <si>
    <t>-350787120</t>
  </si>
  <si>
    <t>1376657796</t>
  </si>
  <si>
    <t>674400000</t>
  </si>
  <si>
    <t>-1200213848</t>
  </si>
  <si>
    <t>-2138037958</t>
  </si>
  <si>
    <t>461839916</t>
  </si>
  <si>
    <t>-207351608</t>
  </si>
  <si>
    <t>-363029931</t>
  </si>
  <si>
    <t>-1448566956</t>
  </si>
  <si>
    <t>-529444926</t>
  </si>
  <si>
    <t>-1968354666</t>
  </si>
  <si>
    <t>-403792502</t>
  </si>
  <si>
    <t>-1086977908</t>
  </si>
  <si>
    <t>-764395571</t>
  </si>
  <si>
    <t>791975926</t>
  </si>
  <si>
    <t>1853867190</t>
  </si>
  <si>
    <t>-1845027432</t>
  </si>
  <si>
    <t>-689788642</t>
  </si>
  <si>
    <t>-297994216</t>
  </si>
  <si>
    <t>226545428</t>
  </si>
  <si>
    <t>305918044</t>
  </si>
  <si>
    <t>-1167998169</t>
  </si>
  <si>
    <t>-1181762867</t>
  </si>
  <si>
    <t>1022842070</t>
  </si>
  <si>
    <t>1258030823</t>
  </si>
  <si>
    <t>386931447</t>
  </si>
  <si>
    <t>1009935956</t>
  </si>
  <si>
    <t>1172234</t>
  </si>
  <si>
    <t>643270129</t>
  </si>
  <si>
    <t>737089191</t>
  </si>
  <si>
    <t>2021042260</t>
  </si>
  <si>
    <t>-1086402178</t>
  </si>
  <si>
    <t>-2067128828</t>
  </si>
  <si>
    <t>-472731050</t>
  </si>
  <si>
    <t>426309687</t>
  </si>
  <si>
    <t>-505876462</t>
  </si>
  <si>
    <t>1150539836</t>
  </si>
  <si>
    <t>854488529</t>
  </si>
  <si>
    <t>990557938</t>
  </si>
  <si>
    <t>-1982506946</t>
  </si>
  <si>
    <t>874122729</t>
  </si>
  <si>
    <t>1113838773</t>
  </si>
  <si>
    <t>364692760</t>
  </si>
  <si>
    <t>-1003810345</t>
  </si>
  <si>
    <t>1103517244</t>
  </si>
  <si>
    <t>-973470045</t>
  </si>
  <si>
    <t>-1948714410</t>
  </si>
  <si>
    <t>-367915240</t>
  </si>
  <si>
    <t>-1253498858</t>
  </si>
  <si>
    <t>-2050786773</t>
  </si>
  <si>
    <t>-1588506359</t>
  </si>
  <si>
    <t>77678743</t>
  </si>
  <si>
    <t>-506514149</t>
  </si>
  <si>
    <t>256121136</t>
  </si>
  <si>
    <t>-2030103228</t>
  </si>
  <si>
    <t>-2126144988</t>
  </si>
  <si>
    <t>-851438398</t>
  </si>
  <si>
    <t>-1940792451</t>
  </si>
  <si>
    <t>-241137959</t>
  </si>
  <si>
    <t>-1794327067</t>
  </si>
  <si>
    <t>370297419</t>
  </si>
  <si>
    <t>1476081446</t>
  </si>
  <si>
    <t>-1271354814</t>
  </si>
  <si>
    <t>-1076133146</t>
  </si>
  <si>
    <t>584272549</t>
  </si>
  <si>
    <t>1331542274</t>
  </si>
  <si>
    <t>2044784291</t>
  </si>
  <si>
    <t>-1469764216</t>
  </si>
  <si>
    <t>1896371317</t>
  </si>
  <si>
    <t>003 - 3. TŘÍDA PŘÍSTAVBA</t>
  </si>
  <si>
    <t>311272030</t>
  </si>
  <si>
    <t>Zdivo z pórobetonových tvárnic na tenké maltové lože, tl. zdiva 200 mm pevnost tvárnic do P2, objemová hmotnost přes 450 do 600 kg/m3 hladkých</t>
  </si>
  <si>
    <t>-553861951</t>
  </si>
  <si>
    <t>https://podminky.urs.cz/item/CS_URS_2025_01/311272030</t>
  </si>
  <si>
    <t>3,87*1,2</t>
  </si>
  <si>
    <t>1830510309</t>
  </si>
  <si>
    <t>535834865</t>
  </si>
  <si>
    <t>"Přizdívka WC" 3,77*3,1</t>
  </si>
  <si>
    <t>-886399169</t>
  </si>
  <si>
    <t>29633344</t>
  </si>
  <si>
    <t>"Hygienické zázemí" (5,7+3,63+1,84+0,8+0,1+0,8+3,87)*1,3</t>
  </si>
  <si>
    <t>955451225</t>
  </si>
  <si>
    <t>-1423054764</t>
  </si>
  <si>
    <t>-26604699</t>
  </si>
  <si>
    <t>3,87*2,9</t>
  </si>
  <si>
    <t>0,825*2,9</t>
  </si>
  <si>
    <t>-1123643685</t>
  </si>
  <si>
    <t>"Výkaz výměr" 1,19</t>
  </si>
  <si>
    <t>1065935721</t>
  </si>
  <si>
    <t>-342862714</t>
  </si>
  <si>
    <t>385744108</t>
  </si>
  <si>
    <t>-59264242</t>
  </si>
  <si>
    <t>796820146</t>
  </si>
  <si>
    <t>-819138580</t>
  </si>
  <si>
    <t>-708232109</t>
  </si>
  <si>
    <t>1558781842</t>
  </si>
  <si>
    <t>-289176949</t>
  </si>
  <si>
    <t>19,77*1,7 'Přepočtené koeficientem množství</t>
  </si>
  <si>
    <t>1380384371</t>
  </si>
  <si>
    <t>660192594</t>
  </si>
  <si>
    <t>-1106740430</t>
  </si>
  <si>
    <t>19,77*0,04 'Přepočtené koeficientem množství</t>
  </si>
  <si>
    <t>983602090</t>
  </si>
  <si>
    <t>2072096871</t>
  </si>
  <si>
    <t>-2043346768</t>
  </si>
  <si>
    <t>-2023363160</t>
  </si>
  <si>
    <t>-1915573258</t>
  </si>
  <si>
    <t>301313790</t>
  </si>
  <si>
    <t>747412223</t>
  </si>
  <si>
    <t>-369124951</t>
  </si>
  <si>
    <t>-891978477</t>
  </si>
  <si>
    <t>1986078932</t>
  </si>
  <si>
    <t>171536437</t>
  </si>
  <si>
    <t>-1780320337</t>
  </si>
  <si>
    <t>1908045216</t>
  </si>
  <si>
    <t>533451430</t>
  </si>
  <si>
    <t>-1221344736</t>
  </si>
  <si>
    <t>354502503</t>
  </si>
  <si>
    <t>-1531069022</t>
  </si>
  <si>
    <t>473564089</t>
  </si>
  <si>
    <t>1793691587</t>
  </si>
  <si>
    <t>341798040</t>
  </si>
  <si>
    <t>-1059110678</t>
  </si>
  <si>
    <t>1071333498</t>
  </si>
  <si>
    <t>-583000265</t>
  </si>
  <si>
    <t>-359607706</t>
  </si>
  <si>
    <t>1766595983</t>
  </si>
  <si>
    <t>748035479</t>
  </si>
  <si>
    <t>-1695478600</t>
  </si>
  <si>
    <t>715705538</t>
  </si>
  <si>
    <t>844524292</t>
  </si>
  <si>
    <t>1183131318</t>
  </si>
  <si>
    <t>1964829204</t>
  </si>
  <si>
    <t>-1499181978</t>
  </si>
  <si>
    <t>-2118796292</t>
  </si>
  <si>
    <t>725331112</t>
  </si>
  <si>
    <t>Výlevky bez výtokových armatur a splachovací nádrže keramické se sklopnou plastovou mřížkou závěsné, výšky 500 mm</t>
  </si>
  <si>
    <t>-1843606743</t>
  </si>
  <si>
    <t>https://podminky.urs.cz/item/CS_URS_2025_01/725331112</t>
  </si>
  <si>
    <t>725821312</t>
  </si>
  <si>
    <t>Baterie dřezové nástěnné pákové s otáčivým kulatým ústím a délkou ramínka 300 mm</t>
  </si>
  <si>
    <t>-1698869965</t>
  </si>
  <si>
    <t>https://podminky.urs.cz/item/CS_URS_2025_01/725821312</t>
  </si>
  <si>
    <t>2019232857</t>
  </si>
  <si>
    <t>950311012</t>
  </si>
  <si>
    <t>-498991507</t>
  </si>
  <si>
    <t>-391833479</t>
  </si>
  <si>
    <t>-104884795</t>
  </si>
  <si>
    <t>-666118114</t>
  </si>
  <si>
    <t>-869244816</t>
  </si>
  <si>
    <t>1695776658</t>
  </si>
  <si>
    <t>-1535282121</t>
  </si>
  <si>
    <t>1778252094</t>
  </si>
  <si>
    <t>-2142751533</t>
  </si>
  <si>
    <t>-126255156</t>
  </si>
  <si>
    <t>269814830</t>
  </si>
  <si>
    <t>-332569844</t>
  </si>
  <si>
    <t>-682147452</t>
  </si>
  <si>
    <t>-1224004028</t>
  </si>
  <si>
    <t>-960168932</t>
  </si>
  <si>
    <t>1425942075</t>
  </si>
  <si>
    <t>285340890</t>
  </si>
  <si>
    <t>-349732473</t>
  </si>
  <si>
    <t>-869421633</t>
  </si>
  <si>
    <t>151036407</t>
  </si>
  <si>
    <t>1690540496</t>
  </si>
  <si>
    <t>-158332687</t>
  </si>
  <si>
    <t>977249451</t>
  </si>
  <si>
    <t>-945344048</t>
  </si>
  <si>
    <t>758745849</t>
  </si>
  <si>
    <t>-1891372415</t>
  </si>
  <si>
    <t>19,77*1,1 'Přepočtené koeficientem množství</t>
  </si>
  <si>
    <t>-1786880888</t>
  </si>
  <si>
    <t>"podlaha s vytažením na stěny "19,77*1,15</t>
  </si>
  <si>
    <t>-1718101880</t>
  </si>
  <si>
    <t>5,71+3,63+1,84+0,8+0,1+0,8+3,77+18,25+3,87+0,2+3,87+1,7</t>
  </si>
  <si>
    <t>-110638690</t>
  </si>
  <si>
    <t>1620314619</t>
  </si>
  <si>
    <t>182328293</t>
  </si>
  <si>
    <t>842398601</t>
  </si>
  <si>
    <t>1746396760</t>
  </si>
  <si>
    <t>1677237983</t>
  </si>
  <si>
    <t>519046852</t>
  </si>
  <si>
    <t>-1095914221</t>
  </si>
  <si>
    <t>428588460</t>
  </si>
  <si>
    <t>36,3*1,1 'Přepočtené koeficientem množství</t>
  </si>
  <si>
    <t>266683162</t>
  </si>
  <si>
    <t>-1827910642</t>
  </si>
  <si>
    <t>1847740217</t>
  </si>
  <si>
    <t>1665351693</t>
  </si>
  <si>
    <t>92249333</t>
  </si>
  <si>
    <t>16*1,05 'Přepočtené koeficientem množství</t>
  </si>
  <si>
    <t>-1411730895</t>
  </si>
  <si>
    <t>-1915336489</t>
  </si>
  <si>
    <t>19,77+10</t>
  </si>
  <si>
    <t>-774603789</t>
  </si>
  <si>
    <t>29,77*1,05 'Přepočtené koeficientem množství</t>
  </si>
  <si>
    <t>2105159988</t>
  </si>
  <si>
    <t>-762608279</t>
  </si>
  <si>
    <t>-1819705375</t>
  </si>
  <si>
    <t>-1025507921</t>
  </si>
  <si>
    <t>(5,71+3,68+1,84+0,8+0,1+0,8+3,77)*1,3</t>
  </si>
  <si>
    <t>1576735536</t>
  </si>
  <si>
    <t>20,16</t>
  </si>
  <si>
    <t>-1287921298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</si>
  <si>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</si>
  <si>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</si>
  <si>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</si>
  <si>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</si>
  <si>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VRN1</t>
  </si>
  <si>
    <t>Průzkumné, zeměměřičské a projektové práce</t>
  </si>
  <si>
    <t>013254000</t>
  </si>
  <si>
    <t>Dokumentace skutečného provedení stavby</t>
  </si>
  <si>
    <t>…</t>
  </si>
  <si>
    <t>1024</t>
  </si>
  <si>
    <t>-917479068</t>
  </si>
  <si>
    <t>https://podminky.urs.cz/item/CS_URS_2025_01/013254000</t>
  </si>
  <si>
    <t>VRN3</t>
  </si>
  <si>
    <t>Zařízení staveniště</t>
  </si>
  <si>
    <t>030001000</t>
  </si>
  <si>
    <t>-788069146</t>
  </si>
  <si>
    <t>https://podminky.urs.cz/item/CS_URS_2025_01/030001000</t>
  </si>
  <si>
    <t>VRN7</t>
  </si>
  <si>
    <t>Provozní vlivy</t>
  </si>
  <si>
    <t>070001000</t>
  </si>
  <si>
    <t>384320933</t>
  </si>
  <si>
    <t>https://podminky.urs.cz/item/CS_URS_2025_01/070001000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</si>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</sst>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2272225" TargetMode="External" /><Relationship Id="rId2" Type="http://schemas.openxmlformats.org/officeDocument/2006/relationships/hyperlink" Target="https://podminky.urs.cz/item/CS_URS_2025_01/342291121" TargetMode="External" /><Relationship Id="rId3" Type="http://schemas.openxmlformats.org/officeDocument/2006/relationships/hyperlink" Target="https://podminky.urs.cz/item/CS_URS_2025_01/346272256" TargetMode="External" /><Relationship Id="rId4" Type="http://schemas.openxmlformats.org/officeDocument/2006/relationships/hyperlink" Target="https://podminky.urs.cz/item/CS_URS_2025_01/612135101" TargetMode="External" /><Relationship Id="rId5" Type="http://schemas.openxmlformats.org/officeDocument/2006/relationships/hyperlink" Target="https://podminky.urs.cz/item/CS_URS_2025_01/612315417" TargetMode="External" /><Relationship Id="rId6" Type="http://schemas.openxmlformats.org/officeDocument/2006/relationships/hyperlink" Target="https://podminky.urs.cz/item/CS_URS_2025_01/631312141" TargetMode="External" /><Relationship Id="rId7" Type="http://schemas.openxmlformats.org/officeDocument/2006/relationships/hyperlink" Target="https://podminky.urs.cz/item/CS_URS_2025_01/642942111" TargetMode="External" /><Relationship Id="rId8" Type="http://schemas.openxmlformats.org/officeDocument/2006/relationships/hyperlink" Target="https://podminky.urs.cz/item/CS_URS_2025_01/949101111" TargetMode="External" /><Relationship Id="rId9" Type="http://schemas.openxmlformats.org/officeDocument/2006/relationships/hyperlink" Target="https://podminky.urs.cz/item/CS_URS_2025_01/962031133" TargetMode="External" /><Relationship Id="rId10" Type="http://schemas.openxmlformats.org/officeDocument/2006/relationships/hyperlink" Target="https://podminky.urs.cz/item/CS_URS_2025_01/965042141" TargetMode="External" /><Relationship Id="rId11" Type="http://schemas.openxmlformats.org/officeDocument/2006/relationships/hyperlink" Target="https://podminky.urs.cz/item/CS_URS_2025_01/968062245" TargetMode="External" /><Relationship Id="rId12" Type="http://schemas.openxmlformats.org/officeDocument/2006/relationships/hyperlink" Target="https://podminky.urs.cz/item/CS_URS_2025_01/968072455" TargetMode="External" /><Relationship Id="rId13" Type="http://schemas.openxmlformats.org/officeDocument/2006/relationships/hyperlink" Target="https://podminky.urs.cz/item/CS_URS_2025_01/968072641" TargetMode="External" /><Relationship Id="rId14" Type="http://schemas.openxmlformats.org/officeDocument/2006/relationships/hyperlink" Target="https://podminky.urs.cz/item/CS_URS_2025_01/971038531" TargetMode="External" /><Relationship Id="rId15" Type="http://schemas.openxmlformats.org/officeDocument/2006/relationships/hyperlink" Target="https://podminky.urs.cz/item/CS_URS_2025_01/974032122" TargetMode="External" /><Relationship Id="rId16" Type="http://schemas.openxmlformats.org/officeDocument/2006/relationships/hyperlink" Target="https://podminky.urs.cz/item/CS_URS_2025_01/977151114" TargetMode="External" /><Relationship Id="rId17" Type="http://schemas.openxmlformats.org/officeDocument/2006/relationships/hyperlink" Target="https://podminky.urs.cz/item/CS_URS_2025_01/997013211" TargetMode="External" /><Relationship Id="rId18" Type="http://schemas.openxmlformats.org/officeDocument/2006/relationships/hyperlink" Target="https://podminky.urs.cz/item/CS_URS_2025_01/997013501" TargetMode="External" /><Relationship Id="rId19" Type="http://schemas.openxmlformats.org/officeDocument/2006/relationships/hyperlink" Target="https://podminky.urs.cz/item/CS_URS_2025_01/997013509" TargetMode="External" /><Relationship Id="rId20" Type="http://schemas.openxmlformats.org/officeDocument/2006/relationships/hyperlink" Target="https://podminky.urs.cz/item/CS_URS_2025_01/997013804" TargetMode="External" /><Relationship Id="rId21" Type="http://schemas.openxmlformats.org/officeDocument/2006/relationships/hyperlink" Target="https://podminky.urs.cz/item/CS_URS_2025_01/997013871" TargetMode="External" /><Relationship Id="rId22" Type="http://schemas.openxmlformats.org/officeDocument/2006/relationships/hyperlink" Target="https://podminky.urs.cz/item/CS_URS_2025_01/998011001" TargetMode="External" /><Relationship Id="rId23" Type="http://schemas.openxmlformats.org/officeDocument/2006/relationships/hyperlink" Target="https://podminky.urs.cz/item/CS_URS_2025_01/711191101" TargetMode="External" /><Relationship Id="rId24" Type="http://schemas.openxmlformats.org/officeDocument/2006/relationships/hyperlink" Target="https://podminky.urs.cz/item/CS_URS_2025_01/998711101" TargetMode="External" /><Relationship Id="rId25" Type="http://schemas.openxmlformats.org/officeDocument/2006/relationships/hyperlink" Target="https://podminky.urs.cz/item/CS_URS_2025_01/713121111" TargetMode="External" /><Relationship Id="rId26" Type="http://schemas.openxmlformats.org/officeDocument/2006/relationships/hyperlink" Target="https://podminky.urs.cz/item/CS_URS_2025_01/998713101" TargetMode="External" /><Relationship Id="rId27" Type="http://schemas.openxmlformats.org/officeDocument/2006/relationships/hyperlink" Target="https://podminky.urs.cz/item/CS_URS_2025_01/721174025" TargetMode="External" /><Relationship Id="rId28" Type="http://schemas.openxmlformats.org/officeDocument/2006/relationships/hyperlink" Target="https://podminky.urs.cz/item/CS_URS_2025_01/721174043" TargetMode="External" /><Relationship Id="rId29" Type="http://schemas.openxmlformats.org/officeDocument/2006/relationships/hyperlink" Target="https://podminky.urs.cz/item/CS_URS_2025_01/721174044" TargetMode="External" /><Relationship Id="rId30" Type="http://schemas.openxmlformats.org/officeDocument/2006/relationships/hyperlink" Target="https://podminky.urs.cz/item/CS_URS_2025_01/721174045" TargetMode="External" /><Relationship Id="rId31" Type="http://schemas.openxmlformats.org/officeDocument/2006/relationships/hyperlink" Target="https://podminky.urs.cz/item/CS_URS_2025_01/721290111" TargetMode="External" /><Relationship Id="rId32" Type="http://schemas.openxmlformats.org/officeDocument/2006/relationships/hyperlink" Target="https://podminky.urs.cz/item/CS_URS_2025_01/998721101" TargetMode="External" /><Relationship Id="rId33" Type="http://schemas.openxmlformats.org/officeDocument/2006/relationships/hyperlink" Target="https://podminky.urs.cz/item/CS_URS_2025_01/722130803" TargetMode="External" /><Relationship Id="rId34" Type="http://schemas.openxmlformats.org/officeDocument/2006/relationships/hyperlink" Target="https://podminky.urs.cz/item/CS_URS_2025_01/722130901" TargetMode="External" /><Relationship Id="rId35" Type="http://schemas.openxmlformats.org/officeDocument/2006/relationships/hyperlink" Target="https://podminky.urs.cz/item/CS_URS_2025_01/722174003" TargetMode="External" /><Relationship Id="rId36" Type="http://schemas.openxmlformats.org/officeDocument/2006/relationships/hyperlink" Target="https://podminky.urs.cz/item/CS_URS_2025_01/722174004" TargetMode="External" /><Relationship Id="rId37" Type="http://schemas.openxmlformats.org/officeDocument/2006/relationships/hyperlink" Target="https://podminky.urs.cz/item/CS_URS_2025_01/722174023" TargetMode="External" /><Relationship Id="rId38" Type="http://schemas.openxmlformats.org/officeDocument/2006/relationships/hyperlink" Target="https://podminky.urs.cz/item/CS_URS_2025_01/722174024" TargetMode="External" /><Relationship Id="rId39" Type="http://schemas.openxmlformats.org/officeDocument/2006/relationships/hyperlink" Target="https://podminky.urs.cz/item/CS_URS_2025_01/722181212" TargetMode="External" /><Relationship Id="rId40" Type="http://schemas.openxmlformats.org/officeDocument/2006/relationships/hyperlink" Target="https://podminky.urs.cz/item/CS_URS_2025_01/722220111" TargetMode="External" /><Relationship Id="rId41" Type="http://schemas.openxmlformats.org/officeDocument/2006/relationships/hyperlink" Target="https://podminky.urs.cz/item/CS_URS_2025_01/722220121" TargetMode="External" /><Relationship Id="rId42" Type="http://schemas.openxmlformats.org/officeDocument/2006/relationships/hyperlink" Target="https://podminky.urs.cz/item/CS_URS_2025_01/722290246" TargetMode="External" /><Relationship Id="rId43" Type="http://schemas.openxmlformats.org/officeDocument/2006/relationships/hyperlink" Target="https://podminky.urs.cz/item/CS_URS_2025_01/998722101" TargetMode="External" /><Relationship Id="rId44" Type="http://schemas.openxmlformats.org/officeDocument/2006/relationships/hyperlink" Target="https://podminky.urs.cz/item/CS_URS_2025_01/725112022" TargetMode="External" /><Relationship Id="rId45" Type="http://schemas.openxmlformats.org/officeDocument/2006/relationships/hyperlink" Target="https://podminky.urs.cz/item/CS_URS_2025_01/725119131" TargetMode="External" /><Relationship Id="rId46" Type="http://schemas.openxmlformats.org/officeDocument/2006/relationships/hyperlink" Target="https://podminky.urs.cz/item/CS_URS_2025_01/725121511" TargetMode="External" /><Relationship Id="rId47" Type="http://schemas.openxmlformats.org/officeDocument/2006/relationships/hyperlink" Target="https://podminky.urs.cz/item/CS_URS_2025_01/725211602" TargetMode="External" /><Relationship Id="rId48" Type="http://schemas.openxmlformats.org/officeDocument/2006/relationships/hyperlink" Target="https://podminky.urs.cz/item/CS_URS_2025_01/725219102" TargetMode="External" /><Relationship Id="rId49" Type="http://schemas.openxmlformats.org/officeDocument/2006/relationships/hyperlink" Target="https://podminky.urs.cz/item/CS_URS_2025_01/725241212" TargetMode="External" /><Relationship Id="rId50" Type="http://schemas.openxmlformats.org/officeDocument/2006/relationships/hyperlink" Target="https://podminky.urs.cz/item/CS_URS_2025_01/725244522" TargetMode="External" /><Relationship Id="rId51" Type="http://schemas.openxmlformats.org/officeDocument/2006/relationships/hyperlink" Target="https://podminky.urs.cz/item/CS_URS_2025_01/725291650" TargetMode="External" /><Relationship Id="rId52" Type="http://schemas.openxmlformats.org/officeDocument/2006/relationships/hyperlink" Target="https://podminky.urs.cz/item/CS_URS_2025_01/725291653" TargetMode="External" /><Relationship Id="rId53" Type="http://schemas.openxmlformats.org/officeDocument/2006/relationships/hyperlink" Target="https://podminky.urs.cz/item/CS_URS_2025_01/725822613" TargetMode="External" /><Relationship Id="rId54" Type="http://schemas.openxmlformats.org/officeDocument/2006/relationships/hyperlink" Target="https://podminky.urs.cz/item/CS_URS_2025_01/725822651R" TargetMode="External" /><Relationship Id="rId55" Type="http://schemas.openxmlformats.org/officeDocument/2006/relationships/hyperlink" Target="https://podminky.urs.cz/item/CS_URS_2025_01/725841353" TargetMode="External" /><Relationship Id="rId56" Type="http://schemas.openxmlformats.org/officeDocument/2006/relationships/hyperlink" Target="https://podminky.urs.cz/item/CS_URS_2025_01/725861101" TargetMode="External" /><Relationship Id="rId57" Type="http://schemas.openxmlformats.org/officeDocument/2006/relationships/hyperlink" Target="https://podminky.urs.cz/item/CS_URS_2025_01/725865312" TargetMode="External" /><Relationship Id="rId58" Type="http://schemas.openxmlformats.org/officeDocument/2006/relationships/hyperlink" Target="https://podminky.urs.cz/item/CS_URS_2025_01/998725101" TargetMode="External" /><Relationship Id="rId59" Type="http://schemas.openxmlformats.org/officeDocument/2006/relationships/hyperlink" Target="https://podminky.urs.cz/item/CS_URS_2025_01/726111021" TargetMode="External" /><Relationship Id="rId60" Type="http://schemas.openxmlformats.org/officeDocument/2006/relationships/hyperlink" Target="https://podminky.urs.cz/item/CS_URS_2025_01/726111031" TargetMode="External" /><Relationship Id="rId61" Type="http://schemas.openxmlformats.org/officeDocument/2006/relationships/hyperlink" Target="https://podminky.urs.cz/item/CS_URS_2025_01/726191011" TargetMode="External" /><Relationship Id="rId62" Type="http://schemas.openxmlformats.org/officeDocument/2006/relationships/hyperlink" Target="https://podminky.urs.cz/item/CS_URS_2025_01/998726111" TargetMode="External" /><Relationship Id="rId63" Type="http://schemas.openxmlformats.org/officeDocument/2006/relationships/hyperlink" Target="https://podminky.urs.cz/item/CS_URS_2025_01/733192919" TargetMode="External" /><Relationship Id="rId64" Type="http://schemas.openxmlformats.org/officeDocument/2006/relationships/hyperlink" Target="https://podminky.urs.cz/item/CS_URS_2025_01/741310003" TargetMode="External" /><Relationship Id="rId65" Type="http://schemas.openxmlformats.org/officeDocument/2006/relationships/hyperlink" Target="https://podminky.urs.cz/item/CS_URS_2025_01/741310011" TargetMode="External" /><Relationship Id="rId66" Type="http://schemas.openxmlformats.org/officeDocument/2006/relationships/hyperlink" Target="https://podminky.urs.cz/item/CS_URS_2025_01/741313813" TargetMode="External" /><Relationship Id="rId67" Type="http://schemas.openxmlformats.org/officeDocument/2006/relationships/hyperlink" Target="https://podminky.urs.cz/item/CS_URS_2025_01/741372051" TargetMode="External" /><Relationship Id="rId68" Type="http://schemas.openxmlformats.org/officeDocument/2006/relationships/hyperlink" Target="https://podminky.urs.cz/item/CS_URS_2025_01/741374841" TargetMode="External" /><Relationship Id="rId69" Type="http://schemas.openxmlformats.org/officeDocument/2006/relationships/hyperlink" Target="https://podminky.urs.cz/item/CS_URS_2025_01/763131451" TargetMode="External" /><Relationship Id="rId70" Type="http://schemas.openxmlformats.org/officeDocument/2006/relationships/hyperlink" Target="https://podminky.urs.cz/item/CS_URS_2025_01/763172323" TargetMode="External" /><Relationship Id="rId71" Type="http://schemas.openxmlformats.org/officeDocument/2006/relationships/hyperlink" Target="https://podminky.urs.cz/item/CS_URS_2025_01/763411211" TargetMode="External" /><Relationship Id="rId72" Type="http://schemas.openxmlformats.org/officeDocument/2006/relationships/hyperlink" Target="https://podminky.urs.cz/item/CS_URS_2025_01/998763301" TargetMode="External" /><Relationship Id="rId73" Type="http://schemas.openxmlformats.org/officeDocument/2006/relationships/hyperlink" Target="https://podminky.urs.cz/item/CS_URS_2025_01/766660001" TargetMode="External" /><Relationship Id="rId74" Type="http://schemas.openxmlformats.org/officeDocument/2006/relationships/hyperlink" Target="https://podminky.urs.cz/item/CS_URS_2025_01/771121011" TargetMode="External" /><Relationship Id="rId75" Type="http://schemas.openxmlformats.org/officeDocument/2006/relationships/hyperlink" Target="https://podminky.urs.cz/item/CS_URS_2025_01/771573810" TargetMode="External" /><Relationship Id="rId76" Type="http://schemas.openxmlformats.org/officeDocument/2006/relationships/hyperlink" Target="https://podminky.urs.cz/item/CS_URS_2025_01/771574416" TargetMode="External" /><Relationship Id="rId77" Type="http://schemas.openxmlformats.org/officeDocument/2006/relationships/hyperlink" Target="https://podminky.urs.cz/item/CS_URS_2025_01/771591112" TargetMode="External" /><Relationship Id="rId78" Type="http://schemas.openxmlformats.org/officeDocument/2006/relationships/hyperlink" Target="https://podminky.urs.cz/item/CS_URS_2025_01/771591115" TargetMode="External" /><Relationship Id="rId79" Type="http://schemas.openxmlformats.org/officeDocument/2006/relationships/hyperlink" Target="https://podminky.urs.cz/item/CS_URS_2025_01/771591237" TargetMode="External" /><Relationship Id="rId80" Type="http://schemas.openxmlformats.org/officeDocument/2006/relationships/hyperlink" Target="https://podminky.urs.cz/item/CS_URS_2025_01/998771101" TargetMode="External" /><Relationship Id="rId81" Type="http://schemas.openxmlformats.org/officeDocument/2006/relationships/hyperlink" Target="https://podminky.urs.cz/item/CS_URS_2025_01/781121011" TargetMode="External" /><Relationship Id="rId82" Type="http://schemas.openxmlformats.org/officeDocument/2006/relationships/hyperlink" Target="https://podminky.urs.cz/item/CS_URS_2025_01/781131112" TargetMode="External" /><Relationship Id="rId83" Type="http://schemas.openxmlformats.org/officeDocument/2006/relationships/hyperlink" Target="https://podminky.urs.cz/item/CS_URS_2025_01/781131237" TargetMode="External" /><Relationship Id="rId84" Type="http://schemas.openxmlformats.org/officeDocument/2006/relationships/hyperlink" Target="https://podminky.urs.cz/item/CS_URS_2025_01/781472217" TargetMode="External" /><Relationship Id="rId85" Type="http://schemas.openxmlformats.org/officeDocument/2006/relationships/hyperlink" Target="https://podminky.urs.cz/item/CS_URS_2025_01/781473810" TargetMode="External" /><Relationship Id="rId86" Type="http://schemas.openxmlformats.org/officeDocument/2006/relationships/hyperlink" Target="https://podminky.urs.cz/item/CS_URS_2025_01/781491021" TargetMode="External" /><Relationship Id="rId87" Type="http://schemas.openxmlformats.org/officeDocument/2006/relationships/hyperlink" Target="https://podminky.urs.cz/item/CS_URS_2025_01/781492211" TargetMode="External" /><Relationship Id="rId88" Type="http://schemas.openxmlformats.org/officeDocument/2006/relationships/hyperlink" Target="https://podminky.urs.cz/item/CS_URS_2025_01/998781101" TargetMode="External" /><Relationship Id="rId89" Type="http://schemas.openxmlformats.org/officeDocument/2006/relationships/hyperlink" Target="https://podminky.urs.cz/item/CS_URS_2025_01/783000103" TargetMode="External" /><Relationship Id="rId90" Type="http://schemas.openxmlformats.org/officeDocument/2006/relationships/hyperlink" Target="https://podminky.urs.cz/item/CS_URS_2025_01/783301303" TargetMode="External" /><Relationship Id="rId91" Type="http://schemas.openxmlformats.org/officeDocument/2006/relationships/hyperlink" Target="https://podminky.urs.cz/item/CS_URS_2025_01/783314101" TargetMode="External" /><Relationship Id="rId92" Type="http://schemas.openxmlformats.org/officeDocument/2006/relationships/hyperlink" Target="https://podminky.urs.cz/item/CS_URS_2025_01/783317101" TargetMode="External" /><Relationship Id="rId93" Type="http://schemas.openxmlformats.org/officeDocument/2006/relationships/hyperlink" Target="https://podminky.urs.cz/item/CS_URS_2025_01/784121001" TargetMode="External" /><Relationship Id="rId94" Type="http://schemas.openxmlformats.org/officeDocument/2006/relationships/hyperlink" Target="https://podminky.urs.cz/item/CS_URS_2025_01/784181111" TargetMode="External" /><Relationship Id="rId95" Type="http://schemas.openxmlformats.org/officeDocument/2006/relationships/hyperlink" Target="https://podminky.urs.cz/item/CS_URS_2025_01/784211101" TargetMode="External" /><Relationship Id="rId9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2272225" TargetMode="External" /><Relationship Id="rId2" Type="http://schemas.openxmlformats.org/officeDocument/2006/relationships/hyperlink" Target="https://podminky.urs.cz/item/CS_URS_2025_01/342291121" TargetMode="External" /><Relationship Id="rId3" Type="http://schemas.openxmlformats.org/officeDocument/2006/relationships/hyperlink" Target="https://podminky.urs.cz/item/CS_URS_2025_01/346272256" TargetMode="External" /><Relationship Id="rId4" Type="http://schemas.openxmlformats.org/officeDocument/2006/relationships/hyperlink" Target="https://podminky.urs.cz/item/CS_URS_2025_01/612135101" TargetMode="External" /><Relationship Id="rId5" Type="http://schemas.openxmlformats.org/officeDocument/2006/relationships/hyperlink" Target="https://podminky.urs.cz/item/CS_URS_2025_01/612315417" TargetMode="External" /><Relationship Id="rId6" Type="http://schemas.openxmlformats.org/officeDocument/2006/relationships/hyperlink" Target="https://podminky.urs.cz/item/CS_URS_2025_01/631312141" TargetMode="External" /><Relationship Id="rId7" Type="http://schemas.openxmlformats.org/officeDocument/2006/relationships/hyperlink" Target="https://podminky.urs.cz/item/CS_URS_2025_01/642942111" TargetMode="External" /><Relationship Id="rId8" Type="http://schemas.openxmlformats.org/officeDocument/2006/relationships/hyperlink" Target="https://podminky.urs.cz/item/CS_URS_2025_01/949101111" TargetMode="External" /><Relationship Id="rId9" Type="http://schemas.openxmlformats.org/officeDocument/2006/relationships/hyperlink" Target="https://podminky.urs.cz/item/CS_URS_2025_01/962031133" TargetMode="External" /><Relationship Id="rId10" Type="http://schemas.openxmlformats.org/officeDocument/2006/relationships/hyperlink" Target="https://podminky.urs.cz/item/CS_URS_2025_01/965042141" TargetMode="External" /><Relationship Id="rId11" Type="http://schemas.openxmlformats.org/officeDocument/2006/relationships/hyperlink" Target="https://podminky.urs.cz/item/CS_URS_2025_01/968062245" TargetMode="External" /><Relationship Id="rId12" Type="http://schemas.openxmlformats.org/officeDocument/2006/relationships/hyperlink" Target="https://podminky.urs.cz/item/CS_URS_2025_01/968072455" TargetMode="External" /><Relationship Id="rId13" Type="http://schemas.openxmlformats.org/officeDocument/2006/relationships/hyperlink" Target="https://podminky.urs.cz/item/CS_URS_2025_01/971038531" TargetMode="External" /><Relationship Id="rId14" Type="http://schemas.openxmlformats.org/officeDocument/2006/relationships/hyperlink" Target="https://podminky.urs.cz/item/CS_URS_2025_01/974032122" TargetMode="External" /><Relationship Id="rId15" Type="http://schemas.openxmlformats.org/officeDocument/2006/relationships/hyperlink" Target="https://podminky.urs.cz/item/CS_URS_2025_01/977151114" TargetMode="External" /><Relationship Id="rId16" Type="http://schemas.openxmlformats.org/officeDocument/2006/relationships/hyperlink" Target="https://podminky.urs.cz/item/CS_URS_2025_01/997013211" TargetMode="External" /><Relationship Id="rId17" Type="http://schemas.openxmlformats.org/officeDocument/2006/relationships/hyperlink" Target="https://podminky.urs.cz/item/CS_URS_2025_01/997013501" TargetMode="External" /><Relationship Id="rId18" Type="http://schemas.openxmlformats.org/officeDocument/2006/relationships/hyperlink" Target="https://podminky.urs.cz/item/CS_URS_2025_01/997013509" TargetMode="External" /><Relationship Id="rId19" Type="http://schemas.openxmlformats.org/officeDocument/2006/relationships/hyperlink" Target="https://podminky.urs.cz/item/CS_URS_2025_01/997013871" TargetMode="External" /><Relationship Id="rId20" Type="http://schemas.openxmlformats.org/officeDocument/2006/relationships/hyperlink" Target="https://podminky.urs.cz/item/CS_URS_2025_01/998011001" TargetMode="External" /><Relationship Id="rId21" Type="http://schemas.openxmlformats.org/officeDocument/2006/relationships/hyperlink" Target="https://podminky.urs.cz/item/CS_URS_2025_01/711191101" TargetMode="External" /><Relationship Id="rId22" Type="http://schemas.openxmlformats.org/officeDocument/2006/relationships/hyperlink" Target="https://podminky.urs.cz/item/CS_URS_2025_01/998711101" TargetMode="External" /><Relationship Id="rId23" Type="http://schemas.openxmlformats.org/officeDocument/2006/relationships/hyperlink" Target="https://podminky.urs.cz/item/CS_URS_2025_01/713121111" TargetMode="External" /><Relationship Id="rId24" Type="http://schemas.openxmlformats.org/officeDocument/2006/relationships/hyperlink" Target="https://podminky.urs.cz/item/CS_URS_2025_01/998713101" TargetMode="External" /><Relationship Id="rId25" Type="http://schemas.openxmlformats.org/officeDocument/2006/relationships/hyperlink" Target="https://podminky.urs.cz/item/CS_URS_2025_01/721174025" TargetMode="External" /><Relationship Id="rId26" Type="http://schemas.openxmlformats.org/officeDocument/2006/relationships/hyperlink" Target="https://podminky.urs.cz/item/CS_URS_2025_01/721174043" TargetMode="External" /><Relationship Id="rId27" Type="http://schemas.openxmlformats.org/officeDocument/2006/relationships/hyperlink" Target="https://podminky.urs.cz/item/CS_URS_2025_01/721174044" TargetMode="External" /><Relationship Id="rId28" Type="http://schemas.openxmlformats.org/officeDocument/2006/relationships/hyperlink" Target="https://podminky.urs.cz/item/CS_URS_2025_01/721174045" TargetMode="External" /><Relationship Id="rId29" Type="http://schemas.openxmlformats.org/officeDocument/2006/relationships/hyperlink" Target="https://podminky.urs.cz/item/CS_URS_2025_01/721290111" TargetMode="External" /><Relationship Id="rId30" Type="http://schemas.openxmlformats.org/officeDocument/2006/relationships/hyperlink" Target="https://podminky.urs.cz/item/CS_URS_2025_01/998721101" TargetMode="External" /><Relationship Id="rId31" Type="http://schemas.openxmlformats.org/officeDocument/2006/relationships/hyperlink" Target="https://podminky.urs.cz/item/CS_URS_2025_01/722130803" TargetMode="External" /><Relationship Id="rId32" Type="http://schemas.openxmlformats.org/officeDocument/2006/relationships/hyperlink" Target="https://podminky.urs.cz/item/CS_URS_2025_01/722130901" TargetMode="External" /><Relationship Id="rId33" Type="http://schemas.openxmlformats.org/officeDocument/2006/relationships/hyperlink" Target="https://podminky.urs.cz/item/CS_URS_2025_01/722174003" TargetMode="External" /><Relationship Id="rId34" Type="http://schemas.openxmlformats.org/officeDocument/2006/relationships/hyperlink" Target="https://podminky.urs.cz/item/CS_URS_2025_01/722174004" TargetMode="External" /><Relationship Id="rId35" Type="http://schemas.openxmlformats.org/officeDocument/2006/relationships/hyperlink" Target="https://podminky.urs.cz/item/CS_URS_2025_01/722174023" TargetMode="External" /><Relationship Id="rId36" Type="http://schemas.openxmlformats.org/officeDocument/2006/relationships/hyperlink" Target="https://podminky.urs.cz/item/CS_URS_2025_01/722174024" TargetMode="External" /><Relationship Id="rId37" Type="http://schemas.openxmlformats.org/officeDocument/2006/relationships/hyperlink" Target="https://podminky.urs.cz/item/CS_URS_2025_01/722181212" TargetMode="External" /><Relationship Id="rId38" Type="http://schemas.openxmlformats.org/officeDocument/2006/relationships/hyperlink" Target="https://podminky.urs.cz/item/CS_URS_2025_01/722220111" TargetMode="External" /><Relationship Id="rId39" Type="http://schemas.openxmlformats.org/officeDocument/2006/relationships/hyperlink" Target="https://podminky.urs.cz/item/CS_URS_2025_01/722220121" TargetMode="External" /><Relationship Id="rId40" Type="http://schemas.openxmlformats.org/officeDocument/2006/relationships/hyperlink" Target="https://podminky.urs.cz/item/CS_URS_2025_01/722290246" TargetMode="External" /><Relationship Id="rId41" Type="http://schemas.openxmlformats.org/officeDocument/2006/relationships/hyperlink" Target="https://podminky.urs.cz/item/CS_URS_2025_01/998722101" TargetMode="External" /><Relationship Id="rId42" Type="http://schemas.openxmlformats.org/officeDocument/2006/relationships/hyperlink" Target="https://podminky.urs.cz/item/CS_URS_2025_01/725112022" TargetMode="External" /><Relationship Id="rId43" Type="http://schemas.openxmlformats.org/officeDocument/2006/relationships/hyperlink" Target="https://podminky.urs.cz/item/CS_URS_2025_01/725119131" TargetMode="External" /><Relationship Id="rId44" Type="http://schemas.openxmlformats.org/officeDocument/2006/relationships/hyperlink" Target="https://podminky.urs.cz/item/CS_URS_2025_01/725121511" TargetMode="External" /><Relationship Id="rId45" Type="http://schemas.openxmlformats.org/officeDocument/2006/relationships/hyperlink" Target="https://podminky.urs.cz/item/CS_URS_2025_01/725211602" TargetMode="External" /><Relationship Id="rId46" Type="http://schemas.openxmlformats.org/officeDocument/2006/relationships/hyperlink" Target="https://podminky.urs.cz/item/CS_URS_2025_01/725219102" TargetMode="External" /><Relationship Id="rId47" Type="http://schemas.openxmlformats.org/officeDocument/2006/relationships/hyperlink" Target="https://podminky.urs.cz/item/CS_URS_2025_01/725241212" TargetMode="External" /><Relationship Id="rId48" Type="http://schemas.openxmlformats.org/officeDocument/2006/relationships/hyperlink" Target="https://podminky.urs.cz/item/CS_URS_2025_01/725244522" TargetMode="External" /><Relationship Id="rId49" Type="http://schemas.openxmlformats.org/officeDocument/2006/relationships/hyperlink" Target="https://podminky.urs.cz/item/CS_URS_2025_01/725291650" TargetMode="External" /><Relationship Id="rId50" Type="http://schemas.openxmlformats.org/officeDocument/2006/relationships/hyperlink" Target="https://podminky.urs.cz/item/CS_URS_2025_01/725291653" TargetMode="External" /><Relationship Id="rId51" Type="http://schemas.openxmlformats.org/officeDocument/2006/relationships/hyperlink" Target="https://podminky.urs.cz/item/CS_URS_2025_01/725822613" TargetMode="External" /><Relationship Id="rId52" Type="http://schemas.openxmlformats.org/officeDocument/2006/relationships/hyperlink" Target="https://podminky.urs.cz/item/CS_URS_2025_01/725822651R" TargetMode="External" /><Relationship Id="rId53" Type="http://schemas.openxmlformats.org/officeDocument/2006/relationships/hyperlink" Target="https://podminky.urs.cz/item/CS_URS_2025_01/725841353" TargetMode="External" /><Relationship Id="rId54" Type="http://schemas.openxmlformats.org/officeDocument/2006/relationships/hyperlink" Target="https://podminky.urs.cz/item/CS_URS_2025_01/725861101" TargetMode="External" /><Relationship Id="rId55" Type="http://schemas.openxmlformats.org/officeDocument/2006/relationships/hyperlink" Target="https://podminky.urs.cz/item/CS_URS_2025_01/725865312" TargetMode="External" /><Relationship Id="rId56" Type="http://schemas.openxmlformats.org/officeDocument/2006/relationships/hyperlink" Target="https://podminky.urs.cz/item/CS_URS_2025_01/998725101" TargetMode="External" /><Relationship Id="rId57" Type="http://schemas.openxmlformats.org/officeDocument/2006/relationships/hyperlink" Target="https://podminky.urs.cz/item/CS_URS_2025_01/726111021" TargetMode="External" /><Relationship Id="rId58" Type="http://schemas.openxmlformats.org/officeDocument/2006/relationships/hyperlink" Target="https://podminky.urs.cz/item/CS_URS_2025_01/726111031" TargetMode="External" /><Relationship Id="rId59" Type="http://schemas.openxmlformats.org/officeDocument/2006/relationships/hyperlink" Target="https://podminky.urs.cz/item/CS_URS_2025_01/726191011" TargetMode="External" /><Relationship Id="rId60" Type="http://schemas.openxmlformats.org/officeDocument/2006/relationships/hyperlink" Target="https://podminky.urs.cz/item/CS_URS_2025_01/998726111" TargetMode="External" /><Relationship Id="rId61" Type="http://schemas.openxmlformats.org/officeDocument/2006/relationships/hyperlink" Target="https://podminky.urs.cz/item/CS_URS_2025_01/741310003" TargetMode="External" /><Relationship Id="rId62" Type="http://schemas.openxmlformats.org/officeDocument/2006/relationships/hyperlink" Target="https://podminky.urs.cz/item/CS_URS_2025_01/741310011" TargetMode="External" /><Relationship Id="rId63" Type="http://schemas.openxmlformats.org/officeDocument/2006/relationships/hyperlink" Target="https://podminky.urs.cz/item/CS_URS_2025_01/741313813" TargetMode="External" /><Relationship Id="rId64" Type="http://schemas.openxmlformats.org/officeDocument/2006/relationships/hyperlink" Target="https://podminky.urs.cz/item/CS_URS_2025_01/741372051" TargetMode="External" /><Relationship Id="rId65" Type="http://schemas.openxmlformats.org/officeDocument/2006/relationships/hyperlink" Target="https://podminky.urs.cz/item/CS_URS_2025_01/741374841" TargetMode="External" /><Relationship Id="rId66" Type="http://schemas.openxmlformats.org/officeDocument/2006/relationships/hyperlink" Target="https://podminky.urs.cz/item/CS_URS_2025_01/763131451" TargetMode="External" /><Relationship Id="rId67" Type="http://schemas.openxmlformats.org/officeDocument/2006/relationships/hyperlink" Target="https://podminky.urs.cz/item/CS_URS_2025_01/763172323" TargetMode="External" /><Relationship Id="rId68" Type="http://schemas.openxmlformats.org/officeDocument/2006/relationships/hyperlink" Target="https://podminky.urs.cz/item/CS_URS_2025_01/763411211" TargetMode="External" /><Relationship Id="rId69" Type="http://schemas.openxmlformats.org/officeDocument/2006/relationships/hyperlink" Target="https://podminky.urs.cz/item/CS_URS_2025_01/998763301" TargetMode="External" /><Relationship Id="rId70" Type="http://schemas.openxmlformats.org/officeDocument/2006/relationships/hyperlink" Target="https://podminky.urs.cz/item/CS_URS_2025_01/766660001" TargetMode="External" /><Relationship Id="rId71" Type="http://schemas.openxmlformats.org/officeDocument/2006/relationships/hyperlink" Target="https://podminky.urs.cz/item/CS_URS_2025_01/771121011" TargetMode="External" /><Relationship Id="rId72" Type="http://schemas.openxmlformats.org/officeDocument/2006/relationships/hyperlink" Target="https://podminky.urs.cz/item/CS_URS_2025_01/771573810" TargetMode="External" /><Relationship Id="rId73" Type="http://schemas.openxmlformats.org/officeDocument/2006/relationships/hyperlink" Target="https://podminky.urs.cz/item/CS_URS_2025_01/771574416" TargetMode="External" /><Relationship Id="rId74" Type="http://schemas.openxmlformats.org/officeDocument/2006/relationships/hyperlink" Target="https://podminky.urs.cz/item/CS_URS_2025_01/771591112" TargetMode="External" /><Relationship Id="rId75" Type="http://schemas.openxmlformats.org/officeDocument/2006/relationships/hyperlink" Target="https://podminky.urs.cz/item/CS_URS_2025_01/771591115" TargetMode="External" /><Relationship Id="rId76" Type="http://schemas.openxmlformats.org/officeDocument/2006/relationships/hyperlink" Target="https://podminky.urs.cz/item/CS_URS_2025_01/771591237" TargetMode="External" /><Relationship Id="rId77" Type="http://schemas.openxmlformats.org/officeDocument/2006/relationships/hyperlink" Target="https://podminky.urs.cz/item/CS_URS_2025_01/998771101" TargetMode="External" /><Relationship Id="rId78" Type="http://schemas.openxmlformats.org/officeDocument/2006/relationships/hyperlink" Target="https://podminky.urs.cz/item/CS_URS_2025_01/781121011" TargetMode="External" /><Relationship Id="rId79" Type="http://schemas.openxmlformats.org/officeDocument/2006/relationships/hyperlink" Target="https://podminky.urs.cz/item/CS_URS_2025_01/781131112" TargetMode="External" /><Relationship Id="rId80" Type="http://schemas.openxmlformats.org/officeDocument/2006/relationships/hyperlink" Target="https://podminky.urs.cz/item/CS_URS_2025_01/781131237" TargetMode="External" /><Relationship Id="rId81" Type="http://schemas.openxmlformats.org/officeDocument/2006/relationships/hyperlink" Target="https://podminky.urs.cz/item/CS_URS_2025_01/781472217" TargetMode="External" /><Relationship Id="rId82" Type="http://schemas.openxmlformats.org/officeDocument/2006/relationships/hyperlink" Target="https://podminky.urs.cz/item/CS_URS_2025_01/781473810" TargetMode="External" /><Relationship Id="rId83" Type="http://schemas.openxmlformats.org/officeDocument/2006/relationships/hyperlink" Target="https://podminky.urs.cz/item/CS_URS_2025_01/781491021" TargetMode="External" /><Relationship Id="rId84" Type="http://schemas.openxmlformats.org/officeDocument/2006/relationships/hyperlink" Target="https://podminky.urs.cz/item/CS_URS_2025_01/781492211" TargetMode="External" /><Relationship Id="rId85" Type="http://schemas.openxmlformats.org/officeDocument/2006/relationships/hyperlink" Target="https://podminky.urs.cz/item/CS_URS_2025_01/998781101" TargetMode="External" /><Relationship Id="rId86" Type="http://schemas.openxmlformats.org/officeDocument/2006/relationships/hyperlink" Target="https://podminky.urs.cz/item/CS_URS_2025_01/783000103" TargetMode="External" /><Relationship Id="rId87" Type="http://schemas.openxmlformats.org/officeDocument/2006/relationships/hyperlink" Target="https://podminky.urs.cz/item/CS_URS_2025_01/783301303" TargetMode="External" /><Relationship Id="rId88" Type="http://schemas.openxmlformats.org/officeDocument/2006/relationships/hyperlink" Target="https://podminky.urs.cz/item/CS_URS_2025_01/783314101" TargetMode="External" /><Relationship Id="rId89" Type="http://schemas.openxmlformats.org/officeDocument/2006/relationships/hyperlink" Target="https://podminky.urs.cz/item/CS_URS_2025_01/783317101" TargetMode="External" /><Relationship Id="rId90" Type="http://schemas.openxmlformats.org/officeDocument/2006/relationships/hyperlink" Target="https://podminky.urs.cz/item/CS_URS_2025_01/784121001" TargetMode="External" /><Relationship Id="rId91" Type="http://schemas.openxmlformats.org/officeDocument/2006/relationships/hyperlink" Target="https://podminky.urs.cz/item/CS_URS_2025_01/784181111" TargetMode="External" /><Relationship Id="rId92" Type="http://schemas.openxmlformats.org/officeDocument/2006/relationships/hyperlink" Target="https://podminky.urs.cz/item/CS_URS_2025_01/784211101" TargetMode="External" /><Relationship Id="rId9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1272030" TargetMode="External" /><Relationship Id="rId2" Type="http://schemas.openxmlformats.org/officeDocument/2006/relationships/hyperlink" Target="https://podminky.urs.cz/item/CS_URS_2025_01/342291121" TargetMode="External" /><Relationship Id="rId3" Type="http://schemas.openxmlformats.org/officeDocument/2006/relationships/hyperlink" Target="https://podminky.urs.cz/item/CS_URS_2025_01/346272256" TargetMode="External" /><Relationship Id="rId4" Type="http://schemas.openxmlformats.org/officeDocument/2006/relationships/hyperlink" Target="https://podminky.urs.cz/item/CS_URS_2025_01/612315417" TargetMode="External" /><Relationship Id="rId5" Type="http://schemas.openxmlformats.org/officeDocument/2006/relationships/hyperlink" Target="https://podminky.urs.cz/item/CS_URS_2025_01/631312141" TargetMode="External" /><Relationship Id="rId6" Type="http://schemas.openxmlformats.org/officeDocument/2006/relationships/hyperlink" Target="https://podminky.urs.cz/item/CS_URS_2025_01/949101111" TargetMode="External" /><Relationship Id="rId7" Type="http://schemas.openxmlformats.org/officeDocument/2006/relationships/hyperlink" Target="https://podminky.urs.cz/item/CS_URS_2025_01/962031133" TargetMode="External" /><Relationship Id="rId8" Type="http://schemas.openxmlformats.org/officeDocument/2006/relationships/hyperlink" Target="https://podminky.urs.cz/item/CS_URS_2025_01/965042141" TargetMode="External" /><Relationship Id="rId9" Type="http://schemas.openxmlformats.org/officeDocument/2006/relationships/hyperlink" Target="https://podminky.urs.cz/item/CS_URS_2025_01/968062245" TargetMode="External" /><Relationship Id="rId10" Type="http://schemas.openxmlformats.org/officeDocument/2006/relationships/hyperlink" Target="https://podminky.urs.cz/item/CS_URS_2025_01/974032122" TargetMode="External" /><Relationship Id="rId11" Type="http://schemas.openxmlformats.org/officeDocument/2006/relationships/hyperlink" Target="https://podminky.urs.cz/item/CS_URS_2025_01/997013211" TargetMode="External" /><Relationship Id="rId12" Type="http://schemas.openxmlformats.org/officeDocument/2006/relationships/hyperlink" Target="https://podminky.urs.cz/item/CS_URS_2025_01/997013501" TargetMode="External" /><Relationship Id="rId13" Type="http://schemas.openxmlformats.org/officeDocument/2006/relationships/hyperlink" Target="https://podminky.urs.cz/item/CS_URS_2025_01/997013509" TargetMode="External" /><Relationship Id="rId14" Type="http://schemas.openxmlformats.org/officeDocument/2006/relationships/hyperlink" Target="https://podminky.urs.cz/item/CS_URS_2025_01/997013871" TargetMode="External" /><Relationship Id="rId15" Type="http://schemas.openxmlformats.org/officeDocument/2006/relationships/hyperlink" Target="https://podminky.urs.cz/item/CS_URS_2025_01/998011001" TargetMode="External" /><Relationship Id="rId16" Type="http://schemas.openxmlformats.org/officeDocument/2006/relationships/hyperlink" Target="https://podminky.urs.cz/item/CS_URS_2025_01/711191101" TargetMode="External" /><Relationship Id="rId17" Type="http://schemas.openxmlformats.org/officeDocument/2006/relationships/hyperlink" Target="https://podminky.urs.cz/item/CS_URS_2025_01/998711101" TargetMode="External" /><Relationship Id="rId18" Type="http://schemas.openxmlformats.org/officeDocument/2006/relationships/hyperlink" Target="https://podminky.urs.cz/item/CS_URS_2025_01/713121111" TargetMode="External" /><Relationship Id="rId19" Type="http://schemas.openxmlformats.org/officeDocument/2006/relationships/hyperlink" Target="https://podminky.urs.cz/item/CS_URS_2025_01/998713101" TargetMode="External" /><Relationship Id="rId20" Type="http://schemas.openxmlformats.org/officeDocument/2006/relationships/hyperlink" Target="https://podminky.urs.cz/item/CS_URS_2025_01/721174025" TargetMode="External" /><Relationship Id="rId21" Type="http://schemas.openxmlformats.org/officeDocument/2006/relationships/hyperlink" Target="https://podminky.urs.cz/item/CS_URS_2025_01/721174043" TargetMode="External" /><Relationship Id="rId22" Type="http://schemas.openxmlformats.org/officeDocument/2006/relationships/hyperlink" Target="https://podminky.urs.cz/item/CS_URS_2025_01/721174044" TargetMode="External" /><Relationship Id="rId23" Type="http://schemas.openxmlformats.org/officeDocument/2006/relationships/hyperlink" Target="https://podminky.urs.cz/item/CS_URS_2025_01/721174045" TargetMode="External" /><Relationship Id="rId24" Type="http://schemas.openxmlformats.org/officeDocument/2006/relationships/hyperlink" Target="https://podminky.urs.cz/item/CS_URS_2025_01/721290111" TargetMode="External" /><Relationship Id="rId25" Type="http://schemas.openxmlformats.org/officeDocument/2006/relationships/hyperlink" Target="https://podminky.urs.cz/item/CS_URS_2025_01/998721101" TargetMode="External" /><Relationship Id="rId26" Type="http://schemas.openxmlformats.org/officeDocument/2006/relationships/hyperlink" Target="https://podminky.urs.cz/item/CS_URS_2025_01/722130803" TargetMode="External" /><Relationship Id="rId27" Type="http://schemas.openxmlformats.org/officeDocument/2006/relationships/hyperlink" Target="https://podminky.urs.cz/item/CS_URS_2025_01/722130901" TargetMode="External" /><Relationship Id="rId28" Type="http://schemas.openxmlformats.org/officeDocument/2006/relationships/hyperlink" Target="https://podminky.urs.cz/item/CS_URS_2025_01/722174003" TargetMode="External" /><Relationship Id="rId29" Type="http://schemas.openxmlformats.org/officeDocument/2006/relationships/hyperlink" Target="https://podminky.urs.cz/item/CS_URS_2025_01/722174004" TargetMode="External" /><Relationship Id="rId30" Type="http://schemas.openxmlformats.org/officeDocument/2006/relationships/hyperlink" Target="https://podminky.urs.cz/item/CS_URS_2025_01/722174023" TargetMode="External" /><Relationship Id="rId31" Type="http://schemas.openxmlformats.org/officeDocument/2006/relationships/hyperlink" Target="https://podminky.urs.cz/item/CS_URS_2025_01/722174024" TargetMode="External" /><Relationship Id="rId32" Type="http://schemas.openxmlformats.org/officeDocument/2006/relationships/hyperlink" Target="https://podminky.urs.cz/item/CS_URS_2025_01/722181212" TargetMode="External" /><Relationship Id="rId33" Type="http://schemas.openxmlformats.org/officeDocument/2006/relationships/hyperlink" Target="https://podminky.urs.cz/item/CS_URS_2025_01/722220111" TargetMode="External" /><Relationship Id="rId34" Type="http://schemas.openxmlformats.org/officeDocument/2006/relationships/hyperlink" Target="https://podminky.urs.cz/item/CS_URS_2025_01/722220121" TargetMode="External" /><Relationship Id="rId35" Type="http://schemas.openxmlformats.org/officeDocument/2006/relationships/hyperlink" Target="https://podminky.urs.cz/item/CS_URS_2025_01/722290246" TargetMode="External" /><Relationship Id="rId36" Type="http://schemas.openxmlformats.org/officeDocument/2006/relationships/hyperlink" Target="https://podminky.urs.cz/item/CS_URS_2025_01/998722101" TargetMode="External" /><Relationship Id="rId37" Type="http://schemas.openxmlformats.org/officeDocument/2006/relationships/hyperlink" Target="https://podminky.urs.cz/item/CS_URS_2025_01/725112022" TargetMode="External" /><Relationship Id="rId38" Type="http://schemas.openxmlformats.org/officeDocument/2006/relationships/hyperlink" Target="https://podminky.urs.cz/item/CS_URS_2025_01/725119131" TargetMode="External" /><Relationship Id="rId39" Type="http://schemas.openxmlformats.org/officeDocument/2006/relationships/hyperlink" Target="https://podminky.urs.cz/item/CS_URS_2025_01/725121511" TargetMode="External" /><Relationship Id="rId40" Type="http://schemas.openxmlformats.org/officeDocument/2006/relationships/hyperlink" Target="https://podminky.urs.cz/item/CS_URS_2025_01/725211602" TargetMode="External" /><Relationship Id="rId41" Type="http://schemas.openxmlformats.org/officeDocument/2006/relationships/hyperlink" Target="https://podminky.urs.cz/item/CS_URS_2025_01/725219102" TargetMode="External" /><Relationship Id="rId42" Type="http://schemas.openxmlformats.org/officeDocument/2006/relationships/hyperlink" Target="https://podminky.urs.cz/item/CS_URS_2025_01/725241212" TargetMode="External" /><Relationship Id="rId43" Type="http://schemas.openxmlformats.org/officeDocument/2006/relationships/hyperlink" Target="https://podminky.urs.cz/item/CS_URS_2025_01/725244522" TargetMode="External" /><Relationship Id="rId44" Type="http://schemas.openxmlformats.org/officeDocument/2006/relationships/hyperlink" Target="https://podminky.urs.cz/item/CS_URS_2025_01/725291650" TargetMode="External" /><Relationship Id="rId45" Type="http://schemas.openxmlformats.org/officeDocument/2006/relationships/hyperlink" Target="https://podminky.urs.cz/item/CS_URS_2025_01/725291653" TargetMode="External" /><Relationship Id="rId46" Type="http://schemas.openxmlformats.org/officeDocument/2006/relationships/hyperlink" Target="https://podminky.urs.cz/item/CS_URS_2025_01/725331112" TargetMode="External" /><Relationship Id="rId47" Type="http://schemas.openxmlformats.org/officeDocument/2006/relationships/hyperlink" Target="https://podminky.urs.cz/item/CS_URS_2025_01/725821312" TargetMode="External" /><Relationship Id="rId48" Type="http://schemas.openxmlformats.org/officeDocument/2006/relationships/hyperlink" Target="https://podminky.urs.cz/item/CS_URS_2025_01/725822613" TargetMode="External" /><Relationship Id="rId49" Type="http://schemas.openxmlformats.org/officeDocument/2006/relationships/hyperlink" Target="https://podminky.urs.cz/item/CS_URS_2025_01/725822651R" TargetMode="External" /><Relationship Id="rId50" Type="http://schemas.openxmlformats.org/officeDocument/2006/relationships/hyperlink" Target="https://podminky.urs.cz/item/CS_URS_2025_01/725841353" TargetMode="External" /><Relationship Id="rId51" Type="http://schemas.openxmlformats.org/officeDocument/2006/relationships/hyperlink" Target="https://podminky.urs.cz/item/CS_URS_2025_01/725861101" TargetMode="External" /><Relationship Id="rId52" Type="http://schemas.openxmlformats.org/officeDocument/2006/relationships/hyperlink" Target="https://podminky.urs.cz/item/CS_URS_2025_01/725865312" TargetMode="External" /><Relationship Id="rId53" Type="http://schemas.openxmlformats.org/officeDocument/2006/relationships/hyperlink" Target="https://podminky.urs.cz/item/CS_URS_2025_01/998725101" TargetMode="External" /><Relationship Id="rId54" Type="http://schemas.openxmlformats.org/officeDocument/2006/relationships/hyperlink" Target="https://podminky.urs.cz/item/CS_URS_2025_01/726111021" TargetMode="External" /><Relationship Id="rId55" Type="http://schemas.openxmlformats.org/officeDocument/2006/relationships/hyperlink" Target="https://podminky.urs.cz/item/CS_URS_2025_01/726111031" TargetMode="External" /><Relationship Id="rId56" Type="http://schemas.openxmlformats.org/officeDocument/2006/relationships/hyperlink" Target="https://podminky.urs.cz/item/CS_URS_2025_01/726191011" TargetMode="External" /><Relationship Id="rId57" Type="http://schemas.openxmlformats.org/officeDocument/2006/relationships/hyperlink" Target="https://podminky.urs.cz/item/CS_URS_2025_01/998726111" TargetMode="External" /><Relationship Id="rId58" Type="http://schemas.openxmlformats.org/officeDocument/2006/relationships/hyperlink" Target="https://podminky.urs.cz/item/CS_URS_2025_01/741310003" TargetMode="External" /><Relationship Id="rId59" Type="http://schemas.openxmlformats.org/officeDocument/2006/relationships/hyperlink" Target="https://podminky.urs.cz/item/CS_URS_2025_01/741310011" TargetMode="External" /><Relationship Id="rId60" Type="http://schemas.openxmlformats.org/officeDocument/2006/relationships/hyperlink" Target="https://podminky.urs.cz/item/CS_URS_2025_01/741313813" TargetMode="External" /><Relationship Id="rId61" Type="http://schemas.openxmlformats.org/officeDocument/2006/relationships/hyperlink" Target="https://podminky.urs.cz/item/CS_URS_2025_01/741372051" TargetMode="External" /><Relationship Id="rId62" Type="http://schemas.openxmlformats.org/officeDocument/2006/relationships/hyperlink" Target="https://podminky.urs.cz/item/CS_URS_2025_01/741374841" TargetMode="External" /><Relationship Id="rId63" Type="http://schemas.openxmlformats.org/officeDocument/2006/relationships/hyperlink" Target="https://podminky.urs.cz/item/CS_URS_2025_01/763131451" TargetMode="External" /><Relationship Id="rId64" Type="http://schemas.openxmlformats.org/officeDocument/2006/relationships/hyperlink" Target="https://podminky.urs.cz/item/CS_URS_2025_01/763172323" TargetMode="External" /><Relationship Id="rId65" Type="http://schemas.openxmlformats.org/officeDocument/2006/relationships/hyperlink" Target="https://podminky.urs.cz/item/CS_URS_2025_01/763411211" TargetMode="External" /><Relationship Id="rId66" Type="http://schemas.openxmlformats.org/officeDocument/2006/relationships/hyperlink" Target="https://podminky.urs.cz/item/CS_URS_2025_01/998763301" TargetMode="External" /><Relationship Id="rId67" Type="http://schemas.openxmlformats.org/officeDocument/2006/relationships/hyperlink" Target="https://podminky.urs.cz/item/CS_URS_2025_01/771121011" TargetMode="External" /><Relationship Id="rId68" Type="http://schemas.openxmlformats.org/officeDocument/2006/relationships/hyperlink" Target="https://podminky.urs.cz/item/CS_URS_2025_01/771573810" TargetMode="External" /><Relationship Id="rId69" Type="http://schemas.openxmlformats.org/officeDocument/2006/relationships/hyperlink" Target="https://podminky.urs.cz/item/CS_URS_2025_01/771574416" TargetMode="External" /><Relationship Id="rId70" Type="http://schemas.openxmlformats.org/officeDocument/2006/relationships/hyperlink" Target="https://podminky.urs.cz/item/CS_URS_2025_01/771591112" TargetMode="External" /><Relationship Id="rId71" Type="http://schemas.openxmlformats.org/officeDocument/2006/relationships/hyperlink" Target="https://podminky.urs.cz/item/CS_URS_2025_01/771591115" TargetMode="External" /><Relationship Id="rId72" Type="http://schemas.openxmlformats.org/officeDocument/2006/relationships/hyperlink" Target="https://podminky.urs.cz/item/CS_URS_2025_01/771591237" TargetMode="External" /><Relationship Id="rId73" Type="http://schemas.openxmlformats.org/officeDocument/2006/relationships/hyperlink" Target="https://podminky.urs.cz/item/CS_URS_2025_01/998771101" TargetMode="External" /><Relationship Id="rId74" Type="http://schemas.openxmlformats.org/officeDocument/2006/relationships/hyperlink" Target="https://podminky.urs.cz/item/CS_URS_2025_01/781121011" TargetMode="External" /><Relationship Id="rId75" Type="http://schemas.openxmlformats.org/officeDocument/2006/relationships/hyperlink" Target="https://podminky.urs.cz/item/CS_URS_2025_01/781131112" TargetMode="External" /><Relationship Id="rId76" Type="http://schemas.openxmlformats.org/officeDocument/2006/relationships/hyperlink" Target="https://podminky.urs.cz/item/CS_URS_2025_01/781131237" TargetMode="External" /><Relationship Id="rId77" Type="http://schemas.openxmlformats.org/officeDocument/2006/relationships/hyperlink" Target="https://podminky.urs.cz/item/CS_URS_2025_01/781472217" TargetMode="External" /><Relationship Id="rId78" Type="http://schemas.openxmlformats.org/officeDocument/2006/relationships/hyperlink" Target="https://podminky.urs.cz/item/CS_URS_2025_01/781473810" TargetMode="External" /><Relationship Id="rId79" Type="http://schemas.openxmlformats.org/officeDocument/2006/relationships/hyperlink" Target="https://podminky.urs.cz/item/CS_URS_2025_01/781491021" TargetMode="External" /><Relationship Id="rId80" Type="http://schemas.openxmlformats.org/officeDocument/2006/relationships/hyperlink" Target="https://podminky.urs.cz/item/CS_URS_2025_01/781492211" TargetMode="External" /><Relationship Id="rId81" Type="http://schemas.openxmlformats.org/officeDocument/2006/relationships/hyperlink" Target="https://podminky.urs.cz/item/CS_URS_2025_01/998781101" TargetMode="External" /><Relationship Id="rId82" Type="http://schemas.openxmlformats.org/officeDocument/2006/relationships/hyperlink" Target="https://podminky.urs.cz/item/CS_URS_2025_01/783000103" TargetMode="External" /><Relationship Id="rId83" Type="http://schemas.openxmlformats.org/officeDocument/2006/relationships/hyperlink" Target="https://podminky.urs.cz/item/CS_URS_2025_01/783301303" TargetMode="External" /><Relationship Id="rId84" Type="http://schemas.openxmlformats.org/officeDocument/2006/relationships/hyperlink" Target="https://podminky.urs.cz/item/CS_URS_2025_01/783314101" TargetMode="External" /><Relationship Id="rId85" Type="http://schemas.openxmlformats.org/officeDocument/2006/relationships/hyperlink" Target="https://podminky.urs.cz/item/CS_URS_2025_01/783317101" TargetMode="External" /><Relationship Id="rId86" Type="http://schemas.openxmlformats.org/officeDocument/2006/relationships/hyperlink" Target="https://podminky.urs.cz/item/CS_URS_2025_01/784121001" TargetMode="External" /><Relationship Id="rId87" Type="http://schemas.openxmlformats.org/officeDocument/2006/relationships/hyperlink" Target="https://podminky.urs.cz/item/CS_URS_2025_01/784181111" TargetMode="External" /><Relationship Id="rId88" Type="http://schemas.openxmlformats.org/officeDocument/2006/relationships/hyperlink" Target="https://podminky.urs.cz/item/CS_URS_2025_01/784211101" TargetMode="External" /><Relationship Id="rId8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30001000" TargetMode="External" /><Relationship Id="rId3" Type="http://schemas.openxmlformats.org/officeDocument/2006/relationships/hyperlink" Target="https://podminky.urs.cz/item/CS_URS_2025_01/070001000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34</v>
      </c>
      <c r="AL11" s="23"/>
      <c r="AM11" s="23"/>
      <c r="AN11" s="28" t="s">
        <v>32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36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36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34</v>
      </c>
      <c r="AL14" s="23"/>
      <c r="AM14" s="23"/>
      <c r="AN14" s="36" t="s">
        <v>36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38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34</v>
      </c>
      <c r="AL17" s="23"/>
      <c r="AM17" s="23"/>
      <c r="AN17" s="28" t="s">
        <v>32</v>
      </c>
      <c r="AO17" s="23"/>
      <c r="AP17" s="23"/>
      <c r="AQ17" s="23"/>
      <c r="AR17" s="21"/>
      <c r="BE17" s="32"/>
      <c r="BS17" s="18" t="s">
        <v>40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41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42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34</v>
      </c>
      <c r="AL20" s="23"/>
      <c r="AM20" s="23"/>
      <c r="AN20" s="28" t="s">
        <v>44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8" t="s">
        <v>46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50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51</v>
      </c>
      <c r="E29" s="49"/>
      <c r="F29" s="33" t="s">
        <v>52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53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58</v>
      </c>
      <c r="U35" s="56"/>
      <c r="V35" s="56"/>
      <c r="W35" s="56"/>
      <c r="X35" s="58" t="s">
        <v>59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4" t="s">
        <v>60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2025_02_27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MODERNIZACE HYGIENICKÉHO ZÁZEMÍ MATEŘSKÉ ŠKOLY MICHLOVA 565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3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Domažlice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24</v>
      </c>
      <c r="AJ47" s="42"/>
      <c r="AK47" s="42"/>
      <c r="AL47" s="42"/>
      <c r="AM47" s="74" t="str">
        <f>IF(AN8= "","",AN8)</f>
        <v>27. 2. 2025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3" t="s">
        <v>30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37</v>
      </c>
      <c r="AJ49" s="42"/>
      <c r="AK49" s="42"/>
      <c r="AL49" s="42"/>
      <c r="AM49" s="75" t="str">
        <f>IF(E17="","",E17)</f>
        <v>Projekční kancelář Baštář</v>
      </c>
      <c r="AN49" s="66"/>
      <c r="AO49" s="66"/>
      <c r="AP49" s="66"/>
      <c r="AQ49" s="42"/>
      <c r="AR49" s="46"/>
      <c r="AS49" s="76" t="s">
        <v>61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3" t="s">
        <v>35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41</v>
      </c>
      <c r="AJ50" s="42"/>
      <c r="AK50" s="42"/>
      <c r="AL50" s="42"/>
      <c r="AM50" s="75" t="str">
        <f>IF(E20="","",E20)</f>
        <v>Město Domažlice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62</v>
      </c>
      <c r="D52" s="89"/>
      <c r="E52" s="89"/>
      <c r="F52" s="89"/>
      <c r="G52" s="89"/>
      <c r="H52" s="90"/>
      <c r="I52" s="91" t="s">
        <v>63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64</v>
      </c>
      <c r="AH52" s="89"/>
      <c r="AI52" s="89"/>
      <c r="AJ52" s="89"/>
      <c r="AK52" s="89"/>
      <c r="AL52" s="89"/>
      <c r="AM52" s="89"/>
      <c r="AN52" s="91" t="s">
        <v>65</v>
      </c>
      <c r="AO52" s="89"/>
      <c r="AP52" s="89"/>
      <c r="AQ52" s="93" t="s">
        <v>66</v>
      </c>
      <c r="AR52" s="46"/>
      <c r="AS52" s="94" t="s">
        <v>67</v>
      </c>
      <c r="AT52" s="95" t="s">
        <v>68</v>
      </c>
      <c r="AU52" s="95" t="s">
        <v>69</v>
      </c>
      <c r="AV52" s="95" t="s">
        <v>70</v>
      </c>
      <c r="AW52" s="95" t="s">
        <v>71</v>
      </c>
      <c r="AX52" s="95" t="s">
        <v>72</v>
      </c>
      <c r="AY52" s="95" t="s">
        <v>73</v>
      </c>
      <c r="AZ52" s="95" t="s">
        <v>74</v>
      </c>
      <c r="BA52" s="95" t="s">
        <v>75</v>
      </c>
      <c r="BB52" s="95" t="s">
        <v>76</v>
      </c>
      <c r="BC52" s="95" t="s">
        <v>77</v>
      </c>
      <c r="BD52" s="96" t="s">
        <v>78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32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80</v>
      </c>
      <c r="BT54" s="111" t="s">
        <v>81</v>
      </c>
      <c r="BU54" s="112" t="s">
        <v>82</v>
      </c>
      <c r="BV54" s="111" t="s">
        <v>83</v>
      </c>
      <c r="BW54" s="111" t="s">
        <v>5</v>
      </c>
      <c r="BX54" s="111" t="s">
        <v>84</v>
      </c>
      <c r="CL54" s="111" t="s">
        <v>19</v>
      </c>
    </row>
    <row r="55" s="7" customFormat="1" ht="16.5" customHeight="1">
      <c r="A55" s="113" t="s">
        <v>85</v>
      </c>
      <c r="B55" s="114"/>
      <c r="C55" s="115"/>
      <c r="D55" s="116" t="s">
        <v>86</v>
      </c>
      <c r="E55" s="116"/>
      <c r="F55" s="116"/>
      <c r="G55" s="116"/>
      <c r="H55" s="116"/>
      <c r="I55" s="117"/>
      <c r="J55" s="116" t="s">
        <v>87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'001 - 1. TŘÍDA PAVILON MŠ'!J30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88</v>
      </c>
      <c r="AR55" s="120"/>
      <c r="AS55" s="121">
        <v>0</v>
      </c>
      <c r="AT55" s="122">
        <f>ROUND(SUM(AV55:AW55),2)</f>
        <v>0</v>
      </c>
      <c r="AU55" s="123">
        <f>'001 - 1. TŘÍDA PAVILON MŠ'!P100</f>
        <v>0</v>
      </c>
      <c r="AV55" s="122">
        <f>'001 - 1. TŘÍDA PAVILON MŠ'!J33</f>
        <v>0</v>
      </c>
      <c r="AW55" s="122">
        <f>'001 - 1. TŘÍDA PAVILON MŠ'!J34</f>
        <v>0</v>
      </c>
      <c r="AX55" s="122">
        <f>'001 - 1. TŘÍDA PAVILON MŠ'!J35</f>
        <v>0</v>
      </c>
      <c r="AY55" s="122">
        <f>'001 - 1. TŘÍDA PAVILON MŠ'!J36</f>
        <v>0</v>
      </c>
      <c r="AZ55" s="122">
        <f>'001 - 1. TŘÍDA PAVILON MŠ'!F33</f>
        <v>0</v>
      </c>
      <c r="BA55" s="122">
        <f>'001 - 1. TŘÍDA PAVILON MŠ'!F34</f>
        <v>0</v>
      </c>
      <c r="BB55" s="122">
        <f>'001 - 1. TŘÍDA PAVILON MŠ'!F35</f>
        <v>0</v>
      </c>
      <c r="BC55" s="122">
        <f>'001 - 1. TŘÍDA PAVILON MŠ'!F36</f>
        <v>0</v>
      </c>
      <c r="BD55" s="124">
        <f>'001 - 1. TŘÍDA PAVILON MŠ'!F37</f>
        <v>0</v>
      </c>
      <c r="BE55" s="7"/>
      <c r="BT55" s="125" t="s">
        <v>89</v>
      </c>
      <c r="BV55" s="125" t="s">
        <v>83</v>
      </c>
      <c r="BW55" s="125" t="s">
        <v>90</v>
      </c>
      <c r="BX55" s="125" t="s">
        <v>5</v>
      </c>
      <c r="CL55" s="125" t="s">
        <v>19</v>
      </c>
      <c r="CM55" s="125" t="s">
        <v>91</v>
      </c>
    </row>
    <row r="56" s="7" customFormat="1" ht="16.5" customHeight="1">
      <c r="A56" s="113" t="s">
        <v>85</v>
      </c>
      <c r="B56" s="114"/>
      <c r="C56" s="115"/>
      <c r="D56" s="116" t="s">
        <v>92</v>
      </c>
      <c r="E56" s="116"/>
      <c r="F56" s="116"/>
      <c r="G56" s="116"/>
      <c r="H56" s="116"/>
      <c r="I56" s="117"/>
      <c r="J56" s="116" t="s">
        <v>93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'002 - 2. TŘÍDA PAVILON MŠ'!J30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88</v>
      </c>
      <c r="AR56" s="120"/>
      <c r="AS56" s="121">
        <v>0</v>
      </c>
      <c r="AT56" s="122">
        <f>ROUND(SUM(AV56:AW56),2)</f>
        <v>0</v>
      </c>
      <c r="AU56" s="123">
        <f>'002 - 2. TŘÍDA PAVILON MŠ'!P99</f>
        <v>0</v>
      </c>
      <c r="AV56" s="122">
        <f>'002 - 2. TŘÍDA PAVILON MŠ'!J33</f>
        <v>0</v>
      </c>
      <c r="AW56" s="122">
        <f>'002 - 2. TŘÍDA PAVILON MŠ'!J34</f>
        <v>0</v>
      </c>
      <c r="AX56" s="122">
        <f>'002 - 2. TŘÍDA PAVILON MŠ'!J35</f>
        <v>0</v>
      </c>
      <c r="AY56" s="122">
        <f>'002 - 2. TŘÍDA PAVILON MŠ'!J36</f>
        <v>0</v>
      </c>
      <c r="AZ56" s="122">
        <f>'002 - 2. TŘÍDA PAVILON MŠ'!F33</f>
        <v>0</v>
      </c>
      <c r="BA56" s="122">
        <f>'002 - 2. TŘÍDA PAVILON MŠ'!F34</f>
        <v>0</v>
      </c>
      <c r="BB56" s="122">
        <f>'002 - 2. TŘÍDA PAVILON MŠ'!F35</f>
        <v>0</v>
      </c>
      <c r="BC56" s="122">
        <f>'002 - 2. TŘÍDA PAVILON MŠ'!F36</f>
        <v>0</v>
      </c>
      <c r="BD56" s="124">
        <f>'002 - 2. TŘÍDA PAVILON MŠ'!F37</f>
        <v>0</v>
      </c>
      <c r="BE56" s="7"/>
      <c r="BT56" s="125" t="s">
        <v>89</v>
      </c>
      <c r="BV56" s="125" t="s">
        <v>83</v>
      </c>
      <c r="BW56" s="125" t="s">
        <v>94</v>
      </c>
      <c r="BX56" s="125" t="s">
        <v>5</v>
      </c>
      <c r="CL56" s="125" t="s">
        <v>19</v>
      </c>
      <c r="CM56" s="125" t="s">
        <v>91</v>
      </c>
    </row>
    <row r="57" s="7" customFormat="1" ht="16.5" customHeight="1">
      <c r="A57" s="113" t="s">
        <v>85</v>
      </c>
      <c r="B57" s="114"/>
      <c r="C57" s="115"/>
      <c r="D57" s="116" t="s">
        <v>95</v>
      </c>
      <c r="E57" s="116"/>
      <c r="F57" s="116"/>
      <c r="G57" s="116"/>
      <c r="H57" s="116"/>
      <c r="I57" s="117"/>
      <c r="J57" s="116" t="s">
        <v>96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'003 - 3. TŘÍDA PŘÍSTAVBA'!J30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88</v>
      </c>
      <c r="AR57" s="120"/>
      <c r="AS57" s="121">
        <v>0</v>
      </c>
      <c r="AT57" s="122">
        <f>ROUND(SUM(AV57:AW57),2)</f>
        <v>0</v>
      </c>
      <c r="AU57" s="123">
        <f>'003 - 3. TŘÍDA PŘÍSTAVBA'!P98</f>
        <v>0</v>
      </c>
      <c r="AV57" s="122">
        <f>'003 - 3. TŘÍDA PŘÍSTAVBA'!J33</f>
        <v>0</v>
      </c>
      <c r="AW57" s="122">
        <f>'003 - 3. TŘÍDA PŘÍSTAVBA'!J34</f>
        <v>0</v>
      </c>
      <c r="AX57" s="122">
        <f>'003 - 3. TŘÍDA PŘÍSTAVBA'!J35</f>
        <v>0</v>
      </c>
      <c r="AY57" s="122">
        <f>'003 - 3. TŘÍDA PŘÍSTAVBA'!J36</f>
        <v>0</v>
      </c>
      <c r="AZ57" s="122">
        <f>'003 - 3. TŘÍDA PŘÍSTAVBA'!F33</f>
        <v>0</v>
      </c>
      <c r="BA57" s="122">
        <f>'003 - 3. TŘÍDA PŘÍSTAVBA'!F34</f>
        <v>0</v>
      </c>
      <c r="BB57" s="122">
        <f>'003 - 3. TŘÍDA PŘÍSTAVBA'!F35</f>
        <v>0</v>
      </c>
      <c r="BC57" s="122">
        <f>'003 - 3. TŘÍDA PŘÍSTAVBA'!F36</f>
        <v>0</v>
      </c>
      <c r="BD57" s="124">
        <f>'003 - 3. TŘÍDA PŘÍSTAVBA'!F37</f>
        <v>0</v>
      </c>
      <c r="BE57" s="7"/>
      <c r="BT57" s="125" t="s">
        <v>89</v>
      </c>
      <c r="BV57" s="125" t="s">
        <v>83</v>
      </c>
      <c r="BW57" s="125" t="s">
        <v>97</v>
      </c>
      <c r="BX57" s="125" t="s">
        <v>5</v>
      </c>
      <c r="CL57" s="125" t="s">
        <v>19</v>
      </c>
      <c r="CM57" s="125" t="s">
        <v>91</v>
      </c>
    </row>
    <row r="58" s="7" customFormat="1" ht="16.5" customHeight="1">
      <c r="A58" s="113" t="s">
        <v>85</v>
      </c>
      <c r="B58" s="114"/>
      <c r="C58" s="115"/>
      <c r="D58" s="116" t="s">
        <v>98</v>
      </c>
      <c r="E58" s="116"/>
      <c r="F58" s="116"/>
      <c r="G58" s="116"/>
      <c r="H58" s="116"/>
      <c r="I58" s="117"/>
      <c r="J58" s="116" t="s">
        <v>99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'VRN - Vedlejší rozpočtové...'!J30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88</v>
      </c>
      <c r="AR58" s="120"/>
      <c r="AS58" s="126">
        <v>0</v>
      </c>
      <c r="AT58" s="127">
        <f>ROUND(SUM(AV58:AW58),2)</f>
        <v>0</v>
      </c>
      <c r="AU58" s="128">
        <f>'VRN - Vedlejší rozpočtové...'!P83</f>
        <v>0</v>
      </c>
      <c r="AV58" s="127">
        <f>'VRN - Vedlejší rozpočtové...'!J33</f>
        <v>0</v>
      </c>
      <c r="AW58" s="127">
        <f>'VRN - Vedlejší rozpočtové...'!J34</f>
        <v>0</v>
      </c>
      <c r="AX58" s="127">
        <f>'VRN - Vedlejší rozpočtové...'!J35</f>
        <v>0</v>
      </c>
      <c r="AY58" s="127">
        <f>'VRN - Vedlejší rozpočtové...'!J36</f>
        <v>0</v>
      </c>
      <c r="AZ58" s="127">
        <f>'VRN - Vedlejší rozpočtové...'!F33</f>
        <v>0</v>
      </c>
      <c r="BA58" s="127">
        <f>'VRN - Vedlejší rozpočtové...'!F34</f>
        <v>0</v>
      </c>
      <c r="BB58" s="127">
        <f>'VRN - Vedlejší rozpočtové...'!F35</f>
        <v>0</v>
      </c>
      <c r="BC58" s="127">
        <f>'VRN - Vedlejší rozpočtové...'!F36</f>
        <v>0</v>
      </c>
      <c r="BD58" s="129">
        <f>'VRN - Vedlejší rozpočtové...'!F37</f>
        <v>0</v>
      </c>
      <c r="BE58" s="7"/>
      <c r="BT58" s="125" t="s">
        <v>89</v>
      </c>
      <c r="BV58" s="125" t="s">
        <v>83</v>
      </c>
      <c r="BW58" s="125" t="s">
        <v>100</v>
      </c>
      <c r="BX58" s="125" t="s">
        <v>5</v>
      </c>
      <c r="CL58" s="125" t="s">
        <v>19</v>
      </c>
      <c r="CM58" s="125" t="s">
        <v>91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XCiZRMv1eWzUTtOxGvVsOFWniaEJD78sRaHdzL1E6wGgzy2pdP9ubGb6jU+PLWENy5FwaqKTvZnb9RQZZXr/6Q==" hashValue="t4cPezF+H7bKco9MDH1lhZJfOXKy/Q7qsWcOgDJEacAo5wNcKW5kRETy+TdNjRJWqr9F7qV/e4VdQlF3nnWRN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1. TŘÍDA PAVILON MŠ'!C2" display="/"/>
    <hyperlink ref="A56" location="'002 - 2. TŘÍDA PAVILON MŠ'!C2" display="/"/>
    <hyperlink ref="A57" location="'003 - 3. TŘÍDA PŘÍSTAVBA'!C2" display="/"/>
    <hyperlink ref="A58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91</v>
      </c>
    </row>
    <row r="4" s="1" customFormat="1" ht="24.96" customHeight="1">
      <c r="B4" s="21"/>
      <c r="D4" s="132" t="s">
        <v>101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MODERNIZACE HYGIENICKÉHO ZÁZEMÍ MATEŘSKÉ ŠKOLY MICHLOVA 565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102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32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27. 2. 2025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34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35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37</v>
      </c>
      <c r="E20" s="40"/>
      <c r="F20" s="40"/>
      <c r="G20" s="40"/>
      <c r="H20" s="40"/>
      <c r="I20" s="134" t="s">
        <v>31</v>
      </c>
      <c r="J20" s="138" t="s">
        <v>38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39</v>
      </c>
      <c r="F21" s="40"/>
      <c r="G21" s="40"/>
      <c r="H21" s="40"/>
      <c r="I21" s="134" t="s">
        <v>34</v>
      </c>
      <c r="J21" s="138" t="s">
        <v>32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41</v>
      </c>
      <c r="E23" s="40"/>
      <c r="F23" s="40"/>
      <c r="G23" s="40"/>
      <c r="H23" s="40"/>
      <c r="I23" s="134" t="s">
        <v>31</v>
      </c>
      <c r="J23" s="138" t="s">
        <v>42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43</v>
      </c>
      <c r="F24" s="40"/>
      <c r="G24" s="40"/>
      <c r="H24" s="40"/>
      <c r="I24" s="134" t="s">
        <v>34</v>
      </c>
      <c r="J24" s="138" t="s">
        <v>44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32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47</v>
      </c>
      <c r="E30" s="40"/>
      <c r="F30" s="40"/>
      <c r="G30" s="40"/>
      <c r="H30" s="40"/>
      <c r="I30" s="40"/>
      <c r="J30" s="146">
        <f>ROUND(J100,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49</v>
      </c>
      <c r="G32" s="40"/>
      <c r="H32" s="40"/>
      <c r="I32" s="147" t="s">
        <v>48</v>
      </c>
      <c r="J32" s="147" t="s">
        <v>50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51</v>
      </c>
      <c r="E33" s="134" t="s">
        <v>52</v>
      </c>
      <c r="F33" s="149">
        <f>ROUND((SUM(BE100:BE383)),  2)</f>
        <v>0</v>
      </c>
      <c r="G33" s="40"/>
      <c r="H33" s="40"/>
      <c r="I33" s="150">
        <v>0.20999999999999999</v>
      </c>
      <c r="J33" s="149">
        <f>ROUND(((SUM(BE100:BE383))*I33),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53</v>
      </c>
      <c r="F34" s="149">
        <f>ROUND((SUM(BF100:BF383)),  2)</f>
        <v>0</v>
      </c>
      <c r="G34" s="40"/>
      <c r="H34" s="40"/>
      <c r="I34" s="150">
        <v>0.12</v>
      </c>
      <c r="J34" s="149">
        <f>ROUND(((SUM(BF100:BF383))*I34),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54</v>
      </c>
      <c r="F35" s="149">
        <f>ROUND((SUM(BG100:BG383)),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55</v>
      </c>
      <c r="F36" s="149">
        <f>ROUND((SUM(BH100:BH383)),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56</v>
      </c>
      <c r="F37" s="149">
        <f>ROUND((SUM(BI100:BI383)),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57</v>
      </c>
      <c r="E39" s="153"/>
      <c r="F39" s="153"/>
      <c r="G39" s="154" t="s">
        <v>58</v>
      </c>
      <c r="H39" s="155" t="s">
        <v>59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104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HYGIENICKÉHO ZÁZEMÍ MATEŘSKÉ ŠKOLY MICHLOVA 565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102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001 - 1. TŘÍDA PAVILON MŠ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Domažlice</v>
      </c>
      <c r="G52" s="42"/>
      <c r="H52" s="42"/>
      <c r="I52" s="33" t="s">
        <v>24</v>
      </c>
      <c r="J52" s="74" t="str">
        <f>IF(J12="","",J12)</f>
        <v>27. 2. 2025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33" t="s">
        <v>37</v>
      </c>
      <c r="J54" s="38" t="str">
        <f>E21</f>
        <v>Projekční kancelář Baštář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33" t="s">
        <v>41</v>
      </c>
      <c r="J55" s="38" t="str">
        <f>E24</f>
        <v>Město Domažlice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105</v>
      </c>
      <c r="D57" s="164"/>
      <c r="E57" s="164"/>
      <c r="F57" s="164"/>
      <c r="G57" s="164"/>
      <c r="H57" s="164"/>
      <c r="I57" s="164"/>
      <c r="J57" s="165" t="s">
        <v>106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79</v>
      </c>
      <c r="D59" s="42"/>
      <c r="E59" s="42"/>
      <c r="F59" s="42"/>
      <c r="G59" s="42"/>
      <c r="H59" s="42"/>
      <c r="I59" s="42"/>
      <c r="J59" s="104">
        <f>J100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107</v>
      </c>
    </row>
    <row r="60" s="9" customFormat="1" ht="24.96" customHeight="1">
      <c r="A60" s="9"/>
      <c r="B60" s="167"/>
      <c r="C60" s="168"/>
      <c r="D60" s="169" t="s">
        <v>108</v>
      </c>
      <c r="E60" s="170"/>
      <c r="F60" s="170"/>
      <c r="G60" s="170"/>
      <c r="H60" s="170"/>
      <c r="I60" s="170"/>
      <c r="J60" s="171">
        <f>J101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109</v>
      </c>
      <c r="E61" s="176"/>
      <c r="F61" s="176"/>
      <c r="G61" s="176"/>
      <c r="H61" s="176"/>
      <c r="I61" s="176"/>
      <c r="J61" s="177">
        <f>J102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110</v>
      </c>
      <c r="E62" s="176"/>
      <c r="F62" s="176"/>
      <c r="G62" s="176"/>
      <c r="H62" s="176"/>
      <c r="I62" s="176"/>
      <c r="J62" s="177">
        <f>J114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111</v>
      </c>
      <c r="E63" s="176"/>
      <c r="F63" s="176"/>
      <c r="G63" s="176"/>
      <c r="H63" s="176"/>
      <c r="I63" s="176"/>
      <c r="J63" s="177">
        <f>J128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112</v>
      </c>
      <c r="E64" s="176"/>
      <c r="F64" s="176"/>
      <c r="G64" s="176"/>
      <c r="H64" s="176"/>
      <c r="I64" s="176"/>
      <c r="J64" s="177">
        <f>J158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113</v>
      </c>
      <c r="E65" s="176"/>
      <c r="F65" s="176"/>
      <c r="G65" s="176"/>
      <c r="H65" s="176"/>
      <c r="I65" s="176"/>
      <c r="J65" s="177">
        <f>J171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114</v>
      </c>
      <c r="E66" s="170"/>
      <c r="F66" s="170"/>
      <c r="G66" s="170"/>
      <c r="H66" s="170"/>
      <c r="I66" s="170"/>
      <c r="J66" s="171">
        <f>J174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115</v>
      </c>
      <c r="E67" s="176"/>
      <c r="F67" s="176"/>
      <c r="G67" s="176"/>
      <c r="H67" s="176"/>
      <c r="I67" s="176"/>
      <c r="J67" s="177">
        <f>J175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116</v>
      </c>
      <c r="E68" s="176"/>
      <c r="F68" s="176"/>
      <c r="G68" s="176"/>
      <c r="H68" s="176"/>
      <c r="I68" s="176"/>
      <c r="J68" s="177">
        <f>J182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117</v>
      </c>
      <c r="E69" s="176"/>
      <c r="F69" s="176"/>
      <c r="G69" s="176"/>
      <c r="H69" s="176"/>
      <c r="I69" s="176"/>
      <c r="J69" s="177">
        <f>J189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118</v>
      </c>
      <c r="E70" s="176"/>
      <c r="F70" s="176"/>
      <c r="G70" s="176"/>
      <c r="H70" s="176"/>
      <c r="I70" s="176"/>
      <c r="J70" s="177">
        <f>J205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119</v>
      </c>
      <c r="E71" s="176"/>
      <c r="F71" s="176"/>
      <c r="G71" s="176"/>
      <c r="H71" s="176"/>
      <c r="I71" s="176"/>
      <c r="J71" s="177">
        <f>J228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120</v>
      </c>
      <c r="E72" s="176"/>
      <c r="F72" s="176"/>
      <c r="G72" s="176"/>
      <c r="H72" s="176"/>
      <c r="I72" s="176"/>
      <c r="J72" s="177">
        <f>J265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121</v>
      </c>
      <c r="E73" s="176"/>
      <c r="F73" s="176"/>
      <c r="G73" s="176"/>
      <c r="H73" s="176"/>
      <c r="I73" s="176"/>
      <c r="J73" s="177">
        <f>J275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122</v>
      </c>
      <c r="E74" s="176"/>
      <c r="F74" s="176"/>
      <c r="G74" s="176"/>
      <c r="H74" s="176"/>
      <c r="I74" s="176"/>
      <c r="J74" s="177">
        <f>J280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123</v>
      </c>
      <c r="E75" s="176"/>
      <c r="F75" s="176"/>
      <c r="G75" s="176"/>
      <c r="H75" s="176"/>
      <c r="I75" s="176"/>
      <c r="J75" s="177">
        <f>J293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124</v>
      </c>
      <c r="E76" s="176"/>
      <c r="F76" s="176"/>
      <c r="G76" s="176"/>
      <c r="H76" s="176"/>
      <c r="I76" s="176"/>
      <c r="J76" s="177">
        <f>J304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125</v>
      </c>
      <c r="E77" s="176"/>
      <c r="F77" s="176"/>
      <c r="G77" s="176"/>
      <c r="H77" s="176"/>
      <c r="I77" s="176"/>
      <c r="J77" s="177">
        <f>J308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126</v>
      </c>
      <c r="E78" s="176"/>
      <c r="F78" s="176"/>
      <c r="G78" s="176"/>
      <c r="H78" s="176"/>
      <c r="I78" s="176"/>
      <c r="J78" s="177">
        <f>J330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127</v>
      </c>
      <c r="E79" s="176"/>
      <c r="F79" s="176"/>
      <c r="G79" s="176"/>
      <c r="H79" s="176"/>
      <c r="I79" s="176"/>
      <c r="J79" s="177">
        <f>J357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128</v>
      </c>
      <c r="E80" s="176"/>
      <c r="F80" s="176"/>
      <c r="G80" s="176"/>
      <c r="H80" s="176"/>
      <c r="I80" s="176"/>
      <c r="J80" s="177">
        <f>J372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4" t="s">
        <v>129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16</v>
      </c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62" t="str">
        <f>E7</f>
        <v>MODERNIZACE HYGIENICKÉHO ZÁZEMÍ MATEŘSKÉ ŠKOLY MICHLOVA 565</v>
      </c>
      <c r="F90" s="33"/>
      <c r="G90" s="33"/>
      <c r="H90" s="33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102</v>
      </c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E9</f>
        <v>001 - 1. TŘÍDA PAVILON MŠ</v>
      </c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3" t="s">
        <v>22</v>
      </c>
      <c r="D94" s="42"/>
      <c r="E94" s="42"/>
      <c r="F94" s="28" t="str">
        <f>F12</f>
        <v>Domažlice</v>
      </c>
      <c r="G94" s="42"/>
      <c r="H94" s="42"/>
      <c r="I94" s="33" t="s">
        <v>24</v>
      </c>
      <c r="J94" s="74" t="str">
        <f>IF(J12="","",J12)</f>
        <v>27. 2. 2025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5.65" customHeight="1">
      <c r="A96" s="40"/>
      <c r="B96" s="41"/>
      <c r="C96" s="33" t="s">
        <v>30</v>
      </c>
      <c r="D96" s="42"/>
      <c r="E96" s="42"/>
      <c r="F96" s="28" t="str">
        <f>E15</f>
        <v xml:space="preserve"> </v>
      </c>
      <c r="G96" s="42"/>
      <c r="H96" s="42"/>
      <c r="I96" s="33" t="s">
        <v>37</v>
      </c>
      <c r="J96" s="38" t="str">
        <f>E21</f>
        <v>Projekční kancelář Baštář</v>
      </c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3" t="s">
        <v>35</v>
      </c>
      <c r="D97" s="42"/>
      <c r="E97" s="42"/>
      <c r="F97" s="28" t="str">
        <f>IF(E18="","",E18)</f>
        <v>Vyplň údaj</v>
      </c>
      <c r="G97" s="42"/>
      <c r="H97" s="42"/>
      <c r="I97" s="33" t="s">
        <v>41</v>
      </c>
      <c r="J97" s="38" t="str">
        <f>E24</f>
        <v>Město Domažlice</v>
      </c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79"/>
      <c r="B99" s="180"/>
      <c r="C99" s="181" t="s">
        <v>130</v>
      </c>
      <c r="D99" s="182" t="s">
        <v>66</v>
      </c>
      <c r="E99" s="182" t="s">
        <v>62</v>
      </c>
      <c r="F99" s="182" t="s">
        <v>63</v>
      </c>
      <c r="G99" s="182" t="s">
        <v>131</v>
      </c>
      <c r="H99" s="182" t="s">
        <v>132</v>
      </c>
      <c r="I99" s="182" t="s">
        <v>133</v>
      </c>
      <c r="J99" s="182" t="s">
        <v>106</v>
      </c>
      <c r="K99" s="183" t="s">
        <v>134</v>
      </c>
      <c r="L99" s="184"/>
      <c r="M99" s="94" t="s">
        <v>32</v>
      </c>
      <c r="N99" s="95" t="s">
        <v>51</v>
      </c>
      <c r="O99" s="95" t="s">
        <v>135</v>
      </c>
      <c r="P99" s="95" t="s">
        <v>136</v>
      </c>
      <c r="Q99" s="95" t="s">
        <v>137</v>
      </c>
      <c r="R99" s="95" t="s">
        <v>138</v>
      </c>
      <c r="S99" s="95" t="s">
        <v>139</v>
      </c>
      <c r="T99" s="96" t="s">
        <v>140</v>
      </c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</row>
    <row r="100" s="2" customFormat="1" ht="22.8" customHeight="1">
      <c r="A100" s="40"/>
      <c r="B100" s="41"/>
      <c r="C100" s="101" t="s">
        <v>141</v>
      </c>
      <c r="D100" s="42"/>
      <c r="E100" s="42"/>
      <c r="F100" s="42"/>
      <c r="G100" s="42"/>
      <c r="H100" s="42"/>
      <c r="I100" s="42"/>
      <c r="J100" s="185">
        <f>BK100</f>
        <v>0</v>
      </c>
      <c r="K100" s="42"/>
      <c r="L100" s="46"/>
      <c r="M100" s="97"/>
      <c r="N100" s="186"/>
      <c r="O100" s="98"/>
      <c r="P100" s="187">
        <f>P101+P174</f>
        <v>0</v>
      </c>
      <c r="Q100" s="98"/>
      <c r="R100" s="187">
        <f>R101+R174</f>
        <v>7.3723672400000009</v>
      </c>
      <c r="S100" s="98"/>
      <c r="T100" s="188">
        <f>T101+T174</f>
        <v>7.0175274999999999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80</v>
      </c>
      <c r="AU100" s="18" t="s">
        <v>107</v>
      </c>
      <c r="BK100" s="189">
        <f>BK101+BK174</f>
        <v>0</v>
      </c>
    </row>
    <row r="101" s="12" customFormat="1" ht="25.92" customHeight="1">
      <c r="A101" s="12"/>
      <c r="B101" s="190"/>
      <c r="C101" s="191"/>
      <c r="D101" s="192" t="s">
        <v>80</v>
      </c>
      <c r="E101" s="193" t="s">
        <v>142</v>
      </c>
      <c r="F101" s="193" t="s">
        <v>143</v>
      </c>
      <c r="G101" s="191"/>
      <c r="H101" s="191"/>
      <c r="I101" s="194"/>
      <c r="J101" s="195">
        <f>BK101</f>
        <v>0</v>
      </c>
      <c r="K101" s="191"/>
      <c r="L101" s="196"/>
      <c r="M101" s="197"/>
      <c r="N101" s="198"/>
      <c r="O101" s="198"/>
      <c r="P101" s="199">
        <f>P102+P114+P128+P158+P171</f>
        <v>0</v>
      </c>
      <c r="Q101" s="198"/>
      <c r="R101" s="199">
        <f>R102+R114+R128+R158+R171</f>
        <v>4.9328904300000005</v>
      </c>
      <c r="S101" s="198"/>
      <c r="T101" s="200">
        <f>T102+T114+T128+T158+T171</f>
        <v>4.7179760000000002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89</v>
      </c>
      <c r="AT101" s="202" t="s">
        <v>80</v>
      </c>
      <c r="AU101" s="202" t="s">
        <v>81</v>
      </c>
      <c r="AY101" s="201" t="s">
        <v>144</v>
      </c>
      <c r="BK101" s="203">
        <f>BK102+BK114+BK128+BK158+BK171</f>
        <v>0</v>
      </c>
    </row>
    <row r="102" s="12" customFormat="1" ht="22.8" customHeight="1">
      <c r="A102" s="12"/>
      <c r="B102" s="190"/>
      <c r="C102" s="191"/>
      <c r="D102" s="192" t="s">
        <v>80</v>
      </c>
      <c r="E102" s="204" t="s">
        <v>145</v>
      </c>
      <c r="F102" s="204" t="s">
        <v>146</v>
      </c>
      <c r="G102" s="191"/>
      <c r="H102" s="191"/>
      <c r="I102" s="194"/>
      <c r="J102" s="205">
        <f>BK102</f>
        <v>0</v>
      </c>
      <c r="K102" s="191"/>
      <c r="L102" s="196"/>
      <c r="M102" s="197"/>
      <c r="N102" s="198"/>
      <c r="O102" s="198"/>
      <c r="P102" s="199">
        <f>SUM(P103:P113)</f>
        <v>0</v>
      </c>
      <c r="Q102" s="198"/>
      <c r="R102" s="199">
        <f>SUM(R103:R113)</f>
        <v>2.4134299299999995</v>
      </c>
      <c r="S102" s="198"/>
      <c r="T102" s="200">
        <f>SUM(T103:T113)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89</v>
      </c>
      <c r="AT102" s="202" t="s">
        <v>80</v>
      </c>
      <c r="AU102" s="202" t="s">
        <v>89</v>
      </c>
      <c r="AY102" s="201" t="s">
        <v>144</v>
      </c>
      <c r="BK102" s="203">
        <f>SUM(BK103:BK113)</f>
        <v>0</v>
      </c>
    </row>
    <row r="103" s="2" customFormat="1" ht="24.15" customHeight="1">
      <c r="A103" s="40"/>
      <c r="B103" s="41"/>
      <c r="C103" s="206" t="s">
        <v>89</v>
      </c>
      <c r="D103" s="206" t="s">
        <v>147</v>
      </c>
      <c r="E103" s="207" t="s">
        <v>148</v>
      </c>
      <c r="F103" s="208" t="s">
        <v>149</v>
      </c>
      <c r="G103" s="209" t="s">
        <v>150</v>
      </c>
      <c r="H103" s="210">
        <v>0.54000000000000004</v>
      </c>
      <c r="I103" s="211"/>
      <c r="J103" s="212">
        <f>ROUND(I103*H103,2)</f>
        <v>0</v>
      </c>
      <c r="K103" s="208" t="s">
        <v>151</v>
      </c>
      <c r="L103" s="46"/>
      <c r="M103" s="213" t="s">
        <v>32</v>
      </c>
      <c r="N103" s="214" t="s">
        <v>52</v>
      </c>
      <c r="O103" s="86"/>
      <c r="P103" s="215">
        <f>O103*H103</f>
        <v>0</v>
      </c>
      <c r="Q103" s="215">
        <v>0.061719999999999997</v>
      </c>
      <c r="R103" s="215">
        <f>Q103*H103</f>
        <v>0.033328799999999999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152</v>
      </c>
      <c r="AT103" s="217" t="s">
        <v>147</v>
      </c>
      <c r="AU103" s="217" t="s">
        <v>91</v>
      </c>
      <c r="AY103" s="18" t="s">
        <v>144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89</v>
      </c>
      <c r="BK103" s="218">
        <f>ROUND(I103*H103,2)</f>
        <v>0</v>
      </c>
      <c r="BL103" s="18" t="s">
        <v>152</v>
      </c>
      <c r="BM103" s="217" t="s">
        <v>153</v>
      </c>
    </row>
    <row r="104" s="2" customFormat="1">
      <c r="A104" s="40"/>
      <c r="B104" s="41"/>
      <c r="C104" s="42"/>
      <c r="D104" s="219" t="s">
        <v>154</v>
      </c>
      <c r="E104" s="42"/>
      <c r="F104" s="220" t="s">
        <v>155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8" t="s">
        <v>154</v>
      </c>
      <c r="AU104" s="18" t="s">
        <v>91</v>
      </c>
    </row>
    <row r="105" s="13" customFormat="1">
      <c r="A105" s="13"/>
      <c r="B105" s="224"/>
      <c r="C105" s="225"/>
      <c r="D105" s="226" t="s">
        <v>156</v>
      </c>
      <c r="E105" s="227" t="s">
        <v>32</v>
      </c>
      <c r="F105" s="228" t="s">
        <v>157</v>
      </c>
      <c r="G105" s="225"/>
      <c r="H105" s="229">
        <v>0.54000000000000004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156</v>
      </c>
      <c r="AU105" s="235" t="s">
        <v>91</v>
      </c>
      <c r="AV105" s="13" t="s">
        <v>91</v>
      </c>
      <c r="AW105" s="13" t="s">
        <v>40</v>
      </c>
      <c r="AX105" s="13" t="s">
        <v>89</v>
      </c>
      <c r="AY105" s="235" t="s">
        <v>144</v>
      </c>
    </row>
    <row r="106" s="2" customFormat="1" ht="16.5" customHeight="1">
      <c r="A106" s="40"/>
      <c r="B106" s="41"/>
      <c r="C106" s="206" t="s">
        <v>91</v>
      </c>
      <c r="D106" s="206" t="s">
        <v>147</v>
      </c>
      <c r="E106" s="207" t="s">
        <v>158</v>
      </c>
      <c r="F106" s="208" t="s">
        <v>159</v>
      </c>
      <c r="G106" s="209" t="s">
        <v>160</v>
      </c>
      <c r="H106" s="210">
        <v>25</v>
      </c>
      <c r="I106" s="211"/>
      <c r="J106" s="212">
        <f>ROUND(I106*H106,2)</f>
        <v>0</v>
      </c>
      <c r="K106" s="208" t="s">
        <v>151</v>
      </c>
      <c r="L106" s="46"/>
      <c r="M106" s="213" t="s">
        <v>32</v>
      </c>
      <c r="N106" s="214" t="s">
        <v>52</v>
      </c>
      <c r="O106" s="86"/>
      <c r="P106" s="215">
        <f>O106*H106</f>
        <v>0</v>
      </c>
      <c r="Q106" s="215">
        <v>0.00013999999999999999</v>
      </c>
      <c r="R106" s="215">
        <f>Q106*H106</f>
        <v>0.0034999999999999996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152</v>
      </c>
      <c r="AT106" s="217" t="s">
        <v>147</v>
      </c>
      <c r="AU106" s="217" t="s">
        <v>91</v>
      </c>
      <c r="AY106" s="18" t="s">
        <v>144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89</v>
      </c>
      <c r="BK106" s="218">
        <f>ROUND(I106*H106,2)</f>
        <v>0</v>
      </c>
      <c r="BL106" s="18" t="s">
        <v>152</v>
      </c>
      <c r="BM106" s="217" t="s">
        <v>161</v>
      </c>
    </row>
    <row r="107" s="2" customFormat="1">
      <c r="A107" s="40"/>
      <c r="B107" s="41"/>
      <c r="C107" s="42"/>
      <c r="D107" s="219" t="s">
        <v>154</v>
      </c>
      <c r="E107" s="42"/>
      <c r="F107" s="220" t="s">
        <v>162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8" t="s">
        <v>154</v>
      </c>
      <c r="AU107" s="18" t="s">
        <v>91</v>
      </c>
    </row>
    <row r="108" s="2" customFormat="1" ht="24.15" customHeight="1">
      <c r="A108" s="40"/>
      <c r="B108" s="41"/>
      <c r="C108" s="206" t="s">
        <v>145</v>
      </c>
      <c r="D108" s="206" t="s">
        <v>147</v>
      </c>
      <c r="E108" s="207" t="s">
        <v>163</v>
      </c>
      <c r="F108" s="208" t="s">
        <v>164</v>
      </c>
      <c r="G108" s="209" t="s">
        <v>150</v>
      </c>
      <c r="H108" s="210">
        <v>28.492999999999999</v>
      </c>
      <c r="I108" s="211"/>
      <c r="J108" s="212">
        <f>ROUND(I108*H108,2)</f>
        <v>0</v>
      </c>
      <c r="K108" s="208" t="s">
        <v>151</v>
      </c>
      <c r="L108" s="46"/>
      <c r="M108" s="213" t="s">
        <v>32</v>
      </c>
      <c r="N108" s="214" t="s">
        <v>52</v>
      </c>
      <c r="O108" s="86"/>
      <c r="P108" s="215">
        <f>O108*H108</f>
        <v>0</v>
      </c>
      <c r="Q108" s="215">
        <v>0.083409999999999998</v>
      </c>
      <c r="R108" s="215">
        <f>Q108*H108</f>
        <v>2.3766011299999996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152</v>
      </c>
      <c r="AT108" s="217" t="s">
        <v>147</v>
      </c>
      <c r="AU108" s="217" t="s">
        <v>91</v>
      </c>
      <c r="AY108" s="18" t="s">
        <v>144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8" t="s">
        <v>89</v>
      </c>
      <c r="BK108" s="218">
        <f>ROUND(I108*H108,2)</f>
        <v>0</v>
      </c>
      <c r="BL108" s="18" t="s">
        <v>152</v>
      </c>
      <c r="BM108" s="217" t="s">
        <v>165</v>
      </c>
    </row>
    <row r="109" s="2" customFormat="1">
      <c r="A109" s="40"/>
      <c r="B109" s="41"/>
      <c r="C109" s="42"/>
      <c r="D109" s="219" t="s">
        <v>154</v>
      </c>
      <c r="E109" s="42"/>
      <c r="F109" s="220" t="s">
        <v>166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8" t="s">
        <v>154</v>
      </c>
      <c r="AU109" s="18" t="s">
        <v>91</v>
      </c>
    </row>
    <row r="110" s="13" customFormat="1">
      <c r="A110" s="13"/>
      <c r="B110" s="224"/>
      <c r="C110" s="225"/>
      <c r="D110" s="226" t="s">
        <v>156</v>
      </c>
      <c r="E110" s="227" t="s">
        <v>32</v>
      </c>
      <c r="F110" s="228" t="s">
        <v>167</v>
      </c>
      <c r="G110" s="225"/>
      <c r="H110" s="229">
        <v>1.6799999999999999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156</v>
      </c>
      <c r="AU110" s="235" t="s">
        <v>91</v>
      </c>
      <c r="AV110" s="13" t="s">
        <v>91</v>
      </c>
      <c r="AW110" s="13" t="s">
        <v>40</v>
      </c>
      <c r="AX110" s="13" t="s">
        <v>81</v>
      </c>
      <c r="AY110" s="235" t="s">
        <v>144</v>
      </c>
    </row>
    <row r="111" s="13" customFormat="1">
      <c r="A111" s="13"/>
      <c r="B111" s="224"/>
      <c r="C111" s="225"/>
      <c r="D111" s="226" t="s">
        <v>156</v>
      </c>
      <c r="E111" s="227" t="s">
        <v>32</v>
      </c>
      <c r="F111" s="228" t="s">
        <v>168</v>
      </c>
      <c r="G111" s="225"/>
      <c r="H111" s="229">
        <v>10.85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156</v>
      </c>
      <c r="AU111" s="235" t="s">
        <v>91</v>
      </c>
      <c r="AV111" s="13" t="s">
        <v>91</v>
      </c>
      <c r="AW111" s="13" t="s">
        <v>40</v>
      </c>
      <c r="AX111" s="13" t="s">
        <v>81</v>
      </c>
      <c r="AY111" s="235" t="s">
        <v>144</v>
      </c>
    </row>
    <row r="112" s="13" customFormat="1">
      <c r="A112" s="13"/>
      <c r="B112" s="224"/>
      <c r="C112" s="225"/>
      <c r="D112" s="226" t="s">
        <v>156</v>
      </c>
      <c r="E112" s="227" t="s">
        <v>32</v>
      </c>
      <c r="F112" s="228" t="s">
        <v>169</v>
      </c>
      <c r="G112" s="225"/>
      <c r="H112" s="229">
        <v>15.962999999999999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156</v>
      </c>
      <c r="AU112" s="235" t="s">
        <v>91</v>
      </c>
      <c r="AV112" s="13" t="s">
        <v>91</v>
      </c>
      <c r="AW112" s="13" t="s">
        <v>40</v>
      </c>
      <c r="AX112" s="13" t="s">
        <v>81</v>
      </c>
      <c r="AY112" s="235" t="s">
        <v>144</v>
      </c>
    </row>
    <row r="113" s="14" customFormat="1">
      <c r="A113" s="14"/>
      <c r="B113" s="236"/>
      <c r="C113" s="237"/>
      <c r="D113" s="226" t="s">
        <v>156</v>
      </c>
      <c r="E113" s="238" t="s">
        <v>32</v>
      </c>
      <c r="F113" s="239" t="s">
        <v>170</v>
      </c>
      <c r="G113" s="237"/>
      <c r="H113" s="240">
        <v>28.492999999999999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156</v>
      </c>
      <c r="AU113" s="246" t="s">
        <v>91</v>
      </c>
      <c r="AV113" s="14" t="s">
        <v>152</v>
      </c>
      <c r="AW113" s="14" t="s">
        <v>40</v>
      </c>
      <c r="AX113" s="14" t="s">
        <v>89</v>
      </c>
      <c r="AY113" s="246" t="s">
        <v>144</v>
      </c>
    </row>
    <row r="114" s="12" customFormat="1" ht="22.8" customHeight="1">
      <c r="A114" s="12"/>
      <c r="B114" s="190"/>
      <c r="C114" s="191"/>
      <c r="D114" s="192" t="s">
        <v>80</v>
      </c>
      <c r="E114" s="204" t="s">
        <v>171</v>
      </c>
      <c r="F114" s="204" t="s">
        <v>172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SUM(P115:P127)</f>
        <v>0</v>
      </c>
      <c r="Q114" s="198"/>
      <c r="R114" s="199">
        <f>SUM(R115:R127)</f>
        <v>2.5182005000000003</v>
      </c>
      <c r="S114" s="198"/>
      <c r="T114" s="200">
        <f>SUM(T115:T127)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89</v>
      </c>
      <c r="AT114" s="202" t="s">
        <v>80</v>
      </c>
      <c r="AU114" s="202" t="s">
        <v>89</v>
      </c>
      <c r="AY114" s="201" t="s">
        <v>144</v>
      </c>
      <c r="BK114" s="203">
        <f>SUM(BK115:BK127)</f>
        <v>0</v>
      </c>
    </row>
    <row r="115" s="2" customFormat="1" ht="16.5" customHeight="1">
      <c r="A115" s="40"/>
      <c r="B115" s="41"/>
      <c r="C115" s="206" t="s">
        <v>152</v>
      </c>
      <c r="D115" s="206" t="s">
        <v>147</v>
      </c>
      <c r="E115" s="207" t="s">
        <v>173</v>
      </c>
      <c r="F115" s="208" t="s">
        <v>174</v>
      </c>
      <c r="G115" s="209" t="s">
        <v>150</v>
      </c>
      <c r="H115" s="210">
        <v>6</v>
      </c>
      <c r="I115" s="211"/>
      <c r="J115" s="212">
        <f>ROUND(I115*H115,2)</f>
        <v>0</v>
      </c>
      <c r="K115" s="208" t="s">
        <v>151</v>
      </c>
      <c r="L115" s="46"/>
      <c r="M115" s="213" t="s">
        <v>32</v>
      </c>
      <c r="N115" s="214" t="s">
        <v>52</v>
      </c>
      <c r="O115" s="86"/>
      <c r="P115" s="215">
        <f>O115*H115</f>
        <v>0</v>
      </c>
      <c r="Q115" s="215">
        <v>0.056000000000000001</v>
      </c>
      <c r="R115" s="215">
        <f>Q115*H115</f>
        <v>0.33600000000000002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152</v>
      </c>
      <c r="AT115" s="217" t="s">
        <v>147</v>
      </c>
      <c r="AU115" s="217" t="s">
        <v>91</v>
      </c>
      <c r="AY115" s="18" t="s">
        <v>144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89</v>
      </c>
      <c r="BK115" s="218">
        <f>ROUND(I115*H115,2)</f>
        <v>0</v>
      </c>
      <c r="BL115" s="18" t="s">
        <v>152</v>
      </c>
      <c r="BM115" s="217" t="s">
        <v>175</v>
      </c>
    </row>
    <row r="116" s="2" customFormat="1">
      <c r="A116" s="40"/>
      <c r="B116" s="41"/>
      <c r="C116" s="42"/>
      <c r="D116" s="219" t="s">
        <v>154</v>
      </c>
      <c r="E116" s="42"/>
      <c r="F116" s="220" t="s">
        <v>176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8" t="s">
        <v>154</v>
      </c>
      <c r="AU116" s="18" t="s">
        <v>91</v>
      </c>
    </row>
    <row r="117" s="2" customFormat="1" ht="24.15" customHeight="1">
      <c r="A117" s="40"/>
      <c r="B117" s="41"/>
      <c r="C117" s="206" t="s">
        <v>177</v>
      </c>
      <c r="D117" s="206" t="s">
        <v>147</v>
      </c>
      <c r="E117" s="207" t="s">
        <v>178</v>
      </c>
      <c r="F117" s="208" t="s">
        <v>179</v>
      </c>
      <c r="G117" s="209" t="s">
        <v>150</v>
      </c>
      <c r="H117" s="210">
        <v>49.57</v>
      </c>
      <c r="I117" s="211"/>
      <c r="J117" s="212">
        <f>ROUND(I117*H117,2)</f>
        <v>0</v>
      </c>
      <c r="K117" s="208" t="s">
        <v>151</v>
      </c>
      <c r="L117" s="46"/>
      <c r="M117" s="213" t="s">
        <v>32</v>
      </c>
      <c r="N117" s="214" t="s">
        <v>52</v>
      </c>
      <c r="O117" s="86"/>
      <c r="P117" s="215">
        <f>O117*H117</f>
        <v>0</v>
      </c>
      <c r="Q117" s="215">
        <v>0.0207</v>
      </c>
      <c r="R117" s="215">
        <f>Q117*H117</f>
        <v>1.0260990000000001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152</v>
      </c>
      <c r="AT117" s="217" t="s">
        <v>147</v>
      </c>
      <c r="AU117" s="217" t="s">
        <v>91</v>
      </c>
      <c r="AY117" s="18" t="s">
        <v>144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89</v>
      </c>
      <c r="BK117" s="218">
        <f>ROUND(I117*H117,2)</f>
        <v>0</v>
      </c>
      <c r="BL117" s="18" t="s">
        <v>152</v>
      </c>
      <c r="BM117" s="217" t="s">
        <v>180</v>
      </c>
    </row>
    <row r="118" s="2" customFormat="1">
      <c r="A118" s="40"/>
      <c r="B118" s="41"/>
      <c r="C118" s="42"/>
      <c r="D118" s="219" t="s">
        <v>154</v>
      </c>
      <c r="E118" s="42"/>
      <c r="F118" s="220" t="s">
        <v>181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8" t="s">
        <v>154</v>
      </c>
      <c r="AU118" s="18" t="s">
        <v>91</v>
      </c>
    </row>
    <row r="119" s="13" customFormat="1">
      <c r="A119" s="13"/>
      <c r="B119" s="224"/>
      <c r="C119" s="225"/>
      <c r="D119" s="226" t="s">
        <v>156</v>
      </c>
      <c r="E119" s="227" t="s">
        <v>32</v>
      </c>
      <c r="F119" s="228" t="s">
        <v>182</v>
      </c>
      <c r="G119" s="225"/>
      <c r="H119" s="229">
        <v>31.239999999999998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156</v>
      </c>
      <c r="AU119" s="235" t="s">
        <v>91</v>
      </c>
      <c r="AV119" s="13" t="s">
        <v>91</v>
      </c>
      <c r="AW119" s="13" t="s">
        <v>40</v>
      </c>
      <c r="AX119" s="13" t="s">
        <v>81</v>
      </c>
      <c r="AY119" s="235" t="s">
        <v>144</v>
      </c>
    </row>
    <row r="120" s="13" customFormat="1">
      <c r="A120" s="13"/>
      <c r="B120" s="224"/>
      <c r="C120" s="225"/>
      <c r="D120" s="226" t="s">
        <v>156</v>
      </c>
      <c r="E120" s="227" t="s">
        <v>32</v>
      </c>
      <c r="F120" s="228" t="s">
        <v>183</v>
      </c>
      <c r="G120" s="225"/>
      <c r="H120" s="229">
        <v>8.4000000000000004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156</v>
      </c>
      <c r="AU120" s="235" t="s">
        <v>91</v>
      </c>
      <c r="AV120" s="13" t="s">
        <v>91</v>
      </c>
      <c r="AW120" s="13" t="s">
        <v>40</v>
      </c>
      <c r="AX120" s="13" t="s">
        <v>81</v>
      </c>
      <c r="AY120" s="235" t="s">
        <v>144</v>
      </c>
    </row>
    <row r="121" s="13" customFormat="1">
      <c r="A121" s="13"/>
      <c r="B121" s="224"/>
      <c r="C121" s="225"/>
      <c r="D121" s="226" t="s">
        <v>156</v>
      </c>
      <c r="E121" s="227" t="s">
        <v>32</v>
      </c>
      <c r="F121" s="228" t="s">
        <v>184</v>
      </c>
      <c r="G121" s="225"/>
      <c r="H121" s="229">
        <v>9.9299999999999997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156</v>
      </c>
      <c r="AU121" s="235" t="s">
        <v>91</v>
      </c>
      <c r="AV121" s="13" t="s">
        <v>91</v>
      </c>
      <c r="AW121" s="13" t="s">
        <v>40</v>
      </c>
      <c r="AX121" s="13" t="s">
        <v>81</v>
      </c>
      <c r="AY121" s="235" t="s">
        <v>144</v>
      </c>
    </row>
    <row r="122" s="14" customFormat="1">
      <c r="A122" s="14"/>
      <c r="B122" s="236"/>
      <c r="C122" s="237"/>
      <c r="D122" s="226" t="s">
        <v>156</v>
      </c>
      <c r="E122" s="238" t="s">
        <v>32</v>
      </c>
      <c r="F122" s="239" t="s">
        <v>170</v>
      </c>
      <c r="G122" s="237"/>
      <c r="H122" s="240">
        <v>49.57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156</v>
      </c>
      <c r="AU122" s="246" t="s">
        <v>91</v>
      </c>
      <c r="AV122" s="14" t="s">
        <v>152</v>
      </c>
      <c r="AW122" s="14" t="s">
        <v>40</v>
      </c>
      <c r="AX122" s="14" t="s">
        <v>89</v>
      </c>
      <c r="AY122" s="246" t="s">
        <v>144</v>
      </c>
    </row>
    <row r="123" s="2" customFormat="1" ht="24.15" customHeight="1">
      <c r="A123" s="40"/>
      <c r="B123" s="41"/>
      <c r="C123" s="206" t="s">
        <v>171</v>
      </c>
      <c r="D123" s="206" t="s">
        <v>147</v>
      </c>
      <c r="E123" s="207" t="s">
        <v>185</v>
      </c>
      <c r="F123" s="208" t="s">
        <v>186</v>
      </c>
      <c r="G123" s="209" t="s">
        <v>187</v>
      </c>
      <c r="H123" s="210">
        <v>0.45000000000000001</v>
      </c>
      <c r="I123" s="211"/>
      <c r="J123" s="212">
        <f>ROUND(I123*H123,2)</f>
        <v>0</v>
      </c>
      <c r="K123" s="208" t="s">
        <v>151</v>
      </c>
      <c r="L123" s="46"/>
      <c r="M123" s="213" t="s">
        <v>32</v>
      </c>
      <c r="N123" s="214" t="s">
        <v>52</v>
      </c>
      <c r="O123" s="86"/>
      <c r="P123" s="215">
        <f>O123*H123</f>
        <v>0</v>
      </c>
      <c r="Q123" s="215">
        <v>2.5018699999999998</v>
      </c>
      <c r="R123" s="215">
        <f>Q123*H123</f>
        <v>1.1258414999999999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152</v>
      </c>
      <c r="AT123" s="217" t="s">
        <v>147</v>
      </c>
      <c r="AU123" s="217" t="s">
        <v>91</v>
      </c>
      <c r="AY123" s="18" t="s">
        <v>144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89</v>
      </c>
      <c r="BK123" s="218">
        <f>ROUND(I123*H123,2)</f>
        <v>0</v>
      </c>
      <c r="BL123" s="18" t="s">
        <v>152</v>
      </c>
      <c r="BM123" s="217" t="s">
        <v>188</v>
      </c>
    </row>
    <row r="124" s="2" customFormat="1">
      <c r="A124" s="40"/>
      <c r="B124" s="41"/>
      <c r="C124" s="42"/>
      <c r="D124" s="219" t="s">
        <v>154</v>
      </c>
      <c r="E124" s="42"/>
      <c r="F124" s="220" t="s">
        <v>189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8" t="s">
        <v>154</v>
      </c>
      <c r="AU124" s="18" t="s">
        <v>91</v>
      </c>
    </row>
    <row r="125" s="2" customFormat="1" ht="24.15" customHeight="1">
      <c r="A125" s="40"/>
      <c r="B125" s="41"/>
      <c r="C125" s="206" t="s">
        <v>190</v>
      </c>
      <c r="D125" s="206" t="s">
        <v>147</v>
      </c>
      <c r="E125" s="207" t="s">
        <v>191</v>
      </c>
      <c r="F125" s="208" t="s">
        <v>192</v>
      </c>
      <c r="G125" s="209" t="s">
        <v>193</v>
      </c>
      <c r="H125" s="210">
        <v>1</v>
      </c>
      <c r="I125" s="211"/>
      <c r="J125" s="212">
        <f>ROUND(I125*H125,2)</f>
        <v>0</v>
      </c>
      <c r="K125" s="208" t="s">
        <v>151</v>
      </c>
      <c r="L125" s="46"/>
      <c r="M125" s="213" t="s">
        <v>32</v>
      </c>
      <c r="N125" s="214" t="s">
        <v>52</v>
      </c>
      <c r="O125" s="86"/>
      <c r="P125" s="215">
        <f>O125*H125</f>
        <v>0</v>
      </c>
      <c r="Q125" s="215">
        <v>0.017770000000000001</v>
      </c>
      <c r="R125" s="215">
        <f>Q125*H125</f>
        <v>0.017770000000000001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152</v>
      </c>
      <c r="AT125" s="217" t="s">
        <v>147</v>
      </c>
      <c r="AU125" s="217" t="s">
        <v>91</v>
      </c>
      <c r="AY125" s="18" t="s">
        <v>144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89</v>
      </c>
      <c r="BK125" s="218">
        <f>ROUND(I125*H125,2)</f>
        <v>0</v>
      </c>
      <c r="BL125" s="18" t="s">
        <v>152</v>
      </c>
      <c r="BM125" s="217" t="s">
        <v>194</v>
      </c>
    </row>
    <row r="126" s="2" customFormat="1">
      <c r="A126" s="40"/>
      <c r="B126" s="41"/>
      <c r="C126" s="42"/>
      <c r="D126" s="219" t="s">
        <v>154</v>
      </c>
      <c r="E126" s="42"/>
      <c r="F126" s="220" t="s">
        <v>195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8" t="s">
        <v>154</v>
      </c>
      <c r="AU126" s="18" t="s">
        <v>91</v>
      </c>
    </row>
    <row r="127" s="2" customFormat="1" ht="16.5" customHeight="1">
      <c r="A127" s="40"/>
      <c r="B127" s="41"/>
      <c r="C127" s="247" t="s">
        <v>196</v>
      </c>
      <c r="D127" s="247" t="s">
        <v>197</v>
      </c>
      <c r="E127" s="248" t="s">
        <v>198</v>
      </c>
      <c r="F127" s="249" t="s">
        <v>199</v>
      </c>
      <c r="G127" s="250" t="s">
        <v>193</v>
      </c>
      <c r="H127" s="251">
        <v>1</v>
      </c>
      <c r="I127" s="252"/>
      <c r="J127" s="253">
        <f>ROUND(I127*H127,2)</f>
        <v>0</v>
      </c>
      <c r="K127" s="249" t="s">
        <v>151</v>
      </c>
      <c r="L127" s="254"/>
      <c r="M127" s="255" t="s">
        <v>32</v>
      </c>
      <c r="N127" s="256" t="s">
        <v>52</v>
      </c>
      <c r="O127" s="86"/>
      <c r="P127" s="215">
        <f>O127*H127</f>
        <v>0</v>
      </c>
      <c r="Q127" s="215">
        <v>0.012489999999999999</v>
      </c>
      <c r="R127" s="215">
        <f>Q127*H127</f>
        <v>0.012489999999999999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200</v>
      </c>
      <c r="AT127" s="217" t="s">
        <v>197</v>
      </c>
      <c r="AU127" s="217" t="s">
        <v>91</v>
      </c>
      <c r="AY127" s="18" t="s">
        <v>144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89</v>
      </c>
      <c r="BK127" s="218">
        <f>ROUND(I127*H127,2)</f>
        <v>0</v>
      </c>
      <c r="BL127" s="18" t="s">
        <v>152</v>
      </c>
      <c r="BM127" s="217" t="s">
        <v>201</v>
      </c>
    </row>
    <row r="128" s="12" customFormat="1" ht="22.8" customHeight="1">
      <c r="A128" s="12"/>
      <c r="B128" s="190"/>
      <c r="C128" s="191"/>
      <c r="D128" s="192" t="s">
        <v>80</v>
      </c>
      <c r="E128" s="204" t="s">
        <v>202</v>
      </c>
      <c r="F128" s="204" t="s">
        <v>203</v>
      </c>
      <c r="G128" s="191"/>
      <c r="H128" s="191"/>
      <c r="I128" s="194"/>
      <c r="J128" s="205">
        <f>BK128</f>
        <v>0</v>
      </c>
      <c r="K128" s="191"/>
      <c r="L128" s="196"/>
      <c r="M128" s="197"/>
      <c r="N128" s="198"/>
      <c r="O128" s="198"/>
      <c r="P128" s="199">
        <f>SUM(P129:P157)</f>
        <v>0</v>
      </c>
      <c r="Q128" s="198"/>
      <c r="R128" s="199">
        <f>SUM(R129:R157)</f>
        <v>0.0012599999999999998</v>
      </c>
      <c r="S128" s="198"/>
      <c r="T128" s="200">
        <f>SUM(T129:T157)</f>
        <v>4.7179760000000002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89</v>
      </c>
      <c r="AT128" s="202" t="s">
        <v>80</v>
      </c>
      <c r="AU128" s="202" t="s">
        <v>89</v>
      </c>
      <c r="AY128" s="201" t="s">
        <v>144</v>
      </c>
      <c r="BK128" s="203">
        <f>SUM(BK129:BK157)</f>
        <v>0</v>
      </c>
    </row>
    <row r="129" s="2" customFormat="1" ht="24.15" customHeight="1">
      <c r="A129" s="40"/>
      <c r="B129" s="41"/>
      <c r="C129" s="206" t="s">
        <v>204</v>
      </c>
      <c r="D129" s="206" t="s">
        <v>147</v>
      </c>
      <c r="E129" s="207" t="s">
        <v>205</v>
      </c>
      <c r="F129" s="208" t="s">
        <v>206</v>
      </c>
      <c r="G129" s="209" t="s">
        <v>150</v>
      </c>
      <c r="H129" s="210">
        <v>20</v>
      </c>
      <c r="I129" s="211"/>
      <c r="J129" s="212">
        <f>ROUND(I129*H129,2)</f>
        <v>0</v>
      </c>
      <c r="K129" s="208" t="s">
        <v>151</v>
      </c>
      <c r="L129" s="46"/>
      <c r="M129" s="213" t="s">
        <v>32</v>
      </c>
      <c r="N129" s="214" t="s">
        <v>52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152</v>
      </c>
      <c r="AT129" s="217" t="s">
        <v>147</v>
      </c>
      <c r="AU129" s="217" t="s">
        <v>91</v>
      </c>
      <c r="AY129" s="18" t="s">
        <v>144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89</v>
      </c>
      <c r="BK129" s="218">
        <f>ROUND(I129*H129,2)</f>
        <v>0</v>
      </c>
      <c r="BL129" s="18" t="s">
        <v>152</v>
      </c>
      <c r="BM129" s="217" t="s">
        <v>207</v>
      </c>
    </row>
    <row r="130" s="2" customFormat="1">
      <c r="A130" s="40"/>
      <c r="B130" s="41"/>
      <c r="C130" s="42"/>
      <c r="D130" s="219" t="s">
        <v>154</v>
      </c>
      <c r="E130" s="42"/>
      <c r="F130" s="220" t="s">
        <v>208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8" t="s">
        <v>154</v>
      </c>
      <c r="AU130" s="18" t="s">
        <v>91</v>
      </c>
    </row>
    <row r="131" s="2" customFormat="1" ht="16.5" customHeight="1">
      <c r="A131" s="40"/>
      <c r="B131" s="41"/>
      <c r="C131" s="206" t="s">
        <v>200</v>
      </c>
      <c r="D131" s="206" t="s">
        <v>147</v>
      </c>
      <c r="E131" s="207" t="s">
        <v>209</v>
      </c>
      <c r="F131" s="208" t="s">
        <v>210</v>
      </c>
      <c r="G131" s="209" t="s">
        <v>150</v>
      </c>
      <c r="H131" s="210">
        <v>3.4380000000000002</v>
      </c>
      <c r="I131" s="211"/>
      <c r="J131" s="212">
        <f>ROUND(I131*H131,2)</f>
        <v>0</v>
      </c>
      <c r="K131" s="208" t="s">
        <v>151</v>
      </c>
      <c r="L131" s="46"/>
      <c r="M131" s="213" t="s">
        <v>32</v>
      </c>
      <c r="N131" s="214" t="s">
        <v>52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0.308</v>
      </c>
      <c r="T131" s="216">
        <f>S131*H131</f>
        <v>1.0589040000000001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152</v>
      </c>
      <c r="AT131" s="217" t="s">
        <v>147</v>
      </c>
      <c r="AU131" s="217" t="s">
        <v>91</v>
      </c>
      <c r="AY131" s="18" t="s">
        <v>144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89</v>
      </c>
      <c r="BK131" s="218">
        <f>ROUND(I131*H131,2)</f>
        <v>0</v>
      </c>
      <c r="BL131" s="18" t="s">
        <v>152</v>
      </c>
      <c r="BM131" s="217" t="s">
        <v>211</v>
      </c>
    </row>
    <row r="132" s="2" customFormat="1">
      <c r="A132" s="40"/>
      <c r="B132" s="41"/>
      <c r="C132" s="42"/>
      <c r="D132" s="219" t="s">
        <v>154</v>
      </c>
      <c r="E132" s="42"/>
      <c r="F132" s="220" t="s">
        <v>212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8" t="s">
        <v>154</v>
      </c>
      <c r="AU132" s="18" t="s">
        <v>91</v>
      </c>
    </row>
    <row r="133" s="13" customFormat="1">
      <c r="A133" s="13"/>
      <c r="B133" s="224"/>
      <c r="C133" s="225"/>
      <c r="D133" s="226" t="s">
        <v>156</v>
      </c>
      <c r="E133" s="227" t="s">
        <v>32</v>
      </c>
      <c r="F133" s="228" t="s">
        <v>213</v>
      </c>
      <c r="G133" s="225"/>
      <c r="H133" s="229">
        <v>1.038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156</v>
      </c>
      <c r="AU133" s="235" t="s">
        <v>91</v>
      </c>
      <c r="AV133" s="13" t="s">
        <v>91</v>
      </c>
      <c r="AW133" s="13" t="s">
        <v>40</v>
      </c>
      <c r="AX133" s="13" t="s">
        <v>81</v>
      </c>
      <c r="AY133" s="235" t="s">
        <v>144</v>
      </c>
    </row>
    <row r="134" s="13" customFormat="1">
      <c r="A134" s="13"/>
      <c r="B134" s="224"/>
      <c r="C134" s="225"/>
      <c r="D134" s="226" t="s">
        <v>156</v>
      </c>
      <c r="E134" s="227" t="s">
        <v>32</v>
      </c>
      <c r="F134" s="228" t="s">
        <v>214</v>
      </c>
      <c r="G134" s="225"/>
      <c r="H134" s="229">
        <v>2.3999999999999999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156</v>
      </c>
      <c r="AU134" s="235" t="s">
        <v>91</v>
      </c>
      <c r="AV134" s="13" t="s">
        <v>91</v>
      </c>
      <c r="AW134" s="13" t="s">
        <v>40</v>
      </c>
      <c r="AX134" s="13" t="s">
        <v>81</v>
      </c>
      <c r="AY134" s="235" t="s">
        <v>144</v>
      </c>
    </row>
    <row r="135" s="14" customFormat="1">
      <c r="A135" s="14"/>
      <c r="B135" s="236"/>
      <c r="C135" s="237"/>
      <c r="D135" s="226" t="s">
        <v>156</v>
      </c>
      <c r="E135" s="238" t="s">
        <v>32</v>
      </c>
      <c r="F135" s="239" t="s">
        <v>170</v>
      </c>
      <c r="G135" s="237"/>
      <c r="H135" s="240">
        <v>3.4380000000000002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156</v>
      </c>
      <c r="AU135" s="246" t="s">
        <v>91</v>
      </c>
      <c r="AV135" s="14" t="s">
        <v>152</v>
      </c>
      <c r="AW135" s="14" t="s">
        <v>40</v>
      </c>
      <c r="AX135" s="14" t="s">
        <v>89</v>
      </c>
      <c r="AY135" s="246" t="s">
        <v>144</v>
      </c>
    </row>
    <row r="136" s="2" customFormat="1" ht="16.5" customHeight="1">
      <c r="A136" s="40"/>
      <c r="B136" s="41"/>
      <c r="C136" s="206" t="s">
        <v>202</v>
      </c>
      <c r="D136" s="206" t="s">
        <v>147</v>
      </c>
      <c r="E136" s="207" t="s">
        <v>215</v>
      </c>
      <c r="F136" s="208" t="s">
        <v>216</v>
      </c>
      <c r="G136" s="209" t="s">
        <v>187</v>
      </c>
      <c r="H136" s="210">
        <v>1.28</v>
      </c>
      <c r="I136" s="211"/>
      <c r="J136" s="212">
        <f>ROUND(I136*H136,2)</f>
        <v>0</v>
      </c>
      <c r="K136" s="208" t="s">
        <v>151</v>
      </c>
      <c r="L136" s="46"/>
      <c r="M136" s="213" t="s">
        <v>32</v>
      </c>
      <c r="N136" s="214" t="s">
        <v>52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2.2000000000000002</v>
      </c>
      <c r="T136" s="216">
        <f>S136*H136</f>
        <v>2.8160000000000003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152</v>
      </c>
      <c r="AT136" s="217" t="s">
        <v>147</v>
      </c>
      <c r="AU136" s="217" t="s">
        <v>91</v>
      </c>
      <c r="AY136" s="18" t="s">
        <v>144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89</v>
      </c>
      <c r="BK136" s="218">
        <f>ROUND(I136*H136,2)</f>
        <v>0</v>
      </c>
      <c r="BL136" s="18" t="s">
        <v>152</v>
      </c>
      <c r="BM136" s="217" t="s">
        <v>217</v>
      </c>
    </row>
    <row r="137" s="2" customFormat="1">
      <c r="A137" s="40"/>
      <c r="B137" s="41"/>
      <c r="C137" s="42"/>
      <c r="D137" s="219" t="s">
        <v>154</v>
      </c>
      <c r="E137" s="42"/>
      <c r="F137" s="220" t="s">
        <v>218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8" t="s">
        <v>154</v>
      </c>
      <c r="AU137" s="18" t="s">
        <v>91</v>
      </c>
    </row>
    <row r="138" s="13" customFormat="1">
      <c r="A138" s="13"/>
      <c r="B138" s="224"/>
      <c r="C138" s="225"/>
      <c r="D138" s="226" t="s">
        <v>156</v>
      </c>
      <c r="E138" s="227" t="s">
        <v>32</v>
      </c>
      <c r="F138" s="228" t="s">
        <v>219</v>
      </c>
      <c r="G138" s="225"/>
      <c r="H138" s="229">
        <v>1.28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156</v>
      </c>
      <c r="AU138" s="235" t="s">
        <v>91</v>
      </c>
      <c r="AV138" s="13" t="s">
        <v>91</v>
      </c>
      <c r="AW138" s="13" t="s">
        <v>40</v>
      </c>
      <c r="AX138" s="13" t="s">
        <v>89</v>
      </c>
      <c r="AY138" s="235" t="s">
        <v>144</v>
      </c>
    </row>
    <row r="139" s="2" customFormat="1" ht="24.15" customHeight="1">
      <c r="A139" s="40"/>
      <c r="B139" s="41"/>
      <c r="C139" s="206" t="s">
        <v>220</v>
      </c>
      <c r="D139" s="206" t="s">
        <v>147</v>
      </c>
      <c r="E139" s="207" t="s">
        <v>221</v>
      </c>
      <c r="F139" s="208" t="s">
        <v>222</v>
      </c>
      <c r="G139" s="209" t="s">
        <v>150</v>
      </c>
      <c r="H139" s="210">
        <v>3.012</v>
      </c>
      <c r="I139" s="211"/>
      <c r="J139" s="212">
        <f>ROUND(I139*H139,2)</f>
        <v>0</v>
      </c>
      <c r="K139" s="208" t="s">
        <v>151</v>
      </c>
      <c r="L139" s="46"/>
      <c r="M139" s="213" t="s">
        <v>32</v>
      </c>
      <c r="N139" s="214" t="s">
        <v>52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0.031</v>
      </c>
      <c r="T139" s="216">
        <f>S139*H139</f>
        <v>0.093371999999999997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152</v>
      </c>
      <c r="AT139" s="217" t="s">
        <v>147</v>
      </c>
      <c r="AU139" s="217" t="s">
        <v>91</v>
      </c>
      <c r="AY139" s="18" t="s">
        <v>144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89</v>
      </c>
      <c r="BK139" s="218">
        <f>ROUND(I139*H139,2)</f>
        <v>0</v>
      </c>
      <c r="BL139" s="18" t="s">
        <v>152</v>
      </c>
      <c r="BM139" s="217" t="s">
        <v>223</v>
      </c>
    </row>
    <row r="140" s="2" customFormat="1">
      <c r="A140" s="40"/>
      <c r="B140" s="41"/>
      <c r="C140" s="42"/>
      <c r="D140" s="219" t="s">
        <v>154</v>
      </c>
      <c r="E140" s="42"/>
      <c r="F140" s="220" t="s">
        <v>224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8" t="s">
        <v>154</v>
      </c>
      <c r="AU140" s="18" t="s">
        <v>91</v>
      </c>
    </row>
    <row r="141" s="13" customFormat="1">
      <c r="A141" s="13"/>
      <c r="B141" s="224"/>
      <c r="C141" s="225"/>
      <c r="D141" s="226" t="s">
        <v>156</v>
      </c>
      <c r="E141" s="227" t="s">
        <v>32</v>
      </c>
      <c r="F141" s="228" t="s">
        <v>225</v>
      </c>
      <c r="G141" s="225"/>
      <c r="H141" s="229">
        <v>0.54000000000000004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156</v>
      </c>
      <c r="AU141" s="235" t="s">
        <v>91</v>
      </c>
      <c r="AV141" s="13" t="s">
        <v>91</v>
      </c>
      <c r="AW141" s="13" t="s">
        <v>40</v>
      </c>
      <c r="AX141" s="13" t="s">
        <v>81</v>
      </c>
      <c r="AY141" s="235" t="s">
        <v>144</v>
      </c>
    </row>
    <row r="142" s="13" customFormat="1">
      <c r="A142" s="13"/>
      <c r="B142" s="224"/>
      <c r="C142" s="225"/>
      <c r="D142" s="226" t="s">
        <v>156</v>
      </c>
      <c r="E142" s="227" t="s">
        <v>32</v>
      </c>
      <c r="F142" s="228" t="s">
        <v>226</v>
      </c>
      <c r="G142" s="225"/>
      <c r="H142" s="229">
        <v>1.0800000000000001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156</v>
      </c>
      <c r="AU142" s="235" t="s">
        <v>91</v>
      </c>
      <c r="AV142" s="13" t="s">
        <v>91</v>
      </c>
      <c r="AW142" s="13" t="s">
        <v>40</v>
      </c>
      <c r="AX142" s="13" t="s">
        <v>81</v>
      </c>
      <c r="AY142" s="235" t="s">
        <v>144</v>
      </c>
    </row>
    <row r="143" s="13" customFormat="1">
      <c r="A143" s="13"/>
      <c r="B143" s="224"/>
      <c r="C143" s="225"/>
      <c r="D143" s="226" t="s">
        <v>156</v>
      </c>
      <c r="E143" s="227" t="s">
        <v>32</v>
      </c>
      <c r="F143" s="228" t="s">
        <v>227</v>
      </c>
      <c r="G143" s="225"/>
      <c r="H143" s="229">
        <v>1.3919999999999999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156</v>
      </c>
      <c r="AU143" s="235" t="s">
        <v>91</v>
      </c>
      <c r="AV143" s="13" t="s">
        <v>91</v>
      </c>
      <c r="AW143" s="13" t="s">
        <v>40</v>
      </c>
      <c r="AX143" s="13" t="s">
        <v>81</v>
      </c>
      <c r="AY143" s="235" t="s">
        <v>144</v>
      </c>
    </row>
    <row r="144" s="14" customFormat="1">
      <c r="A144" s="14"/>
      <c r="B144" s="236"/>
      <c r="C144" s="237"/>
      <c r="D144" s="226" t="s">
        <v>156</v>
      </c>
      <c r="E144" s="238" t="s">
        <v>32</v>
      </c>
      <c r="F144" s="239" t="s">
        <v>170</v>
      </c>
      <c r="G144" s="237"/>
      <c r="H144" s="240">
        <v>3.012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156</v>
      </c>
      <c r="AU144" s="246" t="s">
        <v>91</v>
      </c>
      <c r="AV144" s="14" t="s">
        <v>152</v>
      </c>
      <c r="AW144" s="14" t="s">
        <v>40</v>
      </c>
      <c r="AX144" s="14" t="s">
        <v>89</v>
      </c>
      <c r="AY144" s="246" t="s">
        <v>144</v>
      </c>
    </row>
    <row r="145" s="2" customFormat="1" ht="24.15" customHeight="1">
      <c r="A145" s="40"/>
      <c r="B145" s="41"/>
      <c r="C145" s="206" t="s">
        <v>228</v>
      </c>
      <c r="D145" s="206" t="s">
        <v>147</v>
      </c>
      <c r="E145" s="207" t="s">
        <v>229</v>
      </c>
      <c r="F145" s="208" t="s">
        <v>230</v>
      </c>
      <c r="G145" s="209" t="s">
        <v>150</v>
      </c>
      <c r="H145" s="210">
        <v>1.6799999999999999</v>
      </c>
      <c r="I145" s="211"/>
      <c r="J145" s="212">
        <f>ROUND(I145*H145,2)</f>
        <v>0</v>
      </c>
      <c r="K145" s="208" t="s">
        <v>151</v>
      </c>
      <c r="L145" s="46"/>
      <c r="M145" s="213" t="s">
        <v>32</v>
      </c>
      <c r="N145" s="214" t="s">
        <v>52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0.075999999999999998</v>
      </c>
      <c r="T145" s="216">
        <f>S145*H145</f>
        <v>0.12767999999999999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152</v>
      </c>
      <c r="AT145" s="217" t="s">
        <v>147</v>
      </c>
      <c r="AU145" s="217" t="s">
        <v>91</v>
      </c>
      <c r="AY145" s="18" t="s">
        <v>144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8" t="s">
        <v>89</v>
      </c>
      <c r="BK145" s="218">
        <f>ROUND(I145*H145,2)</f>
        <v>0</v>
      </c>
      <c r="BL145" s="18" t="s">
        <v>152</v>
      </c>
      <c r="BM145" s="217" t="s">
        <v>231</v>
      </c>
    </row>
    <row r="146" s="2" customFormat="1">
      <c r="A146" s="40"/>
      <c r="B146" s="41"/>
      <c r="C146" s="42"/>
      <c r="D146" s="219" t="s">
        <v>154</v>
      </c>
      <c r="E146" s="42"/>
      <c r="F146" s="220" t="s">
        <v>232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8" t="s">
        <v>154</v>
      </c>
      <c r="AU146" s="18" t="s">
        <v>91</v>
      </c>
    </row>
    <row r="147" s="13" customFormat="1">
      <c r="A147" s="13"/>
      <c r="B147" s="224"/>
      <c r="C147" s="225"/>
      <c r="D147" s="226" t="s">
        <v>156</v>
      </c>
      <c r="E147" s="227" t="s">
        <v>32</v>
      </c>
      <c r="F147" s="228" t="s">
        <v>233</v>
      </c>
      <c r="G147" s="225"/>
      <c r="H147" s="229">
        <v>1.6799999999999999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156</v>
      </c>
      <c r="AU147" s="235" t="s">
        <v>91</v>
      </c>
      <c r="AV147" s="13" t="s">
        <v>91</v>
      </c>
      <c r="AW147" s="13" t="s">
        <v>40</v>
      </c>
      <c r="AX147" s="13" t="s">
        <v>89</v>
      </c>
      <c r="AY147" s="235" t="s">
        <v>144</v>
      </c>
    </row>
    <row r="148" s="2" customFormat="1" ht="24.15" customHeight="1">
      <c r="A148" s="40"/>
      <c r="B148" s="41"/>
      <c r="C148" s="206" t="s">
        <v>8</v>
      </c>
      <c r="D148" s="206" t="s">
        <v>147</v>
      </c>
      <c r="E148" s="207" t="s">
        <v>234</v>
      </c>
      <c r="F148" s="208" t="s">
        <v>235</v>
      </c>
      <c r="G148" s="209" t="s">
        <v>150</v>
      </c>
      <c r="H148" s="210">
        <v>19.079999999999998</v>
      </c>
      <c r="I148" s="211"/>
      <c r="J148" s="212">
        <f>ROUND(I148*H148,2)</f>
        <v>0</v>
      </c>
      <c r="K148" s="208" t="s">
        <v>151</v>
      </c>
      <c r="L148" s="46"/>
      <c r="M148" s="213" t="s">
        <v>32</v>
      </c>
      <c r="N148" s="214" t="s">
        <v>52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0.025000000000000001</v>
      </c>
      <c r="T148" s="216">
        <f>S148*H148</f>
        <v>0.47699999999999998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152</v>
      </c>
      <c r="AT148" s="217" t="s">
        <v>147</v>
      </c>
      <c r="AU148" s="217" t="s">
        <v>91</v>
      </c>
      <c r="AY148" s="18" t="s">
        <v>144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89</v>
      </c>
      <c r="BK148" s="218">
        <f>ROUND(I148*H148,2)</f>
        <v>0</v>
      </c>
      <c r="BL148" s="18" t="s">
        <v>152</v>
      </c>
      <c r="BM148" s="217" t="s">
        <v>236</v>
      </c>
    </row>
    <row r="149" s="2" customFormat="1">
      <c r="A149" s="40"/>
      <c r="B149" s="41"/>
      <c r="C149" s="42"/>
      <c r="D149" s="219" t="s">
        <v>154</v>
      </c>
      <c r="E149" s="42"/>
      <c r="F149" s="220" t="s">
        <v>237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8" t="s">
        <v>154</v>
      </c>
      <c r="AU149" s="18" t="s">
        <v>91</v>
      </c>
    </row>
    <row r="150" s="13" customFormat="1">
      <c r="A150" s="13"/>
      <c r="B150" s="224"/>
      <c r="C150" s="225"/>
      <c r="D150" s="226" t="s">
        <v>156</v>
      </c>
      <c r="E150" s="227" t="s">
        <v>32</v>
      </c>
      <c r="F150" s="228" t="s">
        <v>238</v>
      </c>
      <c r="G150" s="225"/>
      <c r="H150" s="229">
        <v>19.079999999999998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156</v>
      </c>
      <c r="AU150" s="235" t="s">
        <v>91</v>
      </c>
      <c r="AV150" s="13" t="s">
        <v>91</v>
      </c>
      <c r="AW150" s="13" t="s">
        <v>40</v>
      </c>
      <c r="AX150" s="13" t="s">
        <v>89</v>
      </c>
      <c r="AY150" s="235" t="s">
        <v>144</v>
      </c>
    </row>
    <row r="151" s="2" customFormat="1" ht="24.15" customHeight="1">
      <c r="A151" s="40"/>
      <c r="B151" s="41"/>
      <c r="C151" s="206" t="s">
        <v>239</v>
      </c>
      <c r="D151" s="206" t="s">
        <v>147</v>
      </c>
      <c r="E151" s="207" t="s">
        <v>240</v>
      </c>
      <c r="F151" s="208" t="s">
        <v>241</v>
      </c>
      <c r="G151" s="209" t="s">
        <v>150</v>
      </c>
      <c r="H151" s="210">
        <v>0.79200000000000004</v>
      </c>
      <c r="I151" s="211"/>
      <c r="J151" s="212">
        <f>ROUND(I151*H151,2)</f>
        <v>0</v>
      </c>
      <c r="K151" s="208" t="s">
        <v>151</v>
      </c>
      <c r="L151" s="46"/>
      <c r="M151" s="213" t="s">
        <v>32</v>
      </c>
      <c r="N151" s="214" t="s">
        <v>52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0.16500000000000001</v>
      </c>
      <c r="T151" s="216">
        <f>S151*H151</f>
        <v>0.13068000000000002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152</v>
      </c>
      <c r="AT151" s="217" t="s">
        <v>147</v>
      </c>
      <c r="AU151" s="217" t="s">
        <v>91</v>
      </c>
      <c r="AY151" s="18" t="s">
        <v>144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89</v>
      </c>
      <c r="BK151" s="218">
        <f>ROUND(I151*H151,2)</f>
        <v>0</v>
      </c>
      <c r="BL151" s="18" t="s">
        <v>152</v>
      </c>
      <c r="BM151" s="217" t="s">
        <v>242</v>
      </c>
    </row>
    <row r="152" s="2" customFormat="1">
      <c r="A152" s="40"/>
      <c r="B152" s="41"/>
      <c r="C152" s="42"/>
      <c r="D152" s="219" t="s">
        <v>154</v>
      </c>
      <c r="E152" s="42"/>
      <c r="F152" s="220" t="s">
        <v>243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8" t="s">
        <v>154</v>
      </c>
      <c r="AU152" s="18" t="s">
        <v>91</v>
      </c>
    </row>
    <row r="153" s="13" customFormat="1">
      <c r="A153" s="13"/>
      <c r="B153" s="224"/>
      <c r="C153" s="225"/>
      <c r="D153" s="226" t="s">
        <v>156</v>
      </c>
      <c r="E153" s="227" t="s">
        <v>32</v>
      </c>
      <c r="F153" s="228" t="s">
        <v>244</v>
      </c>
      <c r="G153" s="225"/>
      <c r="H153" s="229">
        <v>0.79200000000000004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156</v>
      </c>
      <c r="AU153" s="235" t="s">
        <v>91</v>
      </c>
      <c r="AV153" s="13" t="s">
        <v>91</v>
      </c>
      <c r="AW153" s="13" t="s">
        <v>40</v>
      </c>
      <c r="AX153" s="13" t="s">
        <v>89</v>
      </c>
      <c r="AY153" s="235" t="s">
        <v>144</v>
      </c>
    </row>
    <row r="154" s="2" customFormat="1" ht="24.15" customHeight="1">
      <c r="A154" s="40"/>
      <c r="B154" s="41"/>
      <c r="C154" s="206" t="s">
        <v>245</v>
      </c>
      <c r="D154" s="206" t="s">
        <v>147</v>
      </c>
      <c r="E154" s="207" t="s">
        <v>246</v>
      </c>
      <c r="F154" s="208" t="s">
        <v>247</v>
      </c>
      <c r="G154" s="209" t="s">
        <v>160</v>
      </c>
      <c r="H154" s="210">
        <v>2.2999999999999998</v>
      </c>
      <c r="I154" s="211"/>
      <c r="J154" s="212">
        <f>ROUND(I154*H154,2)</f>
        <v>0</v>
      </c>
      <c r="K154" s="208" t="s">
        <v>151</v>
      </c>
      <c r="L154" s="46"/>
      <c r="M154" s="213" t="s">
        <v>32</v>
      </c>
      <c r="N154" s="214" t="s">
        <v>52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0.0030000000000000001</v>
      </c>
      <c r="T154" s="216">
        <f>S154*H154</f>
        <v>0.0068999999999999999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152</v>
      </c>
      <c r="AT154" s="217" t="s">
        <v>147</v>
      </c>
      <c r="AU154" s="217" t="s">
        <v>91</v>
      </c>
      <c r="AY154" s="18" t="s">
        <v>144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8" t="s">
        <v>89</v>
      </c>
      <c r="BK154" s="218">
        <f>ROUND(I154*H154,2)</f>
        <v>0</v>
      </c>
      <c r="BL154" s="18" t="s">
        <v>152</v>
      </c>
      <c r="BM154" s="217" t="s">
        <v>248</v>
      </c>
    </row>
    <row r="155" s="2" customFormat="1">
      <c r="A155" s="40"/>
      <c r="B155" s="41"/>
      <c r="C155" s="42"/>
      <c r="D155" s="219" t="s">
        <v>154</v>
      </c>
      <c r="E155" s="42"/>
      <c r="F155" s="220" t="s">
        <v>249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8" t="s">
        <v>154</v>
      </c>
      <c r="AU155" s="18" t="s">
        <v>91</v>
      </c>
    </row>
    <row r="156" s="2" customFormat="1" ht="24.15" customHeight="1">
      <c r="A156" s="40"/>
      <c r="B156" s="41"/>
      <c r="C156" s="206" t="s">
        <v>250</v>
      </c>
      <c r="D156" s="206" t="s">
        <v>147</v>
      </c>
      <c r="E156" s="207" t="s">
        <v>251</v>
      </c>
      <c r="F156" s="208" t="s">
        <v>252</v>
      </c>
      <c r="G156" s="209" t="s">
        <v>160</v>
      </c>
      <c r="H156" s="210">
        <v>1.2</v>
      </c>
      <c r="I156" s="211"/>
      <c r="J156" s="212">
        <f>ROUND(I156*H156,2)</f>
        <v>0</v>
      </c>
      <c r="K156" s="208" t="s">
        <v>151</v>
      </c>
      <c r="L156" s="46"/>
      <c r="M156" s="213" t="s">
        <v>32</v>
      </c>
      <c r="N156" s="214" t="s">
        <v>52</v>
      </c>
      <c r="O156" s="86"/>
      <c r="P156" s="215">
        <f>O156*H156</f>
        <v>0</v>
      </c>
      <c r="Q156" s="215">
        <v>0.0010499999999999999</v>
      </c>
      <c r="R156" s="215">
        <f>Q156*H156</f>
        <v>0.0012599999999999998</v>
      </c>
      <c r="S156" s="215">
        <v>0.0061999999999999998</v>
      </c>
      <c r="T156" s="216">
        <f>S156*H156</f>
        <v>0.0074399999999999996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152</v>
      </c>
      <c r="AT156" s="217" t="s">
        <v>147</v>
      </c>
      <c r="AU156" s="217" t="s">
        <v>91</v>
      </c>
      <c r="AY156" s="18" t="s">
        <v>144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8" t="s">
        <v>89</v>
      </c>
      <c r="BK156" s="218">
        <f>ROUND(I156*H156,2)</f>
        <v>0</v>
      </c>
      <c r="BL156" s="18" t="s">
        <v>152</v>
      </c>
      <c r="BM156" s="217" t="s">
        <v>253</v>
      </c>
    </row>
    <row r="157" s="2" customFormat="1">
      <c r="A157" s="40"/>
      <c r="B157" s="41"/>
      <c r="C157" s="42"/>
      <c r="D157" s="219" t="s">
        <v>154</v>
      </c>
      <c r="E157" s="42"/>
      <c r="F157" s="220" t="s">
        <v>254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8" t="s">
        <v>154</v>
      </c>
      <c r="AU157" s="18" t="s">
        <v>91</v>
      </c>
    </row>
    <row r="158" s="12" customFormat="1" ht="22.8" customHeight="1">
      <c r="A158" s="12"/>
      <c r="B158" s="190"/>
      <c r="C158" s="191"/>
      <c r="D158" s="192" t="s">
        <v>80</v>
      </c>
      <c r="E158" s="204" t="s">
        <v>255</v>
      </c>
      <c r="F158" s="204" t="s">
        <v>256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f>SUM(P159:P170)</f>
        <v>0</v>
      </c>
      <c r="Q158" s="198"/>
      <c r="R158" s="199">
        <f>SUM(R159:R170)</f>
        <v>0</v>
      </c>
      <c r="S158" s="198"/>
      <c r="T158" s="200">
        <f>SUM(T159:T170)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89</v>
      </c>
      <c r="AT158" s="202" t="s">
        <v>80</v>
      </c>
      <c r="AU158" s="202" t="s">
        <v>89</v>
      </c>
      <c r="AY158" s="201" t="s">
        <v>144</v>
      </c>
      <c r="BK158" s="203">
        <f>SUM(BK159:BK170)</f>
        <v>0</v>
      </c>
    </row>
    <row r="159" s="2" customFormat="1" ht="24.15" customHeight="1">
      <c r="A159" s="40"/>
      <c r="B159" s="41"/>
      <c r="C159" s="206" t="s">
        <v>257</v>
      </c>
      <c r="D159" s="206" t="s">
        <v>147</v>
      </c>
      <c r="E159" s="207" t="s">
        <v>258</v>
      </c>
      <c r="F159" s="208" t="s">
        <v>259</v>
      </c>
      <c r="G159" s="209" t="s">
        <v>260</v>
      </c>
      <c r="H159" s="210">
        <v>7.0179999999999998</v>
      </c>
      <c r="I159" s="211"/>
      <c r="J159" s="212">
        <f>ROUND(I159*H159,2)</f>
        <v>0</v>
      </c>
      <c r="K159" s="208" t="s">
        <v>151</v>
      </c>
      <c r="L159" s="46"/>
      <c r="M159" s="213" t="s">
        <v>32</v>
      </c>
      <c r="N159" s="214" t="s">
        <v>52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152</v>
      </c>
      <c r="AT159" s="217" t="s">
        <v>147</v>
      </c>
      <c r="AU159" s="217" t="s">
        <v>91</v>
      </c>
      <c r="AY159" s="18" t="s">
        <v>144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8" t="s">
        <v>89</v>
      </c>
      <c r="BK159" s="218">
        <f>ROUND(I159*H159,2)</f>
        <v>0</v>
      </c>
      <c r="BL159" s="18" t="s">
        <v>152</v>
      </c>
      <c r="BM159" s="217" t="s">
        <v>261</v>
      </c>
    </row>
    <row r="160" s="2" customFormat="1">
      <c r="A160" s="40"/>
      <c r="B160" s="41"/>
      <c r="C160" s="42"/>
      <c r="D160" s="219" t="s">
        <v>154</v>
      </c>
      <c r="E160" s="42"/>
      <c r="F160" s="220" t="s">
        <v>262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8" t="s">
        <v>154</v>
      </c>
      <c r="AU160" s="18" t="s">
        <v>91</v>
      </c>
    </row>
    <row r="161" s="2" customFormat="1" ht="21.75" customHeight="1">
      <c r="A161" s="40"/>
      <c r="B161" s="41"/>
      <c r="C161" s="206" t="s">
        <v>263</v>
      </c>
      <c r="D161" s="206" t="s">
        <v>147</v>
      </c>
      <c r="E161" s="207" t="s">
        <v>264</v>
      </c>
      <c r="F161" s="208" t="s">
        <v>265</v>
      </c>
      <c r="G161" s="209" t="s">
        <v>260</v>
      </c>
      <c r="H161" s="210">
        <v>7.0179999999999998</v>
      </c>
      <c r="I161" s="211"/>
      <c r="J161" s="212">
        <f>ROUND(I161*H161,2)</f>
        <v>0</v>
      </c>
      <c r="K161" s="208" t="s">
        <v>151</v>
      </c>
      <c r="L161" s="46"/>
      <c r="M161" s="213" t="s">
        <v>32</v>
      </c>
      <c r="N161" s="214" t="s">
        <v>52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152</v>
      </c>
      <c r="AT161" s="217" t="s">
        <v>147</v>
      </c>
      <c r="AU161" s="217" t="s">
        <v>91</v>
      </c>
      <c r="AY161" s="18" t="s">
        <v>144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8" t="s">
        <v>89</v>
      </c>
      <c r="BK161" s="218">
        <f>ROUND(I161*H161,2)</f>
        <v>0</v>
      </c>
      <c r="BL161" s="18" t="s">
        <v>152</v>
      </c>
      <c r="BM161" s="217" t="s">
        <v>266</v>
      </c>
    </row>
    <row r="162" s="2" customFormat="1">
      <c r="A162" s="40"/>
      <c r="B162" s="41"/>
      <c r="C162" s="42"/>
      <c r="D162" s="219" t="s">
        <v>154</v>
      </c>
      <c r="E162" s="42"/>
      <c r="F162" s="220" t="s">
        <v>267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8" t="s">
        <v>154</v>
      </c>
      <c r="AU162" s="18" t="s">
        <v>91</v>
      </c>
    </row>
    <row r="163" s="2" customFormat="1" ht="24.15" customHeight="1">
      <c r="A163" s="40"/>
      <c r="B163" s="41"/>
      <c r="C163" s="206" t="s">
        <v>268</v>
      </c>
      <c r="D163" s="206" t="s">
        <v>147</v>
      </c>
      <c r="E163" s="207" t="s">
        <v>269</v>
      </c>
      <c r="F163" s="208" t="s">
        <v>270</v>
      </c>
      <c r="G163" s="209" t="s">
        <v>260</v>
      </c>
      <c r="H163" s="210">
        <v>46.488</v>
      </c>
      <c r="I163" s="211"/>
      <c r="J163" s="212">
        <f>ROUND(I163*H163,2)</f>
        <v>0</v>
      </c>
      <c r="K163" s="208" t="s">
        <v>151</v>
      </c>
      <c r="L163" s="46"/>
      <c r="M163" s="213" t="s">
        <v>32</v>
      </c>
      <c r="N163" s="214" t="s">
        <v>52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152</v>
      </c>
      <c r="AT163" s="217" t="s">
        <v>147</v>
      </c>
      <c r="AU163" s="217" t="s">
        <v>91</v>
      </c>
      <c r="AY163" s="18" t="s">
        <v>144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8" t="s">
        <v>89</v>
      </c>
      <c r="BK163" s="218">
        <f>ROUND(I163*H163,2)</f>
        <v>0</v>
      </c>
      <c r="BL163" s="18" t="s">
        <v>152</v>
      </c>
      <c r="BM163" s="217" t="s">
        <v>271</v>
      </c>
    </row>
    <row r="164" s="2" customFormat="1">
      <c r="A164" s="40"/>
      <c r="B164" s="41"/>
      <c r="C164" s="42"/>
      <c r="D164" s="219" t="s">
        <v>154</v>
      </c>
      <c r="E164" s="42"/>
      <c r="F164" s="220" t="s">
        <v>272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8" t="s">
        <v>154</v>
      </c>
      <c r="AU164" s="18" t="s">
        <v>91</v>
      </c>
    </row>
    <row r="165" s="13" customFormat="1">
      <c r="A165" s="13"/>
      <c r="B165" s="224"/>
      <c r="C165" s="225"/>
      <c r="D165" s="226" t="s">
        <v>156</v>
      </c>
      <c r="E165" s="227" t="s">
        <v>32</v>
      </c>
      <c r="F165" s="228" t="s">
        <v>273</v>
      </c>
      <c r="G165" s="225"/>
      <c r="H165" s="229">
        <v>46.488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156</v>
      </c>
      <c r="AU165" s="235" t="s">
        <v>91</v>
      </c>
      <c r="AV165" s="13" t="s">
        <v>91</v>
      </c>
      <c r="AW165" s="13" t="s">
        <v>40</v>
      </c>
      <c r="AX165" s="13" t="s">
        <v>89</v>
      </c>
      <c r="AY165" s="235" t="s">
        <v>144</v>
      </c>
    </row>
    <row r="166" s="2" customFormat="1" ht="24.15" customHeight="1">
      <c r="A166" s="40"/>
      <c r="B166" s="41"/>
      <c r="C166" s="206" t="s">
        <v>274</v>
      </c>
      <c r="D166" s="206" t="s">
        <v>147</v>
      </c>
      <c r="E166" s="207" t="s">
        <v>275</v>
      </c>
      <c r="F166" s="208" t="s">
        <v>276</v>
      </c>
      <c r="G166" s="209" t="s">
        <v>260</v>
      </c>
      <c r="H166" s="210">
        <v>0.5</v>
      </c>
      <c r="I166" s="211"/>
      <c r="J166" s="212">
        <f>ROUND(I166*H166,2)</f>
        <v>0</v>
      </c>
      <c r="K166" s="208" t="s">
        <v>151</v>
      </c>
      <c r="L166" s="46"/>
      <c r="M166" s="213" t="s">
        <v>32</v>
      </c>
      <c r="N166" s="214" t="s">
        <v>52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152</v>
      </c>
      <c r="AT166" s="217" t="s">
        <v>147</v>
      </c>
      <c r="AU166" s="217" t="s">
        <v>91</v>
      </c>
      <c r="AY166" s="18" t="s">
        <v>144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8" t="s">
        <v>89</v>
      </c>
      <c r="BK166" s="218">
        <f>ROUND(I166*H166,2)</f>
        <v>0</v>
      </c>
      <c r="BL166" s="18" t="s">
        <v>152</v>
      </c>
      <c r="BM166" s="217" t="s">
        <v>277</v>
      </c>
    </row>
    <row r="167" s="2" customFormat="1">
      <c r="A167" s="40"/>
      <c r="B167" s="41"/>
      <c r="C167" s="42"/>
      <c r="D167" s="219" t="s">
        <v>154</v>
      </c>
      <c r="E167" s="42"/>
      <c r="F167" s="220" t="s">
        <v>278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8" t="s">
        <v>154</v>
      </c>
      <c r="AU167" s="18" t="s">
        <v>91</v>
      </c>
    </row>
    <row r="168" s="2" customFormat="1" ht="24.15" customHeight="1">
      <c r="A168" s="40"/>
      <c r="B168" s="41"/>
      <c r="C168" s="206" t="s">
        <v>279</v>
      </c>
      <c r="D168" s="206" t="s">
        <v>147</v>
      </c>
      <c r="E168" s="207" t="s">
        <v>280</v>
      </c>
      <c r="F168" s="208" t="s">
        <v>281</v>
      </c>
      <c r="G168" s="209" t="s">
        <v>260</v>
      </c>
      <c r="H168" s="210">
        <v>7.7480000000000002</v>
      </c>
      <c r="I168" s="211"/>
      <c r="J168" s="212">
        <f>ROUND(I168*H168,2)</f>
        <v>0</v>
      </c>
      <c r="K168" s="208" t="s">
        <v>151</v>
      </c>
      <c r="L168" s="46"/>
      <c r="M168" s="213" t="s">
        <v>32</v>
      </c>
      <c r="N168" s="214" t="s">
        <v>52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152</v>
      </c>
      <c r="AT168" s="217" t="s">
        <v>147</v>
      </c>
      <c r="AU168" s="217" t="s">
        <v>91</v>
      </c>
      <c r="AY168" s="18" t="s">
        <v>144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8" t="s">
        <v>89</v>
      </c>
      <c r="BK168" s="218">
        <f>ROUND(I168*H168,2)</f>
        <v>0</v>
      </c>
      <c r="BL168" s="18" t="s">
        <v>152</v>
      </c>
      <c r="BM168" s="217" t="s">
        <v>282</v>
      </c>
    </row>
    <row r="169" s="2" customFormat="1">
      <c r="A169" s="40"/>
      <c r="B169" s="41"/>
      <c r="C169" s="42"/>
      <c r="D169" s="219" t="s">
        <v>154</v>
      </c>
      <c r="E169" s="42"/>
      <c r="F169" s="220" t="s">
        <v>283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8" t="s">
        <v>154</v>
      </c>
      <c r="AU169" s="18" t="s">
        <v>91</v>
      </c>
    </row>
    <row r="170" s="13" customFormat="1">
      <c r="A170" s="13"/>
      <c r="B170" s="224"/>
      <c r="C170" s="225"/>
      <c r="D170" s="226" t="s">
        <v>156</v>
      </c>
      <c r="E170" s="227" t="s">
        <v>32</v>
      </c>
      <c r="F170" s="228" t="s">
        <v>284</v>
      </c>
      <c r="G170" s="225"/>
      <c r="H170" s="229">
        <v>7.7480000000000002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156</v>
      </c>
      <c r="AU170" s="235" t="s">
        <v>91</v>
      </c>
      <c r="AV170" s="13" t="s">
        <v>91</v>
      </c>
      <c r="AW170" s="13" t="s">
        <v>40</v>
      </c>
      <c r="AX170" s="13" t="s">
        <v>89</v>
      </c>
      <c r="AY170" s="235" t="s">
        <v>144</v>
      </c>
    </row>
    <row r="171" s="12" customFormat="1" ht="22.8" customHeight="1">
      <c r="A171" s="12"/>
      <c r="B171" s="190"/>
      <c r="C171" s="191"/>
      <c r="D171" s="192" t="s">
        <v>80</v>
      </c>
      <c r="E171" s="204" t="s">
        <v>285</v>
      </c>
      <c r="F171" s="204" t="s">
        <v>286</v>
      </c>
      <c r="G171" s="191"/>
      <c r="H171" s="191"/>
      <c r="I171" s="194"/>
      <c r="J171" s="205">
        <f>BK171</f>
        <v>0</v>
      </c>
      <c r="K171" s="191"/>
      <c r="L171" s="196"/>
      <c r="M171" s="197"/>
      <c r="N171" s="198"/>
      <c r="O171" s="198"/>
      <c r="P171" s="199">
        <f>SUM(P172:P173)</f>
        <v>0</v>
      </c>
      <c r="Q171" s="198"/>
      <c r="R171" s="199">
        <f>SUM(R172:R173)</f>
        <v>0</v>
      </c>
      <c r="S171" s="198"/>
      <c r="T171" s="200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1" t="s">
        <v>89</v>
      </c>
      <c r="AT171" s="202" t="s">
        <v>80</v>
      </c>
      <c r="AU171" s="202" t="s">
        <v>89</v>
      </c>
      <c r="AY171" s="201" t="s">
        <v>144</v>
      </c>
      <c r="BK171" s="203">
        <f>SUM(BK172:BK173)</f>
        <v>0</v>
      </c>
    </row>
    <row r="172" s="2" customFormat="1" ht="33" customHeight="1">
      <c r="A172" s="40"/>
      <c r="B172" s="41"/>
      <c r="C172" s="206" t="s">
        <v>7</v>
      </c>
      <c r="D172" s="206" t="s">
        <v>147</v>
      </c>
      <c r="E172" s="207" t="s">
        <v>287</v>
      </c>
      <c r="F172" s="208" t="s">
        <v>288</v>
      </c>
      <c r="G172" s="209" t="s">
        <v>260</v>
      </c>
      <c r="H172" s="210">
        <v>4.9329999999999998</v>
      </c>
      <c r="I172" s="211"/>
      <c r="J172" s="212">
        <f>ROUND(I172*H172,2)</f>
        <v>0</v>
      </c>
      <c r="K172" s="208" t="s">
        <v>151</v>
      </c>
      <c r="L172" s="46"/>
      <c r="M172" s="213" t="s">
        <v>32</v>
      </c>
      <c r="N172" s="214" t="s">
        <v>52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152</v>
      </c>
      <c r="AT172" s="217" t="s">
        <v>147</v>
      </c>
      <c r="AU172" s="217" t="s">
        <v>91</v>
      </c>
      <c r="AY172" s="18" t="s">
        <v>144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8" t="s">
        <v>89</v>
      </c>
      <c r="BK172" s="218">
        <f>ROUND(I172*H172,2)</f>
        <v>0</v>
      </c>
      <c r="BL172" s="18" t="s">
        <v>152</v>
      </c>
      <c r="BM172" s="217" t="s">
        <v>289</v>
      </c>
    </row>
    <row r="173" s="2" customFormat="1">
      <c r="A173" s="40"/>
      <c r="B173" s="41"/>
      <c r="C173" s="42"/>
      <c r="D173" s="219" t="s">
        <v>154</v>
      </c>
      <c r="E173" s="42"/>
      <c r="F173" s="220" t="s">
        <v>290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8" t="s">
        <v>154</v>
      </c>
      <c r="AU173" s="18" t="s">
        <v>91</v>
      </c>
    </row>
    <row r="174" s="12" customFormat="1" ht="25.92" customHeight="1">
      <c r="A174" s="12"/>
      <c r="B174" s="190"/>
      <c r="C174" s="191"/>
      <c r="D174" s="192" t="s">
        <v>80</v>
      </c>
      <c r="E174" s="193" t="s">
        <v>291</v>
      </c>
      <c r="F174" s="193" t="s">
        <v>292</v>
      </c>
      <c r="G174" s="191"/>
      <c r="H174" s="191"/>
      <c r="I174" s="194"/>
      <c r="J174" s="195">
        <f>BK174</f>
        <v>0</v>
      </c>
      <c r="K174" s="191"/>
      <c r="L174" s="196"/>
      <c r="M174" s="197"/>
      <c r="N174" s="198"/>
      <c r="O174" s="198"/>
      <c r="P174" s="199">
        <f>P175+P182+P189+P205+P228+P265+P275+P280+P293+P304+P308+P330+P357+P372</f>
        <v>0</v>
      </c>
      <c r="Q174" s="198"/>
      <c r="R174" s="199">
        <f>R175+R182+R189+R205+R228+R265+R275+R280+R293+R304+R308+R330+R357+R372</f>
        <v>2.4394768100000004</v>
      </c>
      <c r="S174" s="198"/>
      <c r="T174" s="200">
        <f>T175+T182+T189+T205+T228+T265+T275+T280+T293+T304+T308+T330+T357+T372</f>
        <v>2.2995515000000002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1" t="s">
        <v>91</v>
      </c>
      <c r="AT174" s="202" t="s">
        <v>80</v>
      </c>
      <c r="AU174" s="202" t="s">
        <v>81</v>
      </c>
      <c r="AY174" s="201" t="s">
        <v>144</v>
      </c>
      <c r="BK174" s="203">
        <f>BK175+BK182+BK189+BK205+BK228+BK265+BK275+BK280+BK293+BK304+BK308+BK330+BK357+BK372</f>
        <v>0</v>
      </c>
    </row>
    <row r="175" s="12" customFormat="1" ht="22.8" customHeight="1">
      <c r="A175" s="12"/>
      <c r="B175" s="190"/>
      <c r="C175" s="191"/>
      <c r="D175" s="192" t="s">
        <v>80</v>
      </c>
      <c r="E175" s="204" t="s">
        <v>293</v>
      </c>
      <c r="F175" s="204" t="s">
        <v>294</v>
      </c>
      <c r="G175" s="191"/>
      <c r="H175" s="191"/>
      <c r="I175" s="194"/>
      <c r="J175" s="205">
        <f>BK175</f>
        <v>0</v>
      </c>
      <c r="K175" s="191"/>
      <c r="L175" s="196"/>
      <c r="M175" s="197"/>
      <c r="N175" s="198"/>
      <c r="O175" s="198"/>
      <c r="P175" s="199">
        <f>SUM(P176:P181)</f>
        <v>0</v>
      </c>
      <c r="Q175" s="198"/>
      <c r="R175" s="199">
        <f>SUM(R176:R181)</f>
        <v>0.036176</v>
      </c>
      <c r="S175" s="198"/>
      <c r="T175" s="200">
        <f>SUM(T176:T181)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1" t="s">
        <v>91</v>
      </c>
      <c r="AT175" s="202" t="s">
        <v>80</v>
      </c>
      <c r="AU175" s="202" t="s">
        <v>89</v>
      </c>
      <c r="AY175" s="201" t="s">
        <v>144</v>
      </c>
      <c r="BK175" s="203">
        <f>SUM(BK176:BK181)</f>
        <v>0</v>
      </c>
    </row>
    <row r="176" s="2" customFormat="1" ht="21.75" customHeight="1">
      <c r="A176" s="40"/>
      <c r="B176" s="41"/>
      <c r="C176" s="206" t="s">
        <v>295</v>
      </c>
      <c r="D176" s="206" t="s">
        <v>147</v>
      </c>
      <c r="E176" s="207" t="s">
        <v>296</v>
      </c>
      <c r="F176" s="208" t="s">
        <v>297</v>
      </c>
      <c r="G176" s="209" t="s">
        <v>150</v>
      </c>
      <c r="H176" s="210">
        <v>21.280000000000001</v>
      </c>
      <c r="I176" s="211"/>
      <c r="J176" s="212">
        <f>ROUND(I176*H176,2)</f>
        <v>0</v>
      </c>
      <c r="K176" s="208" t="s">
        <v>151</v>
      </c>
      <c r="L176" s="46"/>
      <c r="M176" s="213" t="s">
        <v>32</v>
      </c>
      <c r="N176" s="214" t="s">
        <v>52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257</v>
      </c>
      <c r="AT176" s="217" t="s">
        <v>147</v>
      </c>
      <c r="AU176" s="217" t="s">
        <v>91</v>
      </c>
      <c r="AY176" s="18" t="s">
        <v>144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8" t="s">
        <v>89</v>
      </c>
      <c r="BK176" s="218">
        <f>ROUND(I176*H176,2)</f>
        <v>0</v>
      </c>
      <c r="BL176" s="18" t="s">
        <v>257</v>
      </c>
      <c r="BM176" s="217" t="s">
        <v>298</v>
      </c>
    </row>
    <row r="177" s="2" customFormat="1">
      <c r="A177" s="40"/>
      <c r="B177" s="41"/>
      <c r="C177" s="42"/>
      <c r="D177" s="219" t="s">
        <v>154</v>
      </c>
      <c r="E177" s="42"/>
      <c r="F177" s="220" t="s">
        <v>299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8" t="s">
        <v>154</v>
      </c>
      <c r="AU177" s="18" t="s">
        <v>91</v>
      </c>
    </row>
    <row r="178" s="2" customFormat="1" ht="16.5" customHeight="1">
      <c r="A178" s="40"/>
      <c r="B178" s="41"/>
      <c r="C178" s="247" t="s">
        <v>300</v>
      </c>
      <c r="D178" s="247" t="s">
        <v>197</v>
      </c>
      <c r="E178" s="248" t="s">
        <v>301</v>
      </c>
      <c r="F178" s="249" t="s">
        <v>302</v>
      </c>
      <c r="G178" s="250" t="s">
        <v>303</v>
      </c>
      <c r="H178" s="251">
        <v>36.176000000000002</v>
      </c>
      <c r="I178" s="252"/>
      <c r="J178" s="253">
        <f>ROUND(I178*H178,2)</f>
        <v>0</v>
      </c>
      <c r="K178" s="249" t="s">
        <v>151</v>
      </c>
      <c r="L178" s="254"/>
      <c r="M178" s="255" t="s">
        <v>32</v>
      </c>
      <c r="N178" s="256" t="s">
        <v>52</v>
      </c>
      <c r="O178" s="86"/>
      <c r="P178" s="215">
        <f>O178*H178</f>
        <v>0</v>
      </c>
      <c r="Q178" s="215">
        <v>0.001</v>
      </c>
      <c r="R178" s="215">
        <f>Q178*H178</f>
        <v>0.036176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304</v>
      </c>
      <c r="AT178" s="217" t="s">
        <v>197</v>
      </c>
      <c r="AU178" s="217" t="s">
        <v>91</v>
      </c>
      <c r="AY178" s="18" t="s">
        <v>144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8" t="s">
        <v>89</v>
      </c>
      <c r="BK178" s="218">
        <f>ROUND(I178*H178,2)</f>
        <v>0</v>
      </c>
      <c r="BL178" s="18" t="s">
        <v>257</v>
      </c>
      <c r="BM178" s="217" t="s">
        <v>305</v>
      </c>
    </row>
    <row r="179" s="13" customFormat="1">
      <c r="A179" s="13"/>
      <c r="B179" s="224"/>
      <c r="C179" s="225"/>
      <c r="D179" s="226" t="s">
        <v>156</v>
      </c>
      <c r="E179" s="225"/>
      <c r="F179" s="228" t="s">
        <v>306</v>
      </c>
      <c r="G179" s="225"/>
      <c r="H179" s="229">
        <v>36.176000000000002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156</v>
      </c>
      <c r="AU179" s="235" t="s">
        <v>91</v>
      </c>
      <c r="AV179" s="13" t="s">
        <v>91</v>
      </c>
      <c r="AW179" s="13" t="s">
        <v>4</v>
      </c>
      <c r="AX179" s="13" t="s">
        <v>89</v>
      </c>
      <c r="AY179" s="235" t="s">
        <v>144</v>
      </c>
    </row>
    <row r="180" s="2" customFormat="1" ht="24.15" customHeight="1">
      <c r="A180" s="40"/>
      <c r="B180" s="41"/>
      <c r="C180" s="206" t="s">
        <v>307</v>
      </c>
      <c r="D180" s="206" t="s">
        <v>147</v>
      </c>
      <c r="E180" s="207" t="s">
        <v>308</v>
      </c>
      <c r="F180" s="208" t="s">
        <v>309</v>
      </c>
      <c r="G180" s="209" t="s">
        <v>260</v>
      </c>
      <c r="H180" s="210">
        <v>0.035999999999999997</v>
      </c>
      <c r="I180" s="211"/>
      <c r="J180" s="212">
        <f>ROUND(I180*H180,2)</f>
        <v>0</v>
      </c>
      <c r="K180" s="208" t="s">
        <v>151</v>
      </c>
      <c r="L180" s="46"/>
      <c r="M180" s="213" t="s">
        <v>32</v>
      </c>
      <c r="N180" s="214" t="s">
        <v>52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257</v>
      </c>
      <c r="AT180" s="217" t="s">
        <v>147</v>
      </c>
      <c r="AU180" s="217" t="s">
        <v>91</v>
      </c>
      <c r="AY180" s="18" t="s">
        <v>144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8" t="s">
        <v>89</v>
      </c>
      <c r="BK180" s="218">
        <f>ROUND(I180*H180,2)</f>
        <v>0</v>
      </c>
      <c r="BL180" s="18" t="s">
        <v>257</v>
      </c>
      <c r="BM180" s="217" t="s">
        <v>310</v>
      </c>
    </row>
    <row r="181" s="2" customFormat="1">
      <c r="A181" s="40"/>
      <c r="B181" s="41"/>
      <c r="C181" s="42"/>
      <c r="D181" s="219" t="s">
        <v>154</v>
      </c>
      <c r="E181" s="42"/>
      <c r="F181" s="220" t="s">
        <v>311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8" t="s">
        <v>154</v>
      </c>
      <c r="AU181" s="18" t="s">
        <v>91</v>
      </c>
    </row>
    <row r="182" s="12" customFormat="1" ht="22.8" customHeight="1">
      <c r="A182" s="12"/>
      <c r="B182" s="190"/>
      <c r="C182" s="191"/>
      <c r="D182" s="192" t="s">
        <v>80</v>
      </c>
      <c r="E182" s="204" t="s">
        <v>312</v>
      </c>
      <c r="F182" s="204" t="s">
        <v>313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SUM(P183:P188)</f>
        <v>0</v>
      </c>
      <c r="Q182" s="198"/>
      <c r="R182" s="199">
        <f>SUM(R183:R188)</f>
        <v>0.021275000000000002</v>
      </c>
      <c r="S182" s="198"/>
      <c r="T182" s="200">
        <f>SUM(T183:T188)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91</v>
      </c>
      <c r="AT182" s="202" t="s">
        <v>80</v>
      </c>
      <c r="AU182" s="202" t="s">
        <v>89</v>
      </c>
      <c r="AY182" s="201" t="s">
        <v>144</v>
      </c>
      <c r="BK182" s="203">
        <f>SUM(BK183:BK188)</f>
        <v>0</v>
      </c>
    </row>
    <row r="183" s="2" customFormat="1" ht="24.15" customHeight="1">
      <c r="A183" s="40"/>
      <c r="B183" s="41"/>
      <c r="C183" s="206" t="s">
        <v>314</v>
      </c>
      <c r="D183" s="206" t="s">
        <v>147</v>
      </c>
      <c r="E183" s="207" t="s">
        <v>315</v>
      </c>
      <c r="F183" s="208" t="s">
        <v>316</v>
      </c>
      <c r="G183" s="209" t="s">
        <v>150</v>
      </c>
      <c r="H183" s="210">
        <v>21.280000000000001</v>
      </c>
      <c r="I183" s="211"/>
      <c r="J183" s="212">
        <f>ROUND(I183*H183,2)</f>
        <v>0</v>
      </c>
      <c r="K183" s="208" t="s">
        <v>151</v>
      </c>
      <c r="L183" s="46"/>
      <c r="M183" s="213" t="s">
        <v>32</v>
      </c>
      <c r="N183" s="214" t="s">
        <v>52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257</v>
      </c>
      <c r="AT183" s="217" t="s">
        <v>147</v>
      </c>
      <c r="AU183" s="217" t="s">
        <v>91</v>
      </c>
      <c r="AY183" s="18" t="s">
        <v>144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8" t="s">
        <v>89</v>
      </c>
      <c r="BK183" s="218">
        <f>ROUND(I183*H183,2)</f>
        <v>0</v>
      </c>
      <c r="BL183" s="18" t="s">
        <v>257</v>
      </c>
      <c r="BM183" s="217" t="s">
        <v>317</v>
      </c>
    </row>
    <row r="184" s="2" customFormat="1">
      <c r="A184" s="40"/>
      <c r="B184" s="41"/>
      <c r="C184" s="42"/>
      <c r="D184" s="219" t="s">
        <v>154</v>
      </c>
      <c r="E184" s="42"/>
      <c r="F184" s="220" t="s">
        <v>318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8" t="s">
        <v>154</v>
      </c>
      <c r="AU184" s="18" t="s">
        <v>91</v>
      </c>
    </row>
    <row r="185" s="2" customFormat="1" ht="16.5" customHeight="1">
      <c r="A185" s="40"/>
      <c r="B185" s="41"/>
      <c r="C185" s="247" t="s">
        <v>319</v>
      </c>
      <c r="D185" s="247" t="s">
        <v>197</v>
      </c>
      <c r="E185" s="248" t="s">
        <v>320</v>
      </c>
      <c r="F185" s="249" t="s">
        <v>321</v>
      </c>
      <c r="G185" s="250" t="s">
        <v>187</v>
      </c>
      <c r="H185" s="251">
        <v>0.85099999999999998</v>
      </c>
      <c r="I185" s="252"/>
      <c r="J185" s="253">
        <f>ROUND(I185*H185,2)</f>
        <v>0</v>
      </c>
      <c r="K185" s="249" t="s">
        <v>151</v>
      </c>
      <c r="L185" s="254"/>
      <c r="M185" s="255" t="s">
        <v>32</v>
      </c>
      <c r="N185" s="256" t="s">
        <v>52</v>
      </c>
      <c r="O185" s="86"/>
      <c r="P185" s="215">
        <f>O185*H185</f>
        <v>0</v>
      </c>
      <c r="Q185" s="215">
        <v>0.025000000000000001</v>
      </c>
      <c r="R185" s="215">
        <f>Q185*H185</f>
        <v>0.021275000000000002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304</v>
      </c>
      <c r="AT185" s="217" t="s">
        <v>197</v>
      </c>
      <c r="AU185" s="217" t="s">
        <v>91</v>
      </c>
      <c r="AY185" s="18" t="s">
        <v>144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8" t="s">
        <v>89</v>
      </c>
      <c r="BK185" s="218">
        <f>ROUND(I185*H185,2)</f>
        <v>0</v>
      </c>
      <c r="BL185" s="18" t="s">
        <v>257</v>
      </c>
      <c r="BM185" s="217" t="s">
        <v>322</v>
      </c>
    </row>
    <row r="186" s="13" customFormat="1">
      <c r="A186" s="13"/>
      <c r="B186" s="224"/>
      <c r="C186" s="225"/>
      <c r="D186" s="226" t="s">
        <v>156</v>
      </c>
      <c r="E186" s="225"/>
      <c r="F186" s="228" t="s">
        <v>323</v>
      </c>
      <c r="G186" s="225"/>
      <c r="H186" s="229">
        <v>0.85099999999999998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156</v>
      </c>
      <c r="AU186" s="235" t="s">
        <v>91</v>
      </c>
      <c r="AV186" s="13" t="s">
        <v>91</v>
      </c>
      <c r="AW186" s="13" t="s">
        <v>4</v>
      </c>
      <c r="AX186" s="13" t="s">
        <v>89</v>
      </c>
      <c r="AY186" s="235" t="s">
        <v>144</v>
      </c>
    </row>
    <row r="187" s="2" customFormat="1" ht="24.15" customHeight="1">
      <c r="A187" s="40"/>
      <c r="B187" s="41"/>
      <c r="C187" s="206" t="s">
        <v>324</v>
      </c>
      <c r="D187" s="206" t="s">
        <v>147</v>
      </c>
      <c r="E187" s="207" t="s">
        <v>325</v>
      </c>
      <c r="F187" s="208" t="s">
        <v>326</v>
      </c>
      <c r="G187" s="209" t="s">
        <v>260</v>
      </c>
      <c r="H187" s="210">
        <v>0.021000000000000001</v>
      </c>
      <c r="I187" s="211"/>
      <c r="J187" s="212">
        <f>ROUND(I187*H187,2)</f>
        <v>0</v>
      </c>
      <c r="K187" s="208" t="s">
        <v>151</v>
      </c>
      <c r="L187" s="46"/>
      <c r="M187" s="213" t="s">
        <v>32</v>
      </c>
      <c r="N187" s="214" t="s">
        <v>52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257</v>
      </c>
      <c r="AT187" s="217" t="s">
        <v>147</v>
      </c>
      <c r="AU187" s="217" t="s">
        <v>91</v>
      </c>
      <c r="AY187" s="18" t="s">
        <v>144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8" t="s">
        <v>89</v>
      </c>
      <c r="BK187" s="218">
        <f>ROUND(I187*H187,2)</f>
        <v>0</v>
      </c>
      <c r="BL187" s="18" t="s">
        <v>257</v>
      </c>
      <c r="BM187" s="217" t="s">
        <v>327</v>
      </c>
    </row>
    <row r="188" s="2" customFormat="1">
      <c r="A188" s="40"/>
      <c r="B188" s="41"/>
      <c r="C188" s="42"/>
      <c r="D188" s="219" t="s">
        <v>154</v>
      </c>
      <c r="E188" s="42"/>
      <c r="F188" s="220" t="s">
        <v>328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8" t="s">
        <v>154</v>
      </c>
      <c r="AU188" s="18" t="s">
        <v>91</v>
      </c>
    </row>
    <row r="189" s="12" customFormat="1" ht="22.8" customHeight="1">
      <c r="A189" s="12"/>
      <c r="B189" s="190"/>
      <c r="C189" s="191"/>
      <c r="D189" s="192" t="s">
        <v>80</v>
      </c>
      <c r="E189" s="204" t="s">
        <v>329</v>
      </c>
      <c r="F189" s="204" t="s">
        <v>330</v>
      </c>
      <c r="G189" s="191"/>
      <c r="H189" s="191"/>
      <c r="I189" s="194"/>
      <c r="J189" s="205">
        <f>BK189</f>
        <v>0</v>
      </c>
      <c r="K189" s="191"/>
      <c r="L189" s="196"/>
      <c r="M189" s="197"/>
      <c r="N189" s="198"/>
      <c r="O189" s="198"/>
      <c r="P189" s="199">
        <f>SUM(P190:P204)</f>
        <v>0</v>
      </c>
      <c r="Q189" s="198"/>
      <c r="R189" s="199">
        <f>SUM(R190:R204)</f>
        <v>0.023542</v>
      </c>
      <c r="S189" s="198"/>
      <c r="T189" s="200">
        <f>SUM(T190:T204)</f>
        <v>0.42909999999999998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1" t="s">
        <v>91</v>
      </c>
      <c r="AT189" s="202" t="s">
        <v>80</v>
      </c>
      <c r="AU189" s="202" t="s">
        <v>89</v>
      </c>
      <c r="AY189" s="201" t="s">
        <v>144</v>
      </c>
      <c r="BK189" s="203">
        <f>SUM(BK190:BK204)</f>
        <v>0</v>
      </c>
    </row>
    <row r="190" s="2" customFormat="1" ht="16.5" customHeight="1">
      <c r="A190" s="40"/>
      <c r="B190" s="41"/>
      <c r="C190" s="206" t="s">
        <v>331</v>
      </c>
      <c r="D190" s="206" t="s">
        <v>147</v>
      </c>
      <c r="E190" s="207" t="s">
        <v>332</v>
      </c>
      <c r="F190" s="208" t="s">
        <v>333</v>
      </c>
      <c r="G190" s="209" t="s">
        <v>160</v>
      </c>
      <c r="H190" s="210">
        <v>14</v>
      </c>
      <c r="I190" s="211"/>
      <c r="J190" s="212">
        <f>ROUND(I190*H190,2)</f>
        <v>0</v>
      </c>
      <c r="K190" s="208" t="s">
        <v>32</v>
      </c>
      <c r="L190" s="46"/>
      <c r="M190" s="213" t="s">
        <v>32</v>
      </c>
      <c r="N190" s="214" t="s">
        <v>52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0.03065</v>
      </c>
      <c r="T190" s="216">
        <f>S190*H190</f>
        <v>0.42909999999999998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257</v>
      </c>
      <c r="AT190" s="217" t="s">
        <v>147</v>
      </c>
      <c r="AU190" s="217" t="s">
        <v>91</v>
      </c>
      <c r="AY190" s="18" t="s">
        <v>144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8" t="s">
        <v>89</v>
      </c>
      <c r="BK190" s="218">
        <f>ROUND(I190*H190,2)</f>
        <v>0</v>
      </c>
      <c r="BL190" s="18" t="s">
        <v>257</v>
      </c>
      <c r="BM190" s="217" t="s">
        <v>334</v>
      </c>
    </row>
    <row r="191" s="13" customFormat="1">
      <c r="A191" s="13"/>
      <c r="B191" s="224"/>
      <c r="C191" s="225"/>
      <c r="D191" s="226" t="s">
        <v>156</v>
      </c>
      <c r="E191" s="227" t="s">
        <v>32</v>
      </c>
      <c r="F191" s="228" t="s">
        <v>335</v>
      </c>
      <c r="G191" s="225"/>
      <c r="H191" s="229">
        <v>14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156</v>
      </c>
      <c r="AU191" s="235" t="s">
        <v>91</v>
      </c>
      <c r="AV191" s="13" t="s">
        <v>91</v>
      </c>
      <c r="AW191" s="13" t="s">
        <v>40</v>
      </c>
      <c r="AX191" s="13" t="s">
        <v>89</v>
      </c>
      <c r="AY191" s="235" t="s">
        <v>144</v>
      </c>
    </row>
    <row r="192" s="2" customFormat="1" ht="16.5" customHeight="1">
      <c r="A192" s="40"/>
      <c r="B192" s="41"/>
      <c r="C192" s="206" t="s">
        <v>336</v>
      </c>
      <c r="D192" s="206" t="s">
        <v>147</v>
      </c>
      <c r="E192" s="207" t="s">
        <v>337</v>
      </c>
      <c r="F192" s="208" t="s">
        <v>338</v>
      </c>
      <c r="G192" s="209" t="s">
        <v>160</v>
      </c>
      <c r="H192" s="210">
        <v>9.5999999999999996</v>
      </c>
      <c r="I192" s="211"/>
      <c r="J192" s="212">
        <f>ROUND(I192*H192,2)</f>
        <v>0</v>
      </c>
      <c r="K192" s="208" t="s">
        <v>151</v>
      </c>
      <c r="L192" s="46"/>
      <c r="M192" s="213" t="s">
        <v>32</v>
      </c>
      <c r="N192" s="214" t="s">
        <v>52</v>
      </c>
      <c r="O192" s="86"/>
      <c r="P192" s="215">
        <f>O192*H192</f>
        <v>0</v>
      </c>
      <c r="Q192" s="215">
        <v>0.0012999999999999999</v>
      </c>
      <c r="R192" s="215">
        <f>Q192*H192</f>
        <v>0.01248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257</v>
      </c>
      <c r="AT192" s="217" t="s">
        <v>147</v>
      </c>
      <c r="AU192" s="217" t="s">
        <v>91</v>
      </c>
      <c r="AY192" s="18" t="s">
        <v>144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8" t="s">
        <v>89</v>
      </c>
      <c r="BK192" s="218">
        <f>ROUND(I192*H192,2)</f>
        <v>0</v>
      </c>
      <c r="BL192" s="18" t="s">
        <v>257</v>
      </c>
      <c r="BM192" s="217" t="s">
        <v>339</v>
      </c>
    </row>
    <row r="193" s="2" customFormat="1">
      <c r="A193" s="40"/>
      <c r="B193" s="41"/>
      <c r="C193" s="42"/>
      <c r="D193" s="219" t="s">
        <v>154</v>
      </c>
      <c r="E193" s="42"/>
      <c r="F193" s="220" t="s">
        <v>340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8" t="s">
        <v>154</v>
      </c>
      <c r="AU193" s="18" t="s">
        <v>91</v>
      </c>
    </row>
    <row r="194" s="13" customFormat="1">
      <c r="A194" s="13"/>
      <c r="B194" s="224"/>
      <c r="C194" s="225"/>
      <c r="D194" s="226" t="s">
        <v>156</v>
      </c>
      <c r="E194" s="227" t="s">
        <v>32</v>
      </c>
      <c r="F194" s="228" t="s">
        <v>341</v>
      </c>
      <c r="G194" s="225"/>
      <c r="H194" s="229">
        <v>9.5999999999999996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156</v>
      </c>
      <c r="AU194" s="235" t="s">
        <v>91</v>
      </c>
      <c r="AV194" s="13" t="s">
        <v>91</v>
      </c>
      <c r="AW194" s="13" t="s">
        <v>40</v>
      </c>
      <c r="AX194" s="13" t="s">
        <v>89</v>
      </c>
      <c r="AY194" s="235" t="s">
        <v>144</v>
      </c>
    </row>
    <row r="195" s="2" customFormat="1" ht="16.5" customHeight="1">
      <c r="A195" s="40"/>
      <c r="B195" s="41"/>
      <c r="C195" s="206" t="s">
        <v>342</v>
      </c>
      <c r="D195" s="206" t="s">
        <v>147</v>
      </c>
      <c r="E195" s="207" t="s">
        <v>343</v>
      </c>
      <c r="F195" s="208" t="s">
        <v>344</v>
      </c>
      <c r="G195" s="209" t="s">
        <v>160</v>
      </c>
      <c r="H195" s="210">
        <v>5</v>
      </c>
      <c r="I195" s="211"/>
      <c r="J195" s="212">
        <f>ROUND(I195*H195,2)</f>
        <v>0</v>
      </c>
      <c r="K195" s="208" t="s">
        <v>151</v>
      </c>
      <c r="L195" s="46"/>
      <c r="M195" s="213" t="s">
        <v>32</v>
      </c>
      <c r="N195" s="214" t="s">
        <v>52</v>
      </c>
      <c r="O195" s="86"/>
      <c r="P195" s="215">
        <f>O195*H195</f>
        <v>0</v>
      </c>
      <c r="Q195" s="215">
        <v>0.00050000000000000001</v>
      </c>
      <c r="R195" s="215">
        <f>Q195*H195</f>
        <v>0.0025000000000000001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257</v>
      </c>
      <c r="AT195" s="217" t="s">
        <v>147</v>
      </c>
      <c r="AU195" s="217" t="s">
        <v>91</v>
      </c>
      <c r="AY195" s="18" t="s">
        <v>144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8" t="s">
        <v>89</v>
      </c>
      <c r="BK195" s="218">
        <f>ROUND(I195*H195,2)</f>
        <v>0</v>
      </c>
      <c r="BL195" s="18" t="s">
        <v>257</v>
      </c>
      <c r="BM195" s="217" t="s">
        <v>345</v>
      </c>
    </row>
    <row r="196" s="2" customFormat="1">
      <c r="A196" s="40"/>
      <c r="B196" s="41"/>
      <c r="C196" s="42"/>
      <c r="D196" s="219" t="s">
        <v>154</v>
      </c>
      <c r="E196" s="42"/>
      <c r="F196" s="220" t="s">
        <v>346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8" t="s">
        <v>154</v>
      </c>
      <c r="AU196" s="18" t="s">
        <v>91</v>
      </c>
    </row>
    <row r="197" s="2" customFormat="1" ht="16.5" customHeight="1">
      <c r="A197" s="40"/>
      <c r="B197" s="41"/>
      <c r="C197" s="206" t="s">
        <v>347</v>
      </c>
      <c r="D197" s="206" t="s">
        <v>147</v>
      </c>
      <c r="E197" s="207" t="s">
        <v>348</v>
      </c>
      <c r="F197" s="208" t="s">
        <v>349</v>
      </c>
      <c r="G197" s="209" t="s">
        <v>160</v>
      </c>
      <c r="H197" s="210">
        <v>1.2</v>
      </c>
      <c r="I197" s="211"/>
      <c r="J197" s="212">
        <f>ROUND(I197*H197,2)</f>
        <v>0</v>
      </c>
      <c r="K197" s="208" t="s">
        <v>151</v>
      </c>
      <c r="L197" s="46"/>
      <c r="M197" s="213" t="s">
        <v>32</v>
      </c>
      <c r="N197" s="214" t="s">
        <v>52</v>
      </c>
      <c r="O197" s="86"/>
      <c r="P197" s="215">
        <f>O197*H197</f>
        <v>0</v>
      </c>
      <c r="Q197" s="215">
        <v>0.00076000000000000004</v>
      </c>
      <c r="R197" s="215">
        <f>Q197*H197</f>
        <v>0.00091200000000000005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257</v>
      </c>
      <c r="AT197" s="217" t="s">
        <v>147</v>
      </c>
      <c r="AU197" s="217" t="s">
        <v>91</v>
      </c>
      <c r="AY197" s="18" t="s">
        <v>144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8" t="s">
        <v>89</v>
      </c>
      <c r="BK197" s="218">
        <f>ROUND(I197*H197,2)</f>
        <v>0</v>
      </c>
      <c r="BL197" s="18" t="s">
        <v>257</v>
      </c>
      <c r="BM197" s="217" t="s">
        <v>350</v>
      </c>
    </row>
    <row r="198" s="2" customFormat="1">
      <c r="A198" s="40"/>
      <c r="B198" s="41"/>
      <c r="C198" s="42"/>
      <c r="D198" s="219" t="s">
        <v>154</v>
      </c>
      <c r="E198" s="42"/>
      <c r="F198" s="220" t="s">
        <v>351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8" t="s">
        <v>154</v>
      </c>
      <c r="AU198" s="18" t="s">
        <v>91</v>
      </c>
    </row>
    <row r="199" s="2" customFormat="1" ht="16.5" customHeight="1">
      <c r="A199" s="40"/>
      <c r="B199" s="41"/>
      <c r="C199" s="206" t="s">
        <v>304</v>
      </c>
      <c r="D199" s="206" t="s">
        <v>147</v>
      </c>
      <c r="E199" s="207" t="s">
        <v>352</v>
      </c>
      <c r="F199" s="208" t="s">
        <v>353</v>
      </c>
      <c r="G199" s="209" t="s">
        <v>160</v>
      </c>
      <c r="H199" s="210">
        <v>5</v>
      </c>
      <c r="I199" s="211"/>
      <c r="J199" s="212">
        <f>ROUND(I199*H199,2)</f>
        <v>0</v>
      </c>
      <c r="K199" s="208" t="s">
        <v>151</v>
      </c>
      <c r="L199" s="46"/>
      <c r="M199" s="213" t="s">
        <v>32</v>
      </c>
      <c r="N199" s="214" t="s">
        <v>52</v>
      </c>
      <c r="O199" s="86"/>
      <c r="P199" s="215">
        <f>O199*H199</f>
        <v>0</v>
      </c>
      <c r="Q199" s="215">
        <v>0.0015299999999999999</v>
      </c>
      <c r="R199" s="215">
        <f>Q199*H199</f>
        <v>0.0076499999999999997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257</v>
      </c>
      <c r="AT199" s="217" t="s">
        <v>147</v>
      </c>
      <c r="AU199" s="217" t="s">
        <v>91</v>
      </c>
      <c r="AY199" s="18" t="s">
        <v>144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89</v>
      </c>
      <c r="BK199" s="218">
        <f>ROUND(I199*H199,2)</f>
        <v>0</v>
      </c>
      <c r="BL199" s="18" t="s">
        <v>257</v>
      </c>
      <c r="BM199" s="217" t="s">
        <v>354</v>
      </c>
    </row>
    <row r="200" s="2" customFormat="1">
      <c r="A200" s="40"/>
      <c r="B200" s="41"/>
      <c r="C200" s="42"/>
      <c r="D200" s="219" t="s">
        <v>154</v>
      </c>
      <c r="E200" s="42"/>
      <c r="F200" s="220" t="s">
        <v>355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8" t="s">
        <v>154</v>
      </c>
      <c r="AU200" s="18" t="s">
        <v>91</v>
      </c>
    </row>
    <row r="201" s="2" customFormat="1" ht="16.5" customHeight="1">
      <c r="A201" s="40"/>
      <c r="B201" s="41"/>
      <c r="C201" s="206" t="s">
        <v>356</v>
      </c>
      <c r="D201" s="206" t="s">
        <v>147</v>
      </c>
      <c r="E201" s="207" t="s">
        <v>357</v>
      </c>
      <c r="F201" s="208" t="s">
        <v>358</v>
      </c>
      <c r="G201" s="209" t="s">
        <v>160</v>
      </c>
      <c r="H201" s="210">
        <v>20.800000000000001</v>
      </c>
      <c r="I201" s="211"/>
      <c r="J201" s="212">
        <f>ROUND(I201*H201,2)</f>
        <v>0</v>
      </c>
      <c r="K201" s="208" t="s">
        <v>151</v>
      </c>
      <c r="L201" s="46"/>
      <c r="M201" s="213" t="s">
        <v>32</v>
      </c>
      <c r="N201" s="214" t="s">
        <v>52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257</v>
      </c>
      <c r="AT201" s="217" t="s">
        <v>147</v>
      </c>
      <c r="AU201" s="217" t="s">
        <v>91</v>
      </c>
      <c r="AY201" s="18" t="s">
        <v>144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8" t="s">
        <v>89</v>
      </c>
      <c r="BK201" s="218">
        <f>ROUND(I201*H201,2)</f>
        <v>0</v>
      </c>
      <c r="BL201" s="18" t="s">
        <v>257</v>
      </c>
      <c r="BM201" s="217" t="s">
        <v>359</v>
      </c>
    </row>
    <row r="202" s="2" customFormat="1">
      <c r="A202" s="40"/>
      <c r="B202" s="41"/>
      <c r="C202" s="42"/>
      <c r="D202" s="219" t="s">
        <v>154</v>
      </c>
      <c r="E202" s="42"/>
      <c r="F202" s="220" t="s">
        <v>360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8" t="s">
        <v>154</v>
      </c>
      <c r="AU202" s="18" t="s">
        <v>91</v>
      </c>
    </row>
    <row r="203" s="2" customFormat="1" ht="24.15" customHeight="1">
      <c r="A203" s="40"/>
      <c r="B203" s="41"/>
      <c r="C203" s="206" t="s">
        <v>361</v>
      </c>
      <c r="D203" s="206" t="s">
        <v>147</v>
      </c>
      <c r="E203" s="207" t="s">
        <v>362</v>
      </c>
      <c r="F203" s="208" t="s">
        <v>363</v>
      </c>
      <c r="G203" s="209" t="s">
        <v>260</v>
      </c>
      <c r="H203" s="210">
        <v>0.024</v>
      </c>
      <c r="I203" s="211"/>
      <c r="J203" s="212">
        <f>ROUND(I203*H203,2)</f>
        <v>0</v>
      </c>
      <c r="K203" s="208" t="s">
        <v>151</v>
      </c>
      <c r="L203" s="46"/>
      <c r="M203" s="213" t="s">
        <v>32</v>
      </c>
      <c r="N203" s="214" t="s">
        <v>52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257</v>
      </c>
      <c r="AT203" s="217" t="s">
        <v>147</v>
      </c>
      <c r="AU203" s="217" t="s">
        <v>91</v>
      </c>
      <c r="AY203" s="18" t="s">
        <v>144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8" t="s">
        <v>89</v>
      </c>
      <c r="BK203" s="218">
        <f>ROUND(I203*H203,2)</f>
        <v>0</v>
      </c>
      <c r="BL203" s="18" t="s">
        <v>257</v>
      </c>
      <c r="BM203" s="217" t="s">
        <v>364</v>
      </c>
    </row>
    <row r="204" s="2" customFormat="1">
      <c r="A204" s="40"/>
      <c r="B204" s="41"/>
      <c r="C204" s="42"/>
      <c r="D204" s="219" t="s">
        <v>154</v>
      </c>
      <c r="E204" s="42"/>
      <c r="F204" s="220" t="s">
        <v>365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8" t="s">
        <v>154</v>
      </c>
      <c r="AU204" s="18" t="s">
        <v>91</v>
      </c>
    </row>
    <row r="205" s="12" customFormat="1" ht="22.8" customHeight="1">
      <c r="A205" s="12"/>
      <c r="B205" s="190"/>
      <c r="C205" s="191"/>
      <c r="D205" s="192" t="s">
        <v>80</v>
      </c>
      <c r="E205" s="204" t="s">
        <v>366</v>
      </c>
      <c r="F205" s="204" t="s">
        <v>367</v>
      </c>
      <c r="G205" s="191"/>
      <c r="H205" s="191"/>
      <c r="I205" s="194"/>
      <c r="J205" s="205">
        <f>BK205</f>
        <v>0</v>
      </c>
      <c r="K205" s="191"/>
      <c r="L205" s="196"/>
      <c r="M205" s="197"/>
      <c r="N205" s="198"/>
      <c r="O205" s="198"/>
      <c r="P205" s="199">
        <f>SUM(P206:P227)</f>
        <v>0</v>
      </c>
      <c r="Q205" s="198"/>
      <c r="R205" s="199">
        <f>SUM(R206:R227)</f>
        <v>0.072470000000000007</v>
      </c>
      <c r="S205" s="198"/>
      <c r="T205" s="200">
        <f>SUM(T206:T227)</f>
        <v>0.16750000000000001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1" t="s">
        <v>91</v>
      </c>
      <c r="AT205" s="202" t="s">
        <v>80</v>
      </c>
      <c r="AU205" s="202" t="s">
        <v>89</v>
      </c>
      <c r="AY205" s="201" t="s">
        <v>144</v>
      </c>
      <c r="BK205" s="203">
        <f>SUM(BK206:BK227)</f>
        <v>0</v>
      </c>
    </row>
    <row r="206" s="2" customFormat="1" ht="16.5" customHeight="1">
      <c r="A206" s="40"/>
      <c r="B206" s="41"/>
      <c r="C206" s="206" t="s">
        <v>368</v>
      </c>
      <c r="D206" s="206" t="s">
        <v>147</v>
      </c>
      <c r="E206" s="207" t="s">
        <v>369</v>
      </c>
      <c r="F206" s="208" t="s">
        <v>370</v>
      </c>
      <c r="G206" s="209" t="s">
        <v>160</v>
      </c>
      <c r="H206" s="210">
        <v>25</v>
      </c>
      <c r="I206" s="211"/>
      <c r="J206" s="212">
        <f>ROUND(I206*H206,2)</f>
        <v>0</v>
      </c>
      <c r="K206" s="208" t="s">
        <v>151</v>
      </c>
      <c r="L206" s="46"/>
      <c r="M206" s="213" t="s">
        <v>32</v>
      </c>
      <c r="N206" s="214" t="s">
        <v>52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0.0067000000000000002</v>
      </c>
      <c r="T206" s="216">
        <f>S206*H206</f>
        <v>0.16750000000000001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257</v>
      </c>
      <c r="AT206" s="217" t="s">
        <v>147</v>
      </c>
      <c r="AU206" s="217" t="s">
        <v>91</v>
      </c>
      <c r="AY206" s="18" t="s">
        <v>144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8" t="s">
        <v>89</v>
      </c>
      <c r="BK206" s="218">
        <f>ROUND(I206*H206,2)</f>
        <v>0</v>
      </c>
      <c r="BL206" s="18" t="s">
        <v>257</v>
      </c>
      <c r="BM206" s="217" t="s">
        <v>371</v>
      </c>
    </row>
    <row r="207" s="2" customFormat="1">
      <c r="A207" s="40"/>
      <c r="B207" s="41"/>
      <c r="C207" s="42"/>
      <c r="D207" s="219" t="s">
        <v>154</v>
      </c>
      <c r="E207" s="42"/>
      <c r="F207" s="220" t="s">
        <v>372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8" t="s">
        <v>154</v>
      </c>
      <c r="AU207" s="18" t="s">
        <v>91</v>
      </c>
    </row>
    <row r="208" s="2" customFormat="1" ht="16.5" customHeight="1">
      <c r="A208" s="40"/>
      <c r="B208" s="41"/>
      <c r="C208" s="206" t="s">
        <v>373</v>
      </c>
      <c r="D208" s="206" t="s">
        <v>147</v>
      </c>
      <c r="E208" s="207" t="s">
        <v>374</v>
      </c>
      <c r="F208" s="208" t="s">
        <v>375</v>
      </c>
      <c r="G208" s="209" t="s">
        <v>376</v>
      </c>
      <c r="H208" s="210">
        <v>1</v>
      </c>
      <c r="I208" s="211"/>
      <c r="J208" s="212">
        <f>ROUND(I208*H208,2)</f>
        <v>0</v>
      </c>
      <c r="K208" s="208" t="s">
        <v>151</v>
      </c>
      <c r="L208" s="46"/>
      <c r="M208" s="213" t="s">
        <v>32</v>
      </c>
      <c r="N208" s="214" t="s">
        <v>52</v>
      </c>
      <c r="O208" s="86"/>
      <c r="P208" s="215">
        <f>O208*H208</f>
        <v>0</v>
      </c>
      <c r="Q208" s="215">
        <v>0.00010000000000000001</v>
      </c>
      <c r="R208" s="215">
        <f>Q208*H208</f>
        <v>0.00010000000000000001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257</v>
      </c>
      <c r="AT208" s="217" t="s">
        <v>147</v>
      </c>
      <c r="AU208" s="217" t="s">
        <v>91</v>
      </c>
      <c r="AY208" s="18" t="s">
        <v>144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8" t="s">
        <v>89</v>
      </c>
      <c r="BK208" s="218">
        <f>ROUND(I208*H208,2)</f>
        <v>0</v>
      </c>
      <c r="BL208" s="18" t="s">
        <v>257</v>
      </c>
      <c r="BM208" s="217" t="s">
        <v>377</v>
      </c>
    </row>
    <row r="209" s="2" customFormat="1">
      <c r="A209" s="40"/>
      <c r="B209" s="41"/>
      <c r="C209" s="42"/>
      <c r="D209" s="219" t="s">
        <v>154</v>
      </c>
      <c r="E209" s="42"/>
      <c r="F209" s="220" t="s">
        <v>378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8" t="s">
        <v>154</v>
      </c>
      <c r="AU209" s="18" t="s">
        <v>91</v>
      </c>
    </row>
    <row r="210" s="2" customFormat="1" ht="21.75" customHeight="1">
      <c r="A210" s="40"/>
      <c r="B210" s="41"/>
      <c r="C210" s="206" t="s">
        <v>379</v>
      </c>
      <c r="D210" s="206" t="s">
        <v>147</v>
      </c>
      <c r="E210" s="207" t="s">
        <v>380</v>
      </c>
      <c r="F210" s="208" t="s">
        <v>381</v>
      </c>
      <c r="G210" s="209" t="s">
        <v>160</v>
      </c>
      <c r="H210" s="210">
        <v>5</v>
      </c>
      <c r="I210" s="211"/>
      <c r="J210" s="212">
        <f>ROUND(I210*H210,2)</f>
        <v>0</v>
      </c>
      <c r="K210" s="208" t="s">
        <v>151</v>
      </c>
      <c r="L210" s="46"/>
      <c r="M210" s="213" t="s">
        <v>32</v>
      </c>
      <c r="N210" s="214" t="s">
        <v>52</v>
      </c>
      <c r="O210" s="86"/>
      <c r="P210" s="215">
        <f>O210*H210</f>
        <v>0</v>
      </c>
      <c r="Q210" s="215">
        <v>0.00115</v>
      </c>
      <c r="R210" s="215">
        <f>Q210*H210</f>
        <v>0.0057499999999999999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257</v>
      </c>
      <c r="AT210" s="217" t="s">
        <v>147</v>
      </c>
      <c r="AU210" s="217" t="s">
        <v>91</v>
      </c>
      <c r="AY210" s="18" t="s">
        <v>144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8" t="s">
        <v>89</v>
      </c>
      <c r="BK210" s="218">
        <f>ROUND(I210*H210,2)</f>
        <v>0</v>
      </c>
      <c r="BL210" s="18" t="s">
        <v>257</v>
      </c>
      <c r="BM210" s="217" t="s">
        <v>382</v>
      </c>
    </row>
    <row r="211" s="2" customFormat="1">
      <c r="A211" s="40"/>
      <c r="B211" s="41"/>
      <c r="C211" s="42"/>
      <c r="D211" s="219" t="s">
        <v>154</v>
      </c>
      <c r="E211" s="42"/>
      <c r="F211" s="220" t="s">
        <v>383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8" t="s">
        <v>154</v>
      </c>
      <c r="AU211" s="18" t="s">
        <v>91</v>
      </c>
    </row>
    <row r="212" s="2" customFormat="1" ht="21.75" customHeight="1">
      <c r="A212" s="40"/>
      <c r="B212" s="41"/>
      <c r="C212" s="206" t="s">
        <v>384</v>
      </c>
      <c r="D212" s="206" t="s">
        <v>147</v>
      </c>
      <c r="E212" s="207" t="s">
        <v>385</v>
      </c>
      <c r="F212" s="208" t="s">
        <v>386</v>
      </c>
      <c r="G212" s="209" t="s">
        <v>160</v>
      </c>
      <c r="H212" s="210">
        <v>23</v>
      </c>
      <c r="I212" s="211"/>
      <c r="J212" s="212">
        <f>ROUND(I212*H212,2)</f>
        <v>0</v>
      </c>
      <c r="K212" s="208" t="s">
        <v>151</v>
      </c>
      <c r="L212" s="46"/>
      <c r="M212" s="213" t="s">
        <v>32</v>
      </c>
      <c r="N212" s="214" t="s">
        <v>52</v>
      </c>
      <c r="O212" s="86"/>
      <c r="P212" s="215">
        <f>O212*H212</f>
        <v>0</v>
      </c>
      <c r="Q212" s="215">
        <v>0.0012999999999999999</v>
      </c>
      <c r="R212" s="215">
        <f>Q212*H212</f>
        <v>0.029899999999999999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257</v>
      </c>
      <c r="AT212" s="217" t="s">
        <v>147</v>
      </c>
      <c r="AU212" s="217" t="s">
        <v>91</v>
      </c>
      <c r="AY212" s="18" t="s">
        <v>144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8" t="s">
        <v>89</v>
      </c>
      <c r="BK212" s="218">
        <f>ROUND(I212*H212,2)</f>
        <v>0</v>
      </c>
      <c r="BL212" s="18" t="s">
        <v>257</v>
      </c>
      <c r="BM212" s="217" t="s">
        <v>387</v>
      </c>
    </row>
    <row r="213" s="2" customFormat="1">
      <c r="A213" s="40"/>
      <c r="B213" s="41"/>
      <c r="C213" s="42"/>
      <c r="D213" s="219" t="s">
        <v>154</v>
      </c>
      <c r="E213" s="42"/>
      <c r="F213" s="220" t="s">
        <v>388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8" t="s">
        <v>154</v>
      </c>
      <c r="AU213" s="18" t="s">
        <v>91</v>
      </c>
    </row>
    <row r="214" s="2" customFormat="1" ht="21.75" customHeight="1">
      <c r="A214" s="40"/>
      <c r="B214" s="41"/>
      <c r="C214" s="206" t="s">
        <v>389</v>
      </c>
      <c r="D214" s="206" t="s">
        <v>147</v>
      </c>
      <c r="E214" s="207" t="s">
        <v>390</v>
      </c>
      <c r="F214" s="208" t="s">
        <v>391</v>
      </c>
      <c r="G214" s="209" t="s">
        <v>160</v>
      </c>
      <c r="H214" s="210">
        <v>9</v>
      </c>
      <c r="I214" s="211"/>
      <c r="J214" s="212">
        <f>ROUND(I214*H214,2)</f>
        <v>0</v>
      </c>
      <c r="K214" s="208" t="s">
        <v>151</v>
      </c>
      <c r="L214" s="46"/>
      <c r="M214" s="213" t="s">
        <v>32</v>
      </c>
      <c r="N214" s="214" t="s">
        <v>52</v>
      </c>
      <c r="O214" s="86"/>
      <c r="P214" s="215">
        <f>O214*H214</f>
        <v>0</v>
      </c>
      <c r="Q214" s="215">
        <v>0.0012600000000000001</v>
      </c>
      <c r="R214" s="215">
        <f>Q214*H214</f>
        <v>0.011340000000000001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257</v>
      </c>
      <c r="AT214" s="217" t="s">
        <v>147</v>
      </c>
      <c r="AU214" s="217" t="s">
        <v>91</v>
      </c>
      <c r="AY214" s="18" t="s">
        <v>144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8" t="s">
        <v>89</v>
      </c>
      <c r="BK214" s="218">
        <f>ROUND(I214*H214,2)</f>
        <v>0</v>
      </c>
      <c r="BL214" s="18" t="s">
        <v>257</v>
      </c>
      <c r="BM214" s="217" t="s">
        <v>392</v>
      </c>
    </row>
    <row r="215" s="2" customFormat="1">
      <c r="A215" s="40"/>
      <c r="B215" s="41"/>
      <c r="C215" s="42"/>
      <c r="D215" s="219" t="s">
        <v>154</v>
      </c>
      <c r="E215" s="42"/>
      <c r="F215" s="220" t="s">
        <v>393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8" t="s">
        <v>154</v>
      </c>
      <c r="AU215" s="18" t="s">
        <v>91</v>
      </c>
    </row>
    <row r="216" s="2" customFormat="1" ht="21.75" customHeight="1">
      <c r="A216" s="40"/>
      <c r="B216" s="41"/>
      <c r="C216" s="206" t="s">
        <v>394</v>
      </c>
      <c r="D216" s="206" t="s">
        <v>147</v>
      </c>
      <c r="E216" s="207" t="s">
        <v>395</v>
      </c>
      <c r="F216" s="208" t="s">
        <v>396</v>
      </c>
      <c r="G216" s="209" t="s">
        <v>160</v>
      </c>
      <c r="H216" s="210">
        <v>15</v>
      </c>
      <c r="I216" s="211"/>
      <c r="J216" s="212">
        <f>ROUND(I216*H216,2)</f>
        <v>0</v>
      </c>
      <c r="K216" s="208" t="s">
        <v>151</v>
      </c>
      <c r="L216" s="46"/>
      <c r="M216" s="213" t="s">
        <v>32</v>
      </c>
      <c r="N216" s="214" t="s">
        <v>52</v>
      </c>
      <c r="O216" s="86"/>
      <c r="P216" s="215">
        <f>O216*H216</f>
        <v>0</v>
      </c>
      <c r="Q216" s="215">
        <v>0.0013799999999999999</v>
      </c>
      <c r="R216" s="215">
        <f>Q216*H216</f>
        <v>0.0207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257</v>
      </c>
      <c r="AT216" s="217" t="s">
        <v>147</v>
      </c>
      <c r="AU216" s="217" t="s">
        <v>91</v>
      </c>
      <c r="AY216" s="18" t="s">
        <v>144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8" t="s">
        <v>89</v>
      </c>
      <c r="BK216" s="218">
        <f>ROUND(I216*H216,2)</f>
        <v>0</v>
      </c>
      <c r="BL216" s="18" t="s">
        <v>257</v>
      </c>
      <c r="BM216" s="217" t="s">
        <v>397</v>
      </c>
    </row>
    <row r="217" s="2" customFormat="1">
      <c r="A217" s="40"/>
      <c r="B217" s="41"/>
      <c r="C217" s="42"/>
      <c r="D217" s="219" t="s">
        <v>154</v>
      </c>
      <c r="E217" s="42"/>
      <c r="F217" s="220" t="s">
        <v>398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8" t="s">
        <v>154</v>
      </c>
      <c r="AU217" s="18" t="s">
        <v>91</v>
      </c>
    </row>
    <row r="218" s="2" customFormat="1" ht="24.15" customHeight="1">
      <c r="A218" s="40"/>
      <c r="B218" s="41"/>
      <c r="C218" s="206" t="s">
        <v>399</v>
      </c>
      <c r="D218" s="206" t="s">
        <v>147</v>
      </c>
      <c r="E218" s="207" t="s">
        <v>400</v>
      </c>
      <c r="F218" s="208" t="s">
        <v>401</v>
      </c>
      <c r="G218" s="209" t="s">
        <v>160</v>
      </c>
      <c r="H218" s="210">
        <v>50</v>
      </c>
      <c r="I218" s="211"/>
      <c r="J218" s="212">
        <f>ROUND(I218*H218,2)</f>
        <v>0</v>
      </c>
      <c r="K218" s="208" t="s">
        <v>151</v>
      </c>
      <c r="L218" s="46"/>
      <c r="M218" s="213" t="s">
        <v>32</v>
      </c>
      <c r="N218" s="214" t="s">
        <v>52</v>
      </c>
      <c r="O218" s="86"/>
      <c r="P218" s="215">
        <f>O218*H218</f>
        <v>0</v>
      </c>
      <c r="Q218" s="215">
        <v>4.0000000000000003E-05</v>
      </c>
      <c r="R218" s="215">
        <f>Q218*H218</f>
        <v>0.002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257</v>
      </c>
      <c r="AT218" s="217" t="s">
        <v>147</v>
      </c>
      <c r="AU218" s="217" t="s">
        <v>91</v>
      </c>
      <c r="AY218" s="18" t="s">
        <v>144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8" t="s">
        <v>89</v>
      </c>
      <c r="BK218" s="218">
        <f>ROUND(I218*H218,2)</f>
        <v>0</v>
      </c>
      <c r="BL218" s="18" t="s">
        <v>257</v>
      </c>
      <c r="BM218" s="217" t="s">
        <v>402</v>
      </c>
    </row>
    <row r="219" s="2" customFormat="1">
      <c r="A219" s="40"/>
      <c r="B219" s="41"/>
      <c r="C219" s="42"/>
      <c r="D219" s="219" t="s">
        <v>154</v>
      </c>
      <c r="E219" s="42"/>
      <c r="F219" s="220" t="s">
        <v>403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8" t="s">
        <v>154</v>
      </c>
      <c r="AU219" s="18" t="s">
        <v>91</v>
      </c>
    </row>
    <row r="220" s="2" customFormat="1" ht="16.5" customHeight="1">
      <c r="A220" s="40"/>
      <c r="B220" s="41"/>
      <c r="C220" s="206" t="s">
        <v>404</v>
      </c>
      <c r="D220" s="206" t="s">
        <v>147</v>
      </c>
      <c r="E220" s="207" t="s">
        <v>405</v>
      </c>
      <c r="F220" s="208" t="s">
        <v>406</v>
      </c>
      <c r="G220" s="209" t="s">
        <v>193</v>
      </c>
      <c r="H220" s="210">
        <v>11</v>
      </c>
      <c r="I220" s="211"/>
      <c r="J220" s="212">
        <f>ROUND(I220*H220,2)</f>
        <v>0</v>
      </c>
      <c r="K220" s="208" t="s">
        <v>151</v>
      </c>
      <c r="L220" s="46"/>
      <c r="M220" s="213" t="s">
        <v>32</v>
      </c>
      <c r="N220" s="214" t="s">
        <v>52</v>
      </c>
      <c r="O220" s="86"/>
      <c r="P220" s="215">
        <f>O220*H220</f>
        <v>0</v>
      </c>
      <c r="Q220" s="215">
        <v>0.00012999999999999999</v>
      </c>
      <c r="R220" s="215">
        <f>Q220*H220</f>
        <v>0.0014299999999999999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257</v>
      </c>
      <c r="AT220" s="217" t="s">
        <v>147</v>
      </c>
      <c r="AU220" s="217" t="s">
        <v>91</v>
      </c>
      <c r="AY220" s="18" t="s">
        <v>144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8" t="s">
        <v>89</v>
      </c>
      <c r="BK220" s="218">
        <f>ROUND(I220*H220,2)</f>
        <v>0</v>
      </c>
      <c r="BL220" s="18" t="s">
        <v>257</v>
      </c>
      <c r="BM220" s="217" t="s">
        <v>407</v>
      </c>
    </row>
    <row r="221" s="2" customFormat="1">
      <c r="A221" s="40"/>
      <c r="B221" s="41"/>
      <c r="C221" s="42"/>
      <c r="D221" s="219" t="s">
        <v>154</v>
      </c>
      <c r="E221" s="42"/>
      <c r="F221" s="220" t="s">
        <v>408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8" t="s">
        <v>154</v>
      </c>
      <c r="AU221" s="18" t="s">
        <v>91</v>
      </c>
    </row>
    <row r="222" s="2" customFormat="1" ht="16.5" customHeight="1">
      <c r="A222" s="40"/>
      <c r="B222" s="41"/>
      <c r="C222" s="206" t="s">
        <v>409</v>
      </c>
      <c r="D222" s="206" t="s">
        <v>147</v>
      </c>
      <c r="E222" s="207" t="s">
        <v>410</v>
      </c>
      <c r="F222" s="208" t="s">
        <v>411</v>
      </c>
      <c r="G222" s="209" t="s">
        <v>412</v>
      </c>
      <c r="H222" s="210">
        <v>1</v>
      </c>
      <c r="I222" s="211"/>
      <c r="J222" s="212">
        <f>ROUND(I222*H222,2)</f>
        <v>0</v>
      </c>
      <c r="K222" s="208" t="s">
        <v>151</v>
      </c>
      <c r="L222" s="46"/>
      <c r="M222" s="213" t="s">
        <v>32</v>
      </c>
      <c r="N222" s="214" t="s">
        <v>52</v>
      </c>
      <c r="O222" s="86"/>
      <c r="P222" s="215">
        <f>O222*H222</f>
        <v>0</v>
      </c>
      <c r="Q222" s="215">
        <v>0.00025000000000000001</v>
      </c>
      <c r="R222" s="215">
        <f>Q222*H222</f>
        <v>0.00025000000000000001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257</v>
      </c>
      <c r="AT222" s="217" t="s">
        <v>147</v>
      </c>
      <c r="AU222" s="217" t="s">
        <v>91</v>
      </c>
      <c r="AY222" s="18" t="s">
        <v>144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8" t="s">
        <v>89</v>
      </c>
      <c r="BK222" s="218">
        <f>ROUND(I222*H222,2)</f>
        <v>0</v>
      </c>
      <c r="BL222" s="18" t="s">
        <v>257</v>
      </c>
      <c r="BM222" s="217" t="s">
        <v>413</v>
      </c>
    </row>
    <row r="223" s="2" customFormat="1">
      <c r="A223" s="40"/>
      <c r="B223" s="41"/>
      <c r="C223" s="42"/>
      <c r="D223" s="219" t="s">
        <v>154</v>
      </c>
      <c r="E223" s="42"/>
      <c r="F223" s="220" t="s">
        <v>414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8" t="s">
        <v>154</v>
      </c>
      <c r="AU223" s="18" t="s">
        <v>91</v>
      </c>
    </row>
    <row r="224" s="2" customFormat="1" ht="24.15" customHeight="1">
      <c r="A224" s="40"/>
      <c r="B224" s="41"/>
      <c r="C224" s="206" t="s">
        <v>415</v>
      </c>
      <c r="D224" s="206" t="s">
        <v>147</v>
      </c>
      <c r="E224" s="207" t="s">
        <v>416</v>
      </c>
      <c r="F224" s="208" t="s">
        <v>417</v>
      </c>
      <c r="G224" s="209" t="s">
        <v>160</v>
      </c>
      <c r="H224" s="210">
        <v>50</v>
      </c>
      <c r="I224" s="211"/>
      <c r="J224" s="212">
        <f>ROUND(I224*H224,2)</f>
        <v>0</v>
      </c>
      <c r="K224" s="208" t="s">
        <v>151</v>
      </c>
      <c r="L224" s="46"/>
      <c r="M224" s="213" t="s">
        <v>32</v>
      </c>
      <c r="N224" s="214" t="s">
        <v>52</v>
      </c>
      <c r="O224" s="86"/>
      <c r="P224" s="215">
        <f>O224*H224</f>
        <v>0</v>
      </c>
      <c r="Q224" s="215">
        <v>2.0000000000000002E-05</v>
      </c>
      <c r="R224" s="215">
        <f>Q224*H224</f>
        <v>0.001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257</v>
      </c>
      <c r="AT224" s="217" t="s">
        <v>147</v>
      </c>
      <c r="AU224" s="217" t="s">
        <v>91</v>
      </c>
      <c r="AY224" s="18" t="s">
        <v>144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8" t="s">
        <v>89</v>
      </c>
      <c r="BK224" s="218">
        <f>ROUND(I224*H224,2)</f>
        <v>0</v>
      </c>
      <c r="BL224" s="18" t="s">
        <v>257</v>
      </c>
      <c r="BM224" s="217" t="s">
        <v>418</v>
      </c>
    </row>
    <row r="225" s="2" customFormat="1">
      <c r="A225" s="40"/>
      <c r="B225" s="41"/>
      <c r="C225" s="42"/>
      <c r="D225" s="219" t="s">
        <v>154</v>
      </c>
      <c r="E225" s="42"/>
      <c r="F225" s="220" t="s">
        <v>419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8" t="s">
        <v>154</v>
      </c>
      <c r="AU225" s="18" t="s">
        <v>91</v>
      </c>
    </row>
    <row r="226" s="2" customFormat="1" ht="24.15" customHeight="1">
      <c r="A226" s="40"/>
      <c r="B226" s="41"/>
      <c r="C226" s="206" t="s">
        <v>420</v>
      </c>
      <c r="D226" s="206" t="s">
        <v>147</v>
      </c>
      <c r="E226" s="207" t="s">
        <v>421</v>
      </c>
      <c r="F226" s="208" t="s">
        <v>422</v>
      </c>
      <c r="G226" s="209" t="s">
        <v>260</v>
      </c>
      <c r="H226" s="210">
        <v>0.071999999999999995</v>
      </c>
      <c r="I226" s="211"/>
      <c r="J226" s="212">
        <f>ROUND(I226*H226,2)</f>
        <v>0</v>
      </c>
      <c r="K226" s="208" t="s">
        <v>151</v>
      </c>
      <c r="L226" s="46"/>
      <c r="M226" s="213" t="s">
        <v>32</v>
      </c>
      <c r="N226" s="214" t="s">
        <v>52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257</v>
      </c>
      <c r="AT226" s="217" t="s">
        <v>147</v>
      </c>
      <c r="AU226" s="217" t="s">
        <v>91</v>
      </c>
      <c r="AY226" s="18" t="s">
        <v>144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8" t="s">
        <v>89</v>
      </c>
      <c r="BK226" s="218">
        <f>ROUND(I226*H226,2)</f>
        <v>0</v>
      </c>
      <c r="BL226" s="18" t="s">
        <v>257</v>
      </c>
      <c r="BM226" s="217" t="s">
        <v>423</v>
      </c>
    </row>
    <row r="227" s="2" customFormat="1">
      <c r="A227" s="40"/>
      <c r="B227" s="41"/>
      <c r="C227" s="42"/>
      <c r="D227" s="219" t="s">
        <v>154</v>
      </c>
      <c r="E227" s="42"/>
      <c r="F227" s="220" t="s">
        <v>424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8" t="s">
        <v>154</v>
      </c>
      <c r="AU227" s="18" t="s">
        <v>91</v>
      </c>
    </row>
    <row r="228" s="12" customFormat="1" ht="22.8" customHeight="1">
      <c r="A228" s="12"/>
      <c r="B228" s="190"/>
      <c r="C228" s="191"/>
      <c r="D228" s="192" t="s">
        <v>80</v>
      </c>
      <c r="E228" s="204" t="s">
        <v>425</v>
      </c>
      <c r="F228" s="204" t="s">
        <v>426</v>
      </c>
      <c r="G228" s="191"/>
      <c r="H228" s="191"/>
      <c r="I228" s="194"/>
      <c r="J228" s="205">
        <f>BK228</f>
        <v>0</v>
      </c>
      <c r="K228" s="191"/>
      <c r="L228" s="196"/>
      <c r="M228" s="197"/>
      <c r="N228" s="198"/>
      <c r="O228" s="198"/>
      <c r="P228" s="199">
        <f>SUM(P229:P264)</f>
        <v>0</v>
      </c>
      <c r="Q228" s="198"/>
      <c r="R228" s="199">
        <f>SUM(R229:R264)</f>
        <v>0.18679000000000001</v>
      </c>
      <c r="S228" s="198"/>
      <c r="T228" s="200">
        <f>SUM(T229:T264)</f>
        <v>0.020570000000000001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1" t="s">
        <v>91</v>
      </c>
      <c r="AT228" s="202" t="s">
        <v>80</v>
      </c>
      <c r="AU228" s="202" t="s">
        <v>89</v>
      </c>
      <c r="AY228" s="201" t="s">
        <v>144</v>
      </c>
      <c r="BK228" s="203">
        <f>SUM(BK229:BK264)</f>
        <v>0</v>
      </c>
    </row>
    <row r="229" s="2" customFormat="1" ht="16.5" customHeight="1">
      <c r="A229" s="40"/>
      <c r="B229" s="41"/>
      <c r="C229" s="206" t="s">
        <v>427</v>
      </c>
      <c r="D229" s="206" t="s">
        <v>147</v>
      </c>
      <c r="E229" s="207" t="s">
        <v>428</v>
      </c>
      <c r="F229" s="208" t="s">
        <v>429</v>
      </c>
      <c r="G229" s="209" t="s">
        <v>376</v>
      </c>
      <c r="H229" s="210">
        <v>1</v>
      </c>
      <c r="I229" s="211"/>
      <c r="J229" s="212">
        <f>ROUND(I229*H229,2)</f>
        <v>0</v>
      </c>
      <c r="K229" s="208" t="s">
        <v>32</v>
      </c>
      <c r="L229" s="46"/>
      <c r="M229" s="213" t="s">
        <v>32</v>
      </c>
      <c r="N229" s="214" t="s">
        <v>52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0.01933</v>
      </c>
      <c r="T229" s="216">
        <f>S229*H229</f>
        <v>0.01933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257</v>
      </c>
      <c r="AT229" s="217" t="s">
        <v>147</v>
      </c>
      <c r="AU229" s="217" t="s">
        <v>91</v>
      </c>
      <c r="AY229" s="18" t="s">
        <v>144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8" t="s">
        <v>89</v>
      </c>
      <c r="BK229" s="218">
        <f>ROUND(I229*H229,2)</f>
        <v>0</v>
      </c>
      <c r="BL229" s="18" t="s">
        <v>257</v>
      </c>
      <c r="BM229" s="217" t="s">
        <v>430</v>
      </c>
    </row>
    <row r="230" s="2" customFormat="1" ht="21.75" customHeight="1">
      <c r="A230" s="40"/>
      <c r="B230" s="41"/>
      <c r="C230" s="206" t="s">
        <v>431</v>
      </c>
      <c r="D230" s="206" t="s">
        <v>147</v>
      </c>
      <c r="E230" s="207" t="s">
        <v>432</v>
      </c>
      <c r="F230" s="208" t="s">
        <v>433</v>
      </c>
      <c r="G230" s="209" t="s">
        <v>376</v>
      </c>
      <c r="H230" s="210">
        <v>4</v>
      </c>
      <c r="I230" s="211"/>
      <c r="J230" s="212">
        <f>ROUND(I230*H230,2)</f>
        <v>0</v>
      </c>
      <c r="K230" s="208" t="s">
        <v>151</v>
      </c>
      <c r="L230" s="46"/>
      <c r="M230" s="213" t="s">
        <v>32</v>
      </c>
      <c r="N230" s="214" t="s">
        <v>52</v>
      </c>
      <c r="O230" s="86"/>
      <c r="P230" s="215">
        <f>O230*H230</f>
        <v>0</v>
      </c>
      <c r="Q230" s="215">
        <v>0.017469999999999999</v>
      </c>
      <c r="R230" s="215">
        <f>Q230*H230</f>
        <v>0.069879999999999998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257</v>
      </c>
      <c r="AT230" s="217" t="s">
        <v>147</v>
      </c>
      <c r="AU230" s="217" t="s">
        <v>91</v>
      </c>
      <c r="AY230" s="18" t="s">
        <v>144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8" t="s">
        <v>89</v>
      </c>
      <c r="BK230" s="218">
        <f>ROUND(I230*H230,2)</f>
        <v>0</v>
      </c>
      <c r="BL230" s="18" t="s">
        <v>257</v>
      </c>
      <c r="BM230" s="217" t="s">
        <v>434</v>
      </c>
    </row>
    <row r="231" s="2" customFormat="1">
      <c r="A231" s="40"/>
      <c r="B231" s="41"/>
      <c r="C231" s="42"/>
      <c r="D231" s="219" t="s">
        <v>154</v>
      </c>
      <c r="E231" s="42"/>
      <c r="F231" s="220" t="s">
        <v>435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8" t="s">
        <v>154</v>
      </c>
      <c r="AU231" s="18" t="s">
        <v>91</v>
      </c>
    </row>
    <row r="232" s="2" customFormat="1" ht="16.5" customHeight="1">
      <c r="A232" s="40"/>
      <c r="B232" s="41"/>
      <c r="C232" s="206" t="s">
        <v>436</v>
      </c>
      <c r="D232" s="206" t="s">
        <v>147</v>
      </c>
      <c r="E232" s="207" t="s">
        <v>437</v>
      </c>
      <c r="F232" s="208" t="s">
        <v>438</v>
      </c>
      <c r="G232" s="209" t="s">
        <v>193</v>
      </c>
      <c r="H232" s="210">
        <v>4</v>
      </c>
      <c r="I232" s="211"/>
      <c r="J232" s="212">
        <f>ROUND(I232*H232,2)</f>
        <v>0</v>
      </c>
      <c r="K232" s="208" t="s">
        <v>151</v>
      </c>
      <c r="L232" s="46"/>
      <c r="M232" s="213" t="s">
        <v>32</v>
      </c>
      <c r="N232" s="214" t="s">
        <v>52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257</v>
      </c>
      <c r="AT232" s="217" t="s">
        <v>147</v>
      </c>
      <c r="AU232" s="217" t="s">
        <v>91</v>
      </c>
      <c r="AY232" s="18" t="s">
        <v>144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8" t="s">
        <v>89</v>
      </c>
      <c r="BK232" s="218">
        <f>ROUND(I232*H232,2)</f>
        <v>0</v>
      </c>
      <c r="BL232" s="18" t="s">
        <v>257</v>
      </c>
      <c r="BM232" s="217" t="s">
        <v>439</v>
      </c>
    </row>
    <row r="233" s="2" customFormat="1">
      <c r="A233" s="40"/>
      <c r="B233" s="41"/>
      <c r="C233" s="42"/>
      <c r="D233" s="219" t="s">
        <v>154</v>
      </c>
      <c r="E233" s="42"/>
      <c r="F233" s="220" t="s">
        <v>440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8" t="s">
        <v>154</v>
      </c>
      <c r="AU233" s="18" t="s">
        <v>91</v>
      </c>
    </row>
    <row r="234" s="2" customFormat="1" ht="16.5" customHeight="1">
      <c r="A234" s="40"/>
      <c r="B234" s="41"/>
      <c r="C234" s="247" t="s">
        <v>441</v>
      </c>
      <c r="D234" s="247" t="s">
        <v>197</v>
      </c>
      <c r="E234" s="248" t="s">
        <v>442</v>
      </c>
      <c r="F234" s="249" t="s">
        <v>443</v>
      </c>
      <c r="G234" s="250" t="s">
        <v>193</v>
      </c>
      <c r="H234" s="251">
        <v>4</v>
      </c>
      <c r="I234" s="252"/>
      <c r="J234" s="253">
        <f>ROUND(I234*H234,2)</f>
        <v>0</v>
      </c>
      <c r="K234" s="249" t="s">
        <v>151</v>
      </c>
      <c r="L234" s="254"/>
      <c r="M234" s="255" t="s">
        <v>32</v>
      </c>
      <c r="N234" s="256" t="s">
        <v>52</v>
      </c>
      <c r="O234" s="86"/>
      <c r="P234" s="215">
        <f>O234*H234</f>
        <v>0</v>
      </c>
      <c r="Q234" s="215">
        <v>0.00085999999999999998</v>
      </c>
      <c r="R234" s="215">
        <f>Q234*H234</f>
        <v>0.0034399999999999999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304</v>
      </c>
      <c r="AT234" s="217" t="s">
        <v>197</v>
      </c>
      <c r="AU234" s="217" t="s">
        <v>91</v>
      </c>
      <c r="AY234" s="18" t="s">
        <v>144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8" t="s">
        <v>89</v>
      </c>
      <c r="BK234" s="218">
        <f>ROUND(I234*H234,2)</f>
        <v>0</v>
      </c>
      <c r="BL234" s="18" t="s">
        <v>257</v>
      </c>
      <c r="BM234" s="217" t="s">
        <v>444</v>
      </c>
    </row>
    <row r="235" s="2" customFormat="1" ht="21.75" customHeight="1">
      <c r="A235" s="40"/>
      <c r="B235" s="41"/>
      <c r="C235" s="206" t="s">
        <v>445</v>
      </c>
      <c r="D235" s="206" t="s">
        <v>147</v>
      </c>
      <c r="E235" s="207" t="s">
        <v>446</v>
      </c>
      <c r="F235" s="208" t="s">
        <v>447</v>
      </c>
      <c r="G235" s="209" t="s">
        <v>376</v>
      </c>
      <c r="H235" s="210">
        <v>1</v>
      </c>
      <c r="I235" s="211"/>
      <c r="J235" s="212">
        <f>ROUND(I235*H235,2)</f>
        <v>0</v>
      </c>
      <c r="K235" s="208" t="s">
        <v>151</v>
      </c>
      <c r="L235" s="46"/>
      <c r="M235" s="213" t="s">
        <v>32</v>
      </c>
      <c r="N235" s="214" t="s">
        <v>52</v>
      </c>
      <c r="O235" s="86"/>
      <c r="P235" s="215">
        <f>O235*H235</f>
        <v>0</v>
      </c>
      <c r="Q235" s="215">
        <v>0.013820000000000001</v>
      </c>
      <c r="R235" s="215">
        <f>Q235*H235</f>
        <v>0.013820000000000001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257</v>
      </c>
      <c r="AT235" s="217" t="s">
        <v>147</v>
      </c>
      <c r="AU235" s="217" t="s">
        <v>91</v>
      </c>
      <c r="AY235" s="18" t="s">
        <v>144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8" t="s">
        <v>89</v>
      </c>
      <c r="BK235" s="218">
        <f>ROUND(I235*H235,2)</f>
        <v>0</v>
      </c>
      <c r="BL235" s="18" t="s">
        <v>257</v>
      </c>
      <c r="BM235" s="217" t="s">
        <v>448</v>
      </c>
    </row>
    <row r="236" s="2" customFormat="1">
      <c r="A236" s="40"/>
      <c r="B236" s="41"/>
      <c r="C236" s="42"/>
      <c r="D236" s="219" t="s">
        <v>154</v>
      </c>
      <c r="E236" s="42"/>
      <c r="F236" s="220" t="s">
        <v>449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8" t="s">
        <v>154</v>
      </c>
      <c r="AU236" s="18" t="s">
        <v>91</v>
      </c>
    </row>
    <row r="237" s="2" customFormat="1" ht="24.15" customHeight="1">
      <c r="A237" s="40"/>
      <c r="B237" s="41"/>
      <c r="C237" s="206" t="s">
        <v>450</v>
      </c>
      <c r="D237" s="206" t="s">
        <v>147</v>
      </c>
      <c r="E237" s="207" t="s">
        <v>451</v>
      </c>
      <c r="F237" s="208" t="s">
        <v>452</v>
      </c>
      <c r="G237" s="209" t="s">
        <v>376</v>
      </c>
      <c r="H237" s="210">
        <v>1</v>
      </c>
      <c r="I237" s="211"/>
      <c r="J237" s="212">
        <f>ROUND(I237*H237,2)</f>
        <v>0</v>
      </c>
      <c r="K237" s="208" t="s">
        <v>151</v>
      </c>
      <c r="L237" s="46"/>
      <c r="M237" s="213" t="s">
        <v>32</v>
      </c>
      <c r="N237" s="214" t="s">
        <v>52</v>
      </c>
      <c r="O237" s="86"/>
      <c r="P237" s="215">
        <f>O237*H237</f>
        <v>0</v>
      </c>
      <c r="Q237" s="215">
        <v>0.015469999999999999</v>
      </c>
      <c r="R237" s="215">
        <f>Q237*H237</f>
        <v>0.015469999999999999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257</v>
      </c>
      <c r="AT237" s="217" t="s">
        <v>147</v>
      </c>
      <c r="AU237" s="217" t="s">
        <v>91</v>
      </c>
      <c r="AY237" s="18" t="s">
        <v>144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8" t="s">
        <v>89</v>
      </c>
      <c r="BK237" s="218">
        <f>ROUND(I237*H237,2)</f>
        <v>0</v>
      </c>
      <c r="BL237" s="18" t="s">
        <v>257</v>
      </c>
      <c r="BM237" s="217" t="s">
        <v>453</v>
      </c>
    </row>
    <row r="238" s="2" customFormat="1">
      <c r="A238" s="40"/>
      <c r="B238" s="41"/>
      <c r="C238" s="42"/>
      <c r="D238" s="219" t="s">
        <v>154</v>
      </c>
      <c r="E238" s="42"/>
      <c r="F238" s="220" t="s">
        <v>454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8" t="s">
        <v>154</v>
      </c>
      <c r="AU238" s="18" t="s">
        <v>91</v>
      </c>
    </row>
    <row r="239" s="2" customFormat="1" ht="16.5" customHeight="1">
      <c r="A239" s="40"/>
      <c r="B239" s="41"/>
      <c r="C239" s="206" t="s">
        <v>455</v>
      </c>
      <c r="D239" s="206" t="s">
        <v>147</v>
      </c>
      <c r="E239" s="207" t="s">
        <v>456</v>
      </c>
      <c r="F239" s="208" t="s">
        <v>457</v>
      </c>
      <c r="G239" s="209" t="s">
        <v>376</v>
      </c>
      <c r="H239" s="210">
        <v>1</v>
      </c>
      <c r="I239" s="211"/>
      <c r="J239" s="212">
        <f>ROUND(I239*H239,2)</f>
        <v>0</v>
      </c>
      <c r="K239" s="208" t="s">
        <v>151</v>
      </c>
      <c r="L239" s="46"/>
      <c r="M239" s="213" t="s">
        <v>32</v>
      </c>
      <c r="N239" s="214" t="s">
        <v>52</v>
      </c>
      <c r="O239" s="86"/>
      <c r="P239" s="215">
        <f>O239*H239</f>
        <v>0</v>
      </c>
      <c r="Q239" s="215">
        <v>0.0022300000000000002</v>
      </c>
      <c r="R239" s="215">
        <f>Q239*H239</f>
        <v>0.0022300000000000002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257</v>
      </c>
      <c r="AT239" s="217" t="s">
        <v>147</v>
      </c>
      <c r="AU239" s="217" t="s">
        <v>91</v>
      </c>
      <c r="AY239" s="18" t="s">
        <v>144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8" t="s">
        <v>89</v>
      </c>
      <c r="BK239" s="218">
        <f>ROUND(I239*H239,2)</f>
        <v>0</v>
      </c>
      <c r="BL239" s="18" t="s">
        <v>257</v>
      </c>
      <c r="BM239" s="217" t="s">
        <v>458</v>
      </c>
    </row>
    <row r="240" s="2" customFormat="1">
      <c r="A240" s="40"/>
      <c r="B240" s="41"/>
      <c r="C240" s="42"/>
      <c r="D240" s="219" t="s">
        <v>154</v>
      </c>
      <c r="E240" s="42"/>
      <c r="F240" s="220" t="s">
        <v>459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8" t="s">
        <v>154</v>
      </c>
      <c r="AU240" s="18" t="s">
        <v>91</v>
      </c>
    </row>
    <row r="241" s="2" customFormat="1" ht="16.5" customHeight="1">
      <c r="A241" s="40"/>
      <c r="B241" s="41"/>
      <c r="C241" s="247" t="s">
        <v>460</v>
      </c>
      <c r="D241" s="247" t="s">
        <v>197</v>
      </c>
      <c r="E241" s="248" t="s">
        <v>461</v>
      </c>
      <c r="F241" s="249" t="s">
        <v>462</v>
      </c>
      <c r="G241" s="250" t="s">
        <v>193</v>
      </c>
      <c r="H241" s="251">
        <v>1</v>
      </c>
      <c r="I241" s="252"/>
      <c r="J241" s="253">
        <f>ROUND(I241*H241,2)</f>
        <v>0</v>
      </c>
      <c r="K241" s="249" t="s">
        <v>32</v>
      </c>
      <c r="L241" s="254"/>
      <c r="M241" s="255" t="s">
        <v>32</v>
      </c>
      <c r="N241" s="256" t="s">
        <v>52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304</v>
      </c>
      <c r="AT241" s="217" t="s">
        <v>197</v>
      </c>
      <c r="AU241" s="217" t="s">
        <v>91</v>
      </c>
      <c r="AY241" s="18" t="s">
        <v>144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8" t="s">
        <v>89</v>
      </c>
      <c r="BK241" s="218">
        <f>ROUND(I241*H241,2)</f>
        <v>0</v>
      </c>
      <c r="BL241" s="18" t="s">
        <v>257</v>
      </c>
      <c r="BM241" s="217" t="s">
        <v>463</v>
      </c>
    </row>
    <row r="242" s="2" customFormat="1" ht="16.5" customHeight="1">
      <c r="A242" s="40"/>
      <c r="B242" s="41"/>
      <c r="C242" s="206" t="s">
        <v>464</v>
      </c>
      <c r="D242" s="206" t="s">
        <v>147</v>
      </c>
      <c r="E242" s="207" t="s">
        <v>465</v>
      </c>
      <c r="F242" s="208" t="s">
        <v>466</v>
      </c>
      <c r="G242" s="209" t="s">
        <v>376</v>
      </c>
      <c r="H242" s="210">
        <v>1</v>
      </c>
      <c r="I242" s="211"/>
      <c r="J242" s="212">
        <f>ROUND(I242*H242,2)</f>
        <v>0</v>
      </c>
      <c r="K242" s="208" t="s">
        <v>151</v>
      </c>
      <c r="L242" s="46"/>
      <c r="M242" s="213" t="s">
        <v>32</v>
      </c>
      <c r="N242" s="214" t="s">
        <v>52</v>
      </c>
      <c r="O242" s="86"/>
      <c r="P242" s="215">
        <f>O242*H242</f>
        <v>0</v>
      </c>
      <c r="Q242" s="215">
        <v>0.030550000000000001</v>
      </c>
      <c r="R242" s="215">
        <f>Q242*H242</f>
        <v>0.030550000000000001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257</v>
      </c>
      <c r="AT242" s="217" t="s">
        <v>147</v>
      </c>
      <c r="AU242" s="217" t="s">
        <v>91</v>
      </c>
      <c r="AY242" s="18" t="s">
        <v>144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8" t="s">
        <v>89</v>
      </c>
      <c r="BK242" s="218">
        <f>ROUND(I242*H242,2)</f>
        <v>0</v>
      </c>
      <c r="BL242" s="18" t="s">
        <v>257</v>
      </c>
      <c r="BM242" s="217" t="s">
        <v>467</v>
      </c>
    </row>
    <row r="243" s="2" customFormat="1">
      <c r="A243" s="40"/>
      <c r="B243" s="41"/>
      <c r="C243" s="42"/>
      <c r="D243" s="219" t="s">
        <v>154</v>
      </c>
      <c r="E243" s="42"/>
      <c r="F243" s="220" t="s">
        <v>468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8" t="s">
        <v>154</v>
      </c>
      <c r="AU243" s="18" t="s">
        <v>91</v>
      </c>
    </row>
    <row r="244" s="2" customFormat="1" ht="24.15" customHeight="1">
      <c r="A244" s="40"/>
      <c r="B244" s="41"/>
      <c r="C244" s="206" t="s">
        <v>469</v>
      </c>
      <c r="D244" s="206" t="s">
        <v>147</v>
      </c>
      <c r="E244" s="207" t="s">
        <v>470</v>
      </c>
      <c r="F244" s="208" t="s">
        <v>471</v>
      </c>
      <c r="G244" s="209" t="s">
        <v>376</v>
      </c>
      <c r="H244" s="210">
        <v>1</v>
      </c>
      <c r="I244" s="211"/>
      <c r="J244" s="212">
        <f>ROUND(I244*H244,2)</f>
        <v>0</v>
      </c>
      <c r="K244" s="208" t="s">
        <v>151</v>
      </c>
      <c r="L244" s="46"/>
      <c r="M244" s="213" t="s">
        <v>32</v>
      </c>
      <c r="N244" s="214" t="s">
        <v>52</v>
      </c>
      <c r="O244" s="86"/>
      <c r="P244" s="215">
        <f>O244*H244</f>
        <v>0</v>
      </c>
      <c r="Q244" s="215">
        <v>0.033419999999999998</v>
      </c>
      <c r="R244" s="215">
        <f>Q244*H244</f>
        <v>0.033419999999999998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257</v>
      </c>
      <c r="AT244" s="217" t="s">
        <v>147</v>
      </c>
      <c r="AU244" s="217" t="s">
        <v>91</v>
      </c>
      <c r="AY244" s="18" t="s">
        <v>144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8" t="s">
        <v>89</v>
      </c>
      <c r="BK244" s="218">
        <f>ROUND(I244*H244,2)</f>
        <v>0</v>
      </c>
      <c r="BL244" s="18" t="s">
        <v>257</v>
      </c>
      <c r="BM244" s="217" t="s">
        <v>472</v>
      </c>
    </row>
    <row r="245" s="2" customFormat="1">
      <c r="A245" s="40"/>
      <c r="B245" s="41"/>
      <c r="C245" s="42"/>
      <c r="D245" s="219" t="s">
        <v>154</v>
      </c>
      <c r="E245" s="42"/>
      <c r="F245" s="220" t="s">
        <v>473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8" t="s">
        <v>154</v>
      </c>
      <c r="AU245" s="18" t="s">
        <v>91</v>
      </c>
    </row>
    <row r="246" s="2" customFormat="1" ht="16.5" customHeight="1">
      <c r="A246" s="40"/>
      <c r="B246" s="41"/>
      <c r="C246" s="206" t="s">
        <v>474</v>
      </c>
      <c r="D246" s="206" t="s">
        <v>147</v>
      </c>
      <c r="E246" s="207" t="s">
        <v>475</v>
      </c>
      <c r="F246" s="208" t="s">
        <v>476</v>
      </c>
      <c r="G246" s="209" t="s">
        <v>193</v>
      </c>
      <c r="H246" s="210">
        <v>4</v>
      </c>
      <c r="I246" s="211"/>
      <c r="J246" s="212">
        <f>ROUND(I246*H246,2)</f>
        <v>0</v>
      </c>
      <c r="K246" s="208" t="s">
        <v>151</v>
      </c>
      <c r="L246" s="46"/>
      <c r="M246" s="213" t="s">
        <v>32</v>
      </c>
      <c r="N246" s="214" t="s">
        <v>52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257</v>
      </c>
      <c r="AT246" s="217" t="s">
        <v>147</v>
      </c>
      <c r="AU246" s="217" t="s">
        <v>91</v>
      </c>
      <c r="AY246" s="18" t="s">
        <v>144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8" t="s">
        <v>89</v>
      </c>
      <c r="BK246" s="218">
        <f>ROUND(I246*H246,2)</f>
        <v>0</v>
      </c>
      <c r="BL246" s="18" t="s">
        <v>257</v>
      </c>
      <c r="BM246" s="217" t="s">
        <v>477</v>
      </c>
    </row>
    <row r="247" s="2" customFormat="1">
      <c r="A247" s="40"/>
      <c r="B247" s="41"/>
      <c r="C247" s="42"/>
      <c r="D247" s="219" t="s">
        <v>154</v>
      </c>
      <c r="E247" s="42"/>
      <c r="F247" s="220" t="s">
        <v>478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8" t="s">
        <v>154</v>
      </c>
      <c r="AU247" s="18" t="s">
        <v>91</v>
      </c>
    </row>
    <row r="248" s="2" customFormat="1" ht="16.5" customHeight="1">
      <c r="A248" s="40"/>
      <c r="B248" s="41"/>
      <c r="C248" s="247" t="s">
        <v>479</v>
      </c>
      <c r="D248" s="247" t="s">
        <v>197</v>
      </c>
      <c r="E248" s="248" t="s">
        <v>480</v>
      </c>
      <c r="F248" s="249" t="s">
        <v>481</v>
      </c>
      <c r="G248" s="250" t="s">
        <v>193</v>
      </c>
      <c r="H248" s="251">
        <v>4</v>
      </c>
      <c r="I248" s="252"/>
      <c r="J248" s="253">
        <f>ROUND(I248*H248,2)</f>
        <v>0</v>
      </c>
      <c r="K248" s="249" t="s">
        <v>32</v>
      </c>
      <c r="L248" s="254"/>
      <c r="M248" s="255" t="s">
        <v>32</v>
      </c>
      <c r="N248" s="256" t="s">
        <v>52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304</v>
      </c>
      <c r="AT248" s="217" t="s">
        <v>197</v>
      </c>
      <c r="AU248" s="217" t="s">
        <v>91</v>
      </c>
      <c r="AY248" s="18" t="s">
        <v>144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8" t="s">
        <v>89</v>
      </c>
      <c r="BK248" s="218">
        <f>ROUND(I248*H248,2)</f>
        <v>0</v>
      </c>
      <c r="BL248" s="18" t="s">
        <v>257</v>
      </c>
      <c r="BM248" s="217" t="s">
        <v>482</v>
      </c>
    </row>
    <row r="249" s="2" customFormat="1" ht="16.5" customHeight="1">
      <c r="A249" s="40"/>
      <c r="B249" s="41"/>
      <c r="C249" s="206" t="s">
        <v>483</v>
      </c>
      <c r="D249" s="206" t="s">
        <v>147</v>
      </c>
      <c r="E249" s="207" t="s">
        <v>484</v>
      </c>
      <c r="F249" s="208" t="s">
        <v>485</v>
      </c>
      <c r="G249" s="209" t="s">
        <v>193</v>
      </c>
      <c r="H249" s="210">
        <v>1</v>
      </c>
      <c r="I249" s="211"/>
      <c r="J249" s="212">
        <f>ROUND(I249*H249,2)</f>
        <v>0</v>
      </c>
      <c r="K249" s="208" t="s">
        <v>151</v>
      </c>
      <c r="L249" s="46"/>
      <c r="M249" s="213" t="s">
        <v>32</v>
      </c>
      <c r="N249" s="214" t="s">
        <v>52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257</v>
      </c>
      <c r="AT249" s="217" t="s">
        <v>147</v>
      </c>
      <c r="AU249" s="217" t="s">
        <v>91</v>
      </c>
      <c r="AY249" s="18" t="s">
        <v>144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8" t="s">
        <v>89</v>
      </c>
      <c r="BK249" s="218">
        <f>ROUND(I249*H249,2)</f>
        <v>0</v>
      </c>
      <c r="BL249" s="18" t="s">
        <v>257</v>
      </c>
      <c r="BM249" s="217" t="s">
        <v>486</v>
      </c>
    </row>
    <row r="250" s="2" customFormat="1">
      <c r="A250" s="40"/>
      <c r="B250" s="41"/>
      <c r="C250" s="42"/>
      <c r="D250" s="219" t="s">
        <v>154</v>
      </c>
      <c r="E250" s="42"/>
      <c r="F250" s="220" t="s">
        <v>487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8" t="s">
        <v>154</v>
      </c>
      <c r="AU250" s="18" t="s">
        <v>91</v>
      </c>
    </row>
    <row r="251" s="2" customFormat="1" ht="16.5" customHeight="1">
      <c r="A251" s="40"/>
      <c r="B251" s="41"/>
      <c r="C251" s="247" t="s">
        <v>488</v>
      </c>
      <c r="D251" s="247" t="s">
        <v>197</v>
      </c>
      <c r="E251" s="248" t="s">
        <v>489</v>
      </c>
      <c r="F251" s="249" t="s">
        <v>490</v>
      </c>
      <c r="G251" s="250" t="s">
        <v>193</v>
      </c>
      <c r="H251" s="251">
        <v>1</v>
      </c>
      <c r="I251" s="252"/>
      <c r="J251" s="253">
        <f>ROUND(I251*H251,2)</f>
        <v>0</v>
      </c>
      <c r="K251" s="249" t="s">
        <v>151</v>
      </c>
      <c r="L251" s="254"/>
      <c r="M251" s="255" t="s">
        <v>32</v>
      </c>
      <c r="N251" s="256" t="s">
        <v>52</v>
      </c>
      <c r="O251" s="86"/>
      <c r="P251" s="215">
        <f>O251*H251</f>
        <v>0</v>
      </c>
      <c r="Q251" s="215">
        <v>0.00050000000000000001</v>
      </c>
      <c r="R251" s="215">
        <f>Q251*H251</f>
        <v>0.00050000000000000001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304</v>
      </c>
      <c r="AT251" s="217" t="s">
        <v>197</v>
      </c>
      <c r="AU251" s="217" t="s">
        <v>91</v>
      </c>
      <c r="AY251" s="18" t="s">
        <v>144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8" t="s">
        <v>89</v>
      </c>
      <c r="BK251" s="218">
        <f>ROUND(I251*H251,2)</f>
        <v>0</v>
      </c>
      <c r="BL251" s="18" t="s">
        <v>257</v>
      </c>
      <c r="BM251" s="217" t="s">
        <v>491</v>
      </c>
    </row>
    <row r="252" s="2" customFormat="1" ht="16.5" customHeight="1">
      <c r="A252" s="40"/>
      <c r="B252" s="41"/>
      <c r="C252" s="206" t="s">
        <v>492</v>
      </c>
      <c r="D252" s="206" t="s">
        <v>147</v>
      </c>
      <c r="E252" s="207" t="s">
        <v>493</v>
      </c>
      <c r="F252" s="208" t="s">
        <v>494</v>
      </c>
      <c r="G252" s="209" t="s">
        <v>376</v>
      </c>
      <c r="H252" s="210">
        <v>6</v>
      </c>
      <c r="I252" s="211"/>
      <c r="J252" s="212">
        <f>ROUND(I252*H252,2)</f>
        <v>0</v>
      </c>
      <c r="K252" s="208" t="s">
        <v>151</v>
      </c>
      <c r="L252" s="46"/>
      <c r="M252" s="213" t="s">
        <v>32</v>
      </c>
      <c r="N252" s="214" t="s">
        <v>52</v>
      </c>
      <c r="O252" s="86"/>
      <c r="P252" s="215">
        <f>O252*H252</f>
        <v>0</v>
      </c>
      <c r="Q252" s="215">
        <v>0.0018400000000000001</v>
      </c>
      <c r="R252" s="215">
        <f>Q252*H252</f>
        <v>0.011040000000000001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257</v>
      </c>
      <c r="AT252" s="217" t="s">
        <v>147</v>
      </c>
      <c r="AU252" s="217" t="s">
        <v>91</v>
      </c>
      <c r="AY252" s="18" t="s">
        <v>144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8" t="s">
        <v>89</v>
      </c>
      <c r="BK252" s="218">
        <f>ROUND(I252*H252,2)</f>
        <v>0</v>
      </c>
      <c r="BL252" s="18" t="s">
        <v>257</v>
      </c>
      <c r="BM252" s="217" t="s">
        <v>495</v>
      </c>
    </row>
    <row r="253" s="2" customFormat="1">
      <c r="A253" s="40"/>
      <c r="B253" s="41"/>
      <c r="C253" s="42"/>
      <c r="D253" s="219" t="s">
        <v>154</v>
      </c>
      <c r="E253" s="42"/>
      <c r="F253" s="220" t="s">
        <v>496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8" t="s">
        <v>154</v>
      </c>
      <c r="AU253" s="18" t="s">
        <v>91</v>
      </c>
    </row>
    <row r="254" s="2" customFormat="1" ht="16.5" customHeight="1">
      <c r="A254" s="40"/>
      <c r="B254" s="41"/>
      <c r="C254" s="206" t="s">
        <v>497</v>
      </c>
      <c r="D254" s="206" t="s">
        <v>147</v>
      </c>
      <c r="E254" s="207" t="s">
        <v>498</v>
      </c>
      <c r="F254" s="208" t="s">
        <v>499</v>
      </c>
      <c r="G254" s="209" t="s">
        <v>376</v>
      </c>
      <c r="H254" s="210">
        <v>1</v>
      </c>
      <c r="I254" s="211"/>
      <c r="J254" s="212">
        <f>ROUND(I254*H254,2)</f>
        <v>0</v>
      </c>
      <c r="K254" s="208" t="s">
        <v>151</v>
      </c>
      <c r="L254" s="46"/>
      <c r="M254" s="213" t="s">
        <v>32</v>
      </c>
      <c r="N254" s="214" t="s">
        <v>52</v>
      </c>
      <c r="O254" s="86"/>
      <c r="P254" s="215">
        <f>O254*H254</f>
        <v>0</v>
      </c>
      <c r="Q254" s="215">
        <v>0.0018400000000000001</v>
      </c>
      <c r="R254" s="215">
        <f>Q254*H254</f>
        <v>0.0018400000000000001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257</v>
      </c>
      <c r="AT254" s="217" t="s">
        <v>147</v>
      </c>
      <c r="AU254" s="217" t="s">
        <v>91</v>
      </c>
      <c r="AY254" s="18" t="s">
        <v>144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8" t="s">
        <v>89</v>
      </c>
      <c r="BK254" s="218">
        <f>ROUND(I254*H254,2)</f>
        <v>0</v>
      </c>
      <c r="BL254" s="18" t="s">
        <v>257</v>
      </c>
      <c r="BM254" s="217" t="s">
        <v>500</v>
      </c>
    </row>
    <row r="255" s="2" customFormat="1">
      <c r="A255" s="40"/>
      <c r="B255" s="41"/>
      <c r="C255" s="42"/>
      <c r="D255" s="219" t="s">
        <v>154</v>
      </c>
      <c r="E255" s="42"/>
      <c r="F255" s="220" t="s">
        <v>501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8" t="s">
        <v>154</v>
      </c>
      <c r="AU255" s="18" t="s">
        <v>91</v>
      </c>
    </row>
    <row r="256" s="2" customFormat="1" ht="16.5" customHeight="1">
      <c r="A256" s="40"/>
      <c r="B256" s="41"/>
      <c r="C256" s="206" t="s">
        <v>502</v>
      </c>
      <c r="D256" s="206" t="s">
        <v>147</v>
      </c>
      <c r="E256" s="207" t="s">
        <v>503</v>
      </c>
      <c r="F256" s="208" t="s">
        <v>504</v>
      </c>
      <c r="G256" s="209" t="s">
        <v>376</v>
      </c>
      <c r="H256" s="210">
        <v>1</v>
      </c>
      <c r="I256" s="211"/>
      <c r="J256" s="212">
        <f>ROUND(I256*H256,2)</f>
        <v>0</v>
      </c>
      <c r="K256" s="208" t="s">
        <v>151</v>
      </c>
      <c r="L256" s="46"/>
      <c r="M256" s="213" t="s">
        <v>32</v>
      </c>
      <c r="N256" s="214" t="s">
        <v>52</v>
      </c>
      <c r="O256" s="86"/>
      <c r="P256" s="215">
        <f>O256*H256</f>
        <v>0</v>
      </c>
      <c r="Q256" s="215">
        <v>0.0027399999999999998</v>
      </c>
      <c r="R256" s="215">
        <f>Q256*H256</f>
        <v>0.0027399999999999998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257</v>
      </c>
      <c r="AT256" s="217" t="s">
        <v>147</v>
      </c>
      <c r="AU256" s="217" t="s">
        <v>91</v>
      </c>
      <c r="AY256" s="18" t="s">
        <v>144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8" t="s">
        <v>89</v>
      </c>
      <c r="BK256" s="218">
        <f>ROUND(I256*H256,2)</f>
        <v>0</v>
      </c>
      <c r="BL256" s="18" t="s">
        <v>257</v>
      </c>
      <c r="BM256" s="217" t="s">
        <v>505</v>
      </c>
    </row>
    <row r="257" s="2" customFormat="1">
      <c r="A257" s="40"/>
      <c r="B257" s="41"/>
      <c r="C257" s="42"/>
      <c r="D257" s="219" t="s">
        <v>154</v>
      </c>
      <c r="E257" s="42"/>
      <c r="F257" s="220" t="s">
        <v>506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8" t="s">
        <v>154</v>
      </c>
      <c r="AU257" s="18" t="s">
        <v>91</v>
      </c>
    </row>
    <row r="258" s="2" customFormat="1" ht="16.5" customHeight="1">
      <c r="A258" s="40"/>
      <c r="B258" s="41"/>
      <c r="C258" s="206" t="s">
        <v>507</v>
      </c>
      <c r="D258" s="206" t="s">
        <v>147</v>
      </c>
      <c r="E258" s="207" t="s">
        <v>508</v>
      </c>
      <c r="F258" s="208" t="s">
        <v>509</v>
      </c>
      <c r="G258" s="209" t="s">
        <v>193</v>
      </c>
      <c r="H258" s="210">
        <v>6</v>
      </c>
      <c r="I258" s="211"/>
      <c r="J258" s="212">
        <f>ROUND(I258*H258,2)</f>
        <v>0</v>
      </c>
      <c r="K258" s="208" t="s">
        <v>151</v>
      </c>
      <c r="L258" s="46"/>
      <c r="M258" s="213" t="s">
        <v>32</v>
      </c>
      <c r="N258" s="214" t="s">
        <v>52</v>
      </c>
      <c r="O258" s="86"/>
      <c r="P258" s="215">
        <f>O258*H258</f>
        <v>0</v>
      </c>
      <c r="Q258" s="215">
        <v>0.00023000000000000001</v>
      </c>
      <c r="R258" s="215">
        <f>Q258*H258</f>
        <v>0.0013800000000000002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257</v>
      </c>
      <c r="AT258" s="217" t="s">
        <v>147</v>
      </c>
      <c r="AU258" s="217" t="s">
        <v>91</v>
      </c>
      <c r="AY258" s="18" t="s">
        <v>144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8" t="s">
        <v>89</v>
      </c>
      <c r="BK258" s="218">
        <f>ROUND(I258*H258,2)</f>
        <v>0</v>
      </c>
      <c r="BL258" s="18" t="s">
        <v>257</v>
      </c>
      <c r="BM258" s="217" t="s">
        <v>510</v>
      </c>
    </row>
    <row r="259" s="2" customFormat="1">
      <c r="A259" s="40"/>
      <c r="B259" s="41"/>
      <c r="C259" s="42"/>
      <c r="D259" s="219" t="s">
        <v>154</v>
      </c>
      <c r="E259" s="42"/>
      <c r="F259" s="220" t="s">
        <v>511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8" t="s">
        <v>154</v>
      </c>
      <c r="AU259" s="18" t="s">
        <v>91</v>
      </c>
    </row>
    <row r="260" s="2" customFormat="1" ht="24.15" customHeight="1">
      <c r="A260" s="40"/>
      <c r="B260" s="41"/>
      <c r="C260" s="206" t="s">
        <v>512</v>
      </c>
      <c r="D260" s="206" t="s">
        <v>147</v>
      </c>
      <c r="E260" s="207" t="s">
        <v>513</v>
      </c>
      <c r="F260" s="208" t="s">
        <v>514</v>
      </c>
      <c r="G260" s="209" t="s">
        <v>193</v>
      </c>
      <c r="H260" s="210">
        <v>1</v>
      </c>
      <c r="I260" s="211"/>
      <c r="J260" s="212">
        <f>ROUND(I260*H260,2)</f>
        <v>0</v>
      </c>
      <c r="K260" s="208" t="s">
        <v>151</v>
      </c>
      <c r="L260" s="46"/>
      <c r="M260" s="213" t="s">
        <v>32</v>
      </c>
      <c r="N260" s="214" t="s">
        <v>52</v>
      </c>
      <c r="O260" s="86"/>
      <c r="P260" s="215">
        <f>O260*H260</f>
        <v>0</v>
      </c>
      <c r="Q260" s="215">
        <v>0.00048000000000000001</v>
      </c>
      <c r="R260" s="215">
        <f>Q260*H260</f>
        <v>0.00048000000000000001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257</v>
      </c>
      <c r="AT260" s="217" t="s">
        <v>147</v>
      </c>
      <c r="AU260" s="217" t="s">
        <v>91</v>
      </c>
      <c r="AY260" s="18" t="s">
        <v>144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8" t="s">
        <v>89</v>
      </c>
      <c r="BK260" s="218">
        <f>ROUND(I260*H260,2)</f>
        <v>0</v>
      </c>
      <c r="BL260" s="18" t="s">
        <v>257</v>
      </c>
      <c r="BM260" s="217" t="s">
        <v>515</v>
      </c>
    </row>
    <row r="261" s="2" customFormat="1">
      <c r="A261" s="40"/>
      <c r="B261" s="41"/>
      <c r="C261" s="42"/>
      <c r="D261" s="219" t="s">
        <v>154</v>
      </c>
      <c r="E261" s="42"/>
      <c r="F261" s="220" t="s">
        <v>516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8" t="s">
        <v>154</v>
      </c>
      <c r="AU261" s="18" t="s">
        <v>91</v>
      </c>
    </row>
    <row r="262" s="2" customFormat="1" ht="16.5" customHeight="1">
      <c r="A262" s="40"/>
      <c r="B262" s="41"/>
      <c r="C262" s="206" t="s">
        <v>517</v>
      </c>
      <c r="D262" s="206" t="s">
        <v>147</v>
      </c>
      <c r="E262" s="207" t="s">
        <v>518</v>
      </c>
      <c r="F262" s="208" t="s">
        <v>519</v>
      </c>
      <c r="G262" s="209" t="s">
        <v>193</v>
      </c>
      <c r="H262" s="210">
        <v>1</v>
      </c>
      <c r="I262" s="211"/>
      <c r="J262" s="212">
        <f>ROUND(I262*H262,2)</f>
        <v>0</v>
      </c>
      <c r="K262" s="208" t="s">
        <v>32</v>
      </c>
      <c r="L262" s="46"/>
      <c r="M262" s="213" t="s">
        <v>32</v>
      </c>
      <c r="N262" s="214" t="s">
        <v>52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0.00124</v>
      </c>
      <c r="T262" s="216">
        <f>S262*H262</f>
        <v>0.00124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257</v>
      </c>
      <c r="AT262" s="217" t="s">
        <v>147</v>
      </c>
      <c r="AU262" s="217" t="s">
        <v>91</v>
      </c>
      <c r="AY262" s="18" t="s">
        <v>144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8" t="s">
        <v>89</v>
      </c>
      <c r="BK262" s="218">
        <f>ROUND(I262*H262,2)</f>
        <v>0</v>
      </c>
      <c r="BL262" s="18" t="s">
        <v>257</v>
      </c>
      <c r="BM262" s="217" t="s">
        <v>520</v>
      </c>
    </row>
    <row r="263" s="2" customFormat="1" ht="24.15" customHeight="1">
      <c r="A263" s="40"/>
      <c r="B263" s="41"/>
      <c r="C263" s="206" t="s">
        <v>521</v>
      </c>
      <c r="D263" s="206" t="s">
        <v>147</v>
      </c>
      <c r="E263" s="207" t="s">
        <v>522</v>
      </c>
      <c r="F263" s="208" t="s">
        <v>523</v>
      </c>
      <c r="G263" s="209" t="s">
        <v>260</v>
      </c>
      <c r="H263" s="210">
        <v>0.187</v>
      </c>
      <c r="I263" s="211"/>
      <c r="J263" s="212">
        <f>ROUND(I263*H263,2)</f>
        <v>0</v>
      </c>
      <c r="K263" s="208" t="s">
        <v>151</v>
      </c>
      <c r="L263" s="46"/>
      <c r="M263" s="213" t="s">
        <v>32</v>
      </c>
      <c r="N263" s="214" t="s">
        <v>52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257</v>
      </c>
      <c r="AT263" s="217" t="s">
        <v>147</v>
      </c>
      <c r="AU263" s="217" t="s">
        <v>91</v>
      </c>
      <c r="AY263" s="18" t="s">
        <v>144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8" t="s">
        <v>89</v>
      </c>
      <c r="BK263" s="218">
        <f>ROUND(I263*H263,2)</f>
        <v>0</v>
      </c>
      <c r="BL263" s="18" t="s">
        <v>257</v>
      </c>
      <c r="BM263" s="217" t="s">
        <v>524</v>
      </c>
    </row>
    <row r="264" s="2" customFormat="1">
      <c r="A264" s="40"/>
      <c r="B264" s="41"/>
      <c r="C264" s="42"/>
      <c r="D264" s="219" t="s">
        <v>154</v>
      </c>
      <c r="E264" s="42"/>
      <c r="F264" s="220" t="s">
        <v>525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8" t="s">
        <v>154</v>
      </c>
      <c r="AU264" s="18" t="s">
        <v>91</v>
      </c>
    </row>
    <row r="265" s="12" customFormat="1" ht="22.8" customHeight="1">
      <c r="A265" s="12"/>
      <c r="B265" s="190"/>
      <c r="C265" s="191"/>
      <c r="D265" s="192" t="s">
        <v>80</v>
      </c>
      <c r="E265" s="204" t="s">
        <v>526</v>
      </c>
      <c r="F265" s="204" t="s">
        <v>527</v>
      </c>
      <c r="G265" s="191"/>
      <c r="H265" s="191"/>
      <c r="I265" s="194"/>
      <c r="J265" s="205">
        <f>BK265</f>
        <v>0</v>
      </c>
      <c r="K265" s="191"/>
      <c r="L265" s="196"/>
      <c r="M265" s="197"/>
      <c r="N265" s="198"/>
      <c r="O265" s="198"/>
      <c r="P265" s="199">
        <f>SUM(P266:P274)</f>
        <v>0</v>
      </c>
      <c r="Q265" s="198"/>
      <c r="R265" s="199">
        <f>SUM(R266:R274)</f>
        <v>0.048500000000000001</v>
      </c>
      <c r="S265" s="198"/>
      <c r="T265" s="200">
        <f>SUM(T266:T274)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91</v>
      </c>
      <c r="AT265" s="202" t="s">
        <v>80</v>
      </c>
      <c r="AU265" s="202" t="s">
        <v>89</v>
      </c>
      <c r="AY265" s="201" t="s">
        <v>144</v>
      </c>
      <c r="BK265" s="203">
        <f>SUM(BK266:BK274)</f>
        <v>0</v>
      </c>
    </row>
    <row r="266" s="2" customFormat="1" ht="24.15" customHeight="1">
      <c r="A266" s="40"/>
      <c r="B266" s="41"/>
      <c r="C266" s="206" t="s">
        <v>528</v>
      </c>
      <c r="D266" s="206" t="s">
        <v>147</v>
      </c>
      <c r="E266" s="207" t="s">
        <v>529</v>
      </c>
      <c r="F266" s="208" t="s">
        <v>530</v>
      </c>
      <c r="G266" s="209" t="s">
        <v>376</v>
      </c>
      <c r="H266" s="210">
        <v>1</v>
      </c>
      <c r="I266" s="211"/>
      <c r="J266" s="212">
        <f>ROUND(I266*H266,2)</f>
        <v>0</v>
      </c>
      <c r="K266" s="208" t="s">
        <v>151</v>
      </c>
      <c r="L266" s="46"/>
      <c r="M266" s="213" t="s">
        <v>32</v>
      </c>
      <c r="N266" s="214" t="s">
        <v>52</v>
      </c>
      <c r="O266" s="86"/>
      <c r="P266" s="215">
        <f>O266*H266</f>
        <v>0</v>
      </c>
      <c r="Q266" s="215">
        <v>0.0077000000000000002</v>
      </c>
      <c r="R266" s="215">
        <f>Q266*H266</f>
        <v>0.0077000000000000002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257</v>
      </c>
      <c r="AT266" s="217" t="s">
        <v>147</v>
      </c>
      <c r="AU266" s="217" t="s">
        <v>91</v>
      </c>
      <c r="AY266" s="18" t="s">
        <v>144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8" t="s">
        <v>89</v>
      </c>
      <c r="BK266" s="218">
        <f>ROUND(I266*H266,2)</f>
        <v>0</v>
      </c>
      <c r="BL266" s="18" t="s">
        <v>257</v>
      </c>
      <c r="BM266" s="217" t="s">
        <v>531</v>
      </c>
    </row>
    <row r="267" s="2" customFormat="1">
      <c r="A267" s="40"/>
      <c r="B267" s="41"/>
      <c r="C267" s="42"/>
      <c r="D267" s="219" t="s">
        <v>154</v>
      </c>
      <c r="E267" s="42"/>
      <c r="F267" s="220" t="s">
        <v>532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8" t="s">
        <v>154</v>
      </c>
      <c r="AU267" s="18" t="s">
        <v>91</v>
      </c>
    </row>
    <row r="268" s="2" customFormat="1" ht="24.15" customHeight="1">
      <c r="A268" s="40"/>
      <c r="B268" s="41"/>
      <c r="C268" s="206" t="s">
        <v>533</v>
      </c>
      <c r="D268" s="206" t="s">
        <v>147</v>
      </c>
      <c r="E268" s="207" t="s">
        <v>534</v>
      </c>
      <c r="F268" s="208" t="s">
        <v>535</v>
      </c>
      <c r="G268" s="209" t="s">
        <v>376</v>
      </c>
      <c r="H268" s="210">
        <v>4</v>
      </c>
      <c r="I268" s="211"/>
      <c r="J268" s="212">
        <f>ROUND(I268*H268,2)</f>
        <v>0</v>
      </c>
      <c r="K268" s="208" t="s">
        <v>151</v>
      </c>
      <c r="L268" s="46"/>
      <c r="M268" s="213" t="s">
        <v>32</v>
      </c>
      <c r="N268" s="214" t="s">
        <v>52</v>
      </c>
      <c r="O268" s="86"/>
      <c r="P268" s="215">
        <f>O268*H268</f>
        <v>0</v>
      </c>
      <c r="Q268" s="215">
        <v>0.0091999999999999998</v>
      </c>
      <c r="R268" s="215">
        <f>Q268*H268</f>
        <v>0.036799999999999999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257</v>
      </c>
      <c r="AT268" s="217" t="s">
        <v>147</v>
      </c>
      <c r="AU268" s="217" t="s">
        <v>91</v>
      </c>
      <c r="AY268" s="18" t="s">
        <v>144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8" t="s">
        <v>89</v>
      </c>
      <c r="BK268" s="218">
        <f>ROUND(I268*H268,2)</f>
        <v>0</v>
      </c>
      <c r="BL268" s="18" t="s">
        <v>257</v>
      </c>
      <c r="BM268" s="217" t="s">
        <v>536</v>
      </c>
    </row>
    <row r="269" s="2" customFormat="1">
      <c r="A269" s="40"/>
      <c r="B269" s="41"/>
      <c r="C269" s="42"/>
      <c r="D269" s="219" t="s">
        <v>154</v>
      </c>
      <c r="E269" s="42"/>
      <c r="F269" s="220" t="s">
        <v>537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8" t="s">
        <v>154</v>
      </c>
      <c r="AU269" s="18" t="s">
        <v>91</v>
      </c>
    </row>
    <row r="270" s="2" customFormat="1" ht="16.5" customHeight="1">
      <c r="A270" s="40"/>
      <c r="B270" s="41"/>
      <c r="C270" s="206" t="s">
        <v>538</v>
      </c>
      <c r="D270" s="206" t="s">
        <v>147</v>
      </c>
      <c r="E270" s="207" t="s">
        <v>539</v>
      </c>
      <c r="F270" s="208" t="s">
        <v>540</v>
      </c>
      <c r="G270" s="209" t="s">
        <v>376</v>
      </c>
      <c r="H270" s="210">
        <v>4</v>
      </c>
      <c r="I270" s="211"/>
      <c r="J270" s="212">
        <f>ROUND(I270*H270,2)</f>
        <v>0</v>
      </c>
      <c r="K270" s="208" t="s">
        <v>151</v>
      </c>
      <c r="L270" s="46"/>
      <c r="M270" s="213" t="s">
        <v>32</v>
      </c>
      <c r="N270" s="214" t="s">
        <v>52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257</v>
      </c>
      <c r="AT270" s="217" t="s">
        <v>147</v>
      </c>
      <c r="AU270" s="217" t="s">
        <v>91</v>
      </c>
      <c r="AY270" s="18" t="s">
        <v>144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8" t="s">
        <v>89</v>
      </c>
      <c r="BK270" s="218">
        <f>ROUND(I270*H270,2)</f>
        <v>0</v>
      </c>
      <c r="BL270" s="18" t="s">
        <v>257</v>
      </c>
      <c r="BM270" s="217" t="s">
        <v>541</v>
      </c>
    </row>
    <row r="271" s="2" customFormat="1">
      <c r="A271" s="40"/>
      <c r="B271" s="41"/>
      <c r="C271" s="42"/>
      <c r="D271" s="219" t="s">
        <v>154</v>
      </c>
      <c r="E271" s="42"/>
      <c r="F271" s="220" t="s">
        <v>542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8" t="s">
        <v>154</v>
      </c>
      <c r="AU271" s="18" t="s">
        <v>91</v>
      </c>
    </row>
    <row r="272" s="2" customFormat="1" ht="16.5" customHeight="1">
      <c r="A272" s="40"/>
      <c r="B272" s="41"/>
      <c r="C272" s="247" t="s">
        <v>543</v>
      </c>
      <c r="D272" s="247" t="s">
        <v>197</v>
      </c>
      <c r="E272" s="248" t="s">
        <v>544</v>
      </c>
      <c r="F272" s="249" t="s">
        <v>545</v>
      </c>
      <c r="G272" s="250" t="s">
        <v>193</v>
      </c>
      <c r="H272" s="251">
        <v>4</v>
      </c>
      <c r="I272" s="252"/>
      <c r="J272" s="253">
        <f>ROUND(I272*H272,2)</f>
        <v>0</v>
      </c>
      <c r="K272" s="249" t="s">
        <v>151</v>
      </c>
      <c r="L272" s="254"/>
      <c r="M272" s="255" t="s">
        <v>32</v>
      </c>
      <c r="N272" s="256" t="s">
        <v>52</v>
      </c>
      <c r="O272" s="86"/>
      <c r="P272" s="215">
        <f>O272*H272</f>
        <v>0</v>
      </c>
      <c r="Q272" s="215">
        <v>0.001</v>
      </c>
      <c r="R272" s="215">
        <f>Q272*H272</f>
        <v>0.0040000000000000001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304</v>
      </c>
      <c r="AT272" s="217" t="s">
        <v>197</v>
      </c>
      <c r="AU272" s="217" t="s">
        <v>91</v>
      </c>
      <c r="AY272" s="18" t="s">
        <v>144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8" t="s">
        <v>89</v>
      </c>
      <c r="BK272" s="218">
        <f>ROUND(I272*H272,2)</f>
        <v>0</v>
      </c>
      <c r="BL272" s="18" t="s">
        <v>257</v>
      </c>
      <c r="BM272" s="217" t="s">
        <v>546</v>
      </c>
    </row>
    <row r="273" s="2" customFormat="1" ht="24.15" customHeight="1">
      <c r="A273" s="40"/>
      <c r="B273" s="41"/>
      <c r="C273" s="206" t="s">
        <v>547</v>
      </c>
      <c r="D273" s="206" t="s">
        <v>147</v>
      </c>
      <c r="E273" s="207" t="s">
        <v>548</v>
      </c>
      <c r="F273" s="208" t="s">
        <v>549</v>
      </c>
      <c r="G273" s="209" t="s">
        <v>260</v>
      </c>
      <c r="H273" s="210">
        <v>0.049000000000000002</v>
      </c>
      <c r="I273" s="211"/>
      <c r="J273" s="212">
        <f>ROUND(I273*H273,2)</f>
        <v>0</v>
      </c>
      <c r="K273" s="208" t="s">
        <v>151</v>
      </c>
      <c r="L273" s="46"/>
      <c r="M273" s="213" t="s">
        <v>32</v>
      </c>
      <c r="N273" s="214" t="s">
        <v>52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257</v>
      </c>
      <c r="AT273" s="217" t="s">
        <v>147</v>
      </c>
      <c r="AU273" s="217" t="s">
        <v>91</v>
      </c>
      <c r="AY273" s="18" t="s">
        <v>144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8" t="s">
        <v>89</v>
      </c>
      <c r="BK273" s="218">
        <f>ROUND(I273*H273,2)</f>
        <v>0</v>
      </c>
      <c r="BL273" s="18" t="s">
        <v>257</v>
      </c>
      <c r="BM273" s="217" t="s">
        <v>550</v>
      </c>
    </row>
    <row r="274" s="2" customFormat="1">
      <c r="A274" s="40"/>
      <c r="B274" s="41"/>
      <c r="C274" s="42"/>
      <c r="D274" s="219" t="s">
        <v>154</v>
      </c>
      <c r="E274" s="42"/>
      <c r="F274" s="220" t="s">
        <v>551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8" t="s">
        <v>154</v>
      </c>
      <c r="AU274" s="18" t="s">
        <v>91</v>
      </c>
    </row>
    <row r="275" s="12" customFormat="1" ht="22.8" customHeight="1">
      <c r="A275" s="12"/>
      <c r="B275" s="190"/>
      <c r="C275" s="191"/>
      <c r="D275" s="192" t="s">
        <v>80</v>
      </c>
      <c r="E275" s="204" t="s">
        <v>552</v>
      </c>
      <c r="F275" s="204" t="s">
        <v>553</v>
      </c>
      <c r="G275" s="191"/>
      <c r="H275" s="191"/>
      <c r="I275" s="194"/>
      <c r="J275" s="205">
        <f>BK275</f>
        <v>0</v>
      </c>
      <c r="K275" s="191"/>
      <c r="L275" s="196"/>
      <c r="M275" s="197"/>
      <c r="N275" s="198"/>
      <c r="O275" s="198"/>
      <c r="P275" s="199">
        <f>SUM(P276:P279)</f>
        <v>0</v>
      </c>
      <c r="Q275" s="198"/>
      <c r="R275" s="199">
        <f>SUM(R276:R279)</f>
        <v>0.029430000000000001</v>
      </c>
      <c r="S275" s="198"/>
      <c r="T275" s="200">
        <f>SUM(T276:T279)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1" t="s">
        <v>91</v>
      </c>
      <c r="AT275" s="202" t="s">
        <v>80</v>
      </c>
      <c r="AU275" s="202" t="s">
        <v>89</v>
      </c>
      <c r="AY275" s="201" t="s">
        <v>144</v>
      </c>
      <c r="BK275" s="203">
        <f>SUM(BK276:BK279)</f>
        <v>0</v>
      </c>
    </row>
    <row r="276" s="2" customFormat="1" ht="16.5" customHeight="1">
      <c r="A276" s="40"/>
      <c r="B276" s="41"/>
      <c r="C276" s="206" t="s">
        <v>554</v>
      </c>
      <c r="D276" s="206" t="s">
        <v>147</v>
      </c>
      <c r="E276" s="207" t="s">
        <v>555</v>
      </c>
      <c r="F276" s="208" t="s">
        <v>556</v>
      </c>
      <c r="G276" s="209" t="s">
        <v>376</v>
      </c>
      <c r="H276" s="210">
        <v>1</v>
      </c>
      <c r="I276" s="211"/>
      <c r="J276" s="212">
        <f>ROUND(I276*H276,2)</f>
        <v>0</v>
      </c>
      <c r="K276" s="208" t="s">
        <v>32</v>
      </c>
      <c r="L276" s="46"/>
      <c r="M276" s="213" t="s">
        <v>32</v>
      </c>
      <c r="N276" s="214" t="s">
        <v>52</v>
      </c>
      <c r="O276" s="86"/>
      <c r="P276" s="215">
        <f>O276*H276</f>
        <v>0</v>
      </c>
      <c r="Q276" s="215">
        <v>0.00023000000000000001</v>
      </c>
      <c r="R276" s="215">
        <f>Q276*H276</f>
        <v>0.00023000000000000001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257</v>
      </c>
      <c r="AT276" s="217" t="s">
        <v>147</v>
      </c>
      <c r="AU276" s="217" t="s">
        <v>91</v>
      </c>
      <c r="AY276" s="18" t="s">
        <v>144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8" t="s">
        <v>89</v>
      </c>
      <c r="BK276" s="218">
        <f>ROUND(I276*H276,2)</f>
        <v>0</v>
      </c>
      <c r="BL276" s="18" t="s">
        <v>257</v>
      </c>
      <c r="BM276" s="217" t="s">
        <v>557</v>
      </c>
    </row>
    <row r="277" s="2" customFormat="1" ht="16.5" customHeight="1">
      <c r="A277" s="40"/>
      <c r="B277" s="41"/>
      <c r="C277" s="206" t="s">
        <v>558</v>
      </c>
      <c r="D277" s="206" t="s">
        <v>147</v>
      </c>
      <c r="E277" s="207" t="s">
        <v>559</v>
      </c>
      <c r="F277" s="208" t="s">
        <v>560</v>
      </c>
      <c r="G277" s="209" t="s">
        <v>160</v>
      </c>
      <c r="H277" s="210">
        <v>5</v>
      </c>
      <c r="I277" s="211"/>
      <c r="J277" s="212">
        <f>ROUND(I277*H277,2)</f>
        <v>0</v>
      </c>
      <c r="K277" s="208" t="s">
        <v>151</v>
      </c>
      <c r="L277" s="46"/>
      <c r="M277" s="213" t="s">
        <v>32</v>
      </c>
      <c r="N277" s="214" t="s">
        <v>52</v>
      </c>
      <c r="O277" s="86"/>
      <c r="P277" s="215">
        <f>O277*H277</f>
        <v>0</v>
      </c>
      <c r="Q277" s="215">
        <v>0.00029</v>
      </c>
      <c r="R277" s="215">
        <f>Q277*H277</f>
        <v>0.0014499999999999999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257</v>
      </c>
      <c r="AT277" s="217" t="s">
        <v>147</v>
      </c>
      <c r="AU277" s="217" t="s">
        <v>91</v>
      </c>
      <c r="AY277" s="18" t="s">
        <v>144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8" t="s">
        <v>89</v>
      </c>
      <c r="BK277" s="218">
        <f>ROUND(I277*H277,2)</f>
        <v>0</v>
      </c>
      <c r="BL277" s="18" t="s">
        <v>257</v>
      </c>
      <c r="BM277" s="217" t="s">
        <v>561</v>
      </c>
    </row>
    <row r="278" s="2" customFormat="1">
      <c r="A278" s="40"/>
      <c r="B278" s="41"/>
      <c r="C278" s="42"/>
      <c r="D278" s="219" t="s">
        <v>154</v>
      </c>
      <c r="E278" s="42"/>
      <c r="F278" s="220" t="s">
        <v>562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8" t="s">
        <v>154</v>
      </c>
      <c r="AU278" s="18" t="s">
        <v>91</v>
      </c>
    </row>
    <row r="279" s="2" customFormat="1" ht="16.5" customHeight="1">
      <c r="A279" s="40"/>
      <c r="B279" s="41"/>
      <c r="C279" s="247" t="s">
        <v>563</v>
      </c>
      <c r="D279" s="247" t="s">
        <v>197</v>
      </c>
      <c r="E279" s="248" t="s">
        <v>564</v>
      </c>
      <c r="F279" s="249" t="s">
        <v>565</v>
      </c>
      <c r="G279" s="250" t="s">
        <v>160</v>
      </c>
      <c r="H279" s="251">
        <v>5</v>
      </c>
      <c r="I279" s="252"/>
      <c r="J279" s="253">
        <f>ROUND(I279*H279,2)</f>
        <v>0</v>
      </c>
      <c r="K279" s="249" t="s">
        <v>151</v>
      </c>
      <c r="L279" s="254"/>
      <c r="M279" s="255" t="s">
        <v>32</v>
      </c>
      <c r="N279" s="256" t="s">
        <v>52</v>
      </c>
      <c r="O279" s="86"/>
      <c r="P279" s="215">
        <f>O279*H279</f>
        <v>0</v>
      </c>
      <c r="Q279" s="215">
        <v>0.0055500000000000002</v>
      </c>
      <c r="R279" s="215">
        <f>Q279*H279</f>
        <v>0.02775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304</v>
      </c>
      <c r="AT279" s="217" t="s">
        <v>197</v>
      </c>
      <c r="AU279" s="217" t="s">
        <v>91</v>
      </c>
      <c r="AY279" s="18" t="s">
        <v>144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8" t="s">
        <v>89</v>
      </c>
      <c r="BK279" s="218">
        <f>ROUND(I279*H279,2)</f>
        <v>0</v>
      </c>
      <c r="BL279" s="18" t="s">
        <v>257</v>
      </c>
      <c r="BM279" s="217" t="s">
        <v>566</v>
      </c>
    </row>
    <row r="280" s="12" customFormat="1" ht="22.8" customHeight="1">
      <c r="A280" s="12"/>
      <c r="B280" s="190"/>
      <c r="C280" s="191"/>
      <c r="D280" s="192" t="s">
        <v>80</v>
      </c>
      <c r="E280" s="204" t="s">
        <v>567</v>
      </c>
      <c r="F280" s="204" t="s">
        <v>568</v>
      </c>
      <c r="G280" s="191"/>
      <c r="H280" s="191"/>
      <c r="I280" s="194"/>
      <c r="J280" s="205">
        <f>BK280</f>
        <v>0</v>
      </c>
      <c r="K280" s="191"/>
      <c r="L280" s="196"/>
      <c r="M280" s="197"/>
      <c r="N280" s="198"/>
      <c r="O280" s="198"/>
      <c r="P280" s="199">
        <f>SUM(P281:P292)</f>
        <v>0</v>
      </c>
      <c r="Q280" s="198"/>
      <c r="R280" s="199">
        <f>SUM(R281:R292)</f>
        <v>0.0048600000000000006</v>
      </c>
      <c r="S280" s="198"/>
      <c r="T280" s="200">
        <f>SUM(T281:T292)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01" t="s">
        <v>91</v>
      </c>
      <c r="AT280" s="202" t="s">
        <v>80</v>
      </c>
      <c r="AU280" s="202" t="s">
        <v>89</v>
      </c>
      <c r="AY280" s="201" t="s">
        <v>144</v>
      </c>
      <c r="BK280" s="203">
        <f>SUM(BK281:BK292)</f>
        <v>0</v>
      </c>
    </row>
    <row r="281" s="2" customFormat="1" ht="24.15" customHeight="1">
      <c r="A281" s="40"/>
      <c r="B281" s="41"/>
      <c r="C281" s="206" t="s">
        <v>569</v>
      </c>
      <c r="D281" s="206" t="s">
        <v>147</v>
      </c>
      <c r="E281" s="207" t="s">
        <v>570</v>
      </c>
      <c r="F281" s="208" t="s">
        <v>571</v>
      </c>
      <c r="G281" s="209" t="s">
        <v>193</v>
      </c>
      <c r="H281" s="210">
        <v>4</v>
      </c>
      <c r="I281" s="211"/>
      <c r="J281" s="212">
        <f>ROUND(I281*H281,2)</f>
        <v>0</v>
      </c>
      <c r="K281" s="208" t="s">
        <v>151</v>
      </c>
      <c r="L281" s="46"/>
      <c r="M281" s="213" t="s">
        <v>32</v>
      </c>
      <c r="N281" s="214" t="s">
        <v>52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257</v>
      </c>
      <c r="AT281" s="217" t="s">
        <v>147</v>
      </c>
      <c r="AU281" s="217" t="s">
        <v>91</v>
      </c>
      <c r="AY281" s="18" t="s">
        <v>144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8" t="s">
        <v>89</v>
      </c>
      <c r="BK281" s="218">
        <f>ROUND(I281*H281,2)</f>
        <v>0</v>
      </c>
      <c r="BL281" s="18" t="s">
        <v>257</v>
      </c>
      <c r="BM281" s="217" t="s">
        <v>572</v>
      </c>
    </row>
    <row r="282" s="2" customFormat="1">
      <c r="A282" s="40"/>
      <c r="B282" s="41"/>
      <c r="C282" s="42"/>
      <c r="D282" s="219" t="s">
        <v>154</v>
      </c>
      <c r="E282" s="42"/>
      <c r="F282" s="220" t="s">
        <v>573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8" t="s">
        <v>154</v>
      </c>
      <c r="AU282" s="18" t="s">
        <v>91</v>
      </c>
    </row>
    <row r="283" s="2" customFormat="1" ht="24.15" customHeight="1">
      <c r="A283" s="40"/>
      <c r="B283" s="41"/>
      <c r="C283" s="206" t="s">
        <v>574</v>
      </c>
      <c r="D283" s="206" t="s">
        <v>147</v>
      </c>
      <c r="E283" s="207" t="s">
        <v>575</v>
      </c>
      <c r="F283" s="208" t="s">
        <v>576</v>
      </c>
      <c r="G283" s="209" t="s">
        <v>193</v>
      </c>
      <c r="H283" s="210">
        <v>4</v>
      </c>
      <c r="I283" s="211"/>
      <c r="J283" s="212">
        <f>ROUND(I283*H283,2)</f>
        <v>0</v>
      </c>
      <c r="K283" s="208" t="s">
        <v>151</v>
      </c>
      <c r="L283" s="46"/>
      <c r="M283" s="213" t="s">
        <v>32</v>
      </c>
      <c r="N283" s="214" t="s">
        <v>52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257</v>
      </c>
      <c r="AT283" s="217" t="s">
        <v>147</v>
      </c>
      <c r="AU283" s="217" t="s">
        <v>91</v>
      </c>
      <c r="AY283" s="18" t="s">
        <v>144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8" t="s">
        <v>89</v>
      </c>
      <c r="BK283" s="218">
        <f>ROUND(I283*H283,2)</f>
        <v>0</v>
      </c>
      <c r="BL283" s="18" t="s">
        <v>257</v>
      </c>
      <c r="BM283" s="217" t="s">
        <v>577</v>
      </c>
    </row>
    <row r="284" s="2" customFormat="1">
      <c r="A284" s="40"/>
      <c r="B284" s="41"/>
      <c r="C284" s="42"/>
      <c r="D284" s="219" t="s">
        <v>154</v>
      </c>
      <c r="E284" s="42"/>
      <c r="F284" s="220" t="s">
        <v>578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8" t="s">
        <v>154</v>
      </c>
      <c r="AU284" s="18" t="s">
        <v>91</v>
      </c>
    </row>
    <row r="285" s="2" customFormat="1" ht="16.5" customHeight="1">
      <c r="A285" s="40"/>
      <c r="B285" s="41"/>
      <c r="C285" s="247" t="s">
        <v>579</v>
      </c>
      <c r="D285" s="247" t="s">
        <v>197</v>
      </c>
      <c r="E285" s="248" t="s">
        <v>580</v>
      </c>
      <c r="F285" s="249" t="s">
        <v>581</v>
      </c>
      <c r="G285" s="250" t="s">
        <v>193</v>
      </c>
      <c r="H285" s="251">
        <v>4</v>
      </c>
      <c r="I285" s="252"/>
      <c r="J285" s="253">
        <f>ROUND(I285*H285,2)</f>
        <v>0</v>
      </c>
      <c r="K285" s="249" t="s">
        <v>151</v>
      </c>
      <c r="L285" s="254"/>
      <c r="M285" s="255" t="s">
        <v>32</v>
      </c>
      <c r="N285" s="256" t="s">
        <v>52</v>
      </c>
      <c r="O285" s="86"/>
      <c r="P285" s="215">
        <f>O285*H285</f>
        <v>0</v>
      </c>
      <c r="Q285" s="215">
        <v>9.0000000000000006E-05</v>
      </c>
      <c r="R285" s="215">
        <f>Q285*H285</f>
        <v>0.00036000000000000002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304</v>
      </c>
      <c r="AT285" s="217" t="s">
        <v>197</v>
      </c>
      <c r="AU285" s="217" t="s">
        <v>91</v>
      </c>
      <c r="AY285" s="18" t="s">
        <v>144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8" t="s">
        <v>89</v>
      </c>
      <c r="BK285" s="218">
        <f>ROUND(I285*H285,2)</f>
        <v>0</v>
      </c>
      <c r="BL285" s="18" t="s">
        <v>257</v>
      </c>
      <c r="BM285" s="217" t="s">
        <v>582</v>
      </c>
    </row>
    <row r="286" s="2" customFormat="1" ht="24.15" customHeight="1">
      <c r="A286" s="40"/>
      <c r="B286" s="41"/>
      <c r="C286" s="206" t="s">
        <v>583</v>
      </c>
      <c r="D286" s="206" t="s">
        <v>147</v>
      </c>
      <c r="E286" s="207" t="s">
        <v>584</v>
      </c>
      <c r="F286" s="208" t="s">
        <v>585</v>
      </c>
      <c r="G286" s="209" t="s">
        <v>193</v>
      </c>
      <c r="H286" s="210">
        <v>4</v>
      </c>
      <c r="I286" s="211"/>
      <c r="J286" s="212">
        <f>ROUND(I286*H286,2)</f>
        <v>0</v>
      </c>
      <c r="K286" s="208" t="s">
        <v>151</v>
      </c>
      <c r="L286" s="46"/>
      <c r="M286" s="213" t="s">
        <v>32</v>
      </c>
      <c r="N286" s="214" t="s">
        <v>52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257</v>
      </c>
      <c r="AT286" s="217" t="s">
        <v>147</v>
      </c>
      <c r="AU286" s="217" t="s">
        <v>91</v>
      </c>
      <c r="AY286" s="18" t="s">
        <v>144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8" t="s">
        <v>89</v>
      </c>
      <c r="BK286" s="218">
        <f>ROUND(I286*H286,2)</f>
        <v>0</v>
      </c>
      <c r="BL286" s="18" t="s">
        <v>257</v>
      </c>
      <c r="BM286" s="217" t="s">
        <v>586</v>
      </c>
    </row>
    <row r="287" s="2" customFormat="1">
      <c r="A287" s="40"/>
      <c r="B287" s="41"/>
      <c r="C287" s="42"/>
      <c r="D287" s="219" t="s">
        <v>154</v>
      </c>
      <c r="E287" s="42"/>
      <c r="F287" s="220" t="s">
        <v>587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8" t="s">
        <v>154</v>
      </c>
      <c r="AU287" s="18" t="s">
        <v>91</v>
      </c>
    </row>
    <row r="288" s="2" customFormat="1" ht="24.15" customHeight="1">
      <c r="A288" s="40"/>
      <c r="B288" s="41"/>
      <c r="C288" s="206" t="s">
        <v>588</v>
      </c>
      <c r="D288" s="206" t="s">
        <v>147</v>
      </c>
      <c r="E288" s="207" t="s">
        <v>589</v>
      </c>
      <c r="F288" s="208" t="s">
        <v>590</v>
      </c>
      <c r="G288" s="209" t="s">
        <v>193</v>
      </c>
      <c r="H288" s="210">
        <v>6</v>
      </c>
      <c r="I288" s="211"/>
      <c r="J288" s="212">
        <f>ROUND(I288*H288,2)</f>
        <v>0</v>
      </c>
      <c r="K288" s="208" t="s">
        <v>151</v>
      </c>
      <c r="L288" s="46"/>
      <c r="M288" s="213" t="s">
        <v>32</v>
      </c>
      <c r="N288" s="214" t="s">
        <v>52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257</v>
      </c>
      <c r="AT288" s="217" t="s">
        <v>147</v>
      </c>
      <c r="AU288" s="217" t="s">
        <v>91</v>
      </c>
      <c r="AY288" s="18" t="s">
        <v>144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8" t="s">
        <v>89</v>
      </c>
      <c r="BK288" s="218">
        <f>ROUND(I288*H288,2)</f>
        <v>0</v>
      </c>
      <c r="BL288" s="18" t="s">
        <v>257</v>
      </c>
      <c r="BM288" s="217" t="s">
        <v>591</v>
      </c>
    </row>
    <row r="289" s="2" customFormat="1">
      <c r="A289" s="40"/>
      <c r="B289" s="41"/>
      <c r="C289" s="42"/>
      <c r="D289" s="219" t="s">
        <v>154</v>
      </c>
      <c r="E289" s="42"/>
      <c r="F289" s="220" t="s">
        <v>592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8" t="s">
        <v>154</v>
      </c>
      <c r="AU289" s="18" t="s">
        <v>91</v>
      </c>
    </row>
    <row r="290" s="2" customFormat="1" ht="16.5" customHeight="1">
      <c r="A290" s="40"/>
      <c r="B290" s="41"/>
      <c r="C290" s="247" t="s">
        <v>593</v>
      </c>
      <c r="D290" s="247" t="s">
        <v>197</v>
      </c>
      <c r="E290" s="248" t="s">
        <v>594</v>
      </c>
      <c r="F290" s="249" t="s">
        <v>595</v>
      </c>
      <c r="G290" s="250" t="s">
        <v>193</v>
      </c>
      <c r="H290" s="251">
        <v>6</v>
      </c>
      <c r="I290" s="252"/>
      <c r="J290" s="253">
        <f>ROUND(I290*H290,2)</f>
        <v>0</v>
      </c>
      <c r="K290" s="249" t="s">
        <v>151</v>
      </c>
      <c r="L290" s="254"/>
      <c r="M290" s="255" t="s">
        <v>32</v>
      </c>
      <c r="N290" s="256" t="s">
        <v>52</v>
      </c>
      <c r="O290" s="86"/>
      <c r="P290" s="215">
        <f>O290*H290</f>
        <v>0</v>
      </c>
      <c r="Q290" s="215">
        <v>0.00075000000000000002</v>
      </c>
      <c r="R290" s="215">
        <f>Q290*H290</f>
        <v>0.0045000000000000005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304</v>
      </c>
      <c r="AT290" s="217" t="s">
        <v>197</v>
      </c>
      <c r="AU290" s="217" t="s">
        <v>91</v>
      </c>
      <c r="AY290" s="18" t="s">
        <v>144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8" t="s">
        <v>89</v>
      </c>
      <c r="BK290" s="218">
        <f>ROUND(I290*H290,2)</f>
        <v>0</v>
      </c>
      <c r="BL290" s="18" t="s">
        <v>257</v>
      </c>
      <c r="BM290" s="217" t="s">
        <v>596</v>
      </c>
    </row>
    <row r="291" s="2" customFormat="1" ht="24.15" customHeight="1">
      <c r="A291" s="40"/>
      <c r="B291" s="41"/>
      <c r="C291" s="206" t="s">
        <v>597</v>
      </c>
      <c r="D291" s="206" t="s">
        <v>147</v>
      </c>
      <c r="E291" s="207" t="s">
        <v>598</v>
      </c>
      <c r="F291" s="208" t="s">
        <v>599</v>
      </c>
      <c r="G291" s="209" t="s">
        <v>193</v>
      </c>
      <c r="H291" s="210">
        <v>2</v>
      </c>
      <c r="I291" s="211"/>
      <c r="J291" s="212">
        <f>ROUND(I291*H291,2)</f>
        <v>0</v>
      </c>
      <c r="K291" s="208" t="s">
        <v>151</v>
      </c>
      <c r="L291" s="46"/>
      <c r="M291" s="213" t="s">
        <v>32</v>
      </c>
      <c r="N291" s="214" t="s">
        <v>52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257</v>
      </c>
      <c r="AT291" s="217" t="s">
        <v>147</v>
      </c>
      <c r="AU291" s="217" t="s">
        <v>91</v>
      </c>
      <c r="AY291" s="18" t="s">
        <v>144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8" t="s">
        <v>89</v>
      </c>
      <c r="BK291" s="218">
        <f>ROUND(I291*H291,2)</f>
        <v>0</v>
      </c>
      <c r="BL291" s="18" t="s">
        <v>257</v>
      </c>
      <c r="BM291" s="217" t="s">
        <v>600</v>
      </c>
    </row>
    <row r="292" s="2" customFormat="1">
      <c r="A292" s="40"/>
      <c r="B292" s="41"/>
      <c r="C292" s="42"/>
      <c r="D292" s="219" t="s">
        <v>154</v>
      </c>
      <c r="E292" s="42"/>
      <c r="F292" s="220" t="s">
        <v>601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8" t="s">
        <v>154</v>
      </c>
      <c r="AU292" s="18" t="s">
        <v>91</v>
      </c>
    </row>
    <row r="293" s="12" customFormat="1" ht="22.8" customHeight="1">
      <c r="A293" s="12"/>
      <c r="B293" s="190"/>
      <c r="C293" s="191"/>
      <c r="D293" s="192" t="s">
        <v>80</v>
      </c>
      <c r="E293" s="204" t="s">
        <v>602</v>
      </c>
      <c r="F293" s="204" t="s">
        <v>603</v>
      </c>
      <c r="G293" s="191"/>
      <c r="H293" s="191"/>
      <c r="I293" s="194"/>
      <c r="J293" s="205">
        <f>BK293</f>
        <v>0</v>
      </c>
      <c r="K293" s="191"/>
      <c r="L293" s="196"/>
      <c r="M293" s="197"/>
      <c r="N293" s="198"/>
      <c r="O293" s="198"/>
      <c r="P293" s="199">
        <f>SUM(P294:P303)</f>
        <v>0</v>
      </c>
      <c r="Q293" s="198"/>
      <c r="R293" s="199">
        <f>SUM(R294:R303)</f>
        <v>0.29518400000000006</v>
      </c>
      <c r="S293" s="198"/>
      <c r="T293" s="200">
        <f>SUM(T294:T303)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1" t="s">
        <v>91</v>
      </c>
      <c r="AT293" s="202" t="s">
        <v>80</v>
      </c>
      <c r="AU293" s="202" t="s">
        <v>89</v>
      </c>
      <c r="AY293" s="201" t="s">
        <v>144</v>
      </c>
      <c r="BK293" s="203">
        <f>SUM(BK294:BK303)</f>
        <v>0</v>
      </c>
    </row>
    <row r="294" s="2" customFormat="1" ht="24.15" customHeight="1">
      <c r="A294" s="40"/>
      <c r="B294" s="41"/>
      <c r="C294" s="206" t="s">
        <v>604</v>
      </c>
      <c r="D294" s="206" t="s">
        <v>147</v>
      </c>
      <c r="E294" s="207" t="s">
        <v>605</v>
      </c>
      <c r="F294" s="208" t="s">
        <v>606</v>
      </c>
      <c r="G294" s="209" t="s">
        <v>150</v>
      </c>
      <c r="H294" s="210">
        <v>21.280000000000001</v>
      </c>
      <c r="I294" s="211"/>
      <c r="J294" s="212">
        <f>ROUND(I294*H294,2)</f>
        <v>0</v>
      </c>
      <c r="K294" s="208" t="s">
        <v>151</v>
      </c>
      <c r="L294" s="46"/>
      <c r="M294" s="213" t="s">
        <v>32</v>
      </c>
      <c r="N294" s="214" t="s">
        <v>52</v>
      </c>
      <c r="O294" s="86"/>
      <c r="P294" s="215">
        <f>O294*H294</f>
        <v>0</v>
      </c>
      <c r="Q294" s="215">
        <v>0.0126</v>
      </c>
      <c r="R294" s="215">
        <f>Q294*H294</f>
        <v>0.26812800000000003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257</v>
      </c>
      <c r="AT294" s="217" t="s">
        <v>147</v>
      </c>
      <c r="AU294" s="217" t="s">
        <v>91</v>
      </c>
      <c r="AY294" s="18" t="s">
        <v>144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8" t="s">
        <v>89</v>
      </c>
      <c r="BK294" s="218">
        <f>ROUND(I294*H294,2)</f>
        <v>0</v>
      </c>
      <c r="BL294" s="18" t="s">
        <v>257</v>
      </c>
      <c r="BM294" s="217" t="s">
        <v>607</v>
      </c>
    </row>
    <row r="295" s="2" customFormat="1">
      <c r="A295" s="40"/>
      <c r="B295" s="41"/>
      <c r="C295" s="42"/>
      <c r="D295" s="219" t="s">
        <v>154</v>
      </c>
      <c r="E295" s="42"/>
      <c r="F295" s="220" t="s">
        <v>608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8" t="s">
        <v>154</v>
      </c>
      <c r="AU295" s="18" t="s">
        <v>91</v>
      </c>
    </row>
    <row r="296" s="2" customFormat="1" ht="24.15" customHeight="1">
      <c r="A296" s="40"/>
      <c r="B296" s="41"/>
      <c r="C296" s="206" t="s">
        <v>609</v>
      </c>
      <c r="D296" s="206" t="s">
        <v>147</v>
      </c>
      <c r="E296" s="207" t="s">
        <v>610</v>
      </c>
      <c r="F296" s="208" t="s">
        <v>611</v>
      </c>
      <c r="G296" s="209" t="s">
        <v>193</v>
      </c>
      <c r="H296" s="210">
        <v>2</v>
      </c>
      <c r="I296" s="211"/>
      <c r="J296" s="212">
        <f>ROUND(I296*H296,2)</f>
        <v>0</v>
      </c>
      <c r="K296" s="208" t="s">
        <v>151</v>
      </c>
      <c r="L296" s="46"/>
      <c r="M296" s="213" t="s">
        <v>32</v>
      </c>
      <c r="N296" s="214" t="s">
        <v>52</v>
      </c>
      <c r="O296" s="86"/>
      <c r="P296" s="215">
        <f>O296*H296</f>
        <v>0</v>
      </c>
      <c r="Q296" s="215">
        <v>3.0000000000000001E-05</v>
      </c>
      <c r="R296" s="215">
        <f>Q296*H296</f>
        <v>6.0000000000000002E-05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257</v>
      </c>
      <c r="AT296" s="217" t="s">
        <v>147</v>
      </c>
      <c r="AU296" s="217" t="s">
        <v>91</v>
      </c>
      <c r="AY296" s="18" t="s">
        <v>144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8" t="s">
        <v>89</v>
      </c>
      <c r="BK296" s="218">
        <f>ROUND(I296*H296,2)</f>
        <v>0</v>
      </c>
      <c r="BL296" s="18" t="s">
        <v>257</v>
      </c>
      <c r="BM296" s="217" t="s">
        <v>612</v>
      </c>
    </row>
    <row r="297" s="2" customFormat="1">
      <c r="A297" s="40"/>
      <c r="B297" s="41"/>
      <c r="C297" s="42"/>
      <c r="D297" s="219" t="s">
        <v>154</v>
      </c>
      <c r="E297" s="42"/>
      <c r="F297" s="220" t="s">
        <v>613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8" t="s">
        <v>154</v>
      </c>
      <c r="AU297" s="18" t="s">
        <v>91</v>
      </c>
    </row>
    <row r="298" s="2" customFormat="1" ht="16.5" customHeight="1">
      <c r="A298" s="40"/>
      <c r="B298" s="41"/>
      <c r="C298" s="247" t="s">
        <v>614</v>
      </c>
      <c r="D298" s="247" t="s">
        <v>197</v>
      </c>
      <c r="E298" s="248" t="s">
        <v>615</v>
      </c>
      <c r="F298" s="249" t="s">
        <v>616</v>
      </c>
      <c r="G298" s="250" t="s">
        <v>193</v>
      </c>
      <c r="H298" s="251">
        <v>2</v>
      </c>
      <c r="I298" s="252"/>
      <c r="J298" s="253">
        <f>ROUND(I298*H298,2)</f>
        <v>0</v>
      </c>
      <c r="K298" s="249" t="s">
        <v>151</v>
      </c>
      <c r="L298" s="254"/>
      <c r="M298" s="255" t="s">
        <v>32</v>
      </c>
      <c r="N298" s="256" t="s">
        <v>52</v>
      </c>
      <c r="O298" s="86"/>
      <c r="P298" s="215">
        <f>O298*H298</f>
        <v>0</v>
      </c>
      <c r="Q298" s="215">
        <v>0.0022000000000000001</v>
      </c>
      <c r="R298" s="215">
        <f>Q298*H298</f>
        <v>0.0044000000000000003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304</v>
      </c>
      <c r="AT298" s="217" t="s">
        <v>197</v>
      </c>
      <c r="AU298" s="217" t="s">
        <v>91</v>
      </c>
      <c r="AY298" s="18" t="s">
        <v>144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8" t="s">
        <v>89</v>
      </c>
      <c r="BK298" s="218">
        <f>ROUND(I298*H298,2)</f>
        <v>0</v>
      </c>
      <c r="BL298" s="18" t="s">
        <v>257</v>
      </c>
      <c r="BM298" s="217" t="s">
        <v>617</v>
      </c>
    </row>
    <row r="299" s="2" customFormat="1" ht="24.15" customHeight="1">
      <c r="A299" s="40"/>
      <c r="B299" s="41"/>
      <c r="C299" s="206" t="s">
        <v>618</v>
      </c>
      <c r="D299" s="206" t="s">
        <v>147</v>
      </c>
      <c r="E299" s="207" t="s">
        <v>619</v>
      </c>
      <c r="F299" s="208" t="s">
        <v>620</v>
      </c>
      <c r="G299" s="209" t="s">
        <v>150</v>
      </c>
      <c r="H299" s="210">
        <v>1.3999999999999999</v>
      </c>
      <c r="I299" s="211"/>
      <c r="J299" s="212">
        <f>ROUND(I299*H299,2)</f>
        <v>0</v>
      </c>
      <c r="K299" s="208" t="s">
        <v>151</v>
      </c>
      <c r="L299" s="46"/>
      <c r="M299" s="213" t="s">
        <v>32</v>
      </c>
      <c r="N299" s="214" t="s">
        <v>52</v>
      </c>
      <c r="O299" s="86"/>
      <c r="P299" s="215">
        <f>O299*H299</f>
        <v>0</v>
      </c>
      <c r="Q299" s="215">
        <v>0.016140000000000002</v>
      </c>
      <c r="R299" s="215">
        <f>Q299*H299</f>
        <v>0.022596000000000002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257</v>
      </c>
      <c r="AT299" s="217" t="s">
        <v>147</v>
      </c>
      <c r="AU299" s="217" t="s">
        <v>91</v>
      </c>
      <c r="AY299" s="18" t="s">
        <v>144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8" t="s">
        <v>89</v>
      </c>
      <c r="BK299" s="218">
        <f>ROUND(I299*H299,2)</f>
        <v>0</v>
      </c>
      <c r="BL299" s="18" t="s">
        <v>257</v>
      </c>
      <c r="BM299" s="217" t="s">
        <v>621</v>
      </c>
    </row>
    <row r="300" s="2" customFormat="1">
      <c r="A300" s="40"/>
      <c r="B300" s="41"/>
      <c r="C300" s="42"/>
      <c r="D300" s="219" t="s">
        <v>154</v>
      </c>
      <c r="E300" s="42"/>
      <c r="F300" s="220" t="s">
        <v>622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8" t="s">
        <v>154</v>
      </c>
      <c r="AU300" s="18" t="s">
        <v>91</v>
      </c>
    </row>
    <row r="301" s="13" customFormat="1">
      <c r="A301" s="13"/>
      <c r="B301" s="224"/>
      <c r="C301" s="225"/>
      <c r="D301" s="226" t="s">
        <v>156</v>
      </c>
      <c r="E301" s="227" t="s">
        <v>32</v>
      </c>
      <c r="F301" s="228" t="s">
        <v>623</v>
      </c>
      <c r="G301" s="225"/>
      <c r="H301" s="229">
        <v>1.3999999999999999</v>
      </c>
      <c r="I301" s="230"/>
      <c r="J301" s="225"/>
      <c r="K301" s="225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156</v>
      </c>
      <c r="AU301" s="235" t="s">
        <v>91</v>
      </c>
      <c r="AV301" s="13" t="s">
        <v>91</v>
      </c>
      <c r="AW301" s="13" t="s">
        <v>40</v>
      </c>
      <c r="AX301" s="13" t="s">
        <v>89</v>
      </c>
      <c r="AY301" s="235" t="s">
        <v>144</v>
      </c>
    </row>
    <row r="302" s="2" customFormat="1" ht="37.8" customHeight="1">
      <c r="A302" s="40"/>
      <c r="B302" s="41"/>
      <c r="C302" s="206" t="s">
        <v>624</v>
      </c>
      <c r="D302" s="206" t="s">
        <v>147</v>
      </c>
      <c r="E302" s="207" t="s">
        <v>625</v>
      </c>
      <c r="F302" s="208" t="s">
        <v>626</v>
      </c>
      <c r="G302" s="209" t="s">
        <v>260</v>
      </c>
      <c r="H302" s="210">
        <v>0.29499999999999998</v>
      </c>
      <c r="I302" s="211"/>
      <c r="J302" s="212">
        <f>ROUND(I302*H302,2)</f>
        <v>0</v>
      </c>
      <c r="K302" s="208" t="s">
        <v>151</v>
      </c>
      <c r="L302" s="46"/>
      <c r="M302" s="213" t="s">
        <v>32</v>
      </c>
      <c r="N302" s="214" t="s">
        <v>52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257</v>
      </c>
      <c r="AT302" s="217" t="s">
        <v>147</v>
      </c>
      <c r="AU302" s="217" t="s">
        <v>91</v>
      </c>
      <c r="AY302" s="18" t="s">
        <v>144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8" t="s">
        <v>89</v>
      </c>
      <c r="BK302" s="218">
        <f>ROUND(I302*H302,2)</f>
        <v>0</v>
      </c>
      <c r="BL302" s="18" t="s">
        <v>257</v>
      </c>
      <c r="BM302" s="217" t="s">
        <v>627</v>
      </c>
    </row>
    <row r="303" s="2" customFormat="1">
      <c r="A303" s="40"/>
      <c r="B303" s="41"/>
      <c r="C303" s="42"/>
      <c r="D303" s="219" t="s">
        <v>154</v>
      </c>
      <c r="E303" s="42"/>
      <c r="F303" s="220" t="s">
        <v>628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8" t="s">
        <v>154</v>
      </c>
      <c r="AU303" s="18" t="s">
        <v>91</v>
      </c>
    </row>
    <row r="304" s="12" customFormat="1" ht="22.8" customHeight="1">
      <c r="A304" s="12"/>
      <c r="B304" s="190"/>
      <c r="C304" s="191"/>
      <c r="D304" s="192" t="s">
        <v>80</v>
      </c>
      <c r="E304" s="204" t="s">
        <v>629</v>
      </c>
      <c r="F304" s="204" t="s">
        <v>630</v>
      </c>
      <c r="G304" s="191"/>
      <c r="H304" s="191"/>
      <c r="I304" s="194"/>
      <c r="J304" s="205">
        <f>BK304</f>
        <v>0</v>
      </c>
      <c r="K304" s="191"/>
      <c r="L304" s="196"/>
      <c r="M304" s="197"/>
      <c r="N304" s="198"/>
      <c r="O304" s="198"/>
      <c r="P304" s="199">
        <f>SUM(P305:P307)</f>
        <v>0</v>
      </c>
      <c r="Q304" s="198"/>
      <c r="R304" s="199">
        <f>SUM(R305:R307)</f>
        <v>0.021000000000000001</v>
      </c>
      <c r="S304" s="198"/>
      <c r="T304" s="200">
        <f>SUM(T305:T307)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1" t="s">
        <v>91</v>
      </c>
      <c r="AT304" s="202" t="s">
        <v>80</v>
      </c>
      <c r="AU304" s="202" t="s">
        <v>89</v>
      </c>
      <c r="AY304" s="201" t="s">
        <v>144</v>
      </c>
      <c r="BK304" s="203">
        <f>SUM(BK305:BK307)</f>
        <v>0</v>
      </c>
    </row>
    <row r="305" s="2" customFormat="1" ht="24.15" customHeight="1">
      <c r="A305" s="40"/>
      <c r="B305" s="41"/>
      <c r="C305" s="206" t="s">
        <v>631</v>
      </c>
      <c r="D305" s="206" t="s">
        <v>147</v>
      </c>
      <c r="E305" s="207" t="s">
        <v>632</v>
      </c>
      <c r="F305" s="208" t="s">
        <v>633</v>
      </c>
      <c r="G305" s="209" t="s">
        <v>193</v>
      </c>
      <c r="H305" s="210">
        <v>1</v>
      </c>
      <c r="I305" s="211"/>
      <c r="J305" s="212">
        <f>ROUND(I305*H305,2)</f>
        <v>0</v>
      </c>
      <c r="K305" s="208" t="s">
        <v>151</v>
      </c>
      <c r="L305" s="46"/>
      <c r="M305" s="213" t="s">
        <v>32</v>
      </c>
      <c r="N305" s="214" t="s">
        <v>52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257</v>
      </c>
      <c r="AT305" s="217" t="s">
        <v>147</v>
      </c>
      <c r="AU305" s="217" t="s">
        <v>91</v>
      </c>
      <c r="AY305" s="18" t="s">
        <v>144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8" t="s">
        <v>89</v>
      </c>
      <c r="BK305" s="218">
        <f>ROUND(I305*H305,2)</f>
        <v>0</v>
      </c>
      <c r="BL305" s="18" t="s">
        <v>257</v>
      </c>
      <c r="BM305" s="217" t="s">
        <v>634</v>
      </c>
    </row>
    <row r="306" s="2" customFormat="1">
      <c r="A306" s="40"/>
      <c r="B306" s="41"/>
      <c r="C306" s="42"/>
      <c r="D306" s="219" t="s">
        <v>154</v>
      </c>
      <c r="E306" s="42"/>
      <c r="F306" s="220" t="s">
        <v>635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8" t="s">
        <v>154</v>
      </c>
      <c r="AU306" s="18" t="s">
        <v>91</v>
      </c>
    </row>
    <row r="307" s="2" customFormat="1" ht="16.5" customHeight="1">
      <c r="A307" s="40"/>
      <c r="B307" s="41"/>
      <c r="C307" s="247" t="s">
        <v>636</v>
      </c>
      <c r="D307" s="247" t="s">
        <v>197</v>
      </c>
      <c r="E307" s="248" t="s">
        <v>637</v>
      </c>
      <c r="F307" s="249" t="s">
        <v>638</v>
      </c>
      <c r="G307" s="250" t="s">
        <v>193</v>
      </c>
      <c r="H307" s="251">
        <v>1</v>
      </c>
      <c r="I307" s="252"/>
      <c r="J307" s="253">
        <f>ROUND(I307*H307,2)</f>
        <v>0</v>
      </c>
      <c r="K307" s="249" t="s">
        <v>151</v>
      </c>
      <c r="L307" s="254"/>
      <c r="M307" s="255" t="s">
        <v>32</v>
      </c>
      <c r="N307" s="256" t="s">
        <v>52</v>
      </c>
      <c r="O307" s="86"/>
      <c r="P307" s="215">
        <f>O307*H307</f>
        <v>0</v>
      </c>
      <c r="Q307" s="215">
        <v>0.021000000000000001</v>
      </c>
      <c r="R307" s="215">
        <f>Q307*H307</f>
        <v>0.021000000000000001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304</v>
      </c>
      <c r="AT307" s="217" t="s">
        <v>197</v>
      </c>
      <c r="AU307" s="217" t="s">
        <v>91</v>
      </c>
      <c r="AY307" s="18" t="s">
        <v>144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8" t="s">
        <v>89</v>
      </c>
      <c r="BK307" s="218">
        <f>ROUND(I307*H307,2)</f>
        <v>0</v>
      </c>
      <c r="BL307" s="18" t="s">
        <v>257</v>
      </c>
      <c r="BM307" s="217" t="s">
        <v>639</v>
      </c>
    </row>
    <row r="308" s="12" customFormat="1" ht="22.8" customHeight="1">
      <c r="A308" s="12"/>
      <c r="B308" s="190"/>
      <c r="C308" s="191"/>
      <c r="D308" s="192" t="s">
        <v>80</v>
      </c>
      <c r="E308" s="204" t="s">
        <v>640</v>
      </c>
      <c r="F308" s="204" t="s">
        <v>641</v>
      </c>
      <c r="G308" s="191"/>
      <c r="H308" s="191"/>
      <c r="I308" s="194"/>
      <c r="J308" s="205">
        <f>BK308</f>
        <v>0</v>
      </c>
      <c r="K308" s="191"/>
      <c r="L308" s="196"/>
      <c r="M308" s="197"/>
      <c r="N308" s="198"/>
      <c r="O308" s="198"/>
      <c r="P308" s="199">
        <f>SUM(P309:P329)</f>
        <v>0</v>
      </c>
      <c r="Q308" s="198"/>
      <c r="R308" s="199">
        <f>SUM(R309:R329)</f>
        <v>0.71962443999999992</v>
      </c>
      <c r="S308" s="198"/>
      <c r="T308" s="200">
        <f>SUM(T309:T329)</f>
        <v>0.75118399999999996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1" t="s">
        <v>91</v>
      </c>
      <c r="AT308" s="202" t="s">
        <v>80</v>
      </c>
      <c r="AU308" s="202" t="s">
        <v>89</v>
      </c>
      <c r="AY308" s="201" t="s">
        <v>144</v>
      </c>
      <c r="BK308" s="203">
        <f>SUM(BK309:BK329)</f>
        <v>0</v>
      </c>
    </row>
    <row r="309" s="2" customFormat="1" ht="16.5" customHeight="1">
      <c r="A309" s="40"/>
      <c r="B309" s="41"/>
      <c r="C309" s="206" t="s">
        <v>642</v>
      </c>
      <c r="D309" s="206" t="s">
        <v>147</v>
      </c>
      <c r="E309" s="207" t="s">
        <v>643</v>
      </c>
      <c r="F309" s="208" t="s">
        <v>644</v>
      </c>
      <c r="G309" s="209" t="s">
        <v>150</v>
      </c>
      <c r="H309" s="210">
        <v>21.280000000000001</v>
      </c>
      <c r="I309" s="211"/>
      <c r="J309" s="212">
        <f>ROUND(I309*H309,2)</f>
        <v>0</v>
      </c>
      <c r="K309" s="208" t="s">
        <v>151</v>
      </c>
      <c r="L309" s="46"/>
      <c r="M309" s="213" t="s">
        <v>32</v>
      </c>
      <c r="N309" s="214" t="s">
        <v>52</v>
      </c>
      <c r="O309" s="86"/>
      <c r="P309" s="215">
        <f>O309*H309</f>
        <v>0</v>
      </c>
      <c r="Q309" s="215">
        <v>0.00029999999999999997</v>
      </c>
      <c r="R309" s="215">
        <f>Q309*H309</f>
        <v>0.0063839999999999999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257</v>
      </c>
      <c r="AT309" s="217" t="s">
        <v>147</v>
      </c>
      <c r="AU309" s="217" t="s">
        <v>91</v>
      </c>
      <c r="AY309" s="18" t="s">
        <v>144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8" t="s">
        <v>89</v>
      </c>
      <c r="BK309" s="218">
        <f>ROUND(I309*H309,2)</f>
        <v>0</v>
      </c>
      <c r="BL309" s="18" t="s">
        <v>257</v>
      </c>
      <c r="BM309" s="217" t="s">
        <v>645</v>
      </c>
    </row>
    <row r="310" s="2" customFormat="1">
      <c r="A310" s="40"/>
      <c r="B310" s="41"/>
      <c r="C310" s="42"/>
      <c r="D310" s="219" t="s">
        <v>154</v>
      </c>
      <c r="E310" s="42"/>
      <c r="F310" s="220" t="s">
        <v>646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8" t="s">
        <v>154</v>
      </c>
      <c r="AU310" s="18" t="s">
        <v>91</v>
      </c>
    </row>
    <row r="311" s="2" customFormat="1" ht="16.5" customHeight="1">
      <c r="A311" s="40"/>
      <c r="B311" s="41"/>
      <c r="C311" s="206" t="s">
        <v>647</v>
      </c>
      <c r="D311" s="206" t="s">
        <v>147</v>
      </c>
      <c r="E311" s="207" t="s">
        <v>648</v>
      </c>
      <c r="F311" s="208" t="s">
        <v>649</v>
      </c>
      <c r="G311" s="209" t="s">
        <v>150</v>
      </c>
      <c r="H311" s="210">
        <v>21.280000000000001</v>
      </c>
      <c r="I311" s="211"/>
      <c r="J311" s="212">
        <f>ROUND(I311*H311,2)</f>
        <v>0</v>
      </c>
      <c r="K311" s="208" t="s">
        <v>151</v>
      </c>
      <c r="L311" s="46"/>
      <c r="M311" s="213" t="s">
        <v>32</v>
      </c>
      <c r="N311" s="214" t="s">
        <v>52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0.035299999999999998</v>
      </c>
      <c r="T311" s="216">
        <f>S311*H311</f>
        <v>0.75118399999999996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257</v>
      </c>
      <c r="AT311" s="217" t="s">
        <v>147</v>
      </c>
      <c r="AU311" s="217" t="s">
        <v>91</v>
      </c>
      <c r="AY311" s="18" t="s">
        <v>144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8" t="s">
        <v>89</v>
      </c>
      <c r="BK311" s="218">
        <f>ROUND(I311*H311,2)</f>
        <v>0</v>
      </c>
      <c r="BL311" s="18" t="s">
        <v>257</v>
      </c>
      <c r="BM311" s="217" t="s">
        <v>650</v>
      </c>
    </row>
    <row r="312" s="2" customFormat="1">
      <c r="A312" s="40"/>
      <c r="B312" s="41"/>
      <c r="C312" s="42"/>
      <c r="D312" s="219" t="s">
        <v>154</v>
      </c>
      <c r="E312" s="42"/>
      <c r="F312" s="220" t="s">
        <v>651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8" t="s">
        <v>154</v>
      </c>
      <c r="AU312" s="18" t="s">
        <v>91</v>
      </c>
    </row>
    <row r="313" s="2" customFormat="1" ht="24.15" customHeight="1">
      <c r="A313" s="40"/>
      <c r="B313" s="41"/>
      <c r="C313" s="206" t="s">
        <v>652</v>
      </c>
      <c r="D313" s="206" t="s">
        <v>147</v>
      </c>
      <c r="E313" s="207" t="s">
        <v>653</v>
      </c>
      <c r="F313" s="208" t="s">
        <v>654</v>
      </c>
      <c r="G313" s="209" t="s">
        <v>150</v>
      </c>
      <c r="H313" s="210">
        <v>21.280000000000001</v>
      </c>
      <c r="I313" s="211"/>
      <c r="J313" s="212">
        <f>ROUND(I313*H313,2)</f>
        <v>0</v>
      </c>
      <c r="K313" s="208" t="s">
        <v>151</v>
      </c>
      <c r="L313" s="46"/>
      <c r="M313" s="213" t="s">
        <v>32</v>
      </c>
      <c r="N313" s="214" t="s">
        <v>52</v>
      </c>
      <c r="O313" s="86"/>
      <c r="P313" s="215">
        <f>O313*H313</f>
        <v>0</v>
      </c>
      <c r="Q313" s="215">
        <v>0.0060000000000000001</v>
      </c>
      <c r="R313" s="215">
        <f>Q313*H313</f>
        <v>0.12768000000000002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257</v>
      </c>
      <c r="AT313" s="217" t="s">
        <v>147</v>
      </c>
      <c r="AU313" s="217" t="s">
        <v>91</v>
      </c>
      <c r="AY313" s="18" t="s">
        <v>144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8" t="s">
        <v>89</v>
      </c>
      <c r="BK313" s="218">
        <f>ROUND(I313*H313,2)</f>
        <v>0</v>
      </c>
      <c r="BL313" s="18" t="s">
        <v>257</v>
      </c>
      <c r="BM313" s="217" t="s">
        <v>655</v>
      </c>
    </row>
    <row r="314" s="2" customFormat="1">
      <c r="A314" s="40"/>
      <c r="B314" s="41"/>
      <c r="C314" s="42"/>
      <c r="D314" s="219" t="s">
        <v>154</v>
      </c>
      <c r="E314" s="42"/>
      <c r="F314" s="220" t="s">
        <v>656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8" t="s">
        <v>154</v>
      </c>
      <c r="AU314" s="18" t="s">
        <v>91</v>
      </c>
    </row>
    <row r="315" s="2" customFormat="1" ht="24.15" customHeight="1">
      <c r="A315" s="40"/>
      <c r="B315" s="41"/>
      <c r="C315" s="247" t="s">
        <v>657</v>
      </c>
      <c r="D315" s="247" t="s">
        <v>197</v>
      </c>
      <c r="E315" s="248" t="s">
        <v>658</v>
      </c>
      <c r="F315" s="249" t="s">
        <v>659</v>
      </c>
      <c r="G315" s="250" t="s">
        <v>150</v>
      </c>
      <c r="H315" s="251">
        <v>23.408000000000001</v>
      </c>
      <c r="I315" s="252"/>
      <c r="J315" s="253">
        <f>ROUND(I315*H315,2)</f>
        <v>0</v>
      </c>
      <c r="K315" s="249" t="s">
        <v>151</v>
      </c>
      <c r="L315" s="254"/>
      <c r="M315" s="255" t="s">
        <v>32</v>
      </c>
      <c r="N315" s="256" t="s">
        <v>52</v>
      </c>
      <c r="O315" s="86"/>
      <c r="P315" s="215">
        <f>O315*H315</f>
        <v>0</v>
      </c>
      <c r="Q315" s="215">
        <v>0.021999999999999999</v>
      </c>
      <c r="R315" s="215">
        <f>Q315*H315</f>
        <v>0.51497599999999999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304</v>
      </c>
      <c r="AT315" s="217" t="s">
        <v>197</v>
      </c>
      <c r="AU315" s="217" t="s">
        <v>91</v>
      </c>
      <c r="AY315" s="18" t="s">
        <v>144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8" t="s">
        <v>89</v>
      </c>
      <c r="BK315" s="218">
        <f>ROUND(I315*H315,2)</f>
        <v>0</v>
      </c>
      <c r="BL315" s="18" t="s">
        <v>257</v>
      </c>
      <c r="BM315" s="217" t="s">
        <v>660</v>
      </c>
    </row>
    <row r="316" s="13" customFormat="1">
      <c r="A316" s="13"/>
      <c r="B316" s="224"/>
      <c r="C316" s="225"/>
      <c r="D316" s="226" t="s">
        <v>156</v>
      </c>
      <c r="E316" s="225"/>
      <c r="F316" s="228" t="s">
        <v>661</v>
      </c>
      <c r="G316" s="225"/>
      <c r="H316" s="229">
        <v>23.408000000000001</v>
      </c>
      <c r="I316" s="230"/>
      <c r="J316" s="225"/>
      <c r="K316" s="225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156</v>
      </c>
      <c r="AU316" s="235" t="s">
        <v>91</v>
      </c>
      <c r="AV316" s="13" t="s">
        <v>91</v>
      </c>
      <c r="AW316" s="13" t="s">
        <v>4</v>
      </c>
      <c r="AX316" s="13" t="s">
        <v>89</v>
      </c>
      <c r="AY316" s="235" t="s">
        <v>144</v>
      </c>
    </row>
    <row r="317" s="2" customFormat="1" ht="16.5" customHeight="1">
      <c r="A317" s="40"/>
      <c r="B317" s="41"/>
      <c r="C317" s="206" t="s">
        <v>662</v>
      </c>
      <c r="D317" s="206" t="s">
        <v>147</v>
      </c>
      <c r="E317" s="207" t="s">
        <v>663</v>
      </c>
      <c r="F317" s="208" t="s">
        <v>664</v>
      </c>
      <c r="G317" s="209" t="s">
        <v>150</v>
      </c>
      <c r="H317" s="210">
        <v>24.472000000000001</v>
      </c>
      <c r="I317" s="211"/>
      <c r="J317" s="212">
        <f>ROUND(I317*H317,2)</f>
        <v>0</v>
      </c>
      <c r="K317" s="208" t="s">
        <v>151</v>
      </c>
      <c r="L317" s="46"/>
      <c r="M317" s="213" t="s">
        <v>32</v>
      </c>
      <c r="N317" s="214" t="s">
        <v>52</v>
      </c>
      <c r="O317" s="86"/>
      <c r="P317" s="215">
        <f>O317*H317</f>
        <v>0</v>
      </c>
      <c r="Q317" s="215">
        <v>0.0015</v>
      </c>
      <c r="R317" s="215">
        <f>Q317*H317</f>
        <v>0.036708000000000005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257</v>
      </c>
      <c r="AT317" s="217" t="s">
        <v>147</v>
      </c>
      <c r="AU317" s="217" t="s">
        <v>91</v>
      </c>
      <c r="AY317" s="18" t="s">
        <v>144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8" t="s">
        <v>89</v>
      </c>
      <c r="BK317" s="218">
        <f>ROUND(I317*H317,2)</f>
        <v>0</v>
      </c>
      <c r="BL317" s="18" t="s">
        <v>257</v>
      </c>
      <c r="BM317" s="217" t="s">
        <v>665</v>
      </c>
    </row>
    <row r="318" s="2" customFormat="1">
      <c r="A318" s="40"/>
      <c r="B318" s="41"/>
      <c r="C318" s="42"/>
      <c r="D318" s="219" t="s">
        <v>154</v>
      </c>
      <c r="E318" s="42"/>
      <c r="F318" s="220" t="s">
        <v>666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8" t="s">
        <v>154</v>
      </c>
      <c r="AU318" s="18" t="s">
        <v>91</v>
      </c>
    </row>
    <row r="319" s="13" customFormat="1">
      <c r="A319" s="13"/>
      <c r="B319" s="224"/>
      <c r="C319" s="225"/>
      <c r="D319" s="226" t="s">
        <v>156</v>
      </c>
      <c r="E319" s="227" t="s">
        <v>32</v>
      </c>
      <c r="F319" s="228" t="s">
        <v>667</v>
      </c>
      <c r="G319" s="225"/>
      <c r="H319" s="229">
        <v>24.472000000000001</v>
      </c>
      <c r="I319" s="230"/>
      <c r="J319" s="225"/>
      <c r="K319" s="225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156</v>
      </c>
      <c r="AU319" s="235" t="s">
        <v>91</v>
      </c>
      <c r="AV319" s="13" t="s">
        <v>91</v>
      </c>
      <c r="AW319" s="13" t="s">
        <v>40</v>
      </c>
      <c r="AX319" s="13" t="s">
        <v>89</v>
      </c>
      <c r="AY319" s="235" t="s">
        <v>144</v>
      </c>
    </row>
    <row r="320" s="2" customFormat="1" ht="16.5" customHeight="1">
      <c r="A320" s="40"/>
      <c r="B320" s="41"/>
      <c r="C320" s="206" t="s">
        <v>668</v>
      </c>
      <c r="D320" s="206" t="s">
        <v>147</v>
      </c>
      <c r="E320" s="207" t="s">
        <v>669</v>
      </c>
      <c r="F320" s="208" t="s">
        <v>670</v>
      </c>
      <c r="G320" s="209" t="s">
        <v>160</v>
      </c>
      <c r="H320" s="210">
        <v>27.870000000000001</v>
      </c>
      <c r="I320" s="211"/>
      <c r="J320" s="212">
        <f>ROUND(I320*H320,2)</f>
        <v>0</v>
      </c>
      <c r="K320" s="208" t="s">
        <v>151</v>
      </c>
      <c r="L320" s="46"/>
      <c r="M320" s="213" t="s">
        <v>32</v>
      </c>
      <c r="N320" s="214" t="s">
        <v>52</v>
      </c>
      <c r="O320" s="86"/>
      <c r="P320" s="215">
        <f>O320*H320</f>
        <v>0</v>
      </c>
      <c r="Q320" s="215">
        <v>9.0000000000000006E-05</v>
      </c>
      <c r="R320" s="215">
        <f>Q320*H320</f>
        <v>0.0025083000000000002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257</v>
      </c>
      <c r="AT320" s="217" t="s">
        <v>147</v>
      </c>
      <c r="AU320" s="217" t="s">
        <v>91</v>
      </c>
      <c r="AY320" s="18" t="s">
        <v>144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8" t="s">
        <v>89</v>
      </c>
      <c r="BK320" s="218">
        <f>ROUND(I320*H320,2)</f>
        <v>0</v>
      </c>
      <c r="BL320" s="18" t="s">
        <v>257</v>
      </c>
      <c r="BM320" s="217" t="s">
        <v>671</v>
      </c>
    </row>
    <row r="321" s="2" customFormat="1">
      <c r="A321" s="40"/>
      <c r="B321" s="41"/>
      <c r="C321" s="42"/>
      <c r="D321" s="219" t="s">
        <v>154</v>
      </c>
      <c r="E321" s="42"/>
      <c r="F321" s="220" t="s">
        <v>672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8" t="s">
        <v>154</v>
      </c>
      <c r="AU321" s="18" t="s">
        <v>91</v>
      </c>
    </row>
    <row r="322" s="13" customFormat="1">
      <c r="A322" s="13"/>
      <c r="B322" s="224"/>
      <c r="C322" s="225"/>
      <c r="D322" s="226" t="s">
        <v>156</v>
      </c>
      <c r="E322" s="227" t="s">
        <v>32</v>
      </c>
      <c r="F322" s="228" t="s">
        <v>673</v>
      </c>
      <c r="G322" s="225"/>
      <c r="H322" s="229">
        <v>27.870000000000001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156</v>
      </c>
      <c r="AU322" s="235" t="s">
        <v>91</v>
      </c>
      <c r="AV322" s="13" t="s">
        <v>91</v>
      </c>
      <c r="AW322" s="13" t="s">
        <v>40</v>
      </c>
      <c r="AX322" s="13" t="s">
        <v>89</v>
      </c>
      <c r="AY322" s="235" t="s">
        <v>144</v>
      </c>
    </row>
    <row r="323" s="2" customFormat="1" ht="16.5" customHeight="1">
      <c r="A323" s="40"/>
      <c r="B323" s="41"/>
      <c r="C323" s="206" t="s">
        <v>674</v>
      </c>
      <c r="D323" s="206" t="s">
        <v>147</v>
      </c>
      <c r="E323" s="207" t="s">
        <v>675</v>
      </c>
      <c r="F323" s="208" t="s">
        <v>676</v>
      </c>
      <c r="G323" s="209" t="s">
        <v>160</v>
      </c>
      <c r="H323" s="210">
        <v>27.870000000000001</v>
      </c>
      <c r="I323" s="211"/>
      <c r="J323" s="212">
        <f>ROUND(I323*H323,2)</f>
        <v>0</v>
      </c>
      <c r="K323" s="208" t="s">
        <v>151</v>
      </c>
      <c r="L323" s="46"/>
      <c r="M323" s="213" t="s">
        <v>32</v>
      </c>
      <c r="N323" s="214" t="s">
        <v>52</v>
      </c>
      <c r="O323" s="86"/>
      <c r="P323" s="215">
        <f>O323*H323</f>
        <v>0</v>
      </c>
      <c r="Q323" s="215">
        <v>0.00017000000000000001</v>
      </c>
      <c r="R323" s="215">
        <f>Q323*H323</f>
        <v>0.0047379000000000006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257</v>
      </c>
      <c r="AT323" s="217" t="s">
        <v>147</v>
      </c>
      <c r="AU323" s="217" t="s">
        <v>91</v>
      </c>
      <c r="AY323" s="18" t="s">
        <v>144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8" t="s">
        <v>89</v>
      </c>
      <c r="BK323" s="218">
        <f>ROUND(I323*H323,2)</f>
        <v>0</v>
      </c>
      <c r="BL323" s="18" t="s">
        <v>257</v>
      </c>
      <c r="BM323" s="217" t="s">
        <v>677</v>
      </c>
    </row>
    <row r="324" s="2" customFormat="1">
      <c r="A324" s="40"/>
      <c r="B324" s="41"/>
      <c r="C324" s="42"/>
      <c r="D324" s="219" t="s">
        <v>154</v>
      </c>
      <c r="E324" s="42"/>
      <c r="F324" s="220" t="s">
        <v>678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8" t="s">
        <v>154</v>
      </c>
      <c r="AU324" s="18" t="s">
        <v>91</v>
      </c>
    </row>
    <row r="325" s="13" customFormat="1">
      <c r="A325" s="13"/>
      <c r="B325" s="224"/>
      <c r="C325" s="225"/>
      <c r="D325" s="226" t="s">
        <v>156</v>
      </c>
      <c r="E325" s="227" t="s">
        <v>32</v>
      </c>
      <c r="F325" s="228" t="s">
        <v>679</v>
      </c>
      <c r="G325" s="225"/>
      <c r="H325" s="229">
        <v>27.870000000000001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156</v>
      </c>
      <c r="AU325" s="235" t="s">
        <v>91</v>
      </c>
      <c r="AV325" s="13" t="s">
        <v>91</v>
      </c>
      <c r="AW325" s="13" t="s">
        <v>40</v>
      </c>
      <c r="AX325" s="13" t="s">
        <v>89</v>
      </c>
      <c r="AY325" s="235" t="s">
        <v>144</v>
      </c>
    </row>
    <row r="326" s="2" customFormat="1" ht="16.5" customHeight="1">
      <c r="A326" s="40"/>
      <c r="B326" s="41"/>
      <c r="C326" s="247" t="s">
        <v>680</v>
      </c>
      <c r="D326" s="247" t="s">
        <v>197</v>
      </c>
      <c r="E326" s="248" t="s">
        <v>681</v>
      </c>
      <c r="F326" s="249" t="s">
        <v>682</v>
      </c>
      <c r="G326" s="250" t="s">
        <v>160</v>
      </c>
      <c r="H326" s="251">
        <v>29.263999999999999</v>
      </c>
      <c r="I326" s="252"/>
      <c r="J326" s="253">
        <f>ROUND(I326*H326,2)</f>
        <v>0</v>
      </c>
      <c r="K326" s="249" t="s">
        <v>151</v>
      </c>
      <c r="L326" s="254"/>
      <c r="M326" s="255" t="s">
        <v>32</v>
      </c>
      <c r="N326" s="256" t="s">
        <v>52</v>
      </c>
      <c r="O326" s="86"/>
      <c r="P326" s="215">
        <f>O326*H326</f>
        <v>0</v>
      </c>
      <c r="Q326" s="215">
        <v>0.00091</v>
      </c>
      <c r="R326" s="215">
        <f>Q326*H326</f>
        <v>0.026630239999999999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304</v>
      </c>
      <c r="AT326" s="217" t="s">
        <v>197</v>
      </c>
      <c r="AU326" s="217" t="s">
        <v>91</v>
      </c>
      <c r="AY326" s="18" t="s">
        <v>144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8" t="s">
        <v>89</v>
      </c>
      <c r="BK326" s="218">
        <f>ROUND(I326*H326,2)</f>
        <v>0</v>
      </c>
      <c r="BL326" s="18" t="s">
        <v>257</v>
      </c>
      <c r="BM326" s="217" t="s">
        <v>683</v>
      </c>
    </row>
    <row r="327" s="13" customFormat="1">
      <c r="A327" s="13"/>
      <c r="B327" s="224"/>
      <c r="C327" s="225"/>
      <c r="D327" s="226" t="s">
        <v>156</v>
      </c>
      <c r="E327" s="225"/>
      <c r="F327" s="228" t="s">
        <v>684</v>
      </c>
      <c r="G327" s="225"/>
      <c r="H327" s="229">
        <v>29.263999999999999</v>
      </c>
      <c r="I327" s="230"/>
      <c r="J327" s="225"/>
      <c r="K327" s="225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156</v>
      </c>
      <c r="AU327" s="235" t="s">
        <v>91</v>
      </c>
      <c r="AV327" s="13" t="s">
        <v>91</v>
      </c>
      <c r="AW327" s="13" t="s">
        <v>4</v>
      </c>
      <c r="AX327" s="13" t="s">
        <v>89</v>
      </c>
      <c r="AY327" s="235" t="s">
        <v>144</v>
      </c>
    </row>
    <row r="328" s="2" customFormat="1" ht="24.15" customHeight="1">
      <c r="A328" s="40"/>
      <c r="B328" s="41"/>
      <c r="C328" s="206" t="s">
        <v>685</v>
      </c>
      <c r="D328" s="206" t="s">
        <v>147</v>
      </c>
      <c r="E328" s="207" t="s">
        <v>686</v>
      </c>
      <c r="F328" s="208" t="s">
        <v>687</v>
      </c>
      <c r="G328" s="209" t="s">
        <v>260</v>
      </c>
      <c r="H328" s="210">
        <v>0.71999999999999997</v>
      </c>
      <c r="I328" s="211"/>
      <c r="J328" s="212">
        <f>ROUND(I328*H328,2)</f>
        <v>0</v>
      </c>
      <c r="K328" s="208" t="s">
        <v>151</v>
      </c>
      <c r="L328" s="46"/>
      <c r="M328" s="213" t="s">
        <v>32</v>
      </c>
      <c r="N328" s="214" t="s">
        <v>52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257</v>
      </c>
      <c r="AT328" s="217" t="s">
        <v>147</v>
      </c>
      <c r="AU328" s="217" t="s">
        <v>91</v>
      </c>
      <c r="AY328" s="18" t="s">
        <v>144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8" t="s">
        <v>89</v>
      </c>
      <c r="BK328" s="218">
        <f>ROUND(I328*H328,2)</f>
        <v>0</v>
      </c>
      <c r="BL328" s="18" t="s">
        <v>257</v>
      </c>
      <c r="BM328" s="217" t="s">
        <v>688</v>
      </c>
    </row>
    <row r="329" s="2" customFormat="1">
      <c r="A329" s="40"/>
      <c r="B329" s="41"/>
      <c r="C329" s="42"/>
      <c r="D329" s="219" t="s">
        <v>154</v>
      </c>
      <c r="E329" s="42"/>
      <c r="F329" s="220" t="s">
        <v>689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8" t="s">
        <v>154</v>
      </c>
      <c r="AU329" s="18" t="s">
        <v>91</v>
      </c>
    </row>
    <row r="330" s="12" customFormat="1" ht="22.8" customHeight="1">
      <c r="A330" s="12"/>
      <c r="B330" s="190"/>
      <c r="C330" s="191"/>
      <c r="D330" s="192" t="s">
        <v>80</v>
      </c>
      <c r="E330" s="204" t="s">
        <v>690</v>
      </c>
      <c r="F330" s="204" t="s">
        <v>691</v>
      </c>
      <c r="G330" s="191"/>
      <c r="H330" s="191"/>
      <c r="I330" s="194"/>
      <c r="J330" s="205">
        <f>BK330</f>
        <v>0</v>
      </c>
      <c r="K330" s="191"/>
      <c r="L330" s="196"/>
      <c r="M330" s="197"/>
      <c r="N330" s="198"/>
      <c r="O330" s="198"/>
      <c r="P330" s="199">
        <f>SUM(P331:P356)</f>
        <v>0</v>
      </c>
      <c r="Q330" s="198"/>
      <c r="R330" s="199">
        <f>SUM(R331:R356)</f>
        <v>0.86306493000000017</v>
      </c>
      <c r="S330" s="198"/>
      <c r="T330" s="200">
        <f>SUM(T331:T356)</f>
        <v>0.91473599999999999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1" t="s">
        <v>91</v>
      </c>
      <c r="AT330" s="202" t="s">
        <v>80</v>
      </c>
      <c r="AU330" s="202" t="s">
        <v>89</v>
      </c>
      <c r="AY330" s="201" t="s">
        <v>144</v>
      </c>
      <c r="BK330" s="203">
        <f>SUM(BK331:BK356)</f>
        <v>0</v>
      </c>
    </row>
    <row r="331" s="2" customFormat="1" ht="16.5" customHeight="1">
      <c r="A331" s="40"/>
      <c r="B331" s="41"/>
      <c r="C331" s="206" t="s">
        <v>692</v>
      </c>
      <c r="D331" s="206" t="s">
        <v>147</v>
      </c>
      <c r="E331" s="207" t="s">
        <v>693</v>
      </c>
      <c r="F331" s="208" t="s">
        <v>694</v>
      </c>
      <c r="G331" s="209" t="s">
        <v>150</v>
      </c>
      <c r="H331" s="210">
        <v>33.630000000000003</v>
      </c>
      <c r="I331" s="211"/>
      <c r="J331" s="212">
        <f>ROUND(I331*H331,2)</f>
        <v>0</v>
      </c>
      <c r="K331" s="208" t="s">
        <v>151</v>
      </c>
      <c r="L331" s="46"/>
      <c r="M331" s="213" t="s">
        <v>32</v>
      </c>
      <c r="N331" s="214" t="s">
        <v>52</v>
      </c>
      <c r="O331" s="86"/>
      <c r="P331" s="215">
        <f>O331*H331</f>
        <v>0</v>
      </c>
      <c r="Q331" s="215">
        <v>0.00029999999999999997</v>
      </c>
      <c r="R331" s="215">
        <f>Q331*H331</f>
        <v>0.010089000000000001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257</v>
      </c>
      <c r="AT331" s="217" t="s">
        <v>147</v>
      </c>
      <c r="AU331" s="217" t="s">
        <v>91</v>
      </c>
      <c r="AY331" s="18" t="s">
        <v>144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8" t="s">
        <v>89</v>
      </c>
      <c r="BK331" s="218">
        <f>ROUND(I331*H331,2)</f>
        <v>0</v>
      </c>
      <c r="BL331" s="18" t="s">
        <v>257</v>
      </c>
      <c r="BM331" s="217" t="s">
        <v>695</v>
      </c>
    </row>
    <row r="332" s="2" customFormat="1">
      <c r="A332" s="40"/>
      <c r="B332" s="41"/>
      <c r="C332" s="42"/>
      <c r="D332" s="219" t="s">
        <v>154</v>
      </c>
      <c r="E332" s="42"/>
      <c r="F332" s="220" t="s">
        <v>696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8" t="s">
        <v>154</v>
      </c>
      <c r="AU332" s="18" t="s">
        <v>91</v>
      </c>
    </row>
    <row r="333" s="2" customFormat="1" ht="16.5" customHeight="1">
      <c r="A333" s="40"/>
      <c r="B333" s="41"/>
      <c r="C333" s="206" t="s">
        <v>697</v>
      </c>
      <c r="D333" s="206" t="s">
        <v>147</v>
      </c>
      <c r="E333" s="207" t="s">
        <v>698</v>
      </c>
      <c r="F333" s="208" t="s">
        <v>699</v>
      </c>
      <c r="G333" s="209" t="s">
        <v>150</v>
      </c>
      <c r="H333" s="210">
        <v>3.2000000000000002</v>
      </c>
      <c r="I333" s="211"/>
      <c r="J333" s="212">
        <f>ROUND(I333*H333,2)</f>
        <v>0</v>
      </c>
      <c r="K333" s="208" t="s">
        <v>151</v>
      </c>
      <c r="L333" s="46"/>
      <c r="M333" s="213" t="s">
        <v>32</v>
      </c>
      <c r="N333" s="214" t="s">
        <v>52</v>
      </c>
      <c r="O333" s="86"/>
      <c r="P333" s="215">
        <f>O333*H333</f>
        <v>0</v>
      </c>
      <c r="Q333" s="215">
        <v>0.0015</v>
      </c>
      <c r="R333" s="215">
        <f>Q333*H333</f>
        <v>0.0048000000000000004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257</v>
      </c>
      <c r="AT333" s="217" t="s">
        <v>147</v>
      </c>
      <c r="AU333" s="217" t="s">
        <v>91</v>
      </c>
      <c r="AY333" s="18" t="s">
        <v>144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8" t="s">
        <v>89</v>
      </c>
      <c r="BK333" s="218">
        <f>ROUND(I333*H333,2)</f>
        <v>0</v>
      </c>
      <c r="BL333" s="18" t="s">
        <v>257</v>
      </c>
      <c r="BM333" s="217" t="s">
        <v>700</v>
      </c>
    </row>
    <row r="334" s="2" customFormat="1">
      <c r="A334" s="40"/>
      <c r="B334" s="41"/>
      <c r="C334" s="42"/>
      <c r="D334" s="219" t="s">
        <v>154</v>
      </c>
      <c r="E334" s="42"/>
      <c r="F334" s="220" t="s">
        <v>701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8" t="s">
        <v>154</v>
      </c>
      <c r="AU334" s="18" t="s">
        <v>91</v>
      </c>
    </row>
    <row r="335" s="13" customFormat="1">
      <c r="A335" s="13"/>
      <c r="B335" s="224"/>
      <c r="C335" s="225"/>
      <c r="D335" s="226" t="s">
        <v>156</v>
      </c>
      <c r="E335" s="227" t="s">
        <v>32</v>
      </c>
      <c r="F335" s="228" t="s">
        <v>702</v>
      </c>
      <c r="G335" s="225"/>
      <c r="H335" s="229">
        <v>3.2000000000000002</v>
      </c>
      <c r="I335" s="230"/>
      <c r="J335" s="225"/>
      <c r="K335" s="225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156</v>
      </c>
      <c r="AU335" s="235" t="s">
        <v>91</v>
      </c>
      <c r="AV335" s="13" t="s">
        <v>91</v>
      </c>
      <c r="AW335" s="13" t="s">
        <v>40</v>
      </c>
      <c r="AX335" s="13" t="s">
        <v>89</v>
      </c>
      <c r="AY335" s="235" t="s">
        <v>144</v>
      </c>
    </row>
    <row r="336" s="2" customFormat="1" ht="16.5" customHeight="1">
      <c r="A336" s="40"/>
      <c r="B336" s="41"/>
      <c r="C336" s="206" t="s">
        <v>703</v>
      </c>
      <c r="D336" s="206" t="s">
        <v>147</v>
      </c>
      <c r="E336" s="207" t="s">
        <v>704</v>
      </c>
      <c r="F336" s="208" t="s">
        <v>705</v>
      </c>
      <c r="G336" s="209" t="s">
        <v>160</v>
      </c>
      <c r="H336" s="210">
        <v>1.6000000000000001</v>
      </c>
      <c r="I336" s="211"/>
      <c r="J336" s="212">
        <f>ROUND(I336*H336,2)</f>
        <v>0</v>
      </c>
      <c r="K336" s="208" t="s">
        <v>151</v>
      </c>
      <c r="L336" s="46"/>
      <c r="M336" s="213" t="s">
        <v>32</v>
      </c>
      <c r="N336" s="214" t="s">
        <v>52</v>
      </c>
      <c r="O336" s="86"/>
      <c r="P336" s="215">
        <f>O336*H336</f>
        <v>0</v>
      </c>
      <c r="Q336" s="215">
        <v>0.00017000000000000001</v>
      </c>
      <c r="R336" s="215">
        <f>Q336*H336</f>
        <v>0.00027200000000000005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257</v>
      </c>
      <c r="AT336" s="217" t="s">
        <v>147</v>
      </c>
      <c r="AU336" s="217" t="s">
        <v>91</v>
      </c>
      <c r="AY336" s="18" t="s">
        <v>144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8" t="s">
        <v>89</v>
      </c>
      <c r="BK336" s="218">
        <f>ROUND(I336*H336,2)</f>
        <v>0</v>
      </c>
      <c r="BL336" s="18" t="s">
        <v>257</v>
      </c>
      <c r="BM336" s="217" t="s">
        <v>706</v>
      </c>
    </row>
    <row r="337" s="2" customFormat="1">
      <c r="A337" s="40"/>
      <c r="B337" s="41"/>
      <c r="C337" s="42"/>
      <c r="D337" s="219" t="s">
        <v>154</v>
      </c>
      <c r="E337" s="42"/>
      <c r="F337" s="220" t="s">
        <v>707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8" t="s">
        <v>154</v>
      </c>
      <c r="AU337" s="18" t="s">
        <v>91</v>
      </c>
    </row>
    <row r="338" s="2" customFormat="1" ht="16.5" customHeight="1">
      <c r="A338" s="40"/>
      <c r="B338" s="41"/>
      <c r="C338" s="247" t="s">
        <v>708</v>
      </c>
      <c r="D338" s="247" t="s">
        <v>197</v>
      </c>
      <c r="E338" s="248" t="s">
        <v>681</v>
      </c>
      <c r="F338" s="249" t="s">
        <v>682</v>
      </c>
      <c r="G338" s="250" t="s">
        <v>160</v>
      </c>
      <c r="H338" s="251">
        <v>1.6799999999999999</v>
      </c>
      <c r="I338" s="252"/>
      <c r="J338" s="253">
        <f>ROUND(I338*H338,2)</f>
        <v>0</v>
      </c>
      <c r="K338" s="249" t="s">
        <v>151</v>
      </c>
      <c r="L338" s="254"/>
      <c r="M338" s="255" t="s">
        <v>32</v>
      </c>
      <c r="N338" s="256" t="s">
        <v>52</v>
      </c>
      <c r="O338" s="86"/>
      <c r="P338" s="215">
        <f>O338*H338</f>
        <v>0</v>
      </c>
      <c r="Q338" s="215">
        <v>0.00091</v>
      </c>
      <c r="R338" s="215">
        <f>Q338*H338</f>
        <v>0.0015287999999999999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304</v>
      </c>
      <c r="AT338" s="217" t="s">
        <v>197</v>
      </c>
      <c r="AU338" s="217" t="s">
        <v>91</v>
      </c>
      <c r="AY338" s="18" t="s">
        <v>144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8" t="s">
        <v>89</v>
      </c>
      <c r="BK338" s="218">
        <f>ROUND(I338*H338,2)</f>
        <v>0</v>
      </c>
      <c r="BL338" s="18" t="s">
        <v>257</v>
      </c>
      <c r="BM338" s="217" t="s">
        <v>709</v>
      </c>
    </row>
    <row r="339" s="13" customFormat="1">
      <c r="A339" s="13"/>
      <c r="B339" s="224"/>
      <c r="C339" s="225"/>
      <c r="D339" s="226" t="s">
        <v>156</v>
      </c>
      <c r="E339" s="225"/>
      <c r="F339" s="228" t="s">
        <v>710</v>
      </c>
      <c r="G339" s="225"/>
      <c r="H339" s="229">
        <v>1.6799999999999999</v>
      </c>
      <c r="I339" s="230"/>
      <c r="J339" s="225"/>
      <c r="K339" s="225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156</v>
      </c>
      <c r="AU339" s="235" t="s">
        <v>91</v>
      </c>
      <c r="AV339" s="13" t="s">
        <v>91</v>
      </c>
      <c r="AW339" s="13" t="s">
        <v>4</v>
      </c>
      <c r="AX339" s="13" t="s">
        <v>89</v>
      </c>
      <c r="AY339" s="235" t="s">
        <v>144</v>
      </c>
    </row>
    <row r="340" s="2" customFormat="1" ht="21.75" customHeight="1">
      <c r="A340" s="40"/>
      <c r="B340" s="41"/>
      <c r="C340" s="206" t="s">
        <v>711</v>
      </c>
      <c r="D340" s="206" t="s">
        <v>147</v>
      </c>
      <c r="E340" s="207" t="s">
        <v>712</v>
      </c>
      <c r="F340" s="208" t="s">
        <v>713</v>
      </c>
      <c r="G340" s="209" t="s">
        <v>150</v>
      </c>
      <c r="H340" s="210">
        <v>33.630000000000003</v>
      </c>
      <c r="I340" s="211"/>
      <c r="J340" s="212">
        <f>ROUND(I340*H340,2)</f>
        <v>0</v>
      </c>
      <c r="K340" s="208" t="s">
        <v>151</v>
      </c>
      <c r="L340" s="46"/>
      <c r="M340" s="213" t="s">
        <v>32</v>
      </c>
      <c r="N340" s="214" t="s">
        <v>52</v>
      </c>
      <c r="O340" s="86"/>
      <c r="P340" s="215">
        <f>O340*H340</f>
        <v>0</v>
      </c>
      <c r="Q340" s="215">
        <v>0.0053</v>
      </c>
      <c r="R340" s="215">
        <f>Q340*H340</f>
        <v>0.17823900000000001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257</v>
      </c>
      <c r="AT340" s="217" t="s">
        <v>147</v>
      </c>
      <c r="AU340" s="217" t="s">
        <v>91</v>
      </c>
      <c r="AY340" s="18" t="s">
        <v>144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8" t="s">
        <v>89</v>
      </c>
      <c r="BK340" s="218">
        <f>ROUND(I340*H340,2)</f>
        <v>0</v>
      </c>
      <c r="BL340" s="18" t="s">
        <v>257</v>
      </c>
      <c r="BM340" s="217" t="s">
        <v>714</v>
      </c>
    </row>
    <row r="341" s="2" customFormat="1">
      <c r="A341" s="40"/>
      <c r="B341" s="41"/>
      <c r="C341" s="42"/>
      <c r="D341" s="219" t="s">
        <v>154</v>
      </c>
      <c r="E341" s="42"/>
      <c r="F341" s="220" t="s">
        <v>715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8" t="s">
        <v>154</v>
      </c>
      <c r="AU341" s="18" t="s">
        <v>91</v>
      </c>
    </row>
    <row r="342" s="2" customFormat="1" ht="38.55" customHeight="1">
      <c r="A342" s="40"/>
      <c r="B342" s="41"/>
      <c r="C342" s="247" t="s">
        <v>716</v>
      </c>
      <c r="D342" s="247" t="s">
        <v>197</v>
      </c>
      <c r="E342" s="248" t="s">
        <v>717</v>
      </c>
      <c r="F342" s="249" t="s">
        <v>718</v>
      </c>
      <c r="G342" s="250" t="s">
        <v>150</v>
      </c>
      <c r="H342" s="251">
        <v>36.993000000000002</v>
      </c>
      <c r="I342" s="252"/>
      <c r="J342" s="253">
        <f>ROUND(I342*H342,2)</f>
        <v>0</v>
      </c>
      <c r="K342" s="249" t="s">
        <v>151</v>
      </c>
      <c r="L342" s="254"/>
      <c r="M342" s="255" t="s">
        <v>32</v>
      </c>
      <c r="N342" s="256" t="s">
        <v>52</v>
      </c>
      <c r="O342" s="86"/>
      <c r="P342" s="215">
        <f>O342*H342</f>
        <v>0</v>
      </c>
      <c r="Q342" s="215">
        <v>0.01771</v>
      </c>
      <c r="R342" s="215">
        <f>Q342*H342</f>
        <v>0.65514603000000005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304</v>
      </c>
      <c r="AT342" s="217" t="s">
        <v>197</v>
      </c>
      <c r="AU342" s="217" t="s">
        <v>91</v>
      </c>
      <c r="AY342" s="18" t="s">
        <v>144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8" t="s">
        <v>89</v>
      </c>
      <c r="BK342" s="218">
        <f>ROUND(I342*H342,2)</f>
        <v>0</v>
      </c>
      <c r="BL342" s="18" t="s">
        <v>257</v>
      </c>
      <c r="BM342" s="217" t="s">
        <v>719</v>
      </c>
    </row>
    <row r="343" s="13" customFormat="1">
      <c r="A343" s="13"/>
      <c r="B343" s="224"/>
      <c r="C343" s="225"/>
      <c r="D343" s="226" t="s">
        <v>156</v>
      </c>
      <c r="E343" s="225"/>
      <c r="F343" s="228" t="s">
        <v>720</v>
      </c>
      <c r="G343" s="225"/>
      <c r="H343" s="229">
        <v>36.993000000000002</v>
      </c>
      <c r="I343" s="230"/>
      <c r="J343" s="225"/>
      <c r="K343" s="225"/>
      <c r="L343" s="231"/>
      <c r="M343" s="232"/>
      <c r="N343" s="233"/>
      <c r="O343" s="233"/>
      <c r="P343" s="233"/>
      <c r="Q343" s="233"/>
      <c r="R343" s="233"/>
      <c r="S343" s="233"/>
      <c r="T343" s="23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5" t="s">
        <v>156</v>
      </c>
      <c r="AU343" s="235" t="s">
        <v>91</v>
      </c>
      <c r="AV343" s="13" t="s">
        <v>91</v>
      </c>
      <c r="AW343" s="13" t="s">
        <v>4</v>
      </c>
      <c r="AX343" s="13" t="s">
        <v>89</v>
      </c>
      <c r="AY343" s="235" t="s">
        <v>144</v>
      </c>
    </row>
    <row r="344" s="2" customFormat="1" ht="16.5" customHeight="1">
      <c r="A344" s="40"/>
      <c r="B344" s="41"/>
      <c r="C344" s="206" t="s">
        <v>721</v>
      </c>
      <c r="D344" s="206" t="s">
        <v>147</v>
      </c>
      <c r="E344" s="207" t="s">
        <v>722</v>
      </c>
      <c r="F344" s="208" t="s">
        <v>723</v>
      </c>
      <c r="G344" s="209" t="s">
        <v>150</v>
      </c>
      <c r="H344" s="210">
        <v>33.630000000000003</v>
      </c>
      <c r="I344" s="211"/>
      <c r="J344" s="212">
        <f>ROUND(I344*H344,2)</f>
        <v>0</v>
      </c>
      <c r="K344" s="208" t="s">
        <v>151</v>
      </c>
      <c r="L344" s="46"/>
      <c r="M344" s="213" t="s">
        <v>32</v>
      </c>
      <c r="N344" s="214" t="s">
        <v>52</v>
      </c>
      <c r="O344" s="86"/>
      <c r="P344" s="215">
        <f>O344*H344</f>
        <v>0</v>
      </c>
      <c r="Q344" s="215">
        <v>0</v>
      </c>
      <c r="R344" s="215">
        <f>Q344*H344</f>
        <v>0</v>
      </c>
      <c r="S344" s="215">
        <v>0.027199999999999998</v>
      </c>
      <c r="T344" s="216">
        <f>S344*H344</f>
        <v>0.91473599999999999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257</v>
      </c>
      <c r="AT344" s="217" t="s">
        <v>147</v>
      </c>
      <c r="AU344" s="217" t="s">
        <v>91</v>
      </c>
      <c r="AY344" s="18" t="s">
        <v>144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8" t="s">
        <v>89</v>
      </c>
      <c r="BK344" s="218">
        <f>ROUND(I344*H344,2)</f>
        <v>0</v>
      </c>
      <c r="BL344" s="18" t="s">
        <v>257</v>
      </c>
      <c r="BM344" s="217" t="s">
        <v>724</v>
      </c>
    </row>
    <row r="345" s="2" customFormat="1">
      <c r="A345" s="40"/>
      <c r="B345" s="41"/>
      <c r="C345" s="42"/>
      <c r="D345" s="219" t="s">
        <v>154</v>
      </c>
      <c r="E345" s="42"/>
      <c r="F345" s="220" t="s">
        <v>725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8" t="s">
        <v>154</v>
      </c>
      <c r="AU345" s="18" t="s">
        <v>91</v>
      </c>
    </row>
    <row r="346" s="2" customFormat="1" ht="16.5" customHeight="1">
      <c r="A346" s="40"/>
      <c r="B346" s="41"/>
      <c r="C346" s="206" t="s">
        <v>726</v>
      </c>
      <c r="D346" s="206" t="s">
        <v>147</v>
      </c>
      <c r="E346" s="207" t="s">
        <v>727</v>
      </c>
      <c r="F346" s="208" t="s">
        <v>728</v>
      </c>
      <c r="G346" s="209" t="s">
        <v>150</v>
      </c>
      <c r="H346" s="210">
        <v>0.75</v>
      </c>
      <c r="I346" s="211"/>
      <c r="J346" s="212">
        <f>ROUND(I346*H346,2)</f>
        <v>0</v>
      </c>
      <c r="K346" s="208" t="s">
        <v>151</v>
      </c>
      <c r="L346" s="46"/>
      <c r="M346" s="213" t="s">
        <v>32</v>
      </c>
      <c r="N346" s="214" t="s">
        <v>52</v>
      </c>
      <c r="O346" s="86"/>
      <c r="P346" s="215">
        <f>O346*H346</f>
        <v>0</v>
      </c>
      <c r="Q346" s="215">
        <v>0.00142</v>
      </c>
      <c r="R346" s="215">
        <f>Q346*H346</f>
        <v>0.001065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257</v>
      </c>
      <c r="AT346" s="217" t="s">
        <v>147</v>
      </c>
      <c r="AU346" s="217" t="s">
        <v>91</v>
      </c>
      <c r="AY346" s="18" t="s">
        <v>144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8" t="s">
        <v>89</v>
      </c>
      <c r="BK346" s="218">
        <f>ROUND(I346*H346,2)</f>
        <v>0</v>
      </c>
      <c r="BL346" s="18" t="s">
        <v>257</v>
      </c>
      <c r="BM346" s="217" t="s">
        <v>729</v>
      </c>
    </row>
    <row r="347" s="2" customFormat="1">
      <c r="A347" s="40"/>
      <c r="B347" s="41"/>
      <c r="C347" s="42"/>
      <c r="D347" s="219" t="s">
        <v>154</v>
      </c>
      <c r="E347" s="42"/>
      <c r="F347" s="220" t="s">
        <v>730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8" t="s">
        <v>154</v>
      </c>
      <c r="AU347" s="18" t="s">
        <v>91</v>
      </c>
    </row>
    <row r="348" s="13" customFormat="1">
      <c r="A348" s="13"/>
      <c r="B348" s="224"/>
      <c r="C348" s="225"/>
      <c r="D348" s="226" t="s">
        <v>156</v>
      </c>
      <c r="E348" s="227" t="s">
        <v>32</v>
      </c>
      <c r="F348" s="228" t="s">
        <v>731</v>
      </c>
      <c r="G348" s="225"/>
      <c r="H348" s="229">
        <v>0.75</v>
      </c>
      <c r="I348" s="230"/>
      <c r="J348" s="225"/>
      <c r="K348" s="225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156</v>
      </c>
      <c r="AU348" s="235" t="s">
        <v>91</v>
      </c>
      <c r="AV348" s="13" t="s">
        <v>91</v>
      </c>
      <c r="AW348" s="13" t="s">
        <v>40</v>
      </c>
      <c r="AX348" s="13" t="s">
        <v>89</v>
      </c>
      <c r="AY348" s="235" t="s">
        <v>144</v>
      </c>
    </row>
    <row r="349" s="2" customFormat="1" ht="16.5" customHeight="1">
      <c r="A349" s="40"/>
      <c r="B349" s="41"/>
      <c r="C349" s="247" t="s">
        <v>732</v>
      </c>
      <c r="D349" s="247" t="s">
        <v>197</v>
      </c>
      <c r="E349" s="248" t="s">
        <v>733</v>
      </c>
      <c r="F349" s="249" t="s">
        <v>734</v>
      </c>
      <c r="G349" s="250" t="s">
        <v>150</v>
      </c>
      <c r="H349" s="251">
        <v>0.82499999999999996</v>
      </c>
      <c r="I349" s="252"/>
      <c r="J349" s="253">
        <f>ROUND(I349*H349,2)</f>
        <v>0</v>
      </c>
      <c r="K349" s="249" t="s">
        <v>151</v>
      </c>
      <c r="L349" s="254"/>
      <c r="M349" s="255" t="s">
        <v>32</v>
      </c>
      <c r="N349" s="256" t="s">
        <v>52</v>
      </c>
      <c r="O349" s="86"/>
      <c r="P349" s="215">
        <f>O349*H349</f>
        <v>0</v>
      </c>
      <c r="Q349" s="215">
        <v>0.0074999999999999997</v>
      </c>
      <c r="R349" s="215">
        <f>Q349*H349</f>
        <v>0.0061874999999999994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304</v>
      </c>
      <c r="AT349" s="217" t="s">
        <v>197</v>
      </c>
      <c r="AU349" s="217" t="s">
        <v>91</v>
      </c>
      <c r="AY349" s="18" t="s">
        <v>144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8" t="s">
        <v>89</v>
      </c>
      <c r="BK349" s="218">
        <f>ROUND(I349*H349,2)</f>
        <v>0</v>
      </c>
      <c r="BL349" s="18" t="s">
        <v>257</v>
      </c>
      <c r="BM349" s="217" t="s">
        <v>735</v>
      </c>
    </row>
    <row r="350" s="13" customFormat="1">
      <c r="A350" s="13"/>
      <c r="B350" s="224"/>
      <c r="C350" s="225"/>
      <c r="D350" s="226" t="s">
        <v>156</v>
      </c>
      <c r="E350" s="225"/>
      <c r="F350" s="228" t="s">
        <v>736</v>
      </c>
      <c r="G350" s="225"/>
      <c r="H350" s="229">
        <v>0.82499999999999996</v>
      </c>
      <c r="I350" s="230"/>
      <c r="J350" s="225"/>
      <c r="K350" s="225"/>
      <c r="L350" s="231"/>
      <c r="M350" s="232"/>
      <c r="N350" s="233"/>
      <c r="O350" s="233"/>
      <c r="P350" s="233"/>
      <c r="Q350" s="233"/>
      <c r="R350" s="233"/>
      <c r="S350" s="233"/>
      <c r="T350" s="23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5" t="s">
        <v>156</v>
      </c>
      <c r="AU350" s="235" t="s">
        <v>91</v>
      </c>
      <c r="AV350" s="13" t="s">
        <v>91</v>
      </c>
      <c r="AW350" s="13" t="s">
        <v>4</v>
      </c>
      <c r="AX350" s="13" t="s">
        <v>89</v>
      </c>
      <c r="AY350" s="235" t="s">
        <v>144</v>
      </c>
    </row>
    <row r="351" s="2" customFormat="1" ht="16.5" customHeight="1">
      <c r="A351" s="40"/>
      <c r="B351" s="41"/>
      <c r="C351" s="206" t="s">
        <v>737</v>
      </c>
      <c r="D351" s="206" t="s">
        <v>147</v>
      </c>
      <c r="E351" s="207" t="s">
        <v>738</v>
      </c>
      <c r="F351" s="208" t="s">
        <v>739</v>
      </c>
      <c r="G351" s="209" t="s">
        <v>160</v>
      </c>
      <c r="H351" s="210">
        <v>17.600000000000001</v>
      </c>
      <c r="I351" s="211"/>
      <c r="J351" s="212">
        <f>ROUND(I351*H351,2)</f>
        <v>0</v>
      </c>
      <c r="K351" s="208" t="s">
        <v>151</v>
      </c>
      <c r="L351" s="46"/>
      <c r="M351" s="213" t="s">
        <v>32</v>
      </c>
      <c r="N351" s="214" t="s">
        <v>52</v>
      </c>
      <c r="O351" s="86"/>
      <c r="P351" s="215">
        <f>O351*H351</f>
        <v>0</v>
      </c>
      <c r="Q351" s="215">
        <v>0.00020000000000000001</v>
      </c>
      <c r="R351" s="215">
        <f>Q351*H351</f>
        <v>0.0035200000000000006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257</v>
      </c>
      <c r="AT351" s="217" t="s">
        <v>147</v>
      </c>
      <c r="AU351" s="217" t="s">
        <v>91</v>
      </c>
      <c r="AY351" s="18" t="s">
        <v>144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8" t="s">
        <v>89</v>
      </c>
      <c r="BK351" s="218">
        <f>ROUND(I351*H351,2)</f>
        <v>0</v>
      </c>
      <c r="BL351" s="18" t="s">
        <v>257</v>
      </c>
      <c r="BM351" s="217" t="s">
        <v>740</v>
      </c>
    </row>
    <row r="352" s="2" customFormat="1">
      <c r="A352" s="40"/>
      <c r="B352" s="41"/>
      <c r="C352" s="42"/>
      <c r="D352" s="219" t="s">
        <v>154</v>
      </c>
      <c r="E352" s="42"/>
      <c r="F352" s="220" t="s">
        <v>741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8" t="s">
        <v>154</v>
      </c>
      <c r="AU352" s="18" t="s">
        <v>91</v>
      </c>
    </row>
    <row r="353" s="2" customFormat="1" ht="16.5" customHeight="1">
      <c r="A353" s="40"/>
      <c r="B353" s="41"/>
      <c r="C353" s="247" t="s">
        <v>742</v>
      </c>
      <c r="D353" s="247" t="s">
        <v>197</v>
      </c>
      <c r="E353" s="248" t="s">
        <v>743</v>
      </c>
      <c r="F353" s="249" t="s">
        <v>744</v>
      </c>
      <c r="G353" s="250" t="s">
        <v>160</v>
      </c>
      <c r="H353" s="251">
        <v>18.48</v>
      </c>
      <c r="I353" s="252"/>
      <c r="J353" s="253">
        <f>ROUND(I353*H353,2)</f>
        <v>0</v>
      </c>
      <c r="K353" s="249" t="s">
        <v>151</v>
      </c>
      <c r="L353" s="254"/>
      <c r="M353" s="255" t="s">
        <v>32</v>
      </c>
      <c r="N353" s="256" t="s">
        <v>52</v>
      </c>
      <c r="O353" s="86"/>
      <c r="P353" s="215">
        <f>O353*H353</f>
        <v>0</v>
      </c>
      <c r="Q353" s="215">
        <v>0.00012</v>
      </c>
      <c r="R353" s="215">
        <f>Q353*H353</f>
        <v>0.0022176000000000001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304</v>
      </c>
      <c r="AT353" s="217" t="s">
        <v>197</v>
      </c>
      <c r="AU353" s="217" t="s">
        <v>91</v>
      </c>
      <c r="AY353" s="18" t="s">
        <v>144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8" t="s">
        <v>89</v>
      </c>
      <c r="BK353" s="218">
        <f>ROUND(I353*H353,2)</f>
        <v>0</v>
      </c>
      <c r="BL353" s="18" t="s">
        <v>257</v>
      </c>
      <c r="BM353" s="217" t="s">
        <v>745</v>
      </c>
    </row>
    <row r="354" s="13" customFormat="1">
      <c r="A354" s="13"/>
      <c r="B354" s="224"/>
      <c r="C354" s="225"/>
      <c r="D354" s="226" t="s">
        <v>156</v>
      </c>
      <c r="E354" s="225"/>
      <c r="F354" s="228" t="s">
        <v>746</v>
      </c>
      <c r="G354" s="225"/>
      <c r="H354" s="229">
        <v>18.48</v>
      </c>
      <c r="I354" s="230"/>
      <c r="J354" s="225"/>
      <c r="K354" s="225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156</v>
      </c>
      <c r="AU354" s="235" t="s">
        <v>91</v>
      </c>
      <c r="AV354" s="13" t="s">
        <v>91</v>
      </c>
      <c r="AW354" s="13" t="s">
        <v>4</v>
      </c>
      <c r="AX354" s="13" t="s">
        <v>89</v>
      </c>
      <c r="AY354" s="235" t="s">
        <v>144</v>
      </c>
    </row>
    <row r="355" s="2" customFormat="1" ht="24.15" customHeight="1">
      <c r="A355" s="40"/>
      <c r="B355" s="41"/>
      <c r="C355" s="206" t="s">
        <v>747</v>
      </c>
      <c r="D355" s="206" t="s">
        <v>147</v>
      </c>
      <c r="E355" s="207" t="s">
        <v>748</v>
      </c>
      <c r="F355" s="208" t="s">
        <v>749</v>
      </c>
      <c r="G355" s="209" t="s">
        <v>260</v>
      </c>
      <c r="H355" s="210">
        <v>0.86299999999999999</v>
      </c>
      <c r="I355" s="211"/>
      <c r="J355" s="212">
        <f>ROUND(I355*H355,2)</f>
        <v>0</v>
      </c>
      <c r="K355" s="208" t="s">
        <v>151</v>
      </c>
      <c r="L355" s="46"/>
      <c r="M355" s="213" t="s">
        <v>32</v>
      </c>
      <c r="N355" s="214" t="s">
        <v>52</v>
      </c>
      <c r="O355" s="86"/>
      <c r="P355" s="215">
        <f>O355*H355</f>
        <v>0</v>
      </c>
      <c r="Q355" s="215">
        <v>0</v>
      </c>
      <c r="R355" s="215">
        <f>Q355*H355</f>
        <v>0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257</v>
      </c>
      <c r="AT355" s="217" t="s">
        <v>147</v>
      </c>
      <c r="AU355" s="217" t="s">
        <v>91</v>
      </c>
      <c r="AY355" s="18" t="s">
        <v>144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8" t="s">
        <v>89</v>
      </c>
      <c r="BK355" s="218">
        <f>ROUND(I355*H355,2)</f>
        <v>0</v>
      </c>
      <c r="BL355" s="18" t="s">
        <v>257</v>
      </c>
      <c r="BM355" s="217" t="s">
        <v>750</v>
      </c>
    </row>
    <row r="356" s="2" customFormat="1">
      <c r="A356" s="40"/>
      <c r="B356" s="41"/>
      <c r="C356" s="42"/>
      <c r="D356" s="219" t="s">
        <v>154</v>
      </c>
      <c r="E356" s="42"/>
      <c r="F356" s="220" t="s">
        <v>751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8" t="s">
        <v>154</v>
      </c>
      <c r="AU356" s="18" t="s">
        <v>91</v>
      </c>
    </row>
    <row r="357" s="12" customFormat="1" ht="22.8" customHeight="1">
      <c r="A357" s="12"/>
      <c r="B357" s="190"/>
      <c r="C357" s="191"/>
      <c r="D357" s="192" t="s">
        <v>80</v>
      </c>
      <c r="E357" s="204" t="s">
        <v>752</v>
      </c>
      <c r="F357" s="204" t="s">
        <v>753</v>
      </c>
      <c r="G357" s="191"/>
      <c r="H357" s="191"/>
      <c r="I357" s="194"/>
      <c r="J357" s="205">
        <f>BK357</f>
        <v>0</v>
      </c>
      <c r="K357" s="191"/>
      <c r="L357" s="196"/>
      <c r="M357" s="197"/>
      <c r="N357" s="198"/>
      <c r="O357" s="198"/>
      <c r="P357" s="199">
        <f>SUM(P358:P371)</f>
        <v>0</v>
      </c>
      <c r="Q357" s="198"/>
      <c r="R357" s="199">
        <f>SUM(R358:R371)</f>
        <v>0.0024404399999999999</v>
      </c>
      <c r="S357" s="198"/>
      <c r="T357" s="200">
        <f>SUM(T358:T371)</f>
        <v>0.0010947999999999999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1" t="s">
        <v>91</v>
      </c>
      <c r="AT357" s="202" t="s">
        <v>80</v>
      </c>
      <c r="AU357" s="202" t="s">
        <v>89</v>
      </c>
      <c r="AY357" s="201" t="s">
        <v>144</v>
      </c>
      <c r="BK357" s="203">
        <f>SUM(BK358:BK371)</f>
        <v>0</v>
      </c>
    </row>
    <row r="358" s="2" customFormat="1" ht="16.5" customHeight="1">
      <c r="A358" s="40"/>
      <c r="B358" s="41"/>
      <c r="C358" s="206" t="s">
        <v>754</v>
      </c>
      <c r="D358" s="206" t="s">
        <v>147</v>
      </c>
      <c r="E358" s="207" t="s">
        <v>755</v>
      </c>
      <c r="F358" s="208" t="s">
        <v>756</v>
      </c>
      <c r="G358" s="209" t="s">
        <v>150</v>
      </c>
      <c r="H358" s="210">
        <v>31.280000000000001</v>
      </c>
      <c r="I358" s="211"/>
      <c r="J358" s="212">
        <f>ROUND(I358*H358,2)</f>
        <v>0</v>
      </c>
      <c r="K358" s="208" t="s">
        <v>151</v>
      </c>
      <c r="L358" s="46"/>
      <c r="M358" s="213" t="s">
        <v>32</v>
      </c>
      <c r="N358" s="214" t="s">
        <v>52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3.4999999999999997E-05</v>
      </c>
      <c r="T358" s="216">
        <f>S358*H358</f>
        <v>0.0010947999999999999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257</v>
      </c>
      <c r="AT358" s="217" t="s">
        <v>147</v>
      </c>
      <c r="AU358" s="217" t="s">
        <v>91</v>
      </c>
      <c r="AY358" s="18" t="s">
        <v>144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8" t="s">
        <v>89</v>
      </c>
      <c r="BK358" s="218">
        <f>ROUND(I358*H358,2)</f>
        <v>0</v>
      </c>
      <c r="BL358" s="18" t="s">
        <v>257</v>
      </c>
      <c r="BM358" s="217" t="s">
        <v>757</v>
      </c>
    </row>
    <row r="359" s="2" customFormat="1">
      <c r="A359" s="40"/>
      <c r="B359" s="41"/>
      <c r="C359" s="42"/>
      <c r="D359" s="219" t="s">
        <v>154</v>
      </c>
      <c r="E359" s="42"/>
      <c r="F359" s="220" t="s">
        <v>758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8" t="s">
        <v>154</v>
      </c>
      <c r="AU359" s="18" t="s">
        <v>91</v>
      </c>
    </row>
    <row r="360" s="13" customFormat="1">
      <c r="A360" s="13"/>
      <c r="B360" s="224"/>
      <c r="C360" s="225"/>
      <c r="D360" s="226" t="s">
        <v>156</v>
      </c>
      <c r="E360" s="227" t="s">
        <v>32</v>
      </c>
      <c r="F360" s="228" t="s">
        <v>759</v>
      </c>
      <c r="G360" s="225"/>
      <c r="H360" s="229">
        <v>31.280000000000001</v>
      </c>
      <c r="I360" s="230"/>
      <c r="J360" s="225"/>
      <c r="K360" s="225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156</v>
      </c>
      <c r="AU360" s="235" t="s">
        <v>91</v>
      </c>
      <c r="AV360" s="13" t="s">
        <v>91</v>
      </c>
      <c r="AW360" s="13" t="s">
        <v>40</v>
      </c>
      <c r="AX360" s="13" t="s">
        <v>89</v>
      </c>
      <c r="AY360" s="235" t="s">
        <v>144</v>
      </c>
    </row>
    <row r="361" s="2" customFormat="1" ht="16.5" customHeight="1">
      <c r="A361" s="40"/>
      <c r="B361" s="41"/>
      <c r="C361" s="247" t="s">
        <v>760</v>
      </c>
      <c r="D361" s="247" t="s">
        <v>197</v>
      </c>
      <c r="E361" s="248" t="s">
        <v>761</v>
      </c>
      <c r="F361" s="249" t="s">
        <v>762</v>
      </c>
      <c r="G361" s="250" t="s">
        <v>150</v>
      </c>
      <c r="H361" s="251">
        <v>32.844000000000001</v>
      </c>
      <c r="I361" s="252"/>
      <c r="J361" s="253">
        <f>ROUND(I361*H361,2)</f>
        <v>0</v>
      </c>
      <c r="K361" s="249" t="s">
        <v>151</v>
      </c>
      <c r="L361" s="254"/>
      <c r="M361" s="255" t="s">
        <v>32</v>
      </c>
      <c r="N361" s="256" t="s">
        <v>52</v>
      </c>
      <c r="O361" s="86"/>
      <c r="P361" s="215">
        <f>O361*H361</f>
        <v>0</v>
      </c>
      <c r="Q361" s="215">
        <v>1.0000000000000001E-05</v>
      </c>
      <c r="R361" s="215">
        <f>Q361*H361</f>
        <v>0.00032844000000000005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304</v>
      </c>
      <c r="AT361" s="217" t="s">
        <v>197</v>
      </c>
      <c r="AU361" s="217" t="s">
        <v>91</v>
      </c>
      <c r="AY361" s="18" t="s">
        <v>144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8" t="s">
        <v>89</v>
      </c>
      <c r="BK361" s="218">
        <f>ROUND(I361*H361,2)</f>
        <v>0</v>
      </c>
      <c r="BL361" s="18" t="s">
        <v>257</v>
      </c>
      <c r="BM361" s="217" t="s">
        <v>763</v>
      </c>
    </row>
    <row r="362" s="13" customFormat="1">
      <c r="A362" s="13"/>
      <c r="B362" s="224"/>
      <c r="C362" s="225"/>
      <c r="D362" s="226" t="s">
        <v>156</v>
      </c>
      <c r="E362" s="225"/>
      <c r="F362" s="228" t="s">
        <v>764</v>
      </c>
      <c r="G362" s="225"/>
      <c r="H362" s="229">
        <v>32.844000000000001</v>
      </c>
      <c r="I362" s="230"/>
      <c r="J362" s="225"/>
      <c r="K362" s="225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156</v>
      </c>
      <c r="AU362" s="235" t="s">
        <v>91</v>
      </c>
      <c r="AV362" s="13" t="s">
        <v>91</v>
      </c>
      <c r="AW362" s="13" t="s">
        <v>4</v>
      </c>
      <c r="AX362" s="13" t="s">
        <v>89</v>
      </c>
      <c r="AY362" s="235" t="s">
        <v>144</v>
      </c>
    </row>
    <row r="363" s="2" customFormat="1" ht="21.75" customHeight="1">
      <c r="A363" s="40"/>
      <c r="B363" s="41"/>
      <c r="C363" s="206" t="s">
        <v>765</v>
      </c>
      <c r="D363" s="206" t="s">
        <v>147</v>
      </c>
      <c r="E363" s="207" t="s">
        <v>766</v>
      </c>
      <c r="F363" s="208" t="s">
        <v>767</v>
      </c>
      <c r="G363" s="209" t="s">
        <v>150</v>
      </c>
      <c r="H363" s="210">
        <v>6.4000000000000004</v>
      </c>
      <c r="I363" s="211"/>
      <c r="J363" s="212">
        <f>ROUND(I363*H363,2)</f>
        <v>0</v>
      </c>
      <c r="K363" s="208" t="s">
        <v>151</v>
      </c>
      <c r="L363" s="46"/>
      <c r="M363" s="213" t="s">
        <v>32</v>
      </c>
      <c r="N363" s="214" t="s">
        <v>52</v>
      </c>
      <c r="O363" s="86"/>
      <c r="P363" s="215">
        <f>O363*H363</f>
        <v>0</v>
      </c>
      <c r="Q363" s="215">
        <v>6.9999999999999994E-05</v>
      </c>
      <c r="R363" s="215">
        <f>Q363*H363</f>
        <v>0.00044799999999999999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257</v>
      </c>
      <c r="AT363" s="217" t="s">
        <v>147</v>
      </c>
      <c r="AU363" s="217" t="s">
        <v>91</v>
      </c>
      <c r="AY363" s="18" t="s">
        <v>144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8" t="s">
        <v>89</v>
      </c>
      <c r="BK363" s="218">
        <f>ROUND(I363*H363,2)</f>
        <v>0</v>
      </c>
      <c r="BL363" s="18" t="s">
        <v>257</v>
      </c>
      <c r="BM363" s="217" t="s">
        <v>768</v>
      </c>
    </row>
    <row r="364" s="2" customFormat="1">
      <c r="A364" s="40"/>
      <c r="B364" s="41"/>
      <c r="C364" s="42"/>
      <c r="D364" s="219" t="s">
        <v>154</v>
      </c>
      <c r="E364" s="42"/>
      <c r="F364" s="220" t="s">
        <v>769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8" t="s">
        <v>154</v>
      </c>
      <c r="AU364" s="18" t="s">
        <v>91</v>
      </c>
    </row>
    <row r="365" s="13" customFormat="1">
      <c r="A365" s="13"/>
      <c r="B365" s="224"/>
      <c r="C365" s="225"/>
      <c r="D365" s="226" t="s">
        <v>156</v>
      </c>
      <c r="E365" s="227" t="s">
        <v>32</v>
      </c>
      <c r="F365" s="228" t="s">
        <v>770</v>
      </c>
      <c r="G365" s="225"/>
      <c r="H365" s="229">
        <v>3.7000000000000002</v>
      </c>
      <c r="I365" s="230"/>
      <c r="J365" s="225"/>
      <c r="K365" s="225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156</v>
      </c>
      <c r="AU365" s="235" t="s">
        <v>91</v>
      </c>
      <c r="AV365" s="13" t="s">
        <v>91</v>
      </c>
      <c r="AW365" s="13" t="s">
        <v>40</v>
      </c>
      <c r="AX365" s="13" t="s">
        <v>81</v>
      </c>
      <c r="AY365" s="235" t="s">
        <v>144</v>
      </c>
    </row>
    <row r="366" s="13" customFormat="1">
      <c r="A366" s="13"/>
      <c r="B366" s="224"/>
      <c r="C366" s="225"/>
      <c r="D366" s="226" t="s">
        <v>156</v>
      </c>
      <c r="E366" s="227" t="s">
        <v>32</v>
      </c>
      <c r="F366" s="228" t="s">
        <v>771</v>
      </c>
      <c r="G366" s="225"/>
      <c r="H366" s="229">
        <v>2.7000000000000002</v>
      </c>
      <c r="I366" s="230"/>
      <c r="J366" s="225"/>
      <c r="K366" s="225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156</v>
      </c>
      <c r="AU366" s="235" t="s">
        <v>91</v>
      </c>
      <c r="AV366" s="13" t="s">
        <v>91</v>
      </c>
      <c r="AW366" s="13" t="s">
        <v>40</v>
      </c>
      <c r="AX366" s="13" t="s">
        <v>81</v>
      </c>
      <c r="AY366" s="235" t="s">
        <v>144</v>
      </c>
    </row>
    <row r="367" s="14" customFormat="1">
      <c r="A367" s="14"/>
      <c r="B367" s="236"/>
      <c r="C367" s="237"/>
      <c r="D367" s="226" t="s">
        <v>156</v>
      </c>
      <c r="E367" s="238" t="s">
        <v>32</v>
      </c>
      <c r="F367" s="239" t="s">
        <v>170</v>
      </c>
      <c r="G367" s="237"/>
      <c r="H367" s="240">
        <v>6.4000000000000004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156</v>
      </c>
      <c r="AU367" s="246" t="s">
        <v>91</v>
      </c>
      <c r="AV367" s="14" t="s">
        <v>152</v>
      </c>
      <c r="AW367" s="14" t="s">
        <v>40</v>
      </c>
      <c r="AX367" s="14" t="s">
        <v>89</v>
      </c>
      <c r="AY367" s="246" t="s">
        <v>144</v>
      </c>
    </row>
    <row r="368" s="2" customFormat="1" ht="16.5" customHeight="1">
      <c r="A368" s="40"/>
      <c r="B368" s="41"/>
      <c r="C368" s="206" t="s">
        <v>772</v>
      </c>
      <c r="D368" s="206" t="s">
        <v>147</v>
      </c>
      <c r="E368" s="207" t="s">
        <v>773</v>
      </c>
      <c r="F368" s="208" t="s">
        <v>774</v>
      </c>
      <c r="G368" s="209" t="s">
        <v>150</v>
      </c>
      <c r="H368" s="210">
        <v>6.4000000000000004</v>
      </c>
      <c r="I368" s="211"/>
      <c r="J368" s="212">
        <f>ROUND(I368*H368,2)</f>
        <v>0</v>
      </c>
      <c r="K368" s="208" t="s">
        <v>151</v>
      </c>
      <c r="L368" s="46"/>
      <c r="M368" s="213" t="s">
        <v>32</v>
      </c>
      <c r="N368" s="214" t="s">
        <v>52</v>
      </c>
      <c r="O368" s="86"/>
      <c r="P368" s="215">
        <f>O368*H368</f>
        <v>0</v>
      </c>
      <c r="Q368" s="215">
        <v>0.00013999999999999999</v>
      </c>
      <c r="R368" s="215">
        <f>Q368*H368</f>
        <v>0.00089599999999999999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257</v>
      </c>
      <c r="AT368" s="217" t="s">
        <v>147</v>
      </c>
      <c r="AU368" s="217" t="s">
        <v>91</v>
      </c>
      <c r="AY368" s="18" t="s">
        <v>144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8" t="s">
        <v>89</v>
      </c>
      <c r="BK368" s="218">
        <f>ROUND(I368*H368,2)</f>
        <v>0</v>
      </c>
      <c r="BL368" s="18" t="s">
        <v>257</v>
      </c>
      <c r="BM368" s="217" t="s">
        <v>775</v>
      </c>
    </row>
    <row r="369" s="2" customFormat="1">
      <c r="A369" s="40"/>
      <c r="B369" s="41"/>
      <c r="C369" s="42"/>
      <c r="D369" s="219" t="s">
        <v>154</v>
      </c>
      <c r="E369" s="42"/>
      <c r="F369" s="220" t="s">
        <v>776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8" t="s">
        <v>154</v>
      </c>
      <c r="AU369" s="18" t="s">
        <v>91</v>
      </c>
    </row>
    <row r="370" s="2" customFormat="1" ht="16.5" customHeight="1">
      <c r="A370" s="40"/>
      <c r="B370" s="41"/>
      <c r="C370" s="206" t="s">
        <v>777</v>
      </c>
      <c r="D370" s="206" t="s">
        <v>147</v>
      </c>
      <c r="E370" s="207" t="s">
        <v>778</v>
      </c>
      <c r="F370" s="208" t="s">
        <v>779</v>
      </c>
      <c r="G370" s="209" t="s">
        <v>150</v>
      </c>
      <c r="H370" s="210">
        <v>6.4000000000000004</v>
      </c>
      <c r="I370" s="211"/>
      <c r="J370" s="212">
        <f>ROUND(I370*H370,2)</f>
        <v>0</v>
      </c>
      <c r="K370" s="208" t="s">
        <v>151</v>
      </c>
      <c r="L370" s="46"/>
      <c r="M370" s="213" t="s">
        <v>32</v>
      </c>
      <c r="N370" s="214" t="s">
        <v>52</v>
      </c>
      <c r="O370" s="86"/>
      <c r="P370" s="215">
        <f>O370*H370</f>
        <v>0</v>
      </c>
      <c r="Q370" s="215">
        <v>0.00012</v>
      </c>
      <c r="R370" s="215">
        <f>Q370*H370</f>
        <v>0.00076800000000000002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257</v>
      </c>
      <c r="AT370" s="217" t="s">
        <v>147</v>
      </c>
      <c r="AU370" s="217" t="s">
        <v>91</v>
      </c>
      <c r="AY370" s="18" t="s">
        <v>144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8" t="s">
        <v>89</v>
      </c>
      <c r="BK370" s="218">
        <f>ROUND(I370*H370,2)</f>
        <v>0</v>
      </c>
      <c r="BL370" s="18" t="s">
        <v>257</v>
      </c>
      <c r="BM370" s="217" t="s">
        <v>780</v>
      </c>
    </row>
    <row r="371" s="2" customFormat="1">
      <c r="A371" s="40"/>
      <c r="B371" s="41"/>
      <c r="C371" s="42"/>
      <c r="D371" s="219" t="s">
        <v>154</v>
      </c>
      <c r="E371" s="42"/>
      <c r="F371" s="220" t="s">
        <v>781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8" t="s">
        <v>154</v>
      </c>
      <c r="AU371" s="18" t="s">
        <v>91</v>
      </c>
    </row>
    <row r="372" s="12" customFormat="1" ht="22.8" customHeight="1">
      <c r="A372" s="12"/>
      <c r="B372" s="190"/>
      <c r="C372" s="191"/>
      <c r="D372" s="192" t="s">
        <v>80</v>
      </c>
      <c r="E372" s="204" t="s">
        <v>782</v>
      </c>
      <c r="F372" s="204" t="s">
        <v>783</v>
      </c>
      <c r="G372" s="191"/>
      <c r="H372" s="191"/>
      <c r="I372" s="194"/>
      <c r="J372" s="205">
        <f>BK372</f>
        <v>0</v>
      </c>
      <c r="K372" s="191"/>
      <c r="L372" s="196"/>
      <c r="M372" s="197"/>
      <c r="N372" s="198"/>
      <c r="O372" s="198"/>
      <c r="P372" s="199">
        <f>SUM(P373:P383)</f>
        <v>0</v>
      </c>
      <c r="Q372" s="198"/>
      <c r="R372" s="199">
        <f>SUM(R373:R383)</f>
        <v>0.11512</v>
      </c>
      <c r="S372" s="198"/>
      <c r="T372" s="200">
        <f>SUM(T373:T383)</f>
        <v>0.015366700000000001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01" t="s">
        <v>91</v>
      </c>
      <c r="AT372" s="202" t="s">
        <v>80</v>
      </c>
      <c r="AU372" s="202" t="s">
        <v>89</v>
      </c>
      <c r="AY372" s="201" t="s">
        <v>144</v>
      </c>
      <c r="BK372" s="203">
        <f>SUM(BK373:BK383)</f>
        <v>0</v>
      </c>
    </row>
    <row r="373" s="2" customFormat="1" ht="16.5" customHeight="1">
      <c r="A373" s="40"/>
      <c r="B373" s="41"/>
      <c r="C373" s="206" t="s">
        <v>784</v>
      </c>
      <c r="D373" s="206" t="s">
        <v>147</v>
      </c>
      <c r="E373" s="207" t="s">
        <v>785</v>
      </c>
      <c r="F373" s="208" t="s">
        <v>786</v>
      </c>
      <c r="G373" s="209" t="s">
        <v>150</v>
      </c>
      <c r="H373" s="210">
        <v>49.57</v>
      </c>
      <c r="I373" s="211"/>
      <c r="J373" s="212">
        <f>ROUND(I373*H373,2)</f>
        <v>0</v>
      </c>
      <c r="K373" s="208" t="s">
        <v>151</v>
      </c>
      <c r="L373" s="46"/>
      <c r="M373" s="213" t="s">
        <v>32</v>
      </c>
      <c r="N373" s="214" t="s">
        <v>52</v>
      </c>
      <c r="O373" s="86"/>
      <c r="P373" s="215">
        <f>O373*H373</f>
        <v>0</v>
      </c>
      <c r="Q373" s="215">
        <v>0.001</v>
      </c>
      <c r="R373" s="215">
        <f>Q373*H373</f>
        <v>0.049570000000000003</v>
      </c>
      <c r="S373" s="215">
        <v>0.00031</v>
      </c>
      <c r="T373" s="216">
        <f>S373*H373</f>
        <v>0.015366700000000001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257</v>
      </c>
      <c r="AT373" s="217" t="s">
        <v>147</v>
      </c>
      <c r="AU373" s="217" t="s">
        <v>91</v>
      </c>
      <c r="AY373" s="18" t="s">
        <v>144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8" t="s">
        <v>89</v>
      </c>
      <c r="BK373" s="218">
        <f>ROUND(I373*H373,2)</f>
        <v>0</v>
      </c>
      <c r="BL373" s="18" t="s">
        <v>257</v>
      </c>
      <c r="BM373" s="217" t="s">
        <v>787</v>
      </c>
    </row>
    <row r="374" s="2" customFormat="1">
      <c r="A374" s="40"/>
      <c r="B374" s="41"/>
      <c r="C374" s="42"/>
      <c r="D374" s="219" t="s">
        <v>154</v>
      </c>
      <c r="E374" s="42"/>
      <c r="F374" s="220" t="s">
        <v>788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8" t="s">
        <v>154</v>
      </c>
      <c r="AU374" s="18" t="s">
        <v>91</v>
      </c>
    </row>
    <row r="375" s="13" customFormat="1">
      <c r="A375" s="13"/>
      <c r="B375" s="224"/>
      <c r="C375" s="225"/>
      <c r="D375" s="226" t="s">
        <v>156</v>
      </c>
      <c r="E375" s="227" t="s">
        <v>32</v>
      </c>
      <c r="F375" s="228" t="s">
        <v>789</v>
      </c>
      <c r="G375" s="225"/>
      <c r="H375" s="229">
        <v>49.57</v>
      </c>
      <c r="I375" s="230"/>
      <c r="J375" s="225"/>
      <c r="K375" s="225"/>
      <c r="L375" s="231"/>
      <c r="M375" s="232"/>
      <c r="N375" s="233"/>
      <c r="O375" s="233"/>
      <c r="P375" s="233"/>
      <c r="Q375" s="233"/>
      <c r="R375" s="233"/>
      <c r="S375" s="233"/>
      <c r="T375" s="23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5" t="s">
        <v>156</v>
      </c>
      <c r="AU375" s="235" t="s">
        <v>91</v>
      </c>
      <c r="AV375" s="13" t="s">
        <v>91</v>
      </c>
      <c r="AW375" s="13" t="s">
        <v>40</v>
      </c>
      <c r="AX375" s="13" t="s">
        <v>89</v>
      </c>
      <c r="AY375" s="235" t="s">
        <v>144</v>
      </c>
    </row>
    <row r="376" s="2" customFormat="1" ht="16.5" customHeight="1">
      <c r="A376" s="40"/>
      <c r="B376" s="41"/>
      <c r="C376" s="206" t="s">
        <v>790</v>
      </c>
      <c r="D376" s="206" t="s">
        <v>147</v>
      </c>
      <c r="E376" s="207" t="s">
        <v>791</v>
      </c>
      <c r="F376" s="208" t="s">
        <v>792</v>
      </c>
      <c r="G376" s="209" t="s">
        <v>150</v>
      </c>
      <c r="H376" s="210">
        <v>131.09999999999999</v>
      </c>
      <c r="I376" s="211"/>
      <c r="J376" s="212">
        <f>ROUND(I376*H376,2)</f>
        <v>0</v>
      </c>
      <c r="K376" s="208" t="s">
        <v>151</v>
      </c>
      <c r="L376" s="46"/>
      <c r="M376" s="213" t="s">
        <v>32</v>
      </c>
      <c r="N376" s="214" t="s">
        <v>52</v>
      </c>
      <c r="O376" s="86"/>
      <c r="P376" s="215">
        <f>O376*H376</f>
        <v>0</v>
      </c>
      <c r="Q376" s="215">
        <v>0.00021000000000000001</v>
      </c>
      <c r="R376" s="215">
        <f>Q376*H376</f>
        <v>0.027531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257</v>
      </c>
      <c r="AT376" s="217" t="s">
        <v>147</v>
      </c>
      <c r="AU376" s="217" t="s">
        <v>91</v>
      </c>
      <c r="AY376" s="18" t="s">
        <v>144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8" t="s">
        <v>89</v>
      </c>
      <c r="BK376" s="218">
        <f>ROUND(I376*H376,2)</f>
        <v>0</v>
      </c>
      <c r="BL376" s="18" t="s">
        <v>257</v>
      </c>
      <c r="BM376" s="217" t="s">
        <v>793</v>
      </c>
    </row>
    <row r="377" s="2" customFormat="1">
      <c r="A377" s="40"/>
      <c r="B377" s="41"/>
      <c r="C377" s="42"/>
      <c r="D377" s="219" t="s">
        <v>154</v>
      </c>
      <c r="E377" s="42"/>
      <c r="F377" s="220" t="s">
        <v>794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8" t="s">
        <v>154</v>
      </c>
      <c r="AU377" s="18" t="s">
        <v>91</v>
      </c>
    </row>
    <row r="378" s="13" customFormat="1">
      <c r="A378" s="13"/>
      <c r="B378" s="224"/>
      <c r="C378" s="225"/>
      <c r="D378" s="226" t="s">
        <v>156</v>
      </c>
      <c r="E378" s="227" t="s">
        <v>32</v>
      </c>
      <c r="F378" s="228" t="s">
        <v>795</v>
      </c>
      <c r="G378" s="225"/>
      <c r="H378" s="229">
        <v>52.520000000000003</v>
      </c>
      <c r="I378" s="230"/>
      <c r="J378" s="225"/>
      <c r="K378" s="225"/>
      <c r="L378" s="231"/>
      <c r="M378" s="232"/>
      <c r="N378" s="233"/>
      <c r="O378" s="233"/>
      <c r="P378" s="233"/>
      <c r="Q378" s="233"/>
      <c r="R378" s="233"/>
      <c r="S378" s="233"/>
      <c r="T378" s="23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5" t="s">
        <v>156</v>
      </c>
      <c r="AU378" s="235" t="s">
        <v>91</v>
      </c>
      <c r="AV378" s="13" t="s">
        <v>91</v>
      </c>
      <c r="AW378" s="13" t="s">
        <v>40</v>
      </c>
      <c r="AX378" s="13" t="s">
        <v>81</v>
      </c>
      <c r="AY378" s="235" t="s">
        <v>144</v>
      </c>
    </row>
    <row r="379" s="13" customFormat="1">
      <c r="A379" s="13"/>
      <c r="B379" s="224"/>
      <c r="C379" s="225"/>
      <c r="D379" s="226" t="s">
        <v>156</v>
      </c>
      <c r="E379" s="227" t="s">
        <v>32</v>
      </c>
      <c r="F379" s="228" t="s">
        <v>796</v>
      </c>
      <c r="G379" s="225"/>
      <c r="H379" s="229">
        <v>29.68</v>
      </c>
      <c r="I379" s="230"/>
      <c r="J379" s="225"/>
      <c r="K379" s="225"/>
      <c r="L379" s="231"/>
      <c r="M379" s="232"/>
      <c r="N379" s="233"/>
      <c r="O379" s="233"/>
      <c r="P379" s="233"/>
      <c r="Q379" s="233"/>
      <c r="R379" s="233"/>
      <c r="S379" s="233"/>
      <c r="T379" s="23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5" t="s">
        <v>156</v>
      </c>
      <c r="AU379" s="235" t="s">
        <v>91</v>
      </c>
      <c r="AV379" s="13" t="s">
        <v>91</v>
      </c>
      <c r="AW379" s="13" t="s">
        <v>40</v>
      </c>
      <c r="AX379" s="13" t="s">
        <v>81</v>
      </c>
      <c r="AY379" s="235" t="s">
        <v>144</v>
      </c>
    </row>
    <row r="380" s="13" customFormat="1">
      <c r="A380" s="13"/>
      <c r="B380" s="224"/>
      <c r="C380" s="225"/>
      <c r="D380" s="226" t="s">
        <v>156</v>
      </c>
      <c r="E380" s="227" t="s">
        <v>32</v>
      </c>
      <c r="F380" s="228" t="s">
        <v>797</v>
      </c>
      <c r="G380" s="225"/>
      <c r="H380" s="229">
        <v>48.899999999999999</v>
      </c>
      <c r="I380" s="230"/>
      <c r="J380" s="225"/>
      <c r="K380" s="225"/>
      <c r="L380" s="231"/>
      <c r="M380" s="232"/>
      <c r="N380" s="233"/>
      <c r="O380" s="233"/>
      <c r="P380" s="233"/>
      <c r="Q380" s="233"/>
      <c r="R380" s="233"/>
      <c r="S380" s="233"/>
      <c r="T380" s="23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5" t="s">
        <v>156</v>
      </c>
      <c r="AU380" s="235" t="s">
        <v>91</v>
      </c>
      <c r="AV380" s="13" t="s">
        <v>91</v>
      </c>
      <c r="AW380" s="13" t="s">
        <v>40</v>
      </c>
      <c r="AX380" s="13" t="s">
        <v>81</v>
      </c>
      <c r="AY380" s="235" t="s">
        <v>144</v>
      </c>
    </row>
    <row r="381" s="14" customFormat="1">
      <c r="A381" s="14"/>
      <c r="B381" s="236"/>
      <c r="C381" s="237"/>
      <c r="D381" s="226" t="s">
        <v>156</v>
      </c>
      <c r="E381" s="238" t="s">
        <v>32</v>
      </c>
      <c r="F381" s="239" t="s">
        <v>170</v>
      </c>
      <c r="G381" s="237"/>
      <c r="H381" s="240">
        <v>131.09999999999999</v>
      </c>
      <c r="I381" s="241"/>
      <c r="J381" s="237"/>
      <c r="K381" s="237"/>
      <c r="L381" s="242"/>
      <c r="M381" s="243"/>
      <c r="N381" s="244"/>
      <c r="O381" s="244"/>
      <c r="P381" s="244"/>
      <c r="Q381" s="244"/>
      <c r="R381" s="244"/>
      <c r="S381" s="244"/>
      <c r="T381" s="24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6" t="s">
        <v>156</v>
      </c>
      <c r="AU381" s="246" t="s">
        <v>91</v>
      </c>
      <c r="AV381" s="14" t="s">
        <v>152</v>
      </c>
      <c r="AW381" s="14" t="s">
        <v>40</v>
      </c>
      <c r="AX381" s="14" t="s">
        <v>89</v>
      </c>
      <c r="AY381" s="246" t="s">
        <v>144</v>
      </c>
    </row>
    <row r="382" s="2" customFormat="1" ht="24.15" customHeight="1">
      <c r="A382" s="40"/>
      <c r="B382" s="41"/>
      <c r="C382" s="206" t="s">
        <v>798</v>
      </c>
      <c r="D382" s="206" t="s">
        <v>147</v>
      </c>
      <c r="E382" s="207" t="s">
        <v>799</v>
      </c>
      <c r="F382" s="208" t="s">
        <v>800</v>
      </c>
      <c r="G382" s="209" t="s">
        <v>150</v>
      </c>
      <c r="H382" s="210">
        <v>131.09999999999999</v>
      </c>
      <c r="I382" s="211"/>
      <c r="J382" s="212">
        <f>ROUND(I382*H382,2)</f>
        <v>0</v>
      </c>
      <c r="K382" s="208" t="s">
        <v>151</v>
      </c>
      <c r="L382" s="46"/>
      <c r="M382" s="213" t="s">
        <v>32</v>
      </c>
      <c r="N382" s="214" t="s">
        <v>52</v>
      </c>
      <c r="O382" s="86"/>
      <c r="P382" s="215">
        <f>O382*H382</f>
        <v>0</v>
      </c>
      <c r="Q382" s="215">
        <v>0.00029</v>
      </c>
      <c r="R382" s="215">
        <f>Q382*H382</f>
        <v>0.038018999999999997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257</v>
      </c>
      <c r="AT382" s="217" t="s">
        <v>147</v>
      </c>
      <c r="AU382" s="217" t="s">
        <v>91</v>
      </c>
      <c r="AY382" s="18" t="s">
        <v>144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8" t="s">
        <v>89</v>
      </c>
      <c r="BK382" s="218">
        <f>ROUND(I382*H382,2)</f>
        <v>0</v>
      </c>
      <c r="BL382" s="18" t="s">
        <v>257</v>
      </c>
      <c r="BM382" s="217" t="s">
        <v>801</v>
      </c>
    </row>
    <row r="383" s="2" customFormat="1">
      <c r="A383" s="40"/>
      <c r="B383" s="41"/>
      <c r="C383" s="42"/>
      <c r="D383" s="219" t="s">
        <v>154</v>
      </c>
      <c r="E383" s="42"/>
      <c r="F383" s="220" t="s">
        <v>802</v>
      </c>
      <c r="G383" s="42"/>
      <c r="H383" s="42"/>
      <c r="I383" s="221"/>
      <c r="J383" s="42"/>
      <c r="K383" s="42"/>
      <c r="L383" s="46"/>
      <c r="M383" s="257"/>
      <c r="N383" s="258"/>
      <c r="O383" s="259"/>
      <c r="P383" s="259"/>
      <c r="Q383" s="259"/>
      <c r="R383" s="259"/>
      <c r="S383" s="259"/>
      <c r="T383" s="26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8" t="s">
        <v>154</v>
      </c>
      <c r="AU383" s="18" t="s">
        <v>91</v>
      </c>
    </row>
    <row r="384" s="2" customFormat="1" ht="6.96" customHeight="1">
      <c r="A384" s="40"/>
      <c r="B384" s="61"/>
      <c r="C384" s="62"/>
      <c r="D384" s="62"/>
      <c r="E384" s="62"/>
      <c r="F384" s="62"/>
      <c r="G384" s="62"/>
      <c r="H384" s="62"/>
      <c r="I384" s="62"/>
      <c r="J384" s="62"/>
      <c r="K384" s="62"/>
      <c r="L384" s="46"/>
      <c r="M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</row>
  </sheetData>
  <sheetProtection sheet="1" autoFilter="0" formatColumns="0" formatRows="0" objects="1" scenarios="1" spinCount="100000" saltValue="QDSBRoxORpwYQBMGftanDAKWsDKDG1subkEVNVPfbizfzFAsBZQzhkIJLgcFy0ixUN2zjSnmOeuAOQpP3mbf0Q==" hashValue="SN8rktCnBRRnW7WS8tQloU/xmnRgNaiAXfFCthUqpeX8N6dgVdU1tUbkeb+inLYckdLqMrhgZby3k1Fi+zrP2w==" algorithmName="SHA-512" password="CC35"/>
  <autoFilter ref="C99:K383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hyperlinks>
    <hyperlink ref="F104" r:id="rId1" display="https://podminky.urs.cz/item/CS_URS_2025_01/342272225"/>
    <hyperlink ref="F107" r:id="rId2" display="https://podminky.urs.cz/item/CS_URS_2025_01/342291121"/>
    <hyperlink ref="F109" r:id="rId3" display="https://podminky.urs.cz/item/CS_URS_2025_01/346272256"/>
    <hyperlink ref="F116" r:id="rId4" display="https://podminky.urs.cz/item/CS_URS_2025_01/612135101"/>
    <hyperlink ref="F118" r:id="rId5" display="https://podminky.urs.cz/item/CS_URS_2025_01/612315417"/>
    <hyperlink ref="F124" r:id="rId6" display="https://podminky.urs.cz/item/CS_URS_2025_01/631312141"/>
    <hyperlink ref="F126" r:id="rId7" display="https://podminky.urs.cz/item/CS_URS_2025_01/642942111"/>
    <hyperlink ref="F130" r:id="rId8" display="https://podminky.urs.cz/item/CS_URS_2025_01/949101111"/>
    <hyperlink ref="F132" r:id="rId9" display="https://podminky.urs.cz/item/CS_URS_2025_01/962031133"/>
    <hyperlink ref="F137" r:id="rId10" display="https://podminky.urs.cz/item/CS_URS_2025_01/965042141"/>
    <hyperlink ref="F140" r:id="rId11" display="https://podminky.urs.cz/item/CS_URS_2025_01/968062245"/>
    <hyperlink ref="F146" r:id="rId12" display="https://podminky.urs.cz/item/CS_URS_2025_01/968072455"/>
    <hyperlink ref="F149" r:id="rId13" display="https://podminky.urs.cz/item/CS_URS_2025_01/968072641"/>
    <hyperlink ref="F152" r:id="rId14" display="https://podminky.urs.cz/item/CS_URS_2025_01/971038531"/>
    <hyperlink ref="F155" r:id="rId15" display="https://podminky.urs.cz/item/CS_URS_2025_01/974032122"/>
    <hyperlink ref="F157" r:id="rId16" display="https://podminky.urs.cz/item/CS_URS_2025_01/977151114"/>
    <hyperlink ref="F160" r:id="rId17" display="https://podminky.urs.cz/item/CS_URS_2025_01/997013211"/>
    <hyperlink ref="F162" r:id="rId18" display="https://podminky.urs.cz/item/CS_URS_2025_01/997013501"/>
    <hyperlink ref="F164" r:id="rId19" display="https://podminky.urs.cz/item/CS_URS_2025_01/997013509"/>
    <hyperlink ref="F167" r:id="rId20" display="https://podminky.urs.cz/item/CS_URS_2025_01/997013804"/>
    <hyperlink ref="F169" r:id="rId21" display="https://podminky.urs.cz/item/CS_URS_2025_01/997013871"/>
    <hyperlink ref="F173" r:id="rId22" display="https://podminky.urs.cz/item/CS_URS_2025_01/998011001"/>
    <hyperlink ref="F177" r:id="rId23" display="https://podminky.urs.cz/item/CS_URS_2025_01/711191101"/>
    <hyperlink ref="F181" r:id="rId24" display="https://podminky.urs.cz/item/CS_URS_2025_01/998711101"/>
    <hyperlink ref="F184" r:id="rId25" display="https://podminky.urs.cz/item/CS_URS_2025_01/713121111"/>
    <hyperlink ref="F188" r:id="rId26" display="https://podminky.urs.cz/item/CS_URS_2025_01/998713101"/>
    <hyperlink ref="F193" r:id="rId27" display="https://podminky.urs.cz/item/CS_URS_2025_01/721174025"/>
    <hyperlink ref="F196" r:id="rId28" display="https://podminky.urs.cz/item/CS_URS_2025_01/721174043"/>
    <hyperlink ref="F198" r:id="rId29" display="https://podminky.urs.cz/item/CS_URS_2025_01/721174044"/>
    <hyperlink ref="F200" r:id="rId30" display="https://podminky.urs.cz/item/CS_URS_2025_01/721174045"/>
    <hyperlink ref="F202" r:id="rId31" display="https://podminky.urs.cz/item/CS_URS_2025_01/721290111"/>
    <hyperlink ref="F204" r:id="rId32" display="https://podminky.urs.cz/item/CS_URS_2025_01/998721101"/>
    <hyperlink ref="F207" r:id="rId33" display="https://podminky.urs.cz/item/CS_URS_2025_01/722130803"/>
    <hyperlink ref="F209" r:id="rId34" display="https://podminky.urs.cz/item/CS_URS_2025_01/722130901"/>
    <hyperlink ref="F211" r:id="rId35" display="https://podminky.urs.cz/item/CS_URS_2025_01/722174003"/>
    <hyperlink ref="F213" r:id="rId36" display="https://podminky.urs.cz/item/CS_URS_2025_01/722174004"/>
    <hyperlink ref="F215" r:id="rId37" display="https://podminky.urs.cz/item/CS_URS_2025_01/722174023"/>
    <hyperlink ref="F217" r:id="rId38" display="https://podminky.urs.cz/item/CS_URS_2025_01/722174024"/>
    <hyperlink ref="F219" r:id="rId39" display="https://podminky.urs.cz/item/CS_URS_2025_01/722181212"/>
    <hyperlink ref="F221" r:id="rId40" display="https://podminky.urs.cz/item/CS_URS_2025_01/722220111"/>
    <hyperlink ref="F223" r:id="rId41" display="https://podminky.urs.cz/item/CS_URS_2025_01/722220121"/>
    <hyperlink ref="F225" r:id="rId42" display="https://podminky.urs.cz/item/CS_URS_2025_01/722290246"/>
    <hyperlink ref="F227" r:id="rId43" display="https://podminky.urs.cz/item/CS_URS_2025_01/998722101"/>
    <hyperlink ref="F231" r:id="rId44" display="https://podminky.urs.cz/item/CS_URS_2025_01/725112022"/>
    <hyperlink ref="F233" r:id="rId45" display="https://podminky.urs.cz/item/CS_URS_2025_01/725119131"/>
    <hyperlink ref="F236" r:id="rId46" display="https://podminky.urs.cz/item/CS_URS_2025_01/725121511"/>
    <hyperlink ref="F238" r:id="rId47" display="https://podminky.urs.cz/item/CS_URS_2025_01/725211602"/>
    <hyperlink ref="F240" r:id="rId48" display="https://podminky.urs.cz/item/CS_URS_2025_01/725219102"/>
    <hyperlink ref="F243" r:id="rId49" display="https://podminky.urs.cz/item/CS_URS_2025_01/725241212"/>
    <hyperlink ref="F245" r:id="rId50" display="https://podminky.urs.cz/item/CS_URS_2025_01/725244522"/>
    <hyperlink ref="F247" r:id="rId51" display="https://podminky.urs.cz/item/CS_URS_2025_01/725291650"/>
    <hyperlink ref="F250" r:id="rId52" display="https://podminky.urs.cz/item/CS_URS_2025_01/725291653"/>
    <hyperlink ref="F253" r:id="rId53" display="https://podminky.urs.cz/item/CS_URS_2025_01/725822613"/>
    <hyperlink ref="F255" r:id="rId54" display="https://podminky.urs.cz/item/CS_URS_2025_01/725822651R"/>
    <hyperlink ref="F257" r:id="rId55" display="https://podminky.urs.cz/item/CS_URS_2025_01/725841353"/>
    <hyperlink ref="F259" r:id="rId56" display="https://podminky.urs.cz/item/CS_URS_2025_01/725861101"/>
    <hyperlink ref="F261" r:id="rId57" display="https://podminky.urs.cz/item/CS_URS_2025_01/725865312"/>
    <hyperlink ref="F264" r:id="rId58" display="https://podminky.urs.cz/item/CS_URS_2025_01/998725101"/>
    <hyperlink ref="F267" r:id="rId59" display="https://podminky.urs.cz/item/CS_URS_2025_01/726111021"/>
    <hyperlink ref="F269" r:id="rId60" display="https://podminky.urs.cz/item/CS_URS_2025_01/726111031"/>
    <hyperlink ref="F271" r:id="rId61" display="https://podminky.urs.cz/item/CS_URS_2025_01/726191011"/>
    <hyperlink ref="F274" r:id="rId62" display="https://podminky.urs.cz/item/CS_URS_2025_01/998726111"/>
    <hyperlink ref="F278" r:id="rId63" display="https://podminky.urs.cz/item/CS_URS_2025_01/733192919"/>
    <hyperlink ref="F282" r:id="rId64" display="https://podminky.urs.cz/item/CS_URS_2025_01/741310003"/>
    <hyperlink ref="F284" r:id="rId65" display="https://podminky.urs.cz/item/CS_URS_2025_01/741310011"/>
    <hyperlink ref="F287" r:id="rId66" display="https://podminky.urs.cz/item/CS_URS_2025_01/741313813"/>
    <hyperlink ref="F289" r:id="rId67" display="https://podminky.urs.cz/item/CS_URS_2025_01/741372051"/>
    <hyperlink ref="F292" r:id="rId68" display="https://podminky.urs.cz/item/CS_URS_2025_01/741374841"/>
    <hyperlink ref="F295" r:id="rId69" display="https://podminky.urs.cz/item/CS_URS_2025_01/763131451"/>
    <hyperlink ref="F297" r:id="rId70" display="https://podminky.urs.cz/item/CS_URS_2025_01/763172323"/>
    <hyperlink ref="F300" r:id="rId71" display="https://podminky.urs.cz/item/CS_URS_2025_01/763411211"/>
    <hyperlink ref="F303" r:id="rId72" display="https://podminky.urs.cz/item/CS_URS_2025_01/998763301"/>
    <hyperlink ref="F306" r:id="rId73" display="https://podminky.urs.cz/item/CS_URS_2025_01/766660001"/>
    <hyperlink ref="F310" r:id="rId74" display="https://podminky.urs.cz/item/CS_URS_2025_01/771121011"/>
    <hyperlink ref="F312" r:id="rId75" display="https://podminky.urs.cz/item/CS_URS_2025_01/771573810"/>
    <hyperlink ref="F314" r:id="rId76" display="https://podminky.urs.cz/item/CS_URS_2025_01/771574416"/>
    <hyperlink ref="F318" r:id="rId77" display="https://podminky.urs.cz/item/CS_URS_2025_01/771591112"/>
    <hyperlink ref="F321" r:id="rId78" display="https://podminky.urs.cz/item/CS_URS_2025_01/771591115"/>
    <hyperlink ref="F324" r:id="rId79" display="https://podminky.urs.cz/item/CS_URS_2025_01/771591237"/>
    <hyperlink ref="F329" r:id="rId80" display="https://podminky.urs.cz/item/CS_URS_2025_01/998771101"/>
    <hyperlink ref="F332" r:id="rId81" display="https://podminky.urs.cz/item/CS_URS_2025_01/781121011"/>
    <hyperlink ref="F334" r:id="rId82" display="https://podminky.urs.cz/item/CS_URS_2025_01/781131112"/>
    <hyperlink ref="F337" r:id="rId83" display="https://podminky.urs.cz/item/CS_URS_2025_01/781131237"/>
    <hyperlink ref="F341" r:id="rId84" display="https://podminky.urs.cz/item/CS_URS_2025_01/781472217"/>
    <hyperlink ref="F345" r:id="rId85" display="https://podminky.urs.cz/item/CS_URS_2025_01/781473810"/>
    <hyperlink ref="F347" r:id="rId86" display="https://podminky.urs.cz/item/CS_URS_2025_01/781491021"/>
    <hyperlink ref="F352" r:id="rId87" display="https://podminky.urs.cz/item/CS_URS_2025_01/781492211"/>
    <hyperlink ref="F356" r:id="rId88" display="https://podminky.urs.cz/item/CS_URS_2025_01/998781101"/>
    <hyperlink ref="F359" r:id="rId89" display="https://podminky.urs.cz/item/CS_URS_2025_01/783000103"/>
    <hyperlink ref="F364" r:id="rId90" display="https://podminky.urs.cz/item/CS_URS_2025_01/783301303"/>
    <hyperlink ref="F369" r:id="rId91" display="https://podminky.urs.cz/item/CS_URS_2025_01/783314101"/>
    <hyperlink ref="F371" r:id="rId92" display="https://podminky.urs.cz/item/CS_URS_2025_01/783317101"/>
    <hyperlink ref="F374" r:id="rId93" display="https://podminky.urs.cz/item/CS_URS_2025_01/784121001"/>
    <hyperlink ref="F377" r:id="rId94" display="https://podminky.urs.cz/item/CS_URS_2025_01/784181111"/>
    <hyperlink ref="F383" r:id="rId95" display="https://podminky.urs.cz/item/CS_URS_2025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91</v>
      </c>
    </row>
    <row r="4" s="1" customFormat="1" ht="24.96" customHeight="1">
      <c r="B4" s="21"/>
      <c r="D4" s="132" t="s">
        <v>101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MODERNIZACE HYGIENICKÉHO ZÁZEMÍ MATEŘSKÉ ŠKOLY MICHLOVA 565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102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803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32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27. 2. 2025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34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35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37</v>
      </c>
      <c r="E20" s="40"/>
      <c r="F20" s="40"/>
      <c r="G20" s="40"/>
      <c r="H20" s="40"/>
      <c r="I20" s="134" t="s">
        <v>31</v>
      </c>
      <c r="J20" s="138" t="s">
        <v>38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39</v>
      </c>
      <c r="F21" s="40"/>
      <c r="G21" s="40"/>
      <c r="H21" s="40"/>
      <c r="I21" s="134" t="s">
        <v>34</v>
      </c>
      <c r="J21" s="138" t="s">
        <v>32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41</v>
      </c>
      <c r="E23" s="40"/>
      <c r="F23" s="40"/>
      <c r="G23" s="40"/>
      <c r="H23" s="40"/>
      <c r="I23" s="134" t="s">
        <v>31</v>
      </c>
      <c r="J23" s="138" t="s">
        <v>42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43</v>
      </c>
      <c r="F24" s="40"/>
      <c r="G24" s="40"/>
      <c r="H24" s="40"/>
      <c r="I24" s="134" t="s">
        <v>34</v>
      </c>
      <c r="J24" s="138" t="s">
        <v>44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32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47</v>
      </c>
      <c r="E30" s="40"/>
      <c r="F30" s="40"/>
      <c r="G30" s="40"/>
      <c r="H30" s="40"/>
      <c r="I30" s="40"/>
      <c r="J30" s="146">
        <f>ROUND(J99,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49</v>
      </c>
      <c r="G32" s="40"/>
      <c r="H32" s="40"/>
      <c r="I32" s="147" t="s">
        <v>48</v>
      </c>
      <c r="J32" s="147" t="s">
        <v>50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51</v>
      </c>
      <c r="E33" s="134" t="s">
        <v>52</v>
      </c>
      <c r="F33" s="149">
        <f>ROUND((SUM(BE99:BE369)),  2)</f>
        <v>0</v>
      </c>
      <c r="G33" s="40"/>
      <c r="H33" s="40"/>
      <c r="I33" s="150">
        <v>0.20999999999999999</v>
      </c>
      <c r="J33" s="149">
        <f>ROUND(((SUM(BE99:BE369))*I33),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53</v>
      </c>
      <c r="F34" s="149">
        <f>ROUND((SUM(BF99:BF369)),  2)</f>
        <v>0</v>
      </c>
      <c r="G34" s="40"/>
      <c r="H34" s="40"/>
      <c r="I34" s="150">
        <v>0.12</v>
      </c>
      <c r="J34" s="149">
        <f>ROUND(((SUM(BF99:BF369))*I34),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54</v>
      </c>
      <c r="F35" s="149">
        <f>ROUND((SUM(BG99:BG369)),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55</v>
      </c>
      <c r="F36" s="149">
        <f>ROUND((SUM(BH99:BH369)),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56</v>
      </c>
      <c r="F37" s="149">
        <f>ROUND((SUM(BI99:BI369)),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57</v>
      </c>
      <c r="E39" s="153"/>
      <c r="F39" s="153"/>
      <c r="G39" s="154" t="s">
        <v>58</v>
      </c>
      <c r="H39" s="155" t="s">
        <v>59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104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HYGIENICKÉHO ZÁZEMÍ MATEŘSKÉ ŠKOLY MICHLOVA 565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102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002 - 2. TŘÍDA PAVILON MŠ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Domažlice</v>
      </c>
      <c r="G52" s="42"/>
      <c r="H52" s="42"/>
      <c r="I52" s="33" t="s">
        <v>24</v>
      </c>
      <c r="J52" s="74" t="str">
        <f>IF(J12="","",J12)</f>
        <v>27. 2. 2025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33" t="s">
        <v>37</v>
      </c>
      <c r="J54" s="38" t="str">
        <f>E21</f>
        <v>Projekční kancelář Baštář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33" t="s">
        <v>41</v>
      </c>
      <c r="J55" s="38" t="str">
        <f>E24</f>
        <v>Město Domažlice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105</v>
      </c>
      <c r="D57" s="164"/>
      <c r="E57" s="164"/>
      <c r="F57" s="164"/>
      <c r="G57" s="164"/>
      <c r="H57" s="164"/>
      <c r="I57" s="164"/>
      <c r="J57" s="165" t="s">
        <v>106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79</v>
      </c>
      <c r="D59" s="42"/>
      <c r="E59" s="42"/>
      <c r="F59" s="42"/>
      <c r="G59" s="42"/>
      <c r="H59" s="42"/>
      <c r="I59" s="42"/>
      <c r="J59" s="104">
        <f>J99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107</v>
      </c>
    </row>
    <row r="60" s="9" customFormat="1" ht="24.96" customHeight="1">
      <c r="A60" s="9"/>
      <c r="B60" s="167"/>
      <c r="C60" s="168"/>
      <c r="D60" s="169" t="s">
        <v>108</v>
      </c>
      <c r="E60" s="170"/>
      <c r="F60" s="170"/>
      <c r="G60" s="170"/>
      <c r="H60" s="170"/>
      <c r="I60" s="170"/>
      <c r="J60" s="171">
        <f>J100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109</v>
      </c>
      <c r="E61" s="176"/>
      <c r="F61" s="176"/>
      <c r="G61" s="176"/>
      <c r="H61" s="176"/>
      <c r="I61" s="176"/>
      <c r="J61" s="177">
        <f>J101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110</v>
      </c>
      <c r="E62" s="176"/>
      <c r="F62" s="176"/>
      <c r="G62" s="176"/>
      <c r="H62" s="176"/>
      <c r="I62" s="176"/>
      <c r="J62" s="177">
        <f>J112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111</v>
      </c>
      <c r="E63" s="176"/>
      <c r="F63" s="176"/>
      <c r="G63" s="176"/>
      <c r="H63" s="176"/>
      <c r="I63" s="176"/>
      <c r="J63" s="177">
        <f>J125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112</v>
      </c>
      <c r="E64" s="176"/>
      <c r="F64" s="176"/>
      <c r="G64" s="176"/>
      <c r="H64" s="176"/>
      <c r="I64" s="176"/>
      <c r="J64" s="177">
        <f>J152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113</v>
      </c>
      <c r="E65" s="176"/>
      <c r="F65" s="176"/>
      <c r="G65" s="176"/>
      <c r="H65" s="176"/>
      <c r="I65" s="176"/>
      <c r="J65" s="177">
        <f>J163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114</v>
      </c>
      <c r="E66" s="170"/>
      <c r="F66" s="170"/>
      <c r="G66" s="170"/>
      <c r="H66" s="170"/>
      <c r="I66" s="170"/>
      <c r="J66" s="171">
        <f>J166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115</v>
      </c>
      <c r="E67" s="176"/>
      <c r="F67" s="176"/>
      <c r="G67" s="176"/>
      <c r="H67" s="176"/>
      <c r="I67" s="176"/>
      <c r="J67" s="177">
        <f>J167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116</v>
      </c>
      <c r="E68" s="176"/>
      <c r="F68" s="176"/>
      <c r="G68" s="176"/>
      <c r="H68" s="176"/>
      <c r="I68" s="176"/>
      <c r="J68" s="177">
        <f>J174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117</v>
      </c>
      <c r="E69" s="176"/>
      <c r="F69" s="176"/>
      <c r="G69" s="176"/>
      <c r="H69" s="176"/>
      <c r="I69" s="176"/>
      <c r="J69" s="177">
        <f>J181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118</v>
      </c>
      <c r="E70" s="176"/>
      <c r="F70" s="176"/>
      <c r="G70" s="176"/>
      <c r="H70" s="176"/>
      <c r="I70" s="176"/>
      <c r="J70" s="177">
        <f>J197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119</v>
      </c>
      <c r="E71" s="176"/>
      <c r="F71" s="176"/>
      <c r="G71" s="176"/>
      <c r="H71" s="176"/>
      <c r="I71" s="176"/>
      <c r="J71" s="177">
        <f>J220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120</v>
      </c>
      <c r="E72" s="176"/>
      <c r="F72" s="176"/>
      <c r="G72" s="176"/>
      <c r="H72" s="176"/>
      <c r="I72" s="176"/>
      <c r="J72" s="177">
        <f>J257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122</v>
      </c>
      <c r="E73" s="176"/>
      <c r="F73" s="176"/>
      <c r="G73" s="176"/>
      <c r="H73" s="176"/>
      <c r="I73" s="176"/>
      <c r="J73" s="177">
        <f>J267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123</v>
      </c>
      <c r="E74" s="176"/>
      <c r="F74" s="176"/>
      <c r="G74" s="176"/>
      <c r="H74" s="176"/>
      <c r="I74" s="176"/>
      <c r="J74" s="177">
        <f>J280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124</v>
      </c>
      <c r="E75" s="176"/>
      <c r="F75" s="176"/>
      <c r="G75" s="176"/>
      <c r="H75" s="176"/>
      <c r="I75" s="176"/>
      <c r="J75" s="177">
        <f>J291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125</v>
      </c>
      <c r="E76" s="176"/>
      <c r="F76" s="176"/>
      <c r="G76" s="176"/>
      <c r="H76" s="176"/>
      <c r="I76" s="176"/>
      <c r="J76" s="177">
        <f>J295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126</v>
      </c>
      <c r="E77" s="176"/>
      <c r="F77" s="176"/>
      <c r="G77" s="176"/>
      <c r="H77" s="176"/>
      <c r="I77" s="176"/>
      <c r="J77" s="177">
        <f>J317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127</v>
      </c>
      <c r="E78" s="176"/>
      <c r="F78" s="176"/>
      <c r="G78" s="176"/>
      <c r="H78" s="176"/>
      <c r="I78" s="176"/>
      <c r="J78" s="177">
        <f>J344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128</v>
      </c>
      <c r="E79" s="176"/>
      <c r="F79" s="176"/>
      <c r="G79" s="176"/>
      <c r="H79" s="176"/>
      <c r="I79" s="176"/>
      <c r="J79" s="177">
        <f>J359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4" t="s">
        <v>129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162" t="str">
        <f>E7</f>
        <v>MODERNIZACE HYGIENICKÉHO ZÁZEMÍ MATEŘSKÉ ŠKOLY MICHLOVA 565</v>
      </c>
      <c r="F89" s="33"/>
      <c r="G89" s="33"/>
      <c r="H89" s="33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102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E9</f>
        <v>002 - 2. TŘÍDA PAVILON MŠ</v>
      </c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F12</f>
        <v>Domažlice</v>
      </c>
      <c r="G93" s="42"/>
      <c r="H93" s="42"/>
      <c r="I93" s="33" t="s">
        <v>24</v>
      </c>
      <c r="J93" s="74" t="str">
        <f>IF(J12="","",J12)</f>
        <v>27. 2. 2025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25.65" customHeight="1">
      <c r="A95" s="40"/>
      <c r="B95" s="41"/>
      <c r="C95" s="33" t="s">
        <v>30</v>
      </c>
      <c r="D95" s="42"/>
      <c r="E95" s="42"/>
      <c r="F95" s="28" t="str">
        <f>E15</f>
        <v xml:space="preserve"> </v>
      </c>
      <c r="G95" s="42"/>
      <c r="H95" s="42"/>
      <c r="I95" s="33" t="s">
        <v>37</v>
      </c>
      <c r="J95" s="38" t="str">
        <f>E21</f>
        <v>Projekční kancelář Baštář</v>
      </c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35</v>
      </c>
      <c r="D96" s="42"/>
      <c r="E96" s="42"/>
      <c r="F96" s="28" t="str">
        <f>IF(E18="","",E18)</f>
        <v>Vyplň údaj</v>
      </c>
      <c r="G96" s="42"/>
      <c r="H96" s="42"/>
      <c r="I96" s="33" t="s">
        <v>41</v>
      </c>
      <c r="J96" s="38" t="str">
        <f>E24</f>
        <v>Město Domažlice</v>
      </c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79"/>
      <c r="B98" s="180"/>
      <c r="C98" s="181" t="s">
        <v>130</v>
      </c>
      <c r="D98" s="182" t="s">
        <v>66</v>
      </c>
      <c r="E98" s="182" t="s">
        <v>62</v>
      </c>
      <c r="F98" s="182" t="s">
        <v>63</v>
      </c>
      <c r="G98" s="182" t="s">
        <v>131</v>
      </c>
      <c r="H98" s="182" t="s">
        <v>132</v>
      </c>
      <c r="I98" s="182" t="s">
        <v>133</v>
      </c>
      <c r="J98" s="182" t="s">
        <v>106</v>
      </c>
      <c r="K98" s="183" t="s">
        <v>134</v>
      </c>
      <c r="L98" s="184"/>
      <c r="M98" s="94" t="s">
        <v>32</v>
      </c>
      <c r="N98" s="95" t="s">
        <v>51</v>
      </c>
      <c r="O98" s="95" t="s">
        <v>135</v>
      </c>
      <c r="P98" s="95" t="s">
        <v>136</v>
      </c>
      <c r="Q98" s="95" t="s">
        <v>137</v>
      </c>
      <c r="R98" s="95" t="s">
        <v>138</v>
      </c>
      <c r="S98" s="95" t="s">
        <v>139</v>
      </c>
      <c r="T98" s="96" t="s">
        <v>140</v>
      </c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</row>
    <row r="99" s="2" customFormat="1" ht="22.8" customHeight="1">
      <c r="A99" s="40"/>
      <c r="B99" s="41"/>
      <c r="C99" s="101" t="s">
        <v>141</v>
      </c>
      <c r="D99" s="42"/>
      <c r="E99" s="42"/>
      <c r="F99" s="42"/>
      <c r="G99" s="42"/>
      <c r="H99" s="42"/>
      <c r="I99" s="42"/>
      <c r="J99" s="185">
        <f>BK99</f>
        <v>0</v>
      </c>
      <c r="K99" s="42"/>
      <c r="L99" s="46"/>
      <c r="M99" s="97"/>
      <c r="N99" s="186"/>
      <c r="O99" s="98"/>
      <c r="P99" s="187">
        <f>P100+P166</f>
        <v>0</v>
      </c>
      <c r="Q99" s="98"/>
      <c r="R99" s="187">
        <f>R100+R166</f>
        <v>6.9366874399999991</v>
      </c>
      <c r="S99" s="98"/>
      <c r="T99" s="188">
        <f>T100+T166</f>
        <v>6.4554375000000004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80</v>
      </c>
      <c r="AU99" s="18" t="s">
        <v>107</v>
      </c>
      <c r="BK99" s="189">
        <f>BK100+BK166</f>
        <v>0</v>
      </c>
    </row>
    <row r="100" s="12" customFormat="1" ht="25.92" customHeight="1">
      <c r="A100" s="12"/>
      <c r="B100" s="190"/>
      <c r="C100" s="191"/>
      <c r="D100" s="192" t="s">
        <v>80</v>
      </c>
      <c r="E100" s="193" t="s">
        <v>142</v>
      </c>
      <c r="F100" s="193" t="s">
        <v>143</v>
      </c>
      <c r="G100" s="191"/>
      <c r="H100" s="191"/>
      <c r="I100" s="194"/>
      <c r="J100" s="195">
        <f>BK100</f>
        <v>0</v>
      </c>
      <c r="K100" s="191"/>
      <c r="L100" s="196"/>
      <c r="M100" s="197"/>
      <c r="N100" s="198"/>
      <c r="O100" s="198"/>
      <c r="P100" s="199">
        <f>P101+P112+P125+P152+P163</f>
        <v>0</v>
      </c>
      <c r="Q100" s="198"/>
      <c r="R100" s="199">
        <f>R101+R112+R125+R152+R163</f>
        <v>4.5872106299999995</v>
      </c>
      <c r="S100" s="198"/>
      <c r="T100" s="200">
        <f>T101+T112+T125+T152+T163</f>
        <v>4.2409759999999999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89</v>
      </c>
      <c r="AT100" s="202" t="s">
        <v>80</v>
      </c>
      <c r="AU100" s="202" t="s">
        <v>81</v>
      </c>
      <c r="AY100" s="201" t="s">
        <v>144</v>
      </c>
      <c r="BK100" s="203">
        <f>BK101+BK112+BK125+BK152+BK163</f>
        <v>0</v>
      </c>
    </row>
    <row r="101" s="12" customFormat="1" ht="22.8" customHeight="1">
      <c r="A101" s="12"/>
      <c r="B101" s="190"/>
      <c r="C101" s="191"/>
      <c r="D101" s="192" t="s">
        <v>80</v>
      </c>
      <c r="E101" s="204" t="s">
        <v>145</v>
      </c>
      <c r="F101" s="204" t="s">
        <v>146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SUM(P102:P111)</f>
        <v>0</v>
      </c>
      <c r="Q101" s="198"/>
      <c r="R101" s="199">
        <f>SUM(R102:R111)</f>
        <v>2.2733011299999997</v>
      </c>
      <c r="S101" s="198"/>
      <c r="T101" s="200">
        <f>SUM(T102:T111)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89</v>
      </c>
      <c r="AT101" s="202" t="s">
        <v>80</v>
      </c>
      <c r="AU101" s="202" t="s">
        <v>89</v>
      </c>
      <c r="AY101" s="201" t="s">
        <v>144</v>
      </c>
      <c r="BK101" s="203">
        <f>SUM(BK102:BK111)</f>
        <v>0</v>
      </c>
    </row>
    <row r="102" s="2" customFormat="1" ht="24.15" customHeight="1">
      <c r="A102" s="40"/>
      <c r="B102" s="41"/>
      <c r="C102" s="206" t="s">
        <v>89</v>
      </c>
      <c r="D102" s="206" t="s">
        <v>147</v>
      </c>
      <c r="E102" s="207" t="s">
        <v>148</v>
      </c>
      <c r="F102" s="208" t="s">
        <v>149</v>
      </c>
      <c r="G102" s="209" t="s">
        <v>150</v>
      </c>
      <c r="H102" s="210">
        <v>0.54000000000000004</v>
      </c>
      <c r="I102" s="211"/>
      <c r="J102" s="212">
        <f>ROUND(I102*H102,2)</f>
        <v>0</v>
      </c>
      <c r="K102" s="208" t="s">
        <v>151</v>
      </c>
      <c r="L102" s="46"/>
      <c r="M102" s="213" t="s">
        <v>32</v>
      </c>
      <c r="N102" s="214" t="s">
        <v>52</v>
      </c>
      <c r="O102" s="86"/>
      <c r="P102" s="215">
        <f>O102*H102</f>
        <v>0</v>
      </c>
      <c r="Q102" s="215">
        <v>0.061719999999999997</v>
      </c>
      <c r="R102" s="215">
        <f>Q102*H102</f>
        <v>0.033328799999999999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152</v>
      </c>
      <c r="AT102" s="217" t="s">
        <v>147</v>
      </c>
      <c r="AU102" s="217" t="s">
        <v>91</v>
      </c>
      <c r="AY102" s="18" t="s">
        <v>144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8" t="s">
        <v>89</v>
      </c>
      <c r="BK102" s="218">
        <f>ROUND(I102*H102,2)</f>
        <v>0</v>
      </c>
      <c r="BL102" s="18" t="s">
        <v>152</v>
      </c>
      <c r="BM102" s="217" t="s">
        <v>804</v>
      </c>
    </row>
    <row r="103" s="2" customFormat="1">
      <c r="A103" s="40"/>
      <c r="B103" s="41"/>
      <c r="C103" s="42"/>
      <c r="D103" s="219" t="s">
        <v>154</v>
      </c>
      <c r="E103" s="42"/>
      <c r="F103" s="220" t="s">
        <v>155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8" t="s">
        <v>154</v>
      </c>
      <c r="AU103" s="18" t="s">
        <v>91</v>
      </c>
    </row>
    <row r="104" s="13" customFormat="1">
      <c r="A104" s="13"/>
      <c r="B104" s="224"/>
      <c r="C104" s="225"/>
      <c r="D104" s="226" t="s">
        <v>156</v>
      </c>
      <c r="E104" s="227" t="s">
        <v>32</v>
      </c>
      <c r="F104" s="228" t="s">
        <v>157</v>
      </c>
      <c r="G104" s="225"/>
      <c r="H104" s="229">
        <v>0.54000000000000004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156</v>
      </c>
      <c r="AU104" s="235" t="s">
        <v>91</v>
      </c>
      <c r="AV104" s="13" t="s">
        <v>91</v>
      </c>
      <c r="AW104" s="13" t="s">
        <v>40</v>
      </c>
      <c r="AX104" s="13" t="s">
        <v>89</v>
      </c>
      <c r="AY104" s="235" t="s">
        <v>144</v>
      </c>
    </row>
    <row r="105" s="2" customFormat="1" ht="16.5" customHeight="1">
      <c r="A105" s="40"/>
      <c r="B105" s="41"/>
      <c r="C105" s="206" t="s">
        <v>91</v>
      </c>
      <c r="D105" s="206" t="s">
        <v>147</v>
      </c>
      <c r="E105" s="207" t="s">
        <v>158</v>
      </c>
      <c r="F105" s="208" t="s">
        <v>159</v>
      </c>
      <c r="G105" s="209" t="s">
        <v>160</v>
      </c>
      <c r="H105" s="210">
        <v>25</v>
      </c>
      <c r="I105" s="211"/>
      <c r="J105" s="212">
        <f>ROUND(I105*H105,2)</f>
        <v>0</v>
      </c>
      <c r="K105" s="208" t="s">
        <v>151</v>
      </c>
      <c r="L105" s="46"/>
      <c r="M105" s="213" t="s">
        <v>32</v>
      </c>
      <c r="N105" s="214" t="s">
        <v>52</v>
      </c>
      <c r="O105" s="86"/>
      <c r="P105" s="215">
        <f>O105*H105</f>
        <v>0</v>
      </c>
      <c r="Q105" s="215">
        <v>0.00013999999999999999</v>
      </c>
      <c r="R105" s="215">
        <f>Q105*H105</f>
        <v>0.0034999999999999996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152</v>
      </c>
      <c r="AT105" s="217" t="s">
        <v>147</v>
      </c>
      <c r="AU105" s="217" t="s">
        <v>91</v>
      </c>
      <c r="AY105" s="18" t="s">
        <v>144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8" t="s">
        <v>89</v>
      </c>
      <c r="BK105" s="218">
        <f>ROUND(I105*H105,2)</f>
        <v>0</v>
      </c>
      <c r="BL105" s="18" t="s">
        <v>152</v>
      </c>
      <c r="BM105" s="217" t="s">
        <v>805</v>
      </c>
    </row>
    <row r="106" s="2" customFormat="1">
      <c r="A106" s="40"/>
      <c r="B106" s="41"/>
      <c r="C106" s="42"/>
      <c r="D106" s="219" t="s">
        <v>154</v>
      </c>
      <c r="E106" s="42"/>
      <c r="F106" s="220" t="s">
        <v>162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8" t="s">
        <v>154</v>
      </c>
      <c r="AU106" s="18" t="s">
        <v>91</v>
      </c>
    </row>
    <row r="107" s="2" customFormat="1" ht="24.15" customHeight="1">
      <c r="A107" s="40"/>
      <c r="B107" s="41"/>
      <c r="C107" s="206" t="s">
        <v>145</v>
      </c>
      <c r="D107" s="206" t="s">
        <v>147</v>
      </c>
      <c r="E107" s="207" t="s">
        <v>163</v>
      </c>
      <c r="F107" s="208" t="s">
        <v>164</v>
      </c>
      <c r="G107" s="209" t="s">
        <v>150</v>
      </c>
      <c r="H107" s="210">
        <v>26.812999999999999</v>
      </c>
      <c r="I107" s="211"/>
      <c r="J107" s="212">
        <f>ROUND(I107*H107,2)</f>
        <v>0</v>
      </c>
      <c r="K107" s="208" t="s">
        <v>151</v>
      </c>
      <c r="L107" s="46"/>
      <c r="M107" s="213" t="s">
        <v>32</v>
      </c>
      <c r="N107" s="214" t="s">
        <v>52</v>
      </c>
      <c r="O107" s="86"/>
      <c r="P107" s="215">
        <f>O107*H107</f>
        <v>0</v>
      </c>
      <c r="Q107" s="215">
        <v>0.083409999999999998</v>
      </c>
      <c r="R107" s="215">
        <f>Q107*H107</f>
        <v>2.2364723299999998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152</v>
      </c>
      <c r="AT107" s="217" t="s">
        <v>147</v>
      </c>
      <c r="AU107" s="217" t="s">
        <v>91</v>
      </c>
      <c r="AY107" s="18" t="s">
        <v>144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8" t="s">
        <v>89</v>
      </c>
      <c r="BK107" s="218">
        <f>ROUND(I107*H107,2)</f>
        <v>0</v>
      </c>
      <c r="BL107" s="18" t="s">
        <v>152</v>
      </c>
      <c r="BM107" s="217" t="s">
        <v>806</v>
      </c>
    </row>
    <row r="108" s="2" customFormat="1">
      <c r="A108" s="40"/>
      <c r="B108" s="41"/>
      <c r="C108" s="42"/>
      <c r="D108" s="219" t="s">
        <v>154</v>
      </c>
      <c r="E108" s="42"/>
      <c r="F108" s="220" t="s">
        <v>166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8" t="s">
        <v>154</v>
      </c>
      <c r="AU108" s="18" t="s">
        <v>91</v>
      </c>
    </row>
    <row r="109" s="13" customFormat="1">
      <c r="A109" s="13"/>
      <c r="B109" s="224"/>
      <c r="C109" s="225"/>
      <c r="D109" s="226" t="s">
        <v>156</v>
      </c>
      <c r="E109" s="227" t="s">
        <v>32</v>
      </c>
      <c r="F109" s="228" t="s">
        <v>168</v>
      </c>
      <c r="G109" s="225"/>
      <c r="H109" s="229">
        <v>10.85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156</v>
      </c>
      <c r="AU109" s="235" t="s">
        <v>91</v>
      </c>
      <c r="AV109" s="13" t="s">
        <v>91</v>
      </c>
      <c r="AW109" s="13" t="s">
        <v>40</v>
      </c>
      <c r="AX109" s="13" t="s">
        <v>81</v>
      </c>
      <c r="AY109" s="235" t="s">
        <v>144</v>
      </c>
    </row>
    <row r="110" s="13" customFormat="1">
      <c r="A110" s="13"/>
      <c r="B110" s="224"/>
      <c r="C110" s="225"/>
      <c r="D110" s="226" t="s">
        <v>156</v>
      </c>
      <c r="E110" s="227" t="s">
        <v>32</v>
      </c>
      <c r="F110" s="228" t="s">
        <v>169</v>
      </c>
      <c r="G110" s="225"/>
      <c r="H110" s="229">
        <v>15.962999999999999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156</v>
      </c>
      <c r="AU110" s="235" t="s">
        <v>91</v>
      </c>
      <c r="AV110" s="13" t="s">
        <v>91</v>
      </c>
      <c r="AW110" s="13" t="s">
        <v>40</v>
      </c>
      <c r="AX110" s="13" t="s">
        <v>81</v>
      </c>
      <c r="AY110" s="235" t="s">
        <v>144</v>
      </c>
    </row>
    <row r="111" s="14" customFormat="1">
      <c r="A111" s="14"/>
      <c r="B111" s="236"/>
      <c r="C111" s="237"/>
      <c r="D111" s="226" t="s">
        <v>156</v>
      </c>
      <c r="E111" s="238" t="s">
        <v>32</v>
      </c>
      <c r="F111" s="239" t="s">
        <v>170</v>
      </c>
      <c r="G111" s="237"/>
      <c r="H111" s="240">
        <v>26.812999999999999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156</v>
      </c>
      <c r="AU111" s="246" t="s">
        <v>91</v>
      </c>
      <c r="AV111" s="14" t="s">
        <v>152</v>
      </c>
      <c r="AW111" s="14" t="s">
        <v>40</v>
      </c>
      <c r="AX111" s="14" t="s">
        <v>89</v>
      </c>
      <c r="AY111" s="246" t="s">
        <v>144</v>
      </c>
    </row>
    <row r="112" s="12" customFormat="1" ht="22.8" customHeight="1">
      <c r="A112" s="12"/>
      <c r="B112" s="190"/>
      <c r="C112" s="191"/>
      <c r="D112" s="192" t="s">
        <v>80</v>
      </c>
      <c r="E112" s="204" t="s">
        <v>171</v>
      </c>
      <c r="F112" s="204" t="s">
        <v>172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SUM(P113:P124)</f>
        <v>0</v>
      </c>
      <c r="Q112" s="198"/>
      <c r="R112" s="199">
        <f>SUM(R113:R124)</f>
        <v>2.3126495</v>
      </c>
      <c r="S112" s="198"/>
      <c r="T112" s="200">
        <f>SUM(T113:T124)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89</v>
      </c>
      <c r="AT112" s="202" t="s">
        <v>80</v>
      </c>
      <c r="AU112" s="202" t="s">
        <v>89</v>
      </c>
      <c r="AY112" s="201" t="s">
        <v>144</v>
      </c>
      <c r="BK112" s="203">
        <f>SUM(BK113:BK124)</f>
        <v>0</v>
      </c>
    </row>
    <row r="113" s="2" customFormat="1" ht="16.5" customHeight="1">
      <c r="A113" s="40"/>
      <c r="B113" s="41"/>
      <c r="C113" s="206" t="s">
        <v>152</v>
      </c>
      <c r="D113" s="206" t="s">
        <v>147</v>
      </c>
      <c r="E113" s="207" t="s">
        <v>173</v>
      </c>
      <c r="F113" s="208" t="s">
        <v>174</v>
      </c>
      <c r="G113" s="209" t="s">
        <v>150</v>
      </c>
      <c r="H113" s="210">
        <v>6</v>
      </c>
      <c r="I113" s="211"/>
      <c r="J113" s="212">
        <f>ROUND(I113*H113,2)</f>
        <v>0</v>
      </c>
      <c r="K113" s="208" t="s">
        <v>151</v>
      </c>
      <c r="L113" s="46"/>
      <c r="M113" s="213" t="s">
        <v>32</v>
      </c>
      <c r="N113" s="214" t="s">
        <v>52</v>
      </c>
      <c r="O113" s="86"/>
      <c r="P113" s="215">
        <f>O113*H113</f>
        <v>0</v>
      </c>
      <c r="Q113" s="215">
        <v>0.056000000000000001</v>
      </c>
      <c r="R113" s="215">
        <f>Q113*H113</f>
        <v>0.33600000000000002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152</v>
      </c>
      <c r="AT113" s="217" t="s">
        <v>147</v>
      </c>
      <c r="AU113" s="217" t="s">
        <v>91</v>
      </c>
      <c r="AY113" s="18" t="s">
        <v>144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89</v>
      </c>
      <c r="BK113" s="218">
        <f>ROUND(I113*H113,2)</f>
        <v>0</v>
      </c>
      <c r="BL113" s="18" t="s">
        <v>152</v>
      </c>
      <c r="BM113" s="217" t="s">
        <v>807</v>
      </c>
    </row>
    <row r="114" s="2" customFormat="1">
      <c r="A114" s="40"/>
      <c r="B114" s="41"/>
      <c r="C114" s="42"/>
      <c r="D114" s="219" t="s">
        <v>154</v>
      </c>
      <c r="E114" s="42"/>
      <c r="F114" s="220" t="s">
        <v>176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8" t="s">
        <v>154</v>
      </c>
      <c r="AU114" s="18" t="s">
        <v>91</v>
      </c>
    </row>
    <row r="115" s="2" customFormat="1" ht="24.15" customHeight="1">
      <c r="A115" s="40"/>
      <c r="B115" s="41"/>
      <c r="C115" s="206" t="s">
        <v>177</v>
      </c>
      <c r="D115" s="206" t="s">
        <v>147</v>
      </c>
      <c r="E115" s="207" t="s">
        <v>178</v>
      </c>
      <c r="F115" s="208" t="s">
        <v>179</v>
      </c>
      <c r="G115" s="209" t="s">
        <v>150</v>
      </c>
      <c r="H115" s="210">
        <v>39.640000000000001</v>
      </c>
      <c r="I115" s="211"/>
      <c r="J115" s="212">
        <f>ROUND(I115*H115,2)</f>
        <v>0</v>
      </c>
      <c r="K115" s="208" t="s">
        <v>151</v>
      </c>
      <c r="L115" s="46"/>
      <c r="M115" s="213" t="s">
        <v>32</v>
      </c>
      <c r="N115" s="214" t="s">
        <v>52</v>
      </c>
      <c r="O115" s="86"/>
      <c r="P115" s="215">
        <f>O115*H115</f>
        <v>0</v>
      </c>
      <c r="Q115" s="215">
        <v>0.0207</v>
      </c>
      <c r="R115" s="215">
        <f>Q115*H115</f>
        <v>0.82054799999999994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152</v>
      </c>
      <c r="AT115" s="217" t="s">
        <v>147</v>
      </c>
      <c r="AU115" s="217" t="s">
        <v>91</v>
      </c>
      <c r="AY115" s="18" t="s">
        <v>144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89</v>
      </c>
      <c r="BK115" s="218">
        <f>ROUND(I115*H115,2)</f>
        <v>0</v>
      </c>
      <c r="BL115" s="18" t="s">
        <v>152</v>
      </c>
      <c r="BM115" s="217" t="s">
        <v>808</v>
      </c>
    </row>
    <row r="116" s="2" customFormat="1">
      <c r="A116" s="40"/>
      <c r="B116" s="41"/>
      <c r="C116" s="42"/>
      <c r="D116" s="219" t="s">
        <v>154</v>
      </c>
      <c r="E116" s="42"/>
      <c r="F116" s="220" t="s">
        <v>181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8" t="s">
        <v>154</v>
      </c>
      <c r="AU116" s="18" t="s">
        <v>91</v>
      </c>
    </row>
    <row r="117" s="13" customFormat="1">
      <c r="A117" s="13"/>
      <c r="B117" s="224"/>
      <c r="C117" s="225"/>
      <c r="D117" s="226" t="s">
        <v>156</v>
      </c>
      <c r="E117" s="227" t="s">
        <v>32</v>
      </c>
      <c r="F117" s="228" t="s">
        <v>182</v>
      </c>
      <c r="G117" s="225"/>
      <c r="H117" s="229">
        <v>31.239999999999998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156</v>
      </c>
      <c r="AU117" s="235" t="s">
        <v>91</v>
      </c>
      <c r="AV117" s="13" t="s">
        <v>91</v>
      </c>
      <c r="AW117" s="13" t="s">
        <v>40</v>
      </c>
      <c r="AX117" s="13" t="s">
        <v>81</v>
      </c>
      <c r="AY117" s="235" t="s">
        <v>144</v>
      </c>
    </row>
    <row r="118" s="13" customFormat="1">
      <c r="A118" s="13"/>
      <c r="B118" s="224"/>
      <c r="C118" s="225"/>
      <c r="D118" s="226" t="s">
        <v>156</v>
      </c>
      <c r="E118" s="227" t="s">
        <v>32</v>
      </c>
      <c r="F118" s="228" t="s">
        <v>183</v>
      </c>
      <c r="G118" s="225"/>
      <c r="H118" s="229">
        <v>8.4000000000000004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156</v>
      </c>
      <c r="AU118" s="235" t="s">
        <v>91</v>
      </c>
      <c r="AV118" s="13" t="s">
        <v>91</v>
      </c>
      <c r="AW118" s="13" t="s">
        <v>40</v>
      </c>
      <c r="AX118" s="13" t="s">
        <v>81</v>
      </c>
      <c r="AY118" s="235" t="s">
        <v>144</v>
      </c>
    </row>
    <row r="119" s="14" customFormat="1">
      <c r="A119" s="14"/>
      <c r="B119" s="236"/>
      <c r="C119" s="237"/>
      <c r="D119" s="226" t="s">
        <v>156</v>
      </c>
      <c r="E119" s="238" t="s">
        <v>32</v>
      </c>
      <c r="F119" s="239" t="s">
        <v>170</v>
      </c>
      <c r="G119" s="237"/>
      <c r="H119" s="240">
        <v>39.640000000000001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156</v>
      </c>
      <c r="AU119" s="246" t="s">
        <v>91</v>
      </c>
      <c r="AV119" s="14" t="s">
        <v>152</v>
      </c>
      <c r="AW119" s="14" t="s">
        <v>40</v>
      </c>
      <c r="AX119" s="14" t="s">
        <v>89</v>
      </c>
      <c r="AY119" s="246" t="s">
        <v>144</v>
      </c>
    </row>
    <row r="120" s="2" customFormat="1" ht="24.15" customHeight="1">
      <c r="A120" s="40"/>
      <c r="B120" s="41"/>
      <c r="C120" s="206" t="s">
        <v>171</v>
      </c>
      <c r="D120" s="206" t="s">
        <v>147</v>
      </c>
      <c r="E120" s="207" t="s">
        <v>185</v>
      </c>
      <c r="F120" s="208" t="s">
        <v>186</v>
      </c>
      <c r="G120" s="209" t="s">
        <v>187</v>
      </c>
      <c r="H120" s="210">
        <v>0.45000000000000001</v>
      </c>
      <c r="I120" s="211"/>
      <c r="J120" s="212">
        <f>ROUND(I120*H120,2)</f>
        <v>0</v>
      </c>
      <c r="K120" s="208" t="s">
        <v>151</v>
      </c>
      <c r="L120" s="46"/>
      <c r="M120" s="213" t="s">
        <v>32</v>
      </c>
      <c r="N120" s="214" t="s">
        <v>52</v>
      </c>
      <c r="O120" s="86"/>
      <c r="P120" s="215">
        <f>O120*H120</f>
        <v>0</v>
      </c>
      <c r="Q120" s="215">
        <v>2.5018699999999998</v>
      </c>
      <c r="R120" s="215">
        <f>Q120*H120</f>
        <v>1.1258414999999999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152</v>
      </c>
      <c r="AT120" s="217" t="s">
        <v>147</v>
      </c>
      <c r="AU120" s="217" t="s">
        <v>91</v>
      </c>
      <c r="AY120" s="18" t="s">
        <v>144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8" t="s">
        <v>89</v>
      </c>
      <c r="BK120" s="218">
        <f>ROUND(I120*H120,2)</f>
        <v>0</v>
      </c>
      <c r="BL120" s="18" t="s">
        <v>152</v>
      </c>
      <c r="BM120" s="217" t="s">
        <v>809</v>
      </c>
    </row>
    <row r="121" s="2" customFormat="1">
      <c r="A121" s="40"/>
      <c r="B121" s="41"/>
      <c r="C121" s="42"/>
      <c r="D121" s="219" t="s">
        <v>154</v>
      </c>
      <c r="E121" s="42"/>
      <c r="F121" s="220" t="s">
        <v>189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154</v>
      </c>
      <c r="AU121" s="18" t="s">
        <v>91</v>
      </c>
    </row>
    <row r="122" s="2" customFormat="1" ht="24.15" customHeight="1">
      <c r="A122" s="40"/>
      <c r="B122" s="41"/>
      <c r="C122" s="206" t="s">
        <v>204</v>
      </c>
      <c r="D122" s="206" t="s">
        <v>147</v>
      </c>
      <c r="E122" s="207" t="s">
        <v>191</v>
      </c>
      <c r="F122" s="208" t="s">
        <v>192</v>
      </c>
      <c r="G122" s="209" t="s">
        <v>193</v>
      </c>
      <c r="H122" s="210">
        <v>1</v>
      </c>
      <c r="I122" s="211"/>
      <c r="J122" s="212">
        <f>ROUND(I122*H122,2)</f>
        <v>0</v>
      </c>
      <c r="K122" s="208" t="s">
        <v>151</v>
      </c>
      <c r="L122" s="46"/>
      <c r="M122" s="213" t="s">
        <v>32</v>
      </c>
      <c r="N122" s="214" t="s">
        <v>52</v>
      </c>
      <c r="O122" s="86"/>
      <c r="P122" s="215">
        <f>O122*H122</f>
        <v>0</v>
      </c>
      <c r="Q122" s="215">
        <v>0.017770000000000001</v>
      </c>
      <c r="R122" s="215">
        <f>Q122*H122</f>
        <v>0.017770000000000001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152</v>
      </c>
      <c r="AT122" s="217" t="s">
        <v>147</v>
      </c>
      <c r="AU122" s="217" t="s">
        <v>91</v>
      </c>
      <c r="AY122" s="18" t="s">
        <v>144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8" t="s">
        <v>89</v>
      </c>
      <c r="BK122" s="218">
        <f>ROUND(I122*H122,2)</f>
        <v>0</v>
      </c>
      <c r="BL122" s="18" t="s">
        <v>152</v>
      </c>
      <c r="BM122" s="217" t="s">
        <v>810</v>
      </c>
    </row>
    <row r="123" s="2" customFormat="1">
      <c r="A123" s="40"/>
      <c r="B123" s="41"/>
      <c r="C123" s="42"/>
      <c r="D123" s="219" t="s">
        <v>154</v>
      </c>
      <c r="E123" s="42"/>
      <c r="F123" s="220" t="s">
        <v>195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8" t="s">
        <v>154</v>
      </c>
      <c r="AU123" s="18" t="s">
        <v>91</v>
      </c>
    </row>
    <row r="124" s="2" customFormat="1" ht="16.5" customHeight="1">
      <c r="A124" s="40"/>
      <c r="B124" s="41"/>
      <c r="C124" s="247" t="s">
        <v>200</v>
      </c>
      <c r="D124" s="247" t="s">
        <v>197</v>
      </c>
      <c r="E124" s="248" t="s">
        <v>198</v>
      </c>
      <c r="F124" s="249" t="s">
        <v>199</v>
      </c>
      <c r="G124" s="250" t="s">
        <v>193</v>
      </c>
      <c r="H124" s="251">
        <v>1</v>
      </c>
      <c r="I124" s="252"/>
      <c r="J124" s="253">
        <f>ROUND(I124*H124,2)</f>
        <v>0</v>
      </c>
      <c r="K124" s="249" t="s">
        <v>151</v>
      </c>
      <c r="L124" s="254"/>
      <c r="M124" s="255" t="s">
        <v>32</v>
      </c>
      <c r="N124" s="256" t="s">
        <v>52</v>
      </c>
      <c r="O124" s="86"/>
      <c r="P124" s="215">
        <f>O124*H124</f>
        <v>0</v>
      </c>
      <c r="Q124" s="215">
        <v>0.012489999999999999</v>
      </c>
      <c r="R124" s="215">
        <f>Q124*H124</f>
        <v>0.012489999999999999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200</v>
      </c>
      <c r="AT124" s="217" t="s">
        <v>197</v>
      </c>
      <c r="AU124" s="217" t="s">
        <v>91</v>
      </c>
      <c r="AY124" s="18" t="s">
        <v>144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89</v>
      </c>
      <c r="BK124" s="218">
        <f>ROUND(I124*H124,2)</f>
        <v>0</v>
      </c>
      <c r="BL124" s="18" t="s">
        <v>152</v>
      </c>
      <c r="BM124" s="217" t="s">
        <v>811</v>
      </c>
    </row>
    <row r="125" s="12" customFormat="1" ht="22.8" customHeight="1">
      <c r="A125" s="12"/>
      <c r="B125" s="190"/>
      <c r="C125" s="191"/>
      <c r="D125" s="192" t="s">
        <v>80</v>
      </c>
      <c r="E125" s="204" t="s">
        <v>202</v>
      </c>
      <c r="F125" s="204" t="s">
        <v>203</v>
      </c>
      <c r="G125" s="191"/>
      <c r="H125" s="191"/>
      <c r="I125" s="194"/>
      <c r="J125" s="205">
        <f>BK125</f>
        <v>0</v>
      </c>
      <c r="K125" s="191"/>
      <c r="L125" s="196"/>
      <c r="M125" s="197"/>
      <c r="N125" s="198"/>
      <c r="O125" s="198"/>
      <c r="P125" s="199">
        <f>SUM(P126:P151)</f>
        <v>0</v>
      </c>
      <c r="Q125" s="198"/>
      <c r="R125" s="199">
        <f>SUM(R126:R151)</f>
        <v>0.0012599999999999998</v>
      </c>
      <c r="S125" s="198"/>
      <c r="T125" s="200">
        <f>SUM(T126:T151)</f>
        <v>4.2409759999999999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1" t="s">
        <v>89</v>
      </c>
      <c r="AT125" s="202" t="s">
        <v>80</v>
      </c>
      <c r="AU125" s="202" t="s">
        <v>89</v>
      </c>
      <c r="AY125" s="201" t="s">
        <v>144</v>
      </c>
      <c r="BK125" s="203">
        <f>SUM(BK126:BK151)</f>
        <v>0</v>
      </c>
    </row>
    <row r="126" s="2" customFormat="1" ht="24.15" customHeight="1">
      <c r="A126" s="40"/>
      <c r="B126" s="41"/>
      <c r="C126" s="206" t="s">
        <v>202</v>
      </c>
      <c r="D126" s="206" t="s">
        <v>147</v>
      </c>
      <c r="E126" s="207" t="s">
        <v>205</v>
      </c>
      <c r="F126" s="208" t="s">
        <v>206</v>
      </c>
      <c r="G126" s="209" t="s">
        <v>150</v>
      </c>
      <c r="H126" s="210">
        <v>20</v>
      </c>
      <c r="I126" s="211"/>
      <c r="J126" s="212">
        <f>ROUND(I126*H126,2)</f>
        <v>0</v>
      </c>
      <c r="K126" s="208" t="s">
        <v>151</v>
      </c>
      <c r="L126" s="46"/>
      <c r="M126" s="213" t="s">
        <v>32</v>
      </c>
      <c r="N126" s="214" t="s">
        <v>52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152</v>
      </c>
      <c r="AT126" s="217" t="s">
        <v>147</v>
      </c>
      <c r="AU126" s="217" t="s">
        <v>91</v>
      </c>
      <c r="AY126" s="18" t="s">
        <v>144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8" t="s">
        <v>89</v>
      </c>
      <c r="BK126" s="218">
        <f>ROUND(I126*H126,2)</f>
        <v>0</v>
      </c>
      <c r="BL126" s="18" t="s">
        <v>152</v>
      </c>
      <c r="BM126" s="217" t="s">
        <v>812</v>
      </c>
    </row>
    <row r="127" s="2" customFormat="1">
      <c r="A127" s="40"/>
      <c r="B127" s="41"/>
      <c r="C127" s="42"/>
      <c r="D127" s="219" t="s">
        <v>154</v>
      </c>
      <c r="E127" s="42"/>
      <c r="F127" s="220" t="s">
        <v>208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154</v>
      </c>
      <c r="AU127" s="18" t="s">
        <v>91</v>
      </c>
    </row>
    <row r="128" s="2" customFormat="1" ht="16.5" customHeight="1">
      <c r="A128" s="40"/>
      <c r="B128" s="41"/>
      <c r="C128" s="206" t="s">
        <v>220</v>
      </c>
      <c r="D128" s="206" t="s">
        <v>147</v>
      </c>
      <c r="E128" s="207" t="s">
        <v>209</v>
      </c>
      <c r="F128" s="208" t="s">
        <v>210</v>
      </c>
      <c r="G128" s="209" t="s">
        <v>150</v>
      </c>
      <c r="H128" s="210">
        <v>3.4380000000000002</v>
      </c>
      <c r="I128" s="211"/>
      <c r="J128" s="212">
        <f>ROUND(I128*H128,2)</f>
        <v>0</v>
      </c>
      <c r="K128" s="208" t="s">
        <v>151</v>
      </c>
      <c r="L128" s="46"/>
      <c r="M128" s="213" t="s">
        <v>32</v>
      </c>
      <c r="N128" s="214" t="s">
        <v>52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0.308</v>
      </c>
      <c r="T128" s="216">
        <f>S128*H128</f>
        <v>1.0589040000000001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152</v>
      </c>
      <c r="AT128" s="217" t="s">
        <v>147</v>
      </c>
      <c r="AU128" s="217" t="s">
        <v>91</v>
      </c>
      <c r="AY128" s="18" t="s">
        <v>144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8" t="s">
        <v>89</v>
      </c>
      <c r="BK128" s="218">
        <f>ROUND(I128*H128,2)</f>
        <v>0</v>
      </c>
      <c r="BL128" s="18" t="s">
        <v>152</v>
      </c>
      <c r="BM128" s="217" t="s">
        <v>813</v>
      </c>
    </row>
    <row r="129" s="2" customFormat="1">
      <c r="A129" s="40"/>
      <c r="B129" s="41"/>
      <c r="C129" s="42"/>
      <c r="D129" s="219" t="s">
        <v>154</v>
      </c>
      <c r="E129" s="42"/>
      <c r="F129" s="220" t="s">
        <v>212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154</v>
      </c>
      <c r="AU129" s="18" t="s">
        <v>91</v>
      </c>
    </row>
    <row r="130" s="13" customFormat="1">
      <c r="A130" s="13"/>
      <c r="B130" s="224"/>
      <c r="C130" s="225"/>
      <c r="D130" s="226" t="s">
        <v>156</v>
      </c>
      <c r="E130" s="227" t="s">
        <v>32</v>
      </c>
      <c r="F130" s="228" t="s">
        <v>213</v>
      </c>
      <c r="G130" s="225"/>
      <c r="H130" s="229">
        <v>1.038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156</v>
      </c>
      <c r="AU130" s="235" t="s">
        <v>91</v>
      </c>
      <c r="AV130" s="13" t="s">
        <v>91</v>
      </c>
      <c r="AW130" s="13" t="s">
        <v>40</v>
      </c>
      <c r="AX130" s="13" t="s">
        <v>81</v>
      </c>
      <c r="AY130" s="235" t="s">
        <v>144</v>
      </c>
    </row>
    <row r="131" s="13" customFormat="1">
      <c r="A131" s="13"/>
      <c r="B131" s="224"/>
      <c r="C131" s="225"/>
      <c r="D131" s="226" t="s">
        <v>156</v>
      </c>
      <c r="E131" s="227" t="s">
        <v>32</v>
      </c>
      <c r="F131" s="228" t="s">
        <v>214</v>
      </c>
      <c r="G131" s="225"/>
      <c r="H131" s="229">
        <v>2.3999999999999999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156</v>
      </c>
      <c r="AU131" s="235" t="s">
        <v>91</v>
      </c>
      <c r="AV131" s="13" t="s">
        <v>91</v>
      </c>
      <c r="AW131" s="13" t="s">
        <v>40</v>
      </c>
      <c r="AX131" s="13" t="s">
        <v>81</v>
      </c>
      <c r="AY131" s="235" t="s">
        <v>144</v>
      </c>
    </row>
    <row r="132" s="14" customFormat="1">
      <c r="A132" s="14"/>
      <c r="B132" s="236"/>
      <c r="C132" s="237"/>
      <c r="D132" s="226" t="s">
        <v>156</v>
      </c>
      <c r="E132" s="238" t="s">
        <v>32</v>
      </c>
      <c r="F132" s="239" t="s">
        <v>170</v>
      </c>
      <c r="G132" s="237"/>
      <c r="H132" s="240">
        <v>3.4380000000000002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156</v>
      </c>
      <c r="AU132" s="246" t="s">
        <v>91</v>
      </c>
      <c r="AV132" s="14" t="s">
        <v>152</v>
      </c>
      <c r="AW132" s="14" t="s">
        <v>40</v>
      </c>
      <c r="AX132" s="14" t="s">
        <v>89</v>
      </c>
      <c r="AY132" s="246" t="s">
        <v>144</v>
      </c>
    </row>
    <row r="133" s="2" customFormat="1" ht="16.5" customHeight="1">
      <c r="A133" s="40"/>
      <c r="B133" s="41"/>
      <c r="C133" s="206" t="s">
        <v>228</v>
      </c>
      <c r="D133" s="206" t="s">
        <v>147</v>
      </c>
      <c r="E133" s="207" t="s">
        <v>215</v>
      </c>
      <c r="F133" s="208" t="s">
        <v>216</v>
      </c>
      <c r="G133" s="209" t="s">
        <v>187</v>
      </c>
      <c r="H133" s="210">
        <v>1.28</v>
      </c>
      <c r="I133" s="211"/>
      <c r="J133" s="212">
        <f>ROUND(I133*H133,2)</f>
        <v>0</v>
      </c>
      <c r="K133" s="208" t="s">
        <v>151</v>
      </c>
      <c r="L133" s="46"/>
      <c r="M133" s="213" t="s">
        <v>32</v>
      </c>
      <c r="N133" s="214" t="s">
        <v>52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2.2000000000000002</v>
      </c>
      <c r="T133" s="216">
        <f>S133*H133</f>
        <v>2.8160000000000003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152</v>
      </c>
      <c r="AT133" s="217" t="s">
        <v>147</v>
      </c>
      <c r="AU133" s="217" t="s">
        <v>91</v>
      </c>
      <c r="AY133" s="18" t="s">
        <v>144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89</v>
      </c>
      <c r="BK133" s="218">
        <f>ROUND(I133*H133,2)</f>
        <v>0</v>
      </c>
      <c r="BL133" s="18" t="s">
        <v>152</v>
      </c>
      <c r="BM133" s="217" t="s">
        <v>814</v>
      </c>
    </row>
    <row r="134" s="2" customFormat="1">
      <c r="A134" s="40"/>
      <c r="B134" s="41"/>
      <c r="C134" s="42"/>
      <c r="D134" s="219" t="s">
        <v>154</v>
      </c>
      <c r="E134" s="42"/>
      <c r="F134" s="220" t="s">
        <v>218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8" t="s">
        <v>154</v>
      </c>
      <c r="AU134" s="18" t="s">
        <v>91</v>
      </c>
    </row>
    <row r="135" s="13" customFormat="1">
      <c r="A135" s="13"/>
      <c r="B135" s="224"/>
      <c r="C135" s="225"/>
      <c r="D135" s="226" t="s">
        <v>156</v>
      </c>
      <c r="E135" s="227" t="s">
        <v>32</v>
      </c>
      <c r="F135" s="228" t="s">
        <v>219</v>
      </c>
      <c r="G135" s="225"/>
      <c r="H135" s="229">
        <v>1.28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156</v>
      </c>
      <c r="AU135" s="235" t="s">
        <v>91</v>
      </c>
      <c r="AV135" s="13" t="s">
        <v>91</v>
      </c>
      <c r="AW135" s="13" t="s">
        <v>40</v>
      </c>
      <c r="AX135" s="13" t="s">
        <v>89</v>
      </c>
      <c r="AY135" s="235" t="s">
        <v>144</v>
      </c>
    </row>
    <row r="136" s="2" customFormat="1" ht="24.15" customHeight="1">
      <c r="A136" s="40"/>
      <c r="B136" s="41"/>
      <c r="C136" s="206" t="s">
        <v>8</v>
      </c>
      <c r="D136" s="206" t="s">
        <v>147</v>
      </c>
      <c r="E136" s="207" t="s">
        <v>221</v>
      </c>
      <c r="F136" s="208" t="s">
        <v>222</v>
      </c>
      <c r="G136" s="209" t="s">
        <v>150</v>
      </c>
      <c r="H136" s="210">
        <v>3.012</v>
      </c>
      <c r="I136" s="211"/>
      <c r="J136" s="212">
        <f>ROUND(I136*H136,2)</f>
        <v>0</v>
      </c>
      <c r="K136" s="208" t="s">
        <v>151</v>
      </c>
      <c r="L136" s="46"/>
      <c r="M136" s="213" t="s">
        <v>32</v>
      </c>
      <c r="N136" s="214" t="s">
        <v>52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0.031</v>
      </c>
      <c r="T136" s="216">
        <f>S136*H136</f>
        <v>0.093371999999999997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152</v>
      </c>
      <c r="AT136" s="217" t="s">
        <v>147</v>
      </c>
      <c r="AU136" s="217" t="s">
        <v>91</v>
      </c>
      <c r="AY136" s="18" t="s">
        <v>144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89</v>
      </c>
      <c r="BK136" s="218">
        <f>ROUND(I136*H136,2)</f>
        <v>0</v>
      </c>
      <c r="BL136" s="18" t="s">
        <v>152</v>
      </c>
      <c r="BM136" s="217" t="s">
        <v>815</v>
      </c>
    </row>
    <row r="137" s="2" customFormat="1">
      <c r="A137" s="40"/>
      <c r="B137" s="41"/>
      <c r="C137" s="42"/>
      <c r="D137" s="219" t="s">
        <v>154</v>
      </c>
      <c r="E137" s="42"/>
      <c r="F137" s="220" t="s">
        <v>224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8" t="s">
        <v>154</v>
      </c>
      <c r="AU137" s="18" t="s">
        <v>91</v>
      </c>
    </row>
    <row r="138" s="13" customFormat="1">
      <c r="A138" s="13"/>
      <c r="B138" s="224"/>
      <c r="C138" s="225"/>
      <c r="D138" s="226" t="s">
        <v>156</v>
      </c>
      <c r="E138" s="227" t="s">
        <v>32</v>
      </c>
      <c r="F138" s="228" t="s">
        <v>225</v>
      </c>
      <c r="G138" s="225"/>
      <c r="H138" s="229">
        <v>0.54000000000000004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156</v>
      </c>
      <c r="AU138" s="235" t="s">
        <v>91</v>
      </c>
      <c r="AV138" s="13" t="s">
        <v>91</v>
      </c>
      <c r="AW138" s="13" t="s">
        <v>40</v>
      </c>
      <c r="AX138" s="13" t="s">
        <v>81</v>
      </c>
      <c r="AY138" s="235" t="s">
        <v>144</v>
      </c>
    </row>
    <row r="139" s="13" customFormat="1">
      <c r="A139" s="13"/>
      <c r="B139" s="224"/>
      <c r="C139" s="225"/>
      <c r="D139" s="226" t="s">
        <v>156</v>
      </c>
      <c r="E139" s="227" t="s">
        <v>32</v>
      </c>
      <c r="F139" s="228" t="s">
        <v>226</v>
      </c>
      <c r="G139" s="225"/>
      <c r="H139" s="229">
        <v>1.0800000000000001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156</v>
      </c>
      <c r="AU139" s="235" t="s">
        <v>91</v>
      </c>
      <c r="AV139" s="13" t="s">
        <v>91</v>
      </c>
      <c r="AW139" s="13" t="s">
        <v>40</v>
      </c>
      <c r="AX139" s="13" t="s">
        <v>81</v>
      </c>
      <c r="AY139" s="235" t="s">
        <v>144</v>
      </c>
    </row>
    <row r="140" s="13" customFormat="1">
      <c r="A140" s="13"/>
      <c r="B140" s="224"/>
      <c r="C140" s="225"/>
      <c r="D140" s="226" t="s">
        <v>156</v>
      </c>
      <c r="E140" s="227" t="s">
        <v>32</v>
      </c>
      <c r="F140" s="228" t="s">
        <v>227</v>
      </c>
      <c r="G140" s="225"/>
      <c r="H140" s="229">
        <v>1.3919999999999999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156</v>
      </c>
      <c r="AU140" s="235" t="s">
        <v>91</v>
      </c>
      <c r="AV140" s="13" t="s">
        <v>91</v>
      </c>
      <c r="AW140" s="13" t="s">
        <v>40</v>
      </c>
      <c r="AX140" s="13" t="s">
        <v>81</v>
      </c>
      <c r="AY140" s="235" t="s">
        <v>144</v>
      </c>
    </row>
    <row r="141" s="14" customFormat="1">
      <c r="A141" s="14"/>
      <c r="B141" s="236"/>
      <c r="C141" s="237"/>
      <c r="D141" s="226" t="s">
        <v>156</v>
      </c>
      <c r="E141" s="238" t="s">
        <v>32</v>
      </c>
      <c r="F141" s="239" t="s">
        <v>170</v>
      </c>
      <c r="G141" s="237"/>
      <c r="H141" s="240">
        <v>3.012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156</v>
      </c>
      <c r="AU141" s="246" t="s">
        <v>91</v>
      </c>
      <c r="AV141" s="14" t="s">
        <v>152</v>
      </c>
      <c r="AW141" s="14" t="s">
        <v>40</v>
      </c>
      <c r="AX141" s="14" t="s">
        <v>89</v>
      </c>
      <c r="AY141" s="246" t="s">
        <v>144</v>
      </c>
    </row>
    <row r="142" s="2" customFormat="1" ht="24.15" customHeight="1">
      <c r="A142" s="40"/>
      <c r="B142" s="41"/>
      <c r="C142" s="206" t="s">
        <v>239</v>
      </c>
      <c r="D142" s="206" t="s">
        <v>147</v>
      </c>
      <c r="E142" s="207" t="s">
        <v>229</v>
      </c>
      <c r="F142" s="208" t="s">
        <v>230</v>
      </c>
      <c r="G142" s="209" t="s">
        <v>150</v>
      </c>
      <c r="H142" s="210">
        <v>1.6799999999999999</v>
      </c>
      <c r="I142" s="211"/>
      <c r="J142" s="212">
        <f>ROUND(I142*H142,2)</f>
        <v>0</v>
      </c>
      <c r="K142" s="208" t="s">
        <v>151</v>
      </c>
      <c r="L142" s="46"/>
      <c r="M142" s="213" t="s">
        <v>32</v>
      </c>
      <c r="N142" s="214" t="s">
        <v>52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0.075999999999999998</v>
      </c>
      <c r="T142" s="216">
        <f>S142*H142</f>
        <v>0.12767999999999999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152</v>
      </c>
      <c r="AT142" s="217" t="s">
        <v>147</v>
      </c>
      <c r="AU142" s="217" t="s">
        <v>91</v>
      </c>
      <c r="AY142" s="18" t="s">
        <v>144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8" t="s">
        <v>89</v>
      </c>
      <c r="BK142" s="218">
        <f>ROUND(I142*H142,2)</f>
        <v>0</v>
      </c>
      <c r="BL142" s="18" t="s">
        <v>152</v>
      </c>
      <c r="BM142" s="217" t="s">
        <v>816</v>
      </c>
    </row>
    <row r="143" s="2" customFormat="1">
      <c r="A143" s="40"/>
      <c r="B143" s="41"/>
      <c r="C143" s="42"/>
      <c r="D143" s="219" t="s">
        <v>154</v>
      </c>
      <c r="E143" s="42"/>
      <c r="F143" s="220" t="s">
        <v>232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8" t="s">
        <v>154</v>
      </c>
      <c r="AU143" s="18" t="s">
        <v>91</v>
      </c>
    </row>
    <row r="144" s="13" customFormat="1">
      <c r="A144" s="13"/>
      <c r="B144" s="224"/>
      <c r="C144" s="225"/>
      <c r="D144" s="226" t="s">
        <v>156</v>
      </c>
      <c r="E144" s="227" t="s">
        <v>32</v>
      </c>
      <c r="F144" s="228" t="s">
        <v>233</v>
      </c>
      <c r="G144" s="225"/>
      <c r="H144" s="229">
        <v>1.6799999999999999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156</v>
      </c>
      <c r="AU144" s="235" t="s">
        <v>91</v>
      </c>
      <c r="AV144" s="13" t="s">
        <v>91</v>
      </c>
      <c r="AW144" s="13" t="s">
        <v>40</v>
      </c>
      <c r="AX144" s="13" t="s">
        <v>89</v>
      </c>
      <c r="AY144" s="235" t="s">
        <v>144</v>
      </c>
    </row>
    <row r="145" s="2" customFormat="1" ht="24.15" customHeight="1">
      <c r="A145" s="40"/>
      <c r="B145" s="41"/>
      <c r="C145" s="206" t="s">
        <v>245</v>
      </c>
      <c r="D145" s="206" t="s">
        <v>147</v>
      </c>
      <c r="E145" s="207" t="s">
        <v>240</v>
      </c>
      <c r="F145" s="208" t="s">
        <v>241</v>
      </c>
      <c r="G145" s="209" t="s">
        <v>150</v>
      </c>
      <c r="H145" s="210">
        <v>0.79200000000000004</v>
      </c>
      <c r="I145" s="211"/>
      <c r="J145" s="212">
        <f>ROUND(I145*H145,2)</f>
        <v>0</v>
      </c>
      <c r="K145" s="208" t="s">
        <v>151</v>
      </c>
      <c r="L145" s="46"/>
      <c r="M145" s="213" t="s">
        <v>32</v>
      </c>
      <c r="N145" s="214" t="s">
        <v>52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0.16500000000000001</v>
      </c>
      <c r="T145" s="216">
        <f>S145*H145</f>
        <v>0.13068000000000002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152</v>
      </c>
      <c r="AT145" s="217" t="s">
        <v>147</v>
      </c>
      <c r="AU145" s="217" t="s">
        <v>91</v>
      </c>
      <c r="AY145" s="18" t="s">
        <v>144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8" t="s">
        <v>89</v>
      </c>
      <c r="BK145" s="218">
        <f>ROUND(I145*H145,2)</f>
        <v>0</v>
      </c>
      <c r="BL145" s="18" t="s">
        <v>152</v>
      </c>
      <c r="BM145" s="217" t="s">
        <v>817</v>
      </c>
    </row>
    <row r="146" s="2" customFormat="1">
      <c r="A146" s="40"/>
      <c r="B146" s="41"/>
      <c r="C146" s="42"/>
      <c r="D146" s="219" t="s">
        <v>154</v>
      </c>
      <c r="E146" s="42"/>
      <c r="F146" s="220" t="s">
        <v>243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8" t="s">
        <v>154</v>
      </c>
      <c r="AU146" s="18" t="s">
        <v>91</v>
      </c>
    </row>
    <row r="147" s="13" customFormat="1">
      <c r="A147" s="13"/>
      <c r="B147" s="224"/>
      <c r="C147" s="225"/>
      <c r="D147" s="226" t="s">
        <v>156</v>
      </c>
      <c r="E147" s="227" t="s">
        <v>32</v>
      </c>
      <c r="F147" s="228" t="s">
        <v>244</v>
      </c>
      <c r="G147" s="225"/>
      <c r="H147" s="229">
        <v>0.79200000000000004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156</v>
      </c>
      <c r="AU147" s="235" t="s">
        <v>91</v>
      </c>
      <c r="AV147" s="13" t="s">
        <v>91</v>
      </c>
      <c r="AW147" s="13" t="s">
        <v>40</v>
      </c>
      <c r="AX147" s="13" t="s">
        <v>89</v>
      </c>
      <c r="AY147" s="235" t="s">
        <v>144</v>
      </c>
    </row>
    <row r="148" s="2" customFormat="1" ht="24.15" customHeight="1">
      <c r="A148" s="40"/>
      <c r="B148" s="41"/>
      <c r="C148" s="206" t="s">
        <v>250</v>
      </c>
      <c r="D148" s="206" t="s">
        <v>147</v>
      </c>
      <c r="E148" s="207" t="s">
        <v>246</v>
      </c>
      <c r="F148" s="208" t="s">
        <v>247</v>
      </c>
      <c r="G148" s="209" t="s">
        <v>160</v>
      </c>
      <c r="H148" s="210">
        <v>2.2999999999999998</v>
      </c>
      <c r="I148" s="211"/>
      <c r="J148" s="212">
        <f>ROUND(I148*H148,2)</f>
        <v>0</v>
      </c>
      <c r="K148" s="208" t="s">
        <v>151</v>
      </c>
      <c r="L148" s="46"/>
      <c r="M148" s="213" t="s">
        <v>32</v>
      </c>
      <c r="N148" s="214" t="s">
        <v>52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0.0030000000000000001</v>
      </c>
      <c r="T148" s="216">
        <f>S148*H148</f>
        <v>0.0068999999999999999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152</v>
      </c>
      <c r="AT148" s="217" t="s">
        <v>147</v>
      </c>
      <c r="AU148" s="217" t="s">
        <v>91</v>
      </c>
      <c r="AY148" s="18" t="s">
        <v>144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89</v>
      </c>
      <c r="BK148" s="218">
        <f>ROUND(I148*H148,2)</f>
        <v>0</v>
      </c>
      <c r="BL148" s="18" t="s">
        <v>152</v>
      </c>
      <c r="BM148" s="217" t="s">
        <v>818</v>
      </c>
    </row>
    <row r="149" s="2" customFormat="1">
      <c r="A149" s="40"/>
      <c r="B149" s="41"/>
      <c r="C149" s="42"/>
      <c r="D149" s="219" t="s">
        <v>154</v>
      </c>
      <c r="E149" s="42"/>
      <c r="F149" s="220" t="s">
        <v>249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8" t="s">
        <v>154</v>
      </c>
      <c r="AU149" s="18" t="s">
        <v>91</v>
      </c>
    </row>
    <row r="150" s="2" customFormat="1" ht="24.15" customHeight="1">
      <c r="A150" s="40"/>
      <c r="B150" s="41"/>
      <c r="C150" s="206" t="s">
        <v>257</v>
      </c>
      <c r="D150" s="206" t="s">
        <v>147</v>
      </c>
      <c r="E150" s="207" t="s">
        <v>251</v>
      </c>
      <c r="F150" s="208" t="s">
        <v>252</v>
      </c>
      <c r="G150" s="209" t="s">
        <v>160</v>
      </c>
      <c r="H150" s="210">
        <v>1.2</v>
      </c>
      <c r="I150" s="211"/>
      <c r="J150" s="212">
        <f>ROUND(I150*H150,2)</f>
        <v>0</v>
      </c>
      <c r="K150" s="208" t="s">
        <v>151</v>
      </c>
      <c r="L150" s="46"/>
      <c r="M150" s="213" t="s">
        <v>32</v>
      </c>
      <c r="N150" s="214" t="s">
        <v>52</v>
      </c>
      <c r="O150" s="86"/>
      <c r="P150" s="215">
        <f>O150*H150</f>
        <v>0</v>
      </c>
      <c r="Q150" s="215">
        <v>0.0010499999999999999</v>
      </c>
      <c r="R150" s="215">
        <f>Q150*H150</f>
        <v>0.0012599999999999998</v>
      </c>
      <c r="S150" s="215">
        <v>0.0061999999999999998</v>
      </c>
      <c r="T150" s="216">
        <f>S150*H150</f>
        <v>0.0074399999999999996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152</v>
      </c>
      <c r="AT150" s="217" t="s">
        <v>147</v>
      </c>
      <c r="AU150" s="217" t="s">
        <v>91</v>
      </c>
      <c r="AY150" s="18" t="s">
        <v>144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8" t="s">
        <v>89</v>
      </c>
      <c r="BK150" s="218">
        <f>ROUND(I150*H150,2)</f>
        <v>0</v>
      </c>
      <c r="BL150" s="18" t="s">
        <v>152</v>
      </c>
      <c r="BM150" s="217" t="s">
        <v>819</v>
      </c>
    </row>
    <row r="151" s="2" customFormat="1">
      <c r="A151" s="40"/>
      <c r="B151" s="41"/>
      <c r="C151" s="42"/>
      <c r="D151" s="219" t="s">
        <v>154</v>
      </c>
      <c r="E151" s="42"/>
      <c r="F151" s="220" t="s">
        <v>254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8" t="s">
        <v>154</v>
      </c>
      <c r="AU151" s="18" t="s">
        <v>91</v>
      </c>
    </row>
    <row r="152" s="12" customFormat="1" ht="22.8" customHeight="1">
      <c r="A152" s="12"/>
      <c r="B152" s="190"/>
      <c r="C152" s="191"/>
      <c r="D152" s="192" t="s">
        <v>80</v>
      </c>
      <c r="E152" s="204" t="s">
        <v>255</v>
      </c>
      <c r="F152" s="204" t="s">
        <v>256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SUM(P153:P162)</f>
        <v>0</v>
      </c>
      <c r="Q152" s="198"/>
      <c r="R152" s="199">
        <f>SUM(R153:R162)</f>
        <v>0</v>
      </c>
      <c r="S152" s="198"/>
      <c r="T152" s="200">
        <f>SUM(T153:T162)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89</v>
      </c>
      <c r="AT152" s="202" t="s">
        <v>80</v>
      </c>
      <c r="AU152" s="202" t="s">
        <v>89</v>
      </c>
      <c r="AY152" s="201" t="s">
        <v>144</v>
      </c>
      <c r="BK152" s="203">
        <f>SUM(BK153:BK162)</f>
        <v>0</v>
      </c>
    </row>
    <row r="153" s="2" customFormat="1" ht="24.15" customHeight="1">
      <c r="A153" s="40"/>
      <c r="B153" s="41"/>
      <c r="C153" s="206" t="s">
        <v>263</v>
      </c>
      <c r="D153" s="206" t="s">
        <v>147</v>
      </c>
      <c r="E153" s="207" t="s">
        <v>258</v>
      </c>
      <c r="F153" s="208" t="s">
        <v>259</v>
      </c>
      <c r="G153" s="209" t="s">
        <v>260</v>
      </c>
      <c r="H153" s="210">
        <v>6.4550000000000001</v>
      </c>
      <c r="I153" s="211"/>
      <c r="J153" s="212">
        <f>ROUND(I153*H153,2)</f>
        <v>0</v>
      </c>
      <c r="K153" s="208" t="s">
        <v>151</v>
      </c>
      <c r="L153" s="46"/>
      <c r="M153" s="213" t="s">
        <v>32</v>
      </c>
      <c r="N153" s="214" t="s">
        <v>52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152</v>
      </c>
      <c r="AT153" s="217" t="s">
        <v>147</v>
      </c>
      <c r="AU153" s="217" t="s">
        <v>91</v>
      </c>
      <c r="AY153" s="18" t="s">
        <v>144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8" t="s">
        <v>89</v>
      </c>
      <c r="BK153" s="218">
        <f>ROUND(I153*H153,2)</f>
        <v>0</v>
      </c>
      <c r="BL153" s="18" t="s">
        <v>152</v>
      </c>
      <c r="BM153" s="217" t="s">
        <v>820</v>
      </c>
    </row>
    <row r="154" s="2" customFormat="1">
      <c r="A154" s="40"/>
      <c r="B154" s="41"/>
      <c r="C154" s="42"/>
      <c r="D154" s="219" t="s">
        <v>154</v>
      </c>
      <c r="E154" s="42"/>
      <c r="F154" s="220" t="s">
        <v>262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8" t="s">
        <v>154</v>
      </c>
      <c r="AU154" s="18" t="s">
        <v>91</v>
      </c>
    </row>
    <row r="155" s="2" customFormat="1" ht="21.75" customHeight="1">
      <c r="A155" s="40"/>
      <c r="B155" s="41"/>
      <c r="C155" s="206" t="s">
        <v>268</v>
      </c>
      <c r="D155" s="206" t="s">
        <v>147</v>
      </c>
      <c r="E155" s="207" t="s">
        <v>264</v>
      </c>
      <c r="F155" s="208" t="s">
        <v>265</v>
      </c>
      <c r="G155" s="209" t="s">
        <v>260</v>
      </c>
      <c r="H155" s="210">
        <v>6.4550000000000001</v>
      </c>
      <c r="I155" s="211"/>
      <c r="J155" s="212">
        <f>ROUND(I155*H155,2)</f>
        <v>0</v>
      </c>
      <c r="K155" s="208" t="s">
        <v>151</v>
      </c>
      <c r="L155" s="46"/>
      <c r="M155" s="213" t="s">
        <v>32</v>
      </c>
      <c r="N155" s="214" t="s">
        <v>52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152</v>
      </c>
      <c r="AT155" s="217" t="s">
        <v>147</v>
      </c>
      <c r="AU155" s="217" t="s">
        <v>91</v>
      </c>
      <c r="AY155" s="18" t="s">
        <v>144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8" t="s">
        <v>89</v>
      </c>
      <c r="BK155" s="218">
        <f>ROUND(I155*H155,2)</f>
        <v>0</v>
      </c>
      <c r="BL155" s="18" t="s">
        <v>152</v>
      </c>
      <c r="BM155" s="217" t="s">
        <v>821</v>
      </c>
    </row>
    <row r="156" s="2" customFormat="1">
      <c r="A156" s="40"/>
      <c r="B156" s="41"/>
      <c r="C156" s="42"/>
      <c r="D156" s="219" t="s">
        <v>154</v>
      </c>
      <c r="E156" s="42"/>
      <c r="F156" s="220" t="s">
        <v>267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8" t="s">
        <v>154</v>
      </c>
      <c r="AU156" s="18" t="s">
        <v>91</v>
      </c>
    </row>
    <row r="157" s="2" customFormat="1" ht="24.15" customHeight="1">
      <c r="A157" s="40"/>
      <c r="B157" s="41"/>
      <c r="C157" s="206" t="s">
        <v>274</v>
      </c>
      <c r="D157" s="206" t="s">
        <v>147</v>
      </c>
      <c r="E157" s="207" t="s">
        <v>269</v>
      </c>
      <c r="F157" s="208" t="s">
        <v>270</v>
      </c>
      <c r="G157" s="209" t="s">
        <v>260</v>
      </c>
      <c r="H157" s="210">
        <v>46.488</v>
      </c>
      <c r="I157" s="211"/>
      <c r="J157" s="212">
        <f>ROUND(I157*H157,2)</f>
        <v>0</v>
      </c>
      <c r="K157" s="208" t="s">
        <v>151</v>
      </c>
      <c r="L157" s="46"/>
      <c r="M157" s="213" t="s">
        <v>32</v>
      </c>
      <c r="N157" s="214" t="s">
        <v>52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152</v>
      </c>
      <c r="AT157" s="217" t="s">
        <v>147</v>
      </c>
      <c r="AU157" s="217" t="s">
        <v>91</v>
      </c>
      <c r="AY157" s="18" t="s">
        <v>144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89</v>
      </c>
      <c r="BK157" s="218">
        <f>ROUND(I157*H157,2)</f>
        <v>0</v>
      </c>
      <c r="BL157" s="18" t="s">
        <v>152</v>
      </c>
      <c r="BM157" s="217" t="s">
        <v>822</v>
      </c>
    </row>
    <row r="158" s="2" customFormat="1">
      <c r="A158" s="40"/>
      <c r="B158" s="41"/>
      <c r="C158" s="42"/>
      <c r="D158" s="219" t="s">
        <v>154</v>
      </c>
      <c r="E158" s="42"/>
      <c r="F158" s="220" t="s">
        <v>272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154</v>
      </c>
      <c r="AU158" s="18" t="s">
        <v>91</v>
      </c>
    </row>
    <row r="159" s="13" customFormat="1">
      <c r="A159" s="13"/>
      <c r="B159" s="224"/>
      <c r="C159" s="225"/>
      <c r="D159" s="226" t="s">
        <v>156</v>
      </c>
      <c r="E159" s="227" t="s">
        <v>32</v>
      </c>
      <c r="F159" s="228" t="s">
        <v>273</v>
      </c>
      <c r="G159" s="225"/>
      <c r="H159" s="229">
        <v>46.488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156</v>
      </c>
      <c r="AU159" s="235" t="s">
        <v>91</v>
      </c>
      <c r="AV159" s="13" t="s">
        <v>91</v>
      </c>
      <c r="AW159" s="13" t="s">
        <v>40</v>
      </c>
      <c r="AX159" s="13" t="s">
        <v>89</v>
      </c>
      <c r="AY159" s="235" t="s">
        <v>144</v>
      </c>
    </row>
    <row r="160" s="2" customFormat="1" ht="24.15" customHeight="1">
      <c r="A160" s="40"/>
      <c r="B160" s="41"/>
      <c r="C160" s="206" t="s">
        <v>279</v>
      </c>
      <c r="D160" s="206" t="s">
        <v>147</v>
      </c>
      <c r="E160" s="207" t="s">
        <v>280</v>
      </c>
      <c r="F160" s="208" t="s">
        <v>281</v>
      </c>
      <c r="G160" s="209" t="s">
        <v>260</v>
      </c>
      <c r="H160" s="210">
        <v>7.7480000000000002</v>
      </c>
      <c r="I160" s="211"/>
      <c r="J160" s="212">
        <f>ROUND(I160*H160,2)</f>
        <v>0</v>
      </c>
      <c r="K160" s="208" t="s">
        <v>151</v>
      </c>
      <c r="L160" s="46"/>
      <c r="M160" s="213" t="s">
        <v>32</v>
      </c>
      <c r="N160" s="214" t="s">
        <v>52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152</v>
      </c>
      <c r="AT160" s="217" t="s">
        <v>147</v>
      </c>
      <c r="AU160" s="217" t="s">
        <v>91</v>
      </c>
      <c r="AY160" s="18" t="s">
        <v>144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8" t="s">
        <v>89</v>
      </c>
      <c r="BK160" s="218">
        <f>ROUND(I160*H160,2)</f>
        <v>0</v>
      </c>
      <c r="BL160" s="18" t="s">
        <v>152</v>
      </c>
      <c r="BM160" s="217" t="s">
        <v>823</v>
      </c>
    </row>
    <row r="161" s="2" customFormat="1">
      <c r="A161" s="40"/>
      <c r="B161" s="41"/>
      <c r="C161" s="42"/>
      <c r="D161" s="219" t="s">
        <v>154</v>
      </c>
      <c r="E161" s="42"/>
      <c r="F161" s="220" t="s">
        <v>283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8" t="s">
        <v>154</v>
      </c>
      <c r="AU161" s="18" t="s">
        <v>91</v>
      </c>
    </row>
    <row r="162" s="13" customFormat="1">
      <c r="A162" s="13"/>
      <c r="B162" s="224"/>
      <c r="C162" s="225"/>
      <c r="D162" s="226" t="s">
        <v>156</v>
      </c>
      <c r="E162" s="227" t="s">
        <v>32</v>
      </c>
      <c r="F162" s="228" t="s">
        <v>284</v>
      </c>
      <c r="G162" s="225"/>
      <c r="H162" s="229">
        <v>7.7480000000000002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156</v>
      </c>
      <c r="AU162" s="235" t="s">
        <v>91</v>
      </c>
      <c r="AV162" s="13" t="s">
        <v>91</v>
      </c>
      <c r="AW162" s="13" t="s">
        <v>40</v>
      </c>
      <c r="AX162" s="13" t="s">
        <v>89</v>
      </c>
      <c r="AY162" s="235" t="s">
        <v>144</v>
      </c>
    </row>
    <row r="163" s="12" customFormat="1" ht="22.8" customHeight="1">
      <c r="A163" s="12"/>
      <c r="B163" s="190"/>
      <c r="C163" s="191"/>
      <c r="D163" s="192" t="s">
        <v>80</v>
      </c>
      <c r="E163" s="204" t="s">
        <v>285</v>
      </c>
      <c r="F163" s="204" t="s">
        <v>286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SUM(P164:P165)</f>
        <v>0</v>
      </c>
      <c r="Q163" s="198"/>
      <c r="R163" s="199">
        <f>SUM(R164:R165)</f>
        <v>0</v>
      </c>
      <c r="S163" s="198"/>
      <c r="T163" s="200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89</v>
      </c>
      <c r="AT163" s="202" t="s">
        <v>80</v>
      </c>
      <c r="AU163" s="202" t="s">
        <v>89</v>
      </c>
      <c r="AY163" s="201" t="s">
        <v>144</v>
      </c>
      <c r="BK163" s="203">
        <f>SUM(BK164:BK165)</f>
        <v>0</v>
      </c>
    </row>
    <row r="164" s="2" customFormat="1" ht="33" customHeight="1">
      <c r="A164" s="40"/>
      <c r="B164" s="41"/>
      <c r="C164" s="206" t="s">
        <v>7</v>
      </c>
      <c r="D164" s="206" t="s">
        <v>147</v>
      </c>
      <c r="E164" s="207" t="s">
        <v>287</v>
      </c>
      <c r="F164" s="208" t="s">
        <v>288</v>
      </c>
      <c r="G164" s="209" t="s">
        <v>260</v>
      </c>
      <c r="H164" s="210">
        <v>4.5869999999999997</v>
      </c>
      <c r="I164" s="211"/>
      <c r="J164" s="212">
        <f>ROUND(I164*H164,2)</f>
        <v>0</v>
      </c>
      <c r="K164" s="208" t="s">
        <v>151</v>
      </c>
      <c r="L164" s="46"/>
      <c r="M164" s="213" t="s">
        <v>32</v>
      </c>
      <c r="N164" s="214" t="s">
        <v>52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152</v>
      </c>
      <c r="AT164" s="217" t="s">
        <v>147</v>
      </c>
      <c r="AU164" s="217" t="s">
        <v>91</v>
      </c>
      <c r="AY164" s="18" t="s">
        <v>144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8" t="s">
        <v>89</v>
      </c>
      <c r="BK164" s="218">
        <f>ROUND(I164*H164,2)</f>
        <v>0</v>
      </c>
      <c r="BL164" s="18" t="s">
        <v>152</v>
      </c>
      <c r="BM164" s="217" t="s">
        <v>824</v>
      </c>
    </row>
    <row r="165" s="2" customFormat="1">
      <c r="A165" s="40"/>
      <c r="B165" s="41"/>
      <c r="C165" s="42"/>
      <c r="D165" s="219" t="s">
        <v>154</v>
      </c>
      <c r="E165" s="42"/>
      <c r="F165" s="220" t="s">
        <v>290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8" t="s">
        <v>154</v>
      </c>
      <c r="AU165" s="18" t="s">
        <v>91</v>
      </c>
    </row>
    <row r="166" s="12" customFormat="1" ht="25.92" customHeight="1">
      <c r="A166" s="12"/>
      <c r="B166" s="190"/>
      <c r="C166" s="191"/>
      <c r="D166" s="192" t="s">
        <v>80</v>
      </c>
      <c r="E166" s="193" t="s">
        <v>291</v>
      </c>
      <c r="F166" s="193" t="s">
        <v>292</v>
      </c>
      <c r="G166" s="191"/>
      <c r="H166" s="191"/>
      <c r="I166" s="194"/>
      <c r="J166" s="195">
        <f>BK166</f>
        <v>0</v>
      </c>
      <c r="K166" s="191"/>
      <c r="L166" s="196"/>
      <c r="M166" s="197"/>
      <c r="N166" s="198"/>
      <c r="O166" s="198"/>
      <c r="P166" s="199">
        <f>P167+P174+P181+P197+P220+P257+P267+P280+P291+P295+P317+P344+P359</f>
        <v>0</v>
      </c>
      <c r="Q166" s="198"/>
      <c r="R166" s="199">
        <f>R167+R174+R181+R197+R220+R257+R267+R280+R291+R295+R317+R344+R359</f>
        <v>2.3494768099999996</v>
      </c>
      <c r="S166" s="198"/>
      <c r="T166" s="200">
        <f>T167+T174+T181+T197+T220+T257+T267+T280+T291+T295+T317+T344+T359</f>
        <v>2.2144615000000001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91</v>
      </c>
      <c r="AT166" s="202" t="s">
        <v>80</v>
      </c>
      <c r="AU166" s="202" t="s">
        <v>81</v>
      </c>
      <c r="AY166" s="201" t="s">
        <v>144</v>
      </c>
      <c r="BK166" s="203">
        <f>BK167+BK174+BK181+BK197+BK220+BK257+BK267+BK280+BK291+BK295+BK317+BK344+BK359</f>
        <v>0</v>
      </c>
    </row>
    <row r="167" s="12" customFormat="1" ht="22.8" customHeight="1">
      <c r="A167" s="12"/>
      <c r="B167" s="190"/>
      <c r="C167" s="191"/>
      <c r="D167" s="192" t="s">
        <v>80</v>
      </c>
      <c r="E167" s="204" t="s">
        <v>293</v>
      </c>
      <c r="F167" s="204" t="s">
        <v>294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SUM(P168:P173)</f>
        <v>0</v>
      </c>
      <c r="Q167" s="198"/>
      <c r="R167" s="199">
        <f>SUM(R168:R173)</f>
        <v>0.036176</v>
      </c>
      <c r="S167" s="198"/>
      <c r="T167" s="200">
        <f>SUM(T168:T173)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91</v>
      </c>
      <c r="AT167" s="202" t="s">
        <v>80</v>
      </c>
      <c r="AU167" s="202" t="s">
        <v>89</v>
      </c>
      <c r="AY167" s="201" t="s">
        <v>144</v>
      </c>
      <c r="BK167" s="203">
        <f>SUM(BK168:BK173)</f>
        <v>0</v>
      </c>
    </row>
    <row r="168" s="2" customFormat="1" ht="21.75" customHeight="1">
      <c r="A168" s="40"/>
      <c r="B168" s="41"/>
      <c r="C168" s="206" t="s">
        <v>295</v>
      </c>
      <c r="D168" s="206" t="s">
        <v>147</v>
      </c>
      <c r="E168" s="207" t="s">
        <v>296</v>
      </c>
      <c r="F168" s="208" t="s">
        <v>297</v>
      </c>
      <c r="G168" s="209" t="s">
        <v>150</v>
      </c>
      <c r="H168" s="210">
        <v>21.280000000000001</v>
      </c>
      <c r="I168" s="211"/>
      <c r="J168" s="212">
        <f>ROUND(I168*H168,2)</f>
        <v>0</v>
      </c>
      <c r="K168" s="208" t="s">
        <v>151</v>
      </c>
      <c r="L168" s="46"/>
      <c r="M168" s="213" t="s">
        <v>32</v>
      </c>
      <c r="N168" s="214" t="s">
        <v>52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257</v>
      </c>
      <c r="AT168" s="217" t="s">
        <v>147</v>
      </c>
      <c r="AU168" s="217" t="s">
        <v>91</v>
      </c>
      <c r="AY168" s="18" t="s">
        <v>144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8" t="s">
        <v>89</v>
      </c>
      <c r="BK168" s="218">
        <f>ROUND(I168*H168,2)</f>
        <v>0</v>
      </c>
      <c r="BL168" s="18" t="s">
        <v>257</v>
      </c>
      <c r="BM168" s="217" t="s">
        <v>825</v>
      </c>
    </row>
    <row r="169" s="2" customFormat="1">
      <c r="A169" s="40"/>
      <c r="B169" s="41"/>
      <c r="C169" s="42"/>
      <c r="D169" s="219" t="s">
        <v>154</v>
      </c>
      <c r="E169" s="42"/>
      <c r="F169" s="220" t="s">
        <v>299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8" t="s">
        <v>154</v>
      </c>
      <c r="AU169" s="18" t="s">
        <v>91</v>
      </c>
    </row>
    <row r="170" s="2" customFormat="1" ht="16.5" customHeight="1">
      <c r="A170" s="40"/>
      <c r="B170" s="41"/>
      <c r="C170" s="247" t="s">
        <v>300</v>
      </c>
      <c r="D170" s="247" t="s">
        <v>197</v>
      </c>
      <c r="E170" s="248" t="s">
        <v>301</v>
      </c>
      <c r="F170" s="249" t="s">
        <v>302</v>
      </c>
      <c r="G170" s="250" t="s">
        <v>303</v>
      </c>
      <c r="H170" s="251">
        <v>36.176000000000002</v>
      </c>
      <c r="I170" s="252"/>
      <c r="J170" s="253">
        <f>ROUND(I170*H170,2)</f>
        <v>0</v>
      </c>
      <c r="K170" s="249" t="s">
        <v>151</v>
      </c>
      <c r="L170" s="254"/>
      <c r="M170" s="255" t="s">
        <v>32</v>
      </c>
      <c r="N170" s="256" t="s">
        <v>52</v>
      </c>
      <c r="O170" s="86"/>
      <c r="P170" s="215">
        <f>O170*H170</f>
        <v>0</v>
      </c>
      <c r="Q170" s="215">
        <v>0.001</v>
      </c>
      <c r="R170" s="215">
        <f>Q170*H170</f>
        <v>0.036176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304</v>
      </c>
      <c r="AT170" s="217" t="s">
        <v>197</v>
      </c>
      <c r="AU170" s="217" t="s">
        <v>91</v>
      </c>
      <c r="AY170" s="18" t="s">
        <v>144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8" t="s">
        <v>89</v>
      </c>
      <c r="BK170" s="218">
        <f>ROUND(I170*H170,2)</f>
        <v>0</v>
      </c>
      <c r="BL170" s="18" t="s">
        <v>257</v>
      </c>
      <c r="BM170" s="217" t="s">
        <v>826</v>
      </c>
    </row>
    <row r="171" s="13" customFormat="1">
      <c r="A171" s="13"/>
      <c r="B171" s="224"/>
      <c r="C171" s="225"/>
      <c r="D171" s="226" t="s">
        <v>156</v>
      </c>
      <c r="E171" s="225"/>
      <c r="F171" s="228" t="s">
        <v>306</v>
      </c>
      <c r="G171" s="225"/>
      <c r="H171" s="229">
        <v>36.176000000000002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156</v>
      </c>
      <c r="AU171" s="235" t="s">
        <v>91</v>
      </c>
      <c r="AV171" s="13" t="s">
        <v>91</v>
      </c>
      <c r="AW171" s="13" t="s">
        <v>4</v>
      </c>
      <c r="AX171" s="13" t="s">
        <v>89</v>
      </c>
      <c r="AY171" s="235" t="s">
        <v>144</v>
      </c>
    </row>
    <row r="172" s="2" customFormat="1" ht="24.15" customHeight="1">
      <c r="A172" s="40"/>
      <c r="B172" s="41"/>
      <c r="C172" s="206" t="s">
        <v>307</v>
      </c>
      <c r="D172" s="206" t="s">
        <v>147</v>
      </c>
      <c r="E172" s="207" t="s">
        <v>308</v>
      </c>
      <c r="F172" s="208" t="s">
        <v>309</v>
      </c>
      <c r="G172" s="209" t="s">
        <v>260</v>
      </c>
      <c r="H172" s="210">
        <v>0.035999999999999997</v>
      </c>
      <c r="I172" s="211"/>
      <c r="J172" s="212">
        <f>ROUND(I172*H172,2)</f>
        <v>0</v>
      </c>
      <c r="K172" s="208" t="s">
        <v>151</v>
      </c>
      <c r="L172" s="46"/>
      <c r="M172" s="213" t="s">
        <v>32</v>
      </c>
      <c r="N172" s="214" t="s">
        <v>52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257</v>
      </c>
      <c r="AT172" s="217" t="s">
        <v>147</v>
      </c>
      <c r="AU172" s="217" t="s">
        <v>91</v>
      </c>
      <c r="AY172" s="18" t="s">
        <v>144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8" t="s">
        <v>89</v>
      </c>
      <c r="BK172" s="218">
        <f>ROUND(I172*H172,2)</f>
        <v>0</v>
      </c>
      <c r="BL172" s="18" t="s">
        <v>257</v>
      </c>
      <c r="BM172" s="217" t="s">
        <v>827</v>
      </c>
    </row>
    <row r="173" s="2" customFormat="1">
      <c r="A173" s="40"/>
      <c r="B173" s="41"/>
      <c r="C173" s="42"/>
      <c r="D173" s="219" t="s">
        <v>154</v>
      </c>
      <c r="E173" s="42"/>
      <c r="F173" s="220" t="s">
        <v>311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8" t="s">
        <v>154</v>
      </c>
      <c r="AU173" s="18" t="s">
        <v>91</v>
      </c>
    </row>
    <row r="174" s="12" customFormat="1" ht="22.8" customHeight="1">
      <c r="A174" s="12"/>
      <c r="B174" s="190"/>
      <c r="C174" s="191"/>
      <c r="D174" s="192" t="s">
        <v>80</v>
      </c>
      <c r="E174" s="204" t="s">
        <v>312</v>
      </c>
      <c r="F174" s="204" t="s">
        <v>313</v>
      </c>
      <c r="G174" s="191"/>
      <c r="H174" s="191"/>
      <c r="I174" s="194"/>
      <c r="J174" s="205">
        <f>BK174</f>
        <v>0</v>
      </c>
      <c r="K174" s="191"/>
      <c r="L174" s="196"/>
      <c r="M174" s="197"/>
      <c r="N174" s="198"/>
      <c r="O174" s="198"/>
      <c r="P174" s="199">
        <f>SUM(P175:P180)</f>
        <v>0</v>
      </c>
      <c r="Q174" s="198"/>
      <c r="R174" s="199">
        <f>SUM(R175:R180)</f>
        <v>0.021275000000000002</v>
      </c>
      <c r="S174" s="198"/>
      <c r="T174" s="200">
        <f>SUM(T175:T180)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1" t="s">
        <v>91</v>
      </c>
      <c r="AT174" s="202" t="s">
        <v>80</v>
      </c>
      <c r="AU174" s="202" t="s">
        <v>89</v>
      </c>
      <c r="AY174" s="201" t="s">
        <v>144</v>
      </c>
      <c r="BK174" s="203">
        <f>SUM(BK175:BK180)</f>
        <v>0</v>
      </c>
    </row>
    <row r="175" s="2" customFormat="1" ht="24.15" customHeight="1">
      <c r="A175" s="40"/>
      <c r="B175" s="41"/>
      <c r="C175" s="206" t="s">
        <v>314</v>
      </c>
      <c r="D175" s="206" t="s">
        <v>147</v>
      </c>
      <c r="E175" s="207" t="s">
        <v>315</v>
      </c>
      <c r="F175" s="208" t="s">
        <v>316</v>
      </c>
      <c r="G175" s="209" t="s">
        <v>150</v>
      </c>
      <c r="H175" s="210">
        <v>21.280000000000001</v>
      </c>
      <c r="I175" s="211"/>
      <c r="J175" s="212">
        <f>ROUND(I175*H175,2)</f>
        <v>0</v>
      </c>
      <c r="K175" s="208" t="s">
        <v>151</v>
      </c>
      <c r="L175" s="46"/>
      <c r="M175" s="213" t="s">
        <v>32</v>
      </c>
      <c r="N175" s="214" t="s">
        <v>52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257</v>
      </c>
      <c r="AT175" s="217" t="s">
        <v>147</v>
      </c>
      <c r="AU175" s="217" t="s">
        <v>91</v>
      </c>
      <c r="AY175" s="18" t="s">
        <v>144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8" t="s">
        <v>89</v>
      </c>
      <c r="BK175" s="218">
        <f>ROUND(I175*H175,2)</f>
        <v>0</v>
      </c>
      <c r="BL175" s="18" t="s">
        <v>257</v>
      </c>
      <c r="BM175" s="217" t="s">
        <v>828</v>
      </c>
    </row>
    <row r="176" s="2" customFormat="1">
      <c r="A176" s="40"/>
      <c r="B176" s="41"/>
      <c r="C176" s="42"/>
      <c r="D176" s="219" t="s">
        <v>154</v>
      </c>
      <c r="E176" s="42"/>
      <c r="F176" s="220" t="s">
        <v>318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8" t="s">
        <v>154</v>
      </c>
      <c r="AU176" s="18" t="s">
        <v>91</v>
      </c>
    </row>
    <row r="177" s="2" customFormat="1" ht="16.5" customHeight="1">
      <c r="A177" s="40"/>
      <c r="B177" s="41"/>
      <c r="C177" s="247" t="s">
        <v>319</v>
      </c>
      <c r="D177" s="247" t="s">
        <v>197</v>
      </c>
      <c r="E177" s="248" t="s">
        <v>320</v>
      </c>
      <c r="F177" s="249" t="s">
        <v>321</v>
      </c>
      <c r="G177" s="250" t="s">
        <v>187</v>
      </c>
      <c r="H177" s="251">
        <v>0.85099999999999998</v>
      </c>
      <c r="I177" s="252"/>
      <c r="J177" s="253">
        <f>ROUND(I177*H177,2)</f>
        <v>0</v>
      </c>
      <c r="K177" s="249" t="s">
        <v>151</v>
      </c>
      <c r="L177" s="254"/>
      <c r="M177" s="255" t="s">
        <v>32</v>
      </c>
      <c r="N177" s="256" t="s">
        <v>52</v>
      </c>
      <c r="O177" s="86"/>
      <c r="P177" s="215">
        <f>O177*H177</f>
        <v>0</v>
      </c>
      <c r="Q177" s="215">
        <v>0.025000000000000001</v>
      </c>
      <c r="R177" s="215">
        <f>Q177*H177</f>
        <v>0.021275000000000002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304</v>
      </c>
      <c r="AT177" s="217" t="s">
        <v>197</v>
      </c>
      <c r="AU177" s="217" t="s">
        <v>91</v>
      </c>
      <c r="AY177" s="18" t="s">
        <v>144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8" t="s">
        <v>89</v>
      </c>
      <c r="BK177" s="218">
        <f>ROUND(I177*H177,2)</f>
        <v>0</v>
      </c>
      <c r="BL177" s="18" t="s">
        <v>257</v>
      </c>
      <c r="BM177" s="217" t="s">
        <v>829</v>
      </c>
    </row>
    <row r="178" s="13" customFormat="1">
      <c r="A178" s="13"/>
      <c r="B178" s="224"/>
      <c r="C178" s="225"/>
      <c r="D178" s="226" t="s">
        <v>156</v>
      </c>
      <c r="E178" s="225"/>
      <c r="F178" s="228" t="s">
        <v>323</v>
      </c>
      <c r="G178" s="225"/>
      <c r="H178" s="229">
        <v>0.85099999999999998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156</v>
      </c>
      <c r="AU178" s="235" t="s">
        <v>91</v>
      </c>
      <c r="AV178" s="13" t="s">
        <v>91</v>
      </c>
      <c r="AW178" s="13" t="s">
        <v>4</v>
      </c>
      <c r="AX178" s="13" t="s">
        <v>89</v>
      </c>
      <c r="AY178" s="235" t="s">
        <v>144</v>
      </c>
    </row>
    <row r="179" s="2" customFormat="1" ht="24.15" customHeight="1">
      <c r="A179" s="40"/>
      <c r="B179" s="41"/>
      <c r="C179" s="206" t="s">
        <v>324</v>
      </c>
      <c r="D179" s="206" t="s">
        <v>147</v>
      </c>
      <c r="E179" s="207" t="s">
        <v>325</v>
      </c>
      <c r="F179" s="208" t="s">
        <v>326</v>
      </c>
      <c r="G179" s="209" t="s">
        <v>260</v>
      </c>
      <c r="H179" s="210">
        <v>0.021000000000000001</v>
      </c>
      <c r="I179" s="211"/>
      <c r="J179" s="212">
        <f>ROUND(I179*H179,2)</f>
        <v>0</v>
      </c>
      <c r="K179" s="208" t="s">
        <v>151</v>
      </c>
      <c r="L179" s="46"/>
      <c r="M179" s="213" t="s">
        <v>32</v>
      </c>
      <c r="N179" s="214" t="s">
        <v>52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257</v>
      </c>
      <c r="AT179" s="217" t="s">
        <v>147</v>
      </c>
      <c r="AU179" s="217" t="s">
        <v>91</v>
      </c>
      <c r="AY179" s="18" t="s">
        <v>144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8" t="s">
        <v>89</v>
      </c>
      <c r="BK179" s="218">
        <f>ROUND(I179*H179,2)</f>
        <v>0</v>
      </c>
      <c r="BL179" s="18" t="s">
        <v>257</v>
      </c>
      <c r="BM179" s="217" t="s">
        <v>830</v>
      </c>
    </row>
    <row r="180" s="2" customFormat="1">
      <c r="A180" s="40"/>
      <c r="B180" s="41"/>
      <c r="C180" s="42"/>
      <c r="D180" s="219" t="s">
        <v>154</v>
      </c>
      <c r="E180" s="42"/>
      <c r="F180" s="220" t="s">
        <v>328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8" t="s">
        <v>154</v>
      </c>
      <c r="AU180" s="18" t="s">
        <v>91</v>
      </c>
    </row>
    <row r="181" s="12" customFormat="1" ht="22.8" customHeight="1">
      <c r="A181" s="12"/>
      <c r="B181" s="190"/>
      <c r="C181" s="191"/>
      <c r="D181" s="192" t="s">
        <v>80</v>
      </c>
      <c r="E181" s="204" t="s">
        <v>329</v>
      </c>
      <c r="F181" s="204" t="s">
        <v>330</v>
      </c>
      <c r="G181" s="191"/>
      <c r="H181" s="191"/>
      <c r="I181" s="194"/>
      <c r="J181" s="205">
        <f>BK181</f>
        <v>0</v>
      </c>
      <c r="K181" s="191"/>
      <c r="L181" s="196"/>
      <c r="M181" s="197"/>
      <c r="N181" s="198"/>
      <c r="O181" s="198"/>
      <c r="P181" s="199">
        <f>SUM(P182:P196)</f>
        <v>0</v>
      </c>
      <c r="Q181" s="198"/>
      <c r="R181" s="199">
        <f>SUM(R182:R196)</f>
        <v>0.023542</v>
      </c>
      <c r="S181" s="198"/>
      <c r="T181" s="200">
        <f>SUM(T182:T196)</f>
        <v>0.42909999999999998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1" t="s">
        <v>91</v>
      </c>
      <c r="AT181" s="202" t="s">
        <v>80</v>
      </c>
      <c r="AU181" s="202" t="s">
        <v>89</v>
      </c>
      <c r="AY181" s="201" t="s">
        <v>144</v>
      </c>
      <c r="BK181" s="203">
        <f>SUM(BK182:BK196)</f>
        <v>0</v>
      </c>
    </row>
    <row r="182" s="2" customFormat="1" ht="16.5" customHeight="1">
      <c r="A182" s="40"/>
      <c r="B182" s="41"/>
      <c r="C182" s="206" t="s">
        <v>331</v>
      </c>
      <c r="D182" s="206" t="s">
        <v>147</v>
      </c>
      <c r="E182" s="207" t="s">
        <v>332</v>
      </c>
      <c r="F182" s="208" t="s">
        <v>333</v>
      </c>
      <c r="G182" s="209" t="s">
        <v>160</v>
      </c>
      <c r="H182" s="210">
        <v>14</v>
      </c>
      <c r="I182" s="211"/>
      <c r="J182" s="212">
        <f>ROUND(I182*H182,2)</f>
        <v>0</v>
      </c>
      <c r="K182" s="208" t="s">
        <v>32</v>
      </c>
      <c r="L182" s="46"/>
      <c r="M182" s="213" t="s">
        <v>32</v>
      </c>
      <c r="N182" s="214" t="s">
        <v>52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0.03065</v>
      </c>
      <c r="T182" s="216">
        <f>S182*H182</f>
        <v>0.42909999999999998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257</v>
      </c>
      <c r="AT182" s="217" t="s">
        <v>147</v>
      </c>
      <c r="AU182" s="217" t="s">
        <v>91</v>
      </c>
      <c r="AY182" s="18" t="s">
        <v>144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8" t="s">
        <v>89</v>
      </c>
      <c r="BK182" s="218">
        <f>ROUND(I182*H182,2)</f>
        <v>0</v>
      </c>
      <c r="BL182" s="18" t="s">
        <v>257</v>
      </c>
      <c r="BM182" s="217" t="s">
        <v>831</v>
      </c>
    </row>
    <row r="183" s="13" customFormat="1">
      <c r="A183" s="13"/>
      <c r="B183" s="224"/>
      <c r="C183" s="225"/>
      <c r="D183" s="226" t="s">
        <v>156</v>
      </c>
      <c r="E183" s="227" t="s">
        <v>32</v>
      </c>
      <c r="F183" s="228" t="s">
        <v>335</v>
      </c>
      <c r="G183" s="225"/>
      <c r="H183" s="229">
        <v>14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156</v>
      </c>
      <c r="AU183" s="235" t="s">
        <v>91</v>
      </c>
      <c r="AV183" s="13" t="s">
        <v>91</v>
      </c>
      <c r="AW183" s="13" t="s">
        <v>40</v>
      </c>
      <c r="AX183" s="13" t="s">
        <v>89</v>
      </c>
      <c r="AY183" s="235" t="s">
        <v>144</v>
      </c>
    </row>
    <row r="184" s="2" customFormat="1" ht="16.5" customHeight="1">
      <c r="A184" s="40"/>
      <c r="B184" s="41"/>
      <c r="C184" s="206" t="s">
        <v>336</v>
      </c>
      <c r="D184" s="206" t="s">
        <v>147</v>
      </c>
      <c r="E184" s="207" t="s">
        <v>337</v>
      </c>
      <c r="F184" s="208" t="s">
        <v>338</v>
      </c>
      <c r="G184" s="209" t="s">
        <v>160</v>
      </c>
      <c r="H184" s="210">
        <v>9.5999999999999996</v>
      </c>
      <c r="I184" s="211"/>
      <c r="J184" s="212">
        <f>ROUND(I184*H184,2)</f>
        <v>0</v>
      </c>
      <c r="K184" s="208" t="s">
        <v>151</v>
      </c>
      <c r="L184" s="46"/>
      <c r="M184" s="213" t="s">
        <v>32</v>
      </c>
      <c r="N184" s="214" t="s">
        <v>52</v>
      </c>
      <c r="O184" s="86"/>
      <c r="P184" s="215">
        <f>O184*H184</f>
        <v>0</v>
      </c>
      <c r="Q184" s="215">
        <v>0.0012999999999999999</v>
      </c>
      <c r="R184" s="215">
        <f>Q184*H184</f>
        <v>0.01248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257</v>
      </c>
      <c r="AT184" s="217" t="s">
        <v>147</v>
      </c>
      <c r="AU184" s="217" t="s">
        <v>91</v>
      </c>
      <c r="AY184" s="18" t="s">
        <v>144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8" t="s">
        <v>89</v>
      </c>
      <c r="BK184" s="218">
        <f>ROUND(I184*H184,2)</f>
        <v>0</v>
      </c>
      <c r="BL184" s="18" t="s">
        <v>257</v>
      </c>
      <c r="BM184" s="217" t="s">
        <v>832</v>
      </c>
    </row>
    <row r="185" s="2" customFormat="1">
      <c r="A185" s="40"/>
      <c r="B185" s="41"/>
      <c r="C185" s="42"/>
      <c r="D185" s="219" t="s">
        <v>154</v>
      </c>
      <c r="E185" s="42"/>
      <c r="F185" s="220" t="s">
        <v>340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8" t="s">
        <v>154</v>
      </c>
      <c r="AU185" s="18" t="s">
        <v>91</v>
      </c>
    </row>
    <row r="186" s="13" customFormat="1">
      <c r="A186" s="13"/>
      <c r="B186" s="224"/>
      <c r="C186" s="225"/>
      <c r="D186" s="226" t="s">
        <v>156</v>
      </c>
      <c r="E186" s="227" t="s">
        <v>32</v>
      </c>
      <c r="F186" s="228" t="s">
        <v>341</v>
      </c>
      <c r="G186" s="225"/>
      <c r="H186" s="229">
        <v>9.5999999999999996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156</v>
      </c>
      <c r="AU186" s="235" t="s">
        <v>91</v>
      </c>
      <c r="AV186" s="13" t="s">
        <v>91</v>
      </c>
      <c r="AW186" s="13" t="s">
        <v>40</v>
      </c>
      <c r="AX186" s="13" t="s">
        <v>89</v>
      </c>
      <c r="AY186" s="235" t="s">
        <v>144</v>
      </c>
    </row>
    <row r="187" s="2" customFormat="1" ht="16.5" customHeight="1">
      <c r="A187" s="40"/>
      <c r="B187" s="41"/>
      <c r="C187" s="206" t="s">
        <v>342</v>
      </c>
      <c r="D187" s="206" t="s">
        <v>147</v>
      </c>
      <c r="E187" s="207" t="s">
        <v>343</v>
      </c>
      <c r="F187" s="208" t="s">
        <v>344</v>
      </c>
      <c r="G187" s="209" t="s">
        <v>160</v>
      </c>
      <c r="H187" s="210">
        <v>5</v>
      </c>
      <c r="I187" s="211"/>
      <c r="J187" s="212">
        <f>ROUND(I187*H187,2)</f>
        <v>0</v>
      </c>
      <c r="K187" s="208" t="s">
        <v>151</v>
      </c>
      <c r="L187" s="46"/>
      <c r="M187" s="213" t="s">
        <v>32</v>
      </c>
      <c r="N187" s="214" t="s">
        <v>52</v>
      </c>
      <c r="O187" s="86"/>
      <c r="P187" s="215">
        <f>O187*H187</f>
        <v>0</v>
      </c>
      <c r="Q187" s="215">
        <v>0.00050000000000000001</v>
      </c>
      <c r="R187" s="215">
        <f>Q187*H187</f>
        <v>0.0025000000000000001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257</v>
      </c>
      <c r="AT187" s="217" t="s">
        <v>147</v>
      </c>
      <c r="AU187" s="217" t="s">
        <v>91</v>
      </c>
      <c r="AY187" s="18" t="s">
        <v>144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8" t="s">
        <v>89</v>
      </c>
      <c r="BK187" s="218">
        <f>ROUND(I187*H187,2)</f>
        <v>0</v>
      </c>
      <c r="BL187" s="18" t="s">
        <v>257</v>
      </c>
      <c r="BM187" s="217" t="s">
        <v>833</v>
      </c>
    </row>
    <row r="188" s="2" customFormat="1">
      <c r="A188" s="40"/>
      <c r="B188" s="41"/>
      <c r="C188" s="42"/>
      <c r="D188" s="219" t="s">
        <v>154</v>
      </c>
      <c r="E188" s="42"/>
      <c r="F188" s="220" t="s">
        <v>346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8" t="s">
        <v>154</v>
      </c>
      <c r="AU188" s="18" t="s">
        <v>91</v>
      </c>
    </row>
    <row r="189" s="2" customFormat="1" ht="16.5" customHeight="1">
      <c r="A189" s="40"/>
      <c r="B189" s="41"/>
      <c r="C189" s="206" t="s">
        <v>347</v>
      </c>
      <c r="D189" s="206" t="s">
        <v>147</v>
      </c>
      <c r="E189" s="207" t="s">
        <v>348</v>
      </c>
      <c r="F189" s="208" t="s">
        <v>349</v>
      </c>
      <c r="G189" s="209" t="s">
        <v>160</v>
      </c>
      <c r="H189" s="210">
        <v>1.2</v>
      </c>
      <c r="I189" s="211"/>
      <c r="J189" s="212">
        <f>ROUND(I189*H189,2)</f>
        <v>0</v>
      </c>
      <c r="K189" s="208" t="s">
        <v>151</v>
      </c>
      <c r="L189" s="46"/>
      <c r="M189" s="213" t="s">
        <v>32</v>
      </c>
      <c r="N189" s="214" t="s">
        <v>52</v>
      </c>
      <c r="O189" s="86"/>
      <c r="P189" s="215">
        <f>O189*H189</f>
        <v>0</v>
      </c>
      <c r="Q189" s="215">
        <v>0.00076000000000000004</v>
      </c>
      <c r="R189" s="215">
        <f>Q189*H189</f>
        <v>0.00091200000000000005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257</v>
      </c>
      <c r="AT189" s="217" t="s">
        <v>147</v>
      </c>
      <c r="AU189" s="217" t="s">
        <v>91</v>
      </c>
      <c r="AY189" s="18" t="s">
        <v>144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8" t="s">
        <v>89</v>
      </c>
      <c r="BK189" s="218">
        <f>ROUND(I189*H189,2)</f>
        <v>0</v>
      </c>
      <c r="BL189" s="18" t="s">
        <v>257</v>
      </c>
      <c r="BM189" s="217" t="s">
        <v>834</v>
      </c>
    </row>
    <row r="190" s="2" customFormat="1">
      <c r="A190" s="40"/>
      <c r="B190" s="41"/>
      <c r="C190" s="42"/>
      <c r="D190" s="219" t="s">
        <v>154</v>
      </c>
      <c r="E190" s="42"/>
      <c r="F190" s="220" t="s">
        <v>351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8" t="s">
        <v>154</v>
      </c>
      <c r="AU190" s="18" t="s">
        <v>91</v>
      </c>
    </row>
    <row r="191" s="2" customFormat="1" ht="16.5" customHeight="1">
      <c r="A191" s="40"/>
      <c r="B191" s="41"/>
      <c r="C191" s="206" t="s">
        <v>304</v>
      </c>
      <c r="D191" s="206" t="s">
        <v>147</v>
      </c>
      <c r="E191" s="207" t="s">
        <v>352</v>
      </c>
      <c r="F191" s="208" t="s">
        <v>353</v>
      </c>
      <c r="G191" s="209" t="s">
        <v>160</v>
      </c>
      <c r="H191" s="210">
        <v>5</v>
      </c>
      <c r="I191" s="211"/>
      <c r="J191" s="212">
        <f>ROUND(I191*H191,2)</f>
        <v>0</v>
      </c>
      <c r="K191" s="208" t="s">
        <v>151</v>
      </c>
      <c r="L191" s="46"/>
      <c r="M191" s="213" t="s">
        <v>32</v>
      </c>
      <c r="N191" s="214" t="s">
        <v>52</v>
      </c>
      <c r="O191" s="86"/>
      <c r="P191" s="215">
        <f>O191*H191</f>
        <v>0</v>
      </c>
      <c r="Q191" s="215">
        <v>0.0015299999999999999</v>
      </c>
      <c r="R191" s="215">
        <f>Q191*H191</f>
        <v>0.0076499999999999997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257</v>
      </c>
      <c r="AT191" s="217" t="s">
        <v>147</v>
      </c>
      <c r="AU191" s="217" t="s">
        <v>91</v>
      </c>
      <c r="AY191" s="18" t="s">
        <v>144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8" t="s">
        <v>89</v>
      </c>
      <c r="BK191" s="218">
        <f>ROUND(I191*H191,2)</f>
        <v>0</v>
      </c>
      <c r="BL191" s="18" t="s">
        <v>257</v>
      </c>
      <c r="BM191" s="217" t="s">
        <v>835</v>
      </c>
    </row>
    <row r="192" s="2" customFormat="1">
      <c r="A192" s="40"/>
      <c r="B192" s="41"/>
      <c r="C192" s="42"/>
      <c r="D192" s="219" t="s">
        <v>154</v>
      </c>
      <c r="E192" s="42"/>
      <c r="F192" s="220" t="s">
        <v>355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8" t="s">
        <v>154</v>
      </c>
      <c r="AU192" s="18" t="s">
        <v>91</v>
      </c>
    </row>
    <row r="193" s="2" customFormat="1" ht="16.5" customHeight="1">
      <c r="A193" s="40"/>
      <c r="B193" s="41"/>
      <c r="C193" s="206" t="s">
        <v>356</v>
      </c>
      <c r="D193" s="206" t="s">
        <v>147</v>
      </c>
      <c r="E193" s="207" t="s">
        <v>357</v>
      </c>
      <c r="F193" s="208" t="s">
        <v>358</v>
      </c>
      <c r="G193" s="209" t="s">
        <v>160</v>
      </c>
      <c r="H193" s="210">
        <v>20.800000000000001</v>
      </c>
      <c r="I193" s="211"/>
      <c r="J193" s="212">
        <f>ROUND(I193*H193,2)</f>
        <v>0</v>
      </c>
      <c r="K193" s="208" t="s">
        <v>151</v>
      </c>
      <c r="L193" s="46"/>
      <c r="M193" s="213" t="s">
        <v>32</v>
      </c>
      <c r="N193" s="214" t="s">
        <v>52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257</v>
      </c>
      <c r="AT193" s="217" t="s">
        <v>147</v>
      </c>
      <c r="AU193" s="217" t="s">
        <v>91</v>
      </c>
      <c r="AY193" s="18" t="s">
        <v>144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8" t="s">
        <v>89</v>
      </c>
      <c r="BK193" s="218">
        <f>ROUND(I193*H193,2)</f>
        <v>0</v>
      </c>
      <c r="BL193" s="18" t="s">
        <v>257</v>
      </c>
      <c r="BM193" s="217" t="s">
        <v>836</v>
      </c>
    </row>
    <row r="194" s="2" customFormat="1">
      <c r="A194" s="40"/>
      <c r="B194" s="41"/>
      <c r="C194" s="42"/>
      <c r="D194" s="219" t="s">
        <v>154</v>
      </c>
      <c r="E194" s="42"/>
      <c r="F194" s="220" t="s">
        <v>360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8" t="s">
        <v>154</v>
      </c>
      <c r="AU194" s="18" t="s">
        <v>91</v>
      </c>
    </row>
    <row r="195" s="2" customFormat="1" ht="24.15" customHeight="1">
      <c r="A195" s="40"/>
      <c r="B195" s="41"/>
      <c r="C195" s="206" t="s">
        <v>361</v>
      </c>
      <c r="D195" s="206" t="s">
        <v>147</v>
      </c>
      <c r="E195" s="207" t="s">
        <v>362</v>
      </c>
      <c r="F195" s="208" t="s">
        <v>363</v>
      </c>
      <c r="G195" s="209" t="s">
        <v>260</v>
      </c>
      <c r="H195" s="210">
        <v>0.024</v>
      </c>
      <c r="I195" s="211"/>
      <c r="J195" s="212">
        <f>ROUND(I195*H195,2)</f>
        <v>0</v>
      </c>
      <c r="K195" s="208" t="s">
        <v>151</v>
      </c>
      <c r="L195" s="46"/>
      <c r="M195" s="213" t="s">
        <v>32</v>
      </c>
      <c r="N195" s="214" t="s">
        <v>52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257</v>
      </c>
      <c r="AT195" s="217" t="s">
        <v>147</v>
      </c>
      <c r="AU195" s="217" t="s">
        <v>91</v>
      </c>
      <c r="AY195" s="18" t="s">
        <v>144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8" t="s">
        <v>89</v>
      </c>
      <c r="BK195" s="218">
        <f>ROUND(I195*H195,2)</f>
        <v>0</v>
      </c>
      <c r="BL195" s="18" t="s">
        <v>257</v>
      </c>
      <c r="BM195" s="217" t="s">
        <v>837</v>
      </c>
    </row>
    <row r="196" s="2" customFormat="1">
      <c r="A196" s="40"/>
      <c r="B196" s="41"/>
      <c r="C196" s="42"/>
      <c r="D196" s="219" t="s">
        <v>154</v>
      </c>
      <c r="E196" s="42"/>
      <c r="F196" s="220" t="s">
        <v>365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8" t="s">
        <v>154</v>
      </c>
      <c r="AU196" s="18" t="s">
        <v>91</v>
      </c>
    </row>
    <row r="197" s="12" customFormat="1" ht="22.8" customHeight="1">
      <c r="A197" s="12"/>
      <c r="B197" s="190"/>
      <c r="C197" s="191"/>
      <c r="D197" s="192" t="s">
        <v>80</v>
      </c>
      <c r="E197" s="204" t="s">
        <v>366</v>
      </c>
      <c r="F197" s="204" t="s">
        <v>367</v>
      </c>
      <c r="G197" s="191"/>
      <c r="H197" s="191"/>
      <c r="I197" s="194"/>
      <c r="J197" s="205">
        <f>BK197</f>
        <v>0</v>
      </c>
      <c r="K197" s="191"/>
      <c r="L197" s="196"/>
      <c r="M197" s="197"/>
      <c r="N197" s="198"/>
      <c r="O197" s="198"/>
      <c r="P197" s="199">
        <f>SUM(P198:P219)</f>
        <v>0</v>
      </c>
      <c r="Q197" s="198"/>
      <c r="R197" s="199">
        <f>SUM(R198:R219)</f>
        <v>0.03635</v>
      </c>
      <c r="S197" s="198"/>
      <c r="T197" s="200">
        <f>SUM(T198:T219)</f>
        <v>0.082410000000000011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1" t="s">
        <v>91</v>
      </c>
      <c r="AT197" s="202" t="s">
        <v>80</v>
      </c>
      <c r="AU197" s="202" t="s">
        <v>89</v>
      </c>
      <c r="AY197" s="201" t="s">
        <v>144</v>
      </c>
      <c r="BK197" s="203">
        <f>SUM(BK198:BK219)</f>
        <v>0</v>
      </c>
    </row>
    <row r="198" s="2" customFormat="1" ht="16.5" customHeight="1">
      <c r="A198" s="40"/>
      <c r="B198" s="41"/>
      <c r="C198" s="206" t="s">
        <v>368</v>
      </c>
      <c r="D198" s="206" t="s">
        <v>147</v>
      </c>
      <c r="E198" s="207" t="s">
        <v>369</v>
      </c>
      <c r="F198" s="208" t="s">
        <v>370</v>
      </c>
      <c r="G198" s="209" t="s">
        <v>160</v>
      </c>
      <c r="H198" s="210">
        <v>12.300000000000001</v>
      </c>
      <c r="I198" s="211"/>
      <c r="J198" s="212">
        <f>ROUND(I198*H198,2)</f>
        <v>0</v>
      </c>
      <c r="K198" s="208" t="s">
        <v>151</v>
      </c>
      <c r="L198" s="46"/>
      <c r="M198" s="213" t="s">
        <v>32</v>
      </c>
      <c r="N198" s="214" t="s">
        <v>52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0.0067000000000000002</v>
      </c>
      <c r="T198" s="216">
        <f>S198*H198</f>
        <v>0.082410000000000011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257</v>
      </c>
      <c r="AT198" s="217" t="s">
        <v>147</v>
      </c>
      <c r="AU198" s="217" t="s">
        <v>91</v>
      </c>
      <c r="AY198" s="18" t="s">
        <v>144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8" t="s">
        <v>89</v>
      </c>
      <c r="BK198" s="218">
        <f>ROUND(I198*H198,2)</f>
        <v>0</v>
      </c>
      <c r="BL198" s="18" t="s">
        <v>257</v>
      </c>
      <c r="BM198" s="217" t="s">
        <v>838</v>
      </c>
    </row>
    <row r="199" s="2" customFormat="1">
      <c r="A199" s="40"/>
      <c r="B199" s="41"/>
      <c r="C199" s="42"/>
      <c r="D199" s="219" t="s">
        <v>154</v>
      </c>
      <c r="E199" s="42"/>
      <c r="F199" s="220" t="s">
        <v>372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8" t="s">
        <v>154</v>
      </c>
      <c r="AU199" s="18" t="s">
        <v>91</v>
      </c>
    </row>
    <row r="200" s="2" customFormat="1" ht="16.5" customHeight="1">
      <c r="A200" s="40"/>
      <c r="B200" s="41"/>
      <c r="C200" s="206" t="s">
        <v>373</v>
      </c>
      <c r="D200" s="206" t="s">
        <v>147</v>
      </c>
      <c r="E200" s="207" t="s">
        <v>374</v>
      </c>
      <c r="F200" s="208" t="s">
        <v>375</v>
      </c>
      <c r="G200" s="209" t="s">
        <v>376</v>
      </c>
      <c r="H200" s="210">
        <v>1</v>
      </c>
      <c r="I200" s="211"/>
      <c r="J200" s="212">
        <f>ROUND(I200*H200,2)</f>
        <v>0</v>
      </c>
      <c r="K200" s="208" t="s">
        <v>151</v>
      </c>
      <c r="L200" s="46"/>
      <c r="M200" s="213" t="s">
        <v>32</v>
      </c>
      <c r="N200" s="214" t="s">
        <v>52</v>
      </c>
      <c r="O200" s="86"/>
      <c r="P200" s="215">
        <f>O200*H200</f>
        <v>0</v>
      </c>
      <c r="Q200" s="215">
        <v>0.00010000000000000001</v>
      </c>
      <c r="R200" s="215">
        <f>Q200*H200</f>
        <v>0.00010000000000000001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257</v>
      </c>
      <c r="AT200" s="217" t="s">
        <v>147</v>
      </c>
      <c r="AU200" s="217" t="s">
        <v>91</v>
      </c>
      <c r="AY200" s="18" t="s">
        <v>144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8" t="s">
        <v>89</v>
      </c>
      <c r="BK200" s="218">
        <f>ROUND(I200*H200,2)</f>
        <v>0</v>
      </c>
      <c r="BL200" s="18" t="s">
        <v>257</v>
      </c>
      <c r="BM200" s="217" t="s">
        <v>839</v>
      </c>
    </row>
    <row r="201" s="2" customFormat="1">
      <c r="A201" s="40"/>
      <c r="B201" s="41"/>
      <c r="C201" s="42"/>
      <c r="D201" s="219" t="s">
        <v>154</v>
      </c>
      <c r="E201" s="42"/>
      <c r="F201" s="220" t="s">
        <v>378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8" t="s">
        <v>154</v>
      </c>
      <c r="AU201" s="18" t="s">
        <v>91</v>
      </c>
    </row>
    <row r="202" s="2" customFormat="1" ht="21.75" customHeight="1">
      <c r="A202" s="40"/>
      <c r="B202" s="41"/>
      <c r="C202" s="206" t="s">
        <v>379</v>
      </c>
      <c r="D202" s="206" t="s">
        <v>147</v>
      </c>
      <c r="E202" s="207" t="s">
        <v>380</v>
      </c>
      <c r="F202" s="208" t="s">
        <v>381</v>
      </c>
      <c r="G202" s="209" t="s">
        <v>160</v>
      </c>
      <c r="H202" s="210">
        <v>5</v>
      </c>
      <c r="I202" s="211"/>
      <c r="J202" s="212">
        <f>ROUND(I202*H202,2)</f>
        <v>0</v>
      </c>
      <c r="K202" s="208" t="s">
        <v>151</v>
      </c>
      <c r="L202" s="46"/>
      <c r="M202" s="213" t="s">
        <v>32</v>
      </c>
      <c r="N202" s="214" t="s">
        <v>52</v>
      </c>
      <c r="O202" s="86"/>
      <c r="P202" s="215">
        <f>O202*H202</f>
        <v>0</v>
      </c>
      <c r="Q202" s="215">
        <v>0.00115</v>
      </c>
      <c r="R202" s="215">
        <f>Q202*H202</f>
        <v>0.0057499999999999999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257</v>
      </c>
      <c r="AT202" s="217" t="s">
        <v>147</v>
      </c>
      <c r="AU202" s="217" t="s">
        <v>91</v>
      </c>
      <c r="AY202" s="18" t="s">
        <v>144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8" t="s">
        <v>89</v>
      </c>
      <c r="BK202" s="218">
        <f>ROUND(I202*H202,2)</f>
        <v>0</v>
      </c>
      <c r="BL202" s="18" t="s">
        <v>257</v>
      </c>
      <c r="BM202" s="217" t="s">
        <v>840</v>
      </c>
    </row>
    <row r="203" s="2" customFormat="1">
      <c r="A203" s="40"/>
      <c r="B203" s="41"/>
      <c r="C203" s="42"/>
      <c r="D203" s="219" t="s">
        <v>154</v>
      </c>
      <c r="E203" s="42"/>
      <c r="F203" s="220" t="s">
        <v>383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8" t="s">
        <v>154</v>
      </c>
      <c r="AU203" s="18" t="s">
        <v>91</v>
      </c>
    </row>
    <row r="204" s="2" customFormat="1" ht="21.75" customHeight="1">
      <c r="A204" s="40"/>
      <c r="B204" s="41"/>
      <c r="C204" s="206" t="s">
        <v>384</v>
      </c>
      <c r="D204" s="206" t="s">
        <v>147</v>
      </c>
      <c r="E204" s="207" t="s">
        <v>385</v>
      </c>
      <c r="F204" s="208" t="s">
        <v>386</v>
      </c>
      <c r="G204" s="209" t="s">
        <v>160</v>
      </c>
      <c r="H204" s="210">
        <v>14</v>
      </c>
      <c r="I204" s="211"/>
      <c r="J204" s="212">
        <f>ROUND(I204*H204,2)</f>
        <v>0</v>
      </c>
      <c r="K204" s="208" t="s">
        <v>151</v>
      </c>
      <c r="L204" s="46"/>
      <c r="M204" s="213" t="s">
        <v>32</v>
      </c>
      <c r="N204" s="214" t="s">
        <v>52</v>
      </c>
      <c r="O204" s="86"/>
      <c r="P204" s="215">
        <f>O204*H204</f>
        <v>0</v>
      </c>
      <c r="Q204" s="215">
        <v>0.0012999999999999999</v>
      </c>
      <c r="R204" s="215">
        <f>Q204*H204</f>
        <v>0.018200000000000001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257</v>
      </c>
      <c r="AT204" s="217" t="s">
        <v>147</v>
      </c>
      <c r="AU204" s="217" t="s">
        <v>91</v>
      </c>
      <c r="AY204" s="18" t="s">
        <v>144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8" t="s">
        <v>89</v>
      </c>
      <c r="BK204" s="218">
        <f>ROUND(I204*H204,2)</f>
        <v>0</v>
      </c>
      <c r="BL204" s="18" t="s">
        <v>257</v>
      </c>
      <c r="BM204" s="217" t="s">
        <v>841</v>
      </c>
    </row>
    <row r="205" s="2" customFormat="1">
      <c r="A205" s="40"/>
      <c r="B205" s="41"/>
      <c r="C205" s="42"/>
      <c r="D205" s="219" t="s">
        <v>154</v>
      </c>
      <c r="E205" s="42"/>
      <c r="F205" s="220" t="s">
        <v>388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8" t="s">
        <v>154</v>
      </c>
      <c r="AU205" s="18" t="s">
        <v>91</v>
      </c>
    </row>
    <row r="206" s="2" customFormat="1" ht="21.75" customHeight="1">
      <c r="A206" s="40"/>
      <c r="B206" s="41"/>
      <c r="C206" s="206" t="s">
        <v>389</v>
      </c>
      <c r="D206" s="206" t="s">
        <v>147</v>
      </c>
      <c r="E206" s="207" t="s">
        <v>390</v>
      </c>
      <c r="F206" s="208" t="s">
        <v>391</v>
      </c>
      <c r="G206" s="209" t="s">
        <v>160</v>
      </c>
      <c r="H206" s="210">
        <v>5</v>
      </c>
      <c r="I206" s="211"/>
      <c r="J206" s="212">
        <f>ROUND(I206*H206,2)</f>
        <v>0</v>
      </c>
      <c r="K206" s="208" t="s">
        <v>151</v>
      </c>
      <c r="L206" s="46"/>
      <c r="M206" s="213" t="s">
        <v>32</v>
      </c>
      <c r="N206" s="214" t="s">
        <v>52</v>
      </c>
      <c r="O206" s="86"/>
      <c r="P206" s="215">
        <f>O206*H206</f>
        <v>0</v>
      </c>
      <c r="Q206" s="215">
        <v>0.0012600000000000001</v>
      </c>
      <c r="R206" s="215">
        <f>Q206*H206</f>
        <v>0.0063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257</v>
      </c>
      <c r="AT206" s="217" t="s">
        <v>147</v>
      </c>
      <c r="AU206" s="217" t="s">
        <v>91</v>
      </c>
      <c r="AY206" s="18" t="s">
        <v>144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8" t="s">
        <v>89</v>
      </c>
      <c r="BK206" s="218">
        <f>ROUND(I206*H206,2)</f>
        <v>0</v>
      </c>
      <c r="BL206" s="18" t="s">
        <v>257</v>
      </c>
      <c r="BM206" s="217" t="s">
        <v>842</v>
      </c>
    </row>
    <row r="207" s="2" customFormat="1">
      <c r="A207" s="40"/>
      <c r="B207" s="41"/>
      <c r="C207" s="42"/>
      <c r="D207" s="219" t="s">
        <v>154</v>
      </c>
      <c r="E207" s="42"/>
      <c r="F207" s="220" t="s">
        <v>393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8" t="s">
        <v>154</v>
      </c>
      <c r="AU207" s="18" t="s">
        <v>91</v>
      </c>
    </row>
    <row r="208" s="2" customFormat="1" ht="21.75" customHeight="1">
      <c r="A208" s="40"/>
      <c r="B208" s="41"/>
      <c r="C208" s="206" t="s">
        <v>394</v>
      </c>
      <c r="D208" s="206" t="s">
        <v>147</v>
      </c>
      <c r="E208" s="207" t="s">
        <v>395</v>
      </c>
      <c r="F208" s="208" t="s">
        <v>396</v>
      </c>
      <c r="G208" s="209" t="s">
        <v>160</v>
      </c>
      <c r="H208" s="210">
        <v>2</v>
      </c>
      <c r="I208" s="211"/>
      <c r="J208" s="212">
        <f>ROUND(I208*H208,2)</f>
        <v>0</v>
      </c>
      <c r="K208" s="208" t="s">
        <v>151</v>
      </c>
      <c r="L208" s="46"/>
      <c r="M208" s="213" t="s">
        <v>32</v>
      </c>
      <c r="N208" s="214" t="s">
        <v>52</v>
      </c>
      <c r="O208" s="86"/>
      <c r="P208" s="215">
        <f>O208*H208</f>
        <v>0</v>
      </c>
      <c r="Q208" s="215">
        <v>0.0013799999999999999</v>
      </c>
      <c r="R208" s="215">
        <f>Q208*H208</f>
        <v>0.0027599999999999999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257</v>
      </c>
      <c r="AT208" s="217" t="s">
        <v>147</v>
      </c>
      <c r="AU208" s="217" t="s">
        <v>91</v>
      </c>
      <c r="AY208" s="18" t="s">
        <v>144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8" t="s">
        <v>89</v>
      </c>
      <c r="BK208" s="218">
        <f>ROUND(I208*H208,2)</f>
        <v>0</v>
      </c>
      <c r="BL208" s="18" t="s">
        <v>257</v>
      </c>
      <c r="BM208" s="217" t="s">
        <v>843</v>
      </c>
    </row>
    <row r="209" s="2" customFormat="1">
      <c r="A209" s="40"/>
      <c r="B209" s="41"/>
      <c r="C209" s="42"/>
      <c r="D209" s="219" t="s">
        <v>154</v>
      </c>
      <c r="E209" s="42"/>
      <c r="F209" s="220" t="s">
        <v>398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8" t="s">
        <v>154</v>
      </c>
      <c r="AU209" s="18" t="s">
        <v>91</v>
      </c>
    </row>
    <row r="210" s="2" customFormat="1" ht="24.15" customHeight="1">
      <c r="A210" s="40"/>
      <c r="B210" s="41"/>
      <c r="C210" s="206" t="s">
        <v>399</v>
      </c>
      <c r="D210" s="206" t="s">
        <v>147</v>
      </c>
      <c r="E210" s="207" t="s">
        <v>400</v>
      </c>
      <c r="F210" s="208" t="s">
        <v>401</v>
      </c>
      <c r="G210" s="209" t="s">
        <v>160</v>
      </c>
      <c r="H210" s="210">
        <v>26</v>
      </c>
      <c r="I210" s="211"/>
      <c r="J210" s="212">
        <f>ROUND(I210*H210,2)</f>
        <v>0</v>
      </c>
      <c r="K210" s="208" t="s">
        <v>151</v>
      </c>
      <c r="L210" s="46"/>
      <c r="M210" s="213" t="s">
        <v>32</v>
      </c>
      <c r="N210" s="214" t="s">
        <v>52</v>
      </c>
      <c r="O210" s="86"/>
      <c r="P210" s="215">
        <f>O210*H210</f>
        <v>0</v>
      </c>
      <c r="Q210" s="215">
        <v>4.0000000000000003E-05</v>
      </c>
      <c r="R210" s="215">
        <f>Q210*H210</f>
        <v>0.0010400000000000001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257</v>
      </c>
      <c r="AT210" s="217" t="s">
        <v>147</v>
      </c>
      <c r="AU210" s="217" t="s">
        <v>91</v>
      </c>
      <c r="AY210" s="18" t="s">
        <v>144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8" t="s">
        <v>89</v>
      </c>
      <c r="BK210" s="218">
        <f>ROUND(I210*H210,2)</f>
        <v>0</v>
      </c>
      <c r="BL210" s="18" t="s">
        <v>257</v>
      </c>
      <c r="BM210" s="217" t="s">
        <v>844</v>
      </c>
    </row>
    <row r="211" s="2" customFormat="1">
      <c r="A211" s="40"/>
      <c r="B211" s="41"/>
      <c r="C211" s="42"/>
      <c r="D211" s="219" t="s">
        <v>154</v>
      </c>
      <c r="E211" s="42"/>
      <c r="F211" s="220" t="s">
        <v>403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8" t="s">
        <v>154</v>
      </c>
      <c r="AU211" s="18" t="s">
        <v>91</v>
      </c>
    </row>
    <row r="212" s="2" customFormat="1" ht="16.5" customHeight="1">
      <c r="A212" s="40"/>
      <c r="B212" s="41"/>
      <c r="C212" s="206" t="s">
        <v>404</v>
      </c>
      <c r="D212" s="206" t="s">
        <v>147</v>
      </c>
      <c r="E212" s="207" t="s">
        <v>405</v>
      </c>
      <c r="F212" s="208" t="s">
        <v>406</v>
      </c>
      <c r="G212" s="209" t="s">
        <v>193</v>
      </c>
      <c r="H212" s="210">
        <v>11</v>
      </c>
      <c r="I212" s="211"/>
      <c r="J212" s="212">
        <f>ROUND(I212*H212,2)</f>
        <v>0</v>
      </c>
      <c r="K212" s="208" t="s">
        <v>151</v>
      </c>
      <c r="L212" s="46"/>
      <c r="M212" s="213" t="s">
        <v>32</v>
      </c>
      <c r="N212" s="214" t="s">
        <v>52</v>
      </c>
      <c r="O212" s="86"/>
      <c r="P212" s="215">
        <f>O212*H212</f>
        <v>0</v>
      </c>
      <c r="Q212" s="215">
        <v>0.00012999999999999999</v>
      </c>
      <c r="R212" s="215">
        <f>Q212*H212</f>
        <v>0.0014299999999999999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257</v>
      </c>
      <c r="AT212" s="217" t="s">
        <v>147</v>
      </c>
      <c r="AU212" s="217" t="s">
        <v>91</v>
      </c>
      <c r="AY212" s="18" t="s">
        <v>144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8" t="s">
        <v>89</v>
      </c>
      <c r="BK212" s="218">
        <f>ROUND(I212*H212,2)</f>
        <v>0</v>
      </c>
      <c r="BL212" s="18" t="s">
        <v>257</v>
      </c>
      <c r="BM212" s="217" t="s">
        <v>845</v>
      </c>
    </row>
    <row r="213" s="2" customFormat="1">
      <c r="A213" s="40"/>
      <c r="B213" s="41"/>
      <c r="C213" s="42"/>
      <c r="D213" s="219" t="s">
        <v>154</v>
      </c>
      <c r="E213" s="42"/>
      <c r="F213" s="220" t="s">
        <v>408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8" t="s">
        <v>154</v>
      </c>
      <c r="AU213" s="18" t="s">
        <v>91</v>
      </c>
    </row>
    <row r="214" s="2" customFormat="1" ht="16.5" customHeight="1">
      <c r="A214" s="40"/>
      <c r="B214" s="41"/>
      <c r="C214" s="206" t="s">
        <v>409</v>
      </c>
      <c r="D214" s="206" t="s">
        <v>147</v>
      </c>
      <c r="E214" s="207" t="s">
        <v>410</v>
      </c>
      <c r="F214" s="208" t="s">
        <v>411</v>
      </c>
      <c r="G214" s="209" t="s">
        <v>412</v>
      </c>
      <c r="H214" s="210">
        <v>1</v>
      </c>
      <c r="I214" s="211"/>
      <c r="J214" s="212">
        <f>ROUND(I214*H214,2)</f>
        <v>0</v>
      </c>
      <c r="K214" s="208" t="s">
        <v>151</v>
      </c>
      <c r="L214" s="46"/>
      <c r="M214" s="213" t="s">
        <v>32</v>
      </c>
      <c r="N214" s="214" t="s">
        <v>52</v>
      </c>
      <c r="O214" s="86"/>
      <c r="P214" s="215">
        <f>O214*H214</f>
        <v>0</v>
      </c>
      <c r="Q214" s="215">
        <v>0.00025000000000000001</v>
      </c>
      <c r="R214" s="215">
        <f>Q214*H214</f>
        <v>0.00025000000000000001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257</v>
      </c>
      <c r="AT214" s="217" t="s">
        <v>147</v>
      </c>
      <c r="AU214" s="217" t="s">
        <v>91</v>
      </c>
      <c r="AY214" s="18" t="s">
        <v>144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8" t="s">
        <v>89</v>
      </c>
      <c r="BK214" s="218">
        <f>ROUND(I214*H214,2)</f>
        <v>0</v>
      </c>
      <c r="BL214" s="18" t="s">
        <v>257</v>
      </c>
      <c r="BM214" s="217" t="s">
        <v>846</v>
      </c>
    </row>
    <row r="215" s="2" customFormat="1">
      <c r="A215" s="40"/>
      <c r="B215" s="41"/>
      <c r="C215" s="42"/>
      <c r="D215" s="219" t="s">
        <v>154</v>
      </c>
      <c r="E215" s="42"/>
      <c r="F215" s="220" t="s">
        <v>414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8" t="s">
        <v>154</v>
      </c>
      <c r="AU215" s="18" t="s">
        <v>91</v>
      </c>
    </row>
    <row r="216" s="2" customFormat="1" ht="24.15" customHeight="1">
      <c r="A216" s="40"/>
      <c r="B216" s="41"/>
      <c r="C216" s="206" t="s">
        <v>415</v>
      </c>
      <c r="D216" s="206" t="s">
        <v>147</v>
      </c>
      <c r="E216" s="207" t="s">
        <v>416</v>
      </c>
      <c r="F216" s="208" t="s">
        <v>417</v>
      </c>
      <c r="G216" s="209" t="s">
        <v>160</v>
      </c>
      <c r="H216" s="210">
        <v>26</v>
      </c>
      <c r="I216" s="211"/>
      <c r="J216" s="212">
        <f>ROUND(I216*H216,2)</f>
        <v>0</v>
      </c>
      <c r="K216" s="208" t="s">
        <v>151</v>
      </c>
      <c r="L216" s="46"/>
      <c r="M216" s="213" t="s">
        <v>32</v>
      </c>
      <c r="N216" s="214" t="s">
        <v>52</v>
      </c>
      <c r="O216" s="86"/>
      <c r="P216" s="215">
        <f>O216*H216</f>
        <v>0</v>
      </c>
      <c r="Q216" s="215">
        <v>2.0000000000000002E-05</v>
      </c>
      <c r="R216" s="215">
        <f>Q216*H216</f>
        <v>0.00052000000000000006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257</v>
      </c>
      <c r="AT216" s="217" t="s">
        <v>147</v>
      </c>
      <c r="AU216" s="217" t="s">
        <v>91</v>
      </c>
      <c r="AY216" s="18" t="s">
        <v>144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8" t="s">
        <v>89</v>
      </c>
      <c r="BK216" s="218">
        <f>ROUND(I216*H216,2)</f>
        <v>0</v>
      </c>
      <c r="BL216" s="18" t="s">
        <v>257</v>
      </c>
      <c r="BM216" s="217" t="s">
        <v>847</v>
      </c>
    </row>
    <row r="217" s="2" customFormat="1">
      <c r="A217" s="40"/>
      <c r="B217" s="41"/>
      <c r="C217" s="42"/>
      <c r="D217" s="219" t="s">
        <v>154</v>
      </c>
      <c r="E217" s="42"/>
      <c r="F217" s="220" t="s">
        <v>419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8" t="s">
        <v>154</v>
      </c>
      <c r="AU217" s="18" t="s">
        <v>91</v>
      </c>
    </row>
    <row r="218" s="2" customFormat="1" ht="24.15" customHeight="1">
      <c r="A218" s="40"/>
      <c r="B218" s="41"/>
      <c r="C218" s="206" t="s">
        <v>420</v>
      </c>
      <c r="D218" s="206" t="s">
        <v>147</v>
      </c>
      <c r="E218" s="207" t="s">
        <v>421</v>
      </c>
      <c r="F218" s="208" t="s">
        <v>422</v>
      </c>
      <c r="G218" s="209" t="s">
        <v>260</v>
      </c>
      <c r="H218" s="210">
        <v>0.035999999999999997</v>
      </c>
      <c r="I218" s="211"/>
      <c r="J218" s="212">
        <f>ROUND(I218*H218,2)</f>
        <v>0</v>
      </c>
      <c r="K218" s="208" t="s">
        <v>151</v>
      </c>
      <c r="L218" s="46"/>
      <c r="M218" s="213" t="s">
        <v>32</v>
      </c>
      <c r="N218" s="214" t="s">
        <v>52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257</v>
      </c>
      <c r="AT218" s="217" t="s">
        <v>147</v>
      </c>
      <c r="AU218" s="217" t="s">
        <v>91</v>
      </c>
      <c r="AY218" s="18" t="s">
        <v>144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8" t="s">
        <v>89</v>
      </c>
      <c r="BK218" s="218">
        <f>ROUND(I218*H218,2)</f>
        <v>0</v>
      </c>
      <c r="BL218" s="18" t="s">
        <v>257</v>
      </c>
      <c r="BM218" s="217" t="s">
        <v>848</v>
      </c>
    </row>
    <row r="219" s="2" customFormat="1">
      <c r="A219" s="40"/>
      <c r="B219" s="41"/>
      <c r="C219" s="42"/>
      <c r="D219" s="219" t="s">
        <v>154</v>
      </c>
      <c r="E219" s="42"/>
      <c r="F219" s="220" t="s">
        <v>424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8" t="s">
        <v>154</v>
      </c>
      <c r="AU219" s="18" t="s">
        <v>91</v>
      </c>
    </row>
    <row r="220" s="12" customFormat="1" ht="22.8" customHeight="1">
      <c r="A220" s="12"/>
      <c r="B220" s="190"/>
      <c r="C220" s="191"/>
      <c r="D220" s="192" t="s">
        <v>80</v>
      </c>
      <c r="E220" s="204" t="s">
        <v>425</v>
      </c>
      <c r="F220" s="204" t="s">
        <v>426</v>
      </c>
      <c r="G220" s="191"/>
      <c r="H220" s="191"/>
      <c r="I220" s="194"/>
      <c r="J220" s="205">
        <f>BK220</f>
        <v>0</v>
      </c>
      <c r="K220" s="191"/>
      <c r="L220" s="196"/>
      <c r="M220" s="197"/>
      <c r="N220" s="198"/>
      <c r="O220" s="198"/>
      <c r="P220" s="199">
        <f>SUM(P221:P256)</f>
        <v>0</v>
      </c>
      <c r="Q220" s="198"/>
      <c r="R220" s="199">
        <f>SUM(R221:R256)</f>
        <v>0.18679000000000001</v>
      </c>
      <c r="S220" s="198"/>
      <c r="T220" s="200">
        <f>SUM(T221:T256)</f>
        <v>0.020570000000000001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1" t="s">
        <v>91</v>
      </c>
      <c r="AT220" s="202" t="s">
        <v>80</v>
      </c>
      <c r="AU220" s="202" t="s">
        <v>89</v>
      </c>
      <c r="AY220" s="201" t="s">
        <v>144</v>
      </c>
      <c r="BK220" s="203">
        <f>SUM(BK221:BK256)</f>
        <v>0</v>
      </c>
    </row>
    <row r="221" s="2" customFormat="1" ht="16.5" customHeight="1">
      <c r="A221" s="40"/>
      <c r="B221" s="41"/>
      <c r="C221" s="206" t="s">
        <v>427</v>
      </c>
      <c r="D221" s="206" t="s">
        <v>147</v>
      </c>
      <c r="E221" s="207" t="s">
        <v>428</v>
      </c>
      <c r="F221" s="208" t="s">
        <v>429</v>
      </c>
      <c r="G221" s="209" t="s">
        <v>376</v>
      </c>
      <c r="H221" s="210">
        <v>1</v>
      </c>
      <c r="I221" s="211"/>
      <c r="J221" s="212">
        <f>ROUND(I221*H221,2)</f>
        <v>0</v>
      </c>
      <c r="K221" s="208" t="s">
        <v>32</v>
      </c>
      <c r="L221" s="46"/>
      <c r="M221" s="213" t="s">
        <v>32</v>
      </c>
      <c r="N221" s="214" t="s">
        <v>52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0.01933</v>
      </c>
      <c r="T221" s="216">
        <f>S221*H221</f>
        <v>0.01933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257</v>
      </c>
      <c r="AT221" s="217" t="s">
        <v>147</v>
      </c>
      <c r="AU221" s="217" t="s">
        <v>91</v>
      </c>
      <c r="AY221" s="18" t="s">
        <v>144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8" t="s">
        <v>89</v>
      </c>
      <c r="BK221" s="218">
        <f>ROUND(I221*H221,2)</f>
        <v>0</v>
      </c>
      <c r="BL221" s="18" t="s">
        <v>257</v>
      </c>
      <c r="BM221" s="217" t="s">
        <v>849</v>
      </c>
    </row>
    <row r="222" s="2" customFormat="1" ht="21.75" customHeight="1">
      <c r="A222" s="40"/>
      <c r="B222" s="41"/>
      <c r="C222" s="206" t="s">
        <v>431</v>
      </c>
      <c r="D222" s="206" t="s">
        <v>147</v>
      </c>
      <c r="E222" s="207" t="s">
        <v>432</v>
      </c>
      <c r="F222" s="208" t="s">
        <v>433</v>
      </c>
      <c r="G222" s="209" t="s">
        <v>376</v>
      </c>
      <c r="H222" s="210">
        <v>4</v>
      </c>
      <c r="I222" s="211"/>
      <c r="J222" s="212">
        <f>ROUND(I222*H222,2)</f>
        <v>0</v>
      </c>
      <c r="K222" s="208" t="s">
        <v>151</v>
      </c>
      <c r="L222" s="46"/>
      <c r="M222" s="213" t="s">
        <v>32</v>
      </c>
      <c r="N222" s="214" t="s">
        <v>52</v>
      </c>
      <c r="O222" s="86"/>
      <c r="P222" s="215">
        <f>O222*H222</f>
        <v>0</v>
      </c>
      <c r="Q222" s="215">
        <v>0.017469999999999999</v>
      </c>
      <c r="R222" s="215">
        <f>Q222*H222</f>
        <v>0.069879999999999998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257</v>
      </c>
      <c r="AT222" s="217" t="s">
        <v>147</v>
      </c>
      <c r="AU222" s="217" t="s">
        <v>91</v>
      </c>
      <c r="AY222" s="18" t="s">
        <v>144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8" t="s">
        <v>89</v>
      </c>
      <c r="BK222" s="218">
        <f>ROUND(I222*H222,2)</f>
        <v>0</v>
      </c>
      <c r="BL222" s="18" t="s">
        <v>257</v>
      </c>
      <c r="BM222" s="217" t="s">
        <v>850</v>
      </c>
    </row>
    <row r="223" s="2" customFormat="1">
      <c r="A223" s="40"/>
      <c r="B223" s="41"/>
      <c r="C223" s="42"/>
      <c r="D223" s="219" t="s">
        <v>154</v>
      </c>
      <c r="E223" s="42"/>
      <c r="F223" s="220" t="s">
        <v>435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8" t="s">
        <v>154</v>
      </c>
      <c r="AU223" s="18" t="s">
        <v>91</v>
      </c>
    </row>
    <row r="224" s="2" customFormat="1" ht="16.5" customHeight="1">
      <c r="A224" s="40"/>
      <c r="B224" s="41"/>
      <c r="C224" s="206" t="s">
        <v>436</v>
      </c>
      <c r="D224" s="206" t="s">
        <v>147</v>
      </c>
      <c r="E224" s="207" t="s">
        <v>437</v>
      </c>
      <c r="F224" s="208" t="s">
        <v>438</v>
      </c>
      <c r="G224" s="209" t="s">
        <v>193</v>
      </c>
      <c r="H224" s="210">
        <v>4</v>
      </c>
      <c r="I224" s="211"/>
      <c r="J224" s="212">
        <f>ROUND(I224*H224,2)</f>
        <v>0</v>
      </c>
      <c r="K224" s="208" t="s">
        <v>151</v>
      </c>
      <c r="L224" s="46"/>
      <c r="M224" s="213" t="s">
        <v>32</v>
      </c>
      <c r="N224" s="214" t="s">
        <v>52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257</v>
      </c>
      <c r="AT224" s="217" t="s">
        <v>147</v>
      </c>
      <c r="AU224" s="217" t="s">
        <v>91</v>
      </c>
      <c r="AY224" s="18" t="s">
        <v>144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8" t="s">
        <v>89</v>
      </c>
      <c r="BK224" s="218">
        <f>ROUND(I224*H224,2)</f>
        <v>0</v>
      </c>
      <c r="BL224" s="18" t="s">
        <v>257</v>
      </c>
      <c r="BM224" s="217" t="s">
        <v>851</v>
      </c>
    </row>
    <row r="225" s="2" customFormat="1">
      <c r="A225" s="40"/>
      <c r="B225" s="41"/>
      <c r="C225" s="42"/>
      <c r="D225" s="219" t="s">
        <v>154</v>
      </c>
      <c r="E225" s="42"/>
      <c r="F225" s="220" t="s">
        <v>440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8" t="s">
        <v>154</v>
      </c>
      <c r="AU225" s="18" t="s">
        <v>91</v>
      </c>
    </row>
    <row r="226" s="2" customFormat="1" ht="16.5" customHeight="1">
      <c r="A226" s="40"/>
      <c r="B226" s="41"/>
      <c r="C226" s="247" t="s">
        <v>441</v>
      </c>
      <c r="D226" s="247" t="s">
        <v>197</v>
      </c>
      <c r="E226" s="248" t="s">
        <v>442</v>
      </c>
      <c r="F226" s="249" t="s">
        <v>443</v>
      </c>
      <c r="G226" s="250" t="s">
        <v>193</v>
      </c>
      <c r="H226" s="251">
        <v>4</v>
      </c>
      <c r="I226" s="252"/>
      <c r="J226" s="253">
        <f>ROUND(I226*H226,2)</f>
        <v>0</v>
      </c>
      <c r="K226" s="249" t="s">
        <v>151</v>
      </c>
      <c r="L226" s="254"/>
      <c r="M226" s="255" t="s">
        <v>32</v>
      </c>
      <c r="N226" s="256" t="s">
        <v>52</v>
      </c>
      <c r="O226" s="86"/>
      <c r="P226" s="215">
        <f>O226*H226</f>
        <v>0</v>
      </c>
      <c r="Q226" s="215">
        <v>0.00085999999999999998</v>
      </c>
      <c r="R226" s="215">
        <f>Q226*H226</f>
        <v>0.0034399999999999999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304</v>
      </c>
      <c r="AT226" s="217" t="s">
        <v>197</v>
      </c>
      <c r="AU226" s="217" t="s">
        <v>91</v>
      </c>
      <c r="AY226" s="18" t="s">
        <v>144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8" t="s">
        <v>89</v>
      </c>
      <c r="BK226" s="218">
        <f>ROUND(I226*H226,2)</f>
        <v>0</v>
      </c>
      <c r="BL226" s="18" t="s">
        <v>257</v>
      </c>
      <c r="BM226" s="217" t="s">
        <v>852</v>
      </c>
    </row>
    <row r="227" s="2" customFormat="1" ht="21.75" customHeight="1">
      <c r="A227" s="40"/>
      <c r="B227" s="41"/>
      <c r="C227" s="206" t="s">
        <v>445</v>
      </c>
      <c r="D227" s="206" t="s">
        <v>147</v>
      </c>
      <c r="E227" s="207" t="s">
        <v>446</v>
      </c>
      <c r="F227" s="208" t="s">
        <v>447</v>
      </c>
      <c r="G227" s="209" t="s">
        <v>376</v>
      </c>
      <c r="H227" s="210">
        <v>1</v>
      </c>
      <c r="I227" s="211"/>
      <c r="J227" s="212">
        <f>ROUND(I227*H227,2)</f>
        <v>0</v>
      </c>
      <c r="K227" s="208" t="s">
        <v>151</v>
      </c>
      <c r="L227" s="46"/>
      <c r="M227" s="213" t="s">
        <v>32</v>
      </c>
      <c r="N227" s="214" t="s">
        <v>52</v>
      </c>
      <c r="O227" s="86"/>
      <c r="P227" s="215">
        <f>O227*H227</f>
        <v>0</v>
      </c>
      <c r="Q227" s="215">
        <v>0.013820000000000001</v>
      </c>
      <c r="R227" s="215">
        <f>Q227*H227</f>
        <v>0.013820000000000001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257</v>
      </c>
      <c r="AT227" s="217" t="s">
        <v>147</v>
      </c>
      <c r="AU227" s="217" t="s">
        <v>91</v>
      </c>
      <c r="AY227" s="18" t="s">
        <v>144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8" t="s">
        <v>89</v>
      </c>
      <c r="BK227" s="218">
        <f>ROUND(I227*H227,2)</f>
        <v>0</v>
      </c>
      <c r="BL227" s="18" t="s">
        <v>257</v>
      </c>
      <c r="BM227" s="217" t="s">
        <v>853</v>
      </c>
    </row>
    <row r="228" s="2" customFormat="1">
      <c r="A228" s="40"/>
      <c r="B228" s="41"/>
      <c r="C228" s="42"/>
      <c r="D228" s="219" t="s">
        <v>154</v>
      </c>
      <c r="E228" s="42"/>
      <c r="F228" s="220" t="s">
        <v>449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8" t="s">
        <v>154</v>
      </c>
      <c r="AU228" s="18" t="s">
        <v>91</v>
      </c>
    </row>
    <row r="229" s="2" customFormat="1" ht="24.15" customHeight="1">
      <c r="A229" s="40"/>
      <c r="B229" s="41"/>
      <c r="C229" s="206" t="s">
        <v>450</v>
      </c>
      <c r="D229" s="206" t="s">
        <v>147</v>
      </c>
      <c r="E229" s="207" t="s">
        <v>451</v>
      </c>
      <c r="F229" s="208" t="s">
        <v>452</v>
      </c>
      <c r="G229" s="209" t="s">
        <v>376</v>
      </c>
      <c r="H229" s="210">
        <v>1</v>
      </c>
      <c r="I229" s="211"/>
      <c r="J229" s="212">
        <f>ROUND(I229*H229,2)</f>
        <v>0</v>
      </c>
      <c r="K229" s="208" t="s">
        <v>151</v>
      </c>
      <c r="L229" s="46"/>
      <c r="M229" s="213" t="s">
        <v>32</v>
      </c>
      <c r="N229" s="214" t="s">
        <v>52</v>
      </c>
      <c r="O229" s="86"/>
      <c r="P229" s="215">
        <f>O229*H229</f>
        <v>0</v>
      </c>
      <c r="Q229" s="215">
        <v>0.015469999999999999</v>
      </c>
      <c r="R229" s="215">
        <f>Q229*H229</f>
        <v>0.015469999999999999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257</v>
      </c>
      <c r="AT229" s="217" t="s">
        <v>147</v>
      </c>
      <c r="AU229" s="217" t="s">
        <v>91</v>
      </c>
      <c r="AY229" s="18" t="s">
        <v>144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8" t="s">
        <v>89</v>
      </c>
      <c r="BK229" s="218">
        <f>ROUND(I229*H229,2)</f>
        <v>0</v>
      </c>
      <c r="BL229" s="18" t="s">
        <v>257</v>
      </c>
      <c r="BM229" s="217" t="s">
        <v>854</v>
      </c>
    </row>
    <row r="230" s="2" customFormat="1">
      <c r="A230" s="40"/>
      <c r="B230" s="41"/>
      <c r="C230" s="42"/>
      <c r="D230" s="219" t="s">
        <v>154</v>
      </c>
      <c r="E230" s="42"/>
      <c r="F230" s="220" t="s">
        <v>454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8" t="s">
        <v>154</v>
      </c>
      <c r="AU230" s="18" t="s">
        <v>91</v>
      </c>
    </row>
    <row r="231" s="2" customFormat="1" ht="16.5" customHeight="1">
      <c r="A231" s="40"/>
      <c r="B231" s="41"/>
      <c r="C231" s="206" t="s">
        <v>455</v>
      </c>
      <c r="D231" s="206" t="s">
        <v>147</v>
      </c>
      <c r="E231" s="207" t="s">
        <v>456</v>
      </c>
      <c r="F231" s="208" t="s">
        <v>457</v>
      </c>
      <c r="G231" s="209" t="s">
        <v>376</v>
      </c>
      <c r="H231" s="210">
        <v>1</v>
      </c>
      <c r="I231" s="211"/>
      <c r="J231" s="212">
        <f>ROUND(I231*H231,2)</f>
        <v>0</v>
      </c>
      <c r="K231" s="208" t="s">
        <v>151</v>
      </c>
      <c r="L231" s="46"/>
      <c r="M231" s="213" t="s">
        <v>32</v>
      </c>
      <c r="N231" s="214" t="s">
        <v>52</v>
      </c>
      <c r="O231" s="86"/>
      <c r="P231" s="215">
        <f>O231*H231</f>
        <v>0</v>
      </c>
      <c r="Q231" s="215">
        <v>0.0022300000000000002</v>
      </c>
      <c r="R231" s="215">
        <f>Q231*H231</f>
        <v>0.0022300000000000002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257</v>
      </c>
      <c r="AT231" s="217" t="s">
        <v>147</v>
      </c>
      <c r="AU231" s="217" t="s">
        <v>91</v>
      </c>
      <c r="AY231" s="18" t="s">
        <v>144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8" t="s">
        <v>89</v>
      </c>
      <c r="BK231" s="218">
        <f>ROUND(I231*H231,2)</f>
        <v>0</v>
      </c>
      <c r="BL231" s="18" t="s">
        <v>257</v>
      </c>
      <c r="BM231" s="217" t="s">
        <v>855</v>
      </c>
    </row>
    <row r="232" s="2" customFormat="1">
      <c r="A232" s="40"/>
      <c r="B232" s="41"/>
      <c r="C232" s="42"/>
      <c r="D232" s="219" t="s">
        <v>154</v>
      </c>
      <c r="E232" s="42"/>
      <c r="F232" s="220" t="s">
        <v>459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8" t="s">
        <v>154</v>
      </c>
      <c r="AU232" s="18" t="s">
        <v>91</v>
      </c>
    </row>
    <row r="233" s="2" customFormat="1" ht="16.5" customHeight="1">
      <c r="A233" s="40"/>
      <c r="B233" s="41"/>
      <c r="C233" s="247" t="s">
        <v>460</v>
      </c>
      <c r="D233" s="247" t="s">
        <v>197</v>
      </c>
      <c r="E233" s="248" t="s">
        <v>461</v>
      </c>
      <c r="F233" s="249" t="s">
        <v>462</v>
      </c>
      <c r="G233" s="250" t="s">
        <v>193</v>
      </c>
      <c r="H233" s="251">
        <v>1</v>
      </c>
      <c r="I233" s="252"/>
      <c r="J233" s="253">
        <f>ROUND(I233*H233,2)</f>
        <v>0</v>
      </c>
      <c r="K233" s="249" t="s">
        <v>32</v>
      </c>
      <c r="L233" s="254"/>
      <c r="M233" s="255" t="s">
        <v>32</v>
      </c>
      <c r="N233" s="256" t="s">
        <v>52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304</v>
      </c>
      <c r="AT233" s="217" t="s">
        <v>197</v>
      </c>
      <c r="AU233" s="217" t="s">
        <v>91</v>
      </c>
      <c r="AY233" s="18" t="s">
        <v>144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8" t="s">
        <v>89</v>
      </c>
      <c r="BK233" s="218">
        <f>ROUND(I233*H233,2)</f>
        <v>0</v>
      </c>
      <c r="BL233" s="18" t="s">
        <v>257</v>
      </c>
      <c r="BM233" s="217" t="s">
        <v>856</v>
      </c>
    </row>
    <row r="234" s="2" customFormat="1" ht="16.5" customHeight="1">
      <c r="A234" s="40"/>
      <c r="B234" s="41"/>
      <c r="C234" s="206" t="s">
        <v>464</v>
      </c>
      <c r="D234" s="206" t="s">
        <v>147</v>
      </c>
      <c r="E234" s="207" t="s">
        <v>465</v>
      </c>
      <c r="F234" s="208" t="s">
        <v>466</v>
      </c>
      <c r="G234" s="209" t="s">
        <v>376</v>
      </c>
      <c r="H234" s="210">
        <v>1</v>
      </c>
      <c r="I234" s="211"/>
      <c r="J234" s="212">
        <f>ROUND(I234*H234,2)</f>
        <v>0</v>
      </c>
      <c r="K234" s="208" t="s">
        <v>151</v>
      </c>
      <c r="L234" s="46"/>
      <c r="M234" s="213" t="s">
        <v>32</v>
      </c>
      <c r="N234" s="214" t="s">
        <v>52</v>
      </c>
      <c r="O234" s="86"/>
      <c r="P234" s="215">
        <f>O234*H234</f>
        <v>0</v>
      </c>
      <c r="Q234" s="215">
        <v>0.030550000000000001</v>
      </c>
      <c r="R234" s="215">
        <f>Q234*H234</f>
        <v>0.030550000000000001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257</v>
      </c>
      <c r="AT234" s="217" t="s">
        <v>147</v>
      </c>
      <c r="AU234" s="217" t="s">
        <v>91</v>
      </c>
      <c r="AY234" s="18" t="s">
        <v>144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8" t="s">
        <v>89</v>
      </c>
      <c r="BK234" s="218">
        <f>ROUND(I234*H234,2)</f>
        <v>0</v>
      </c>
      <c r="BL234" s="18" t="s">
        <v>257</v>
      </c>
      <c r="BM234" s="217" t="s">
        <v>857</v>
      </c>
    </row>
    <row r="235" s="2" customFormat="1">
      <c r="A235" s="40"/>
      <c r="B235" s="41"/>
      <c r="C235" s="42"/>
      <c r="D235" s="219" t="s">
        <v>154</v>
      </c>
      <c r="E235" s="42"/>
      <c r="F235" s="220" t="s">
        <v>468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8" t="s">
        <v>154</v>
      </c>
      <c r="AU235" s="18" t="s">
        <v>91</v>
      </c>
    </row>
    <row r="236" s="2" customFormat="1" ht="24.15" customHeight="1">
      <c r="A236" s="40"/>
      <c r="B236" s="41"/>
      <c r="C236" s="206" t="s">
        <v>469</v>
      </c>
      <c r="D236" s="206" t="s">
        <v>147</v>
      </c>
      <c r="E236" s="207" t="s">
        <v>470</v>
      </c>
      <c r="F236" s="208" t="s">
        <v>471</v>
      </c>
      <c r="G236" s="209" t="s">
        <v>376</v>
      </c>
      <c r="H236" s="210">
        <v>1</v>
      </c>
      <c r="I236" s="211"/>
      <c r="J236" s="212">
        <f>ROUND(I236*H236,2)</f>
        <v>0</v>
      </c>
      <c r="K236" s="208" t="s">
        <v>151</v>
      </c>
      <c r="L236" s="46"/>
      <c r="M236" s="213" t="s">
        <v>32</v>
      </c>
      <c r="N236" s="214" t="s">
        <v>52</v>
      </c>
      <c r="O236" s="86"/>
      <c r="P236" s="215">
        <f>O236*H236</f>
        <v>0</v>
      </c>
      <c r="Q236" s="215">
        <v>0.033419999999999998</v>
      </c>
      <c r="R236" s="215">
        <f>Q236*H236</f>
        <v>0.033419999999999998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257</v>
      </c>
      <c r="AT236" s="217" t="s">
        <v>147</v>
      </c>
      <c r="AU236" s="217" t="s">
        <v>91</v>
      </c>
      <c r="AY236" s="18" t="s">
        <v>144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8" t="s">
        <v>89</v>
      </c>
      <c r="BK236" s="218">
        <f>ROUND(I236*H236,2)</f>
        <v>0</v>
      </c>
      <c r="BL236" s="18" t="s">
        <v>257</v>
      </c>
      <c r="BM236" s="217" t="s">
        <v>858</v>
      </c>
    </row>
    <row r="237" s="2" customFormat="1">
      <c r="A237" s="40"/>
      <c r="B237" s="41"/>
      <c r="C237" s="42"/>
      <c r="D237" s="219" t="s">
        <v>154</v>
      </c>
      <c r="E237" s="42"/>
      <c r="F237" s="220" t="s">
        <v>473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8" t="s">
        <v>154</v>
      </c>
      <c r="AU237" s="18" t="s">
        <v>91</v>
      </c>
    </row>
    <row r="238" s="2" customFormat="1" ht="16.5" customHeight="1">
      <c r="A238" s="40"/>
      <c r="B238" s="41"/>
      <c r="C238" s="206" t="s">
        <v>474</v>
      </c>
      <c r="D238" s="206" t="s">
        <v>147</v>
      </c>
      <c r="E238" s="207" t="s">
        <v>475</v>
      </c>
      <c r="F238" s="208" t="s">
        <v>476</v>
      </c>
      <c r="G238" s="209" t="s">
        <v>193</v>
      </c>
      <c r="H238" s="210">
        <v>4</v>
      </c>
      <c r="I238" s="211"/>
      <c r="J238" s="212">
        <f>ROUND(I238*H238,2)</f>
        <v>0</v>
      </c>
      <c r="K238" s="208" t="s">
        <v>151</v>
      </c>
      <c r="L238" s="46"/>
      <c r="M238" s="213" t="s">
        <v>32</v>
      </c>
      <c r="N238" s="214" t="s">
        <v>52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257</v>
      </c>
      <c r="AT238" s="217" t="s">
        <v>147</v>
      </c>
      <c r="AU238" s="217" t="s">
        <v>91</v>
      </c>
      <c r="AY238" s="18" t="s">
        <v>144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8" t="s">
        <v>89</v>
      </c>
      <c r="BK238" s="218">
        <f>ROUND(I238*H238,2)</f>
        <v>0</v>
      </c>
      <c r="BL238" s="18" t="s">
        <v>257</v>
      </c>
      <c r="BM238" s="217" t="s">
        <v>859</v>
      </c>
    </row>
    <row r="239" s="2" customFormat="1">
      <c r="A239" s="40"/>
      <c r="B239" s="41"/>
      <c r="C239" s="42"/>
      <c r="D239" s="219" t="s">
        <v>154</v>
      </c>
      <c r="E239" s="42"/>
      <c r="F239" s="220" t="s">
        <v>478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8" t="s">
        <v>154</v>
      </c>
      <c r="AU239" s="18" t="s">
        <v>91</v>
      </c>
    </row>
    <row r="240" s="2" customFormat="1" ht="16.5" customHeight="1">
      <c r="A240" s="40"/>
      <c r="B240" s="41"/>
      <c r="C240" s="247" t="s">
        <v>479</v>
      </c>
      <c r="D240" s="247" t="s">
        <v>197</v>
      </c>
      <c r="E240" s="248" t="s">
        <v>480</v>
      </c>
      <c r="F240" s="249" t="s">
        <v>481</v>
      </c>
      <c r="G240" s="250" t="s">
        <v>193</v>
      </c>
      <c r="H240" s="251">
        <v>4</v>
      </c>
      <c r="I240" s="252"/>
      <c r="J240" s="253">
        <f>ROUND(I240*H240,2)</f>
        <v>0</v>
      </c>
      <c r="K240" s="249" t="s">
        <v>32</v>
      </c>
      <c r="L240" s="254"/>
      <c r="M240" s="255" t="s">
        <v>32</v>
      </c>
      <c r="N240" s="256" t="s">
        <v>52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304</v>
      </c>
      <c r="AT240" s="217" t="s">
        <v>197</v>
      </c>
      <c r="AU240" s="217" t="s">
        <v>91</v>
      </c>
      <c r="AY240" s="18" t="s">
        <v>144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8" t="s">
        <v>89</v>
      </c>
      <c r="BK240" s="218">
        <f>ROUND(I240*H240,2)</f>
        <v>0</v>
      </c>
      <c r="BL240" s="18" t="s">
        <v>257</v>
      </c>
      <c r="BM240" s="217" t="s">
        <v>860</v>
      </c>
    </row>
    <row r="241" s="2" customFormat="1" ht="16.5" customHeight="1">
      <c r="A241" s="40"/>
      <c r="B241" s="41"/>
      <c r="C241" s="206" t="s">
        <v>483</v>
      </c>
      <c r="D241" s="206" t="s">
        <v>147</v>
      </c>
      <c r="E241" s="207" t="s">
        <v>484</v>
      </c>
      <c r="F241" s="208" t="s">
        <v>485</v>
      </c>
      <c r="G241" s="209" t="s">
        <v>193</v>
      </c>
      <c r="H241" s="210">
        <v>1</v>
      </c>
      <c r="I241" s="211"/>
      <c r="J241" s="212">
        <f>ROUND(I241*H241,2)</f>
        <v>0</v>
      </c>
      <c r="K241" s="208" t="s">
        <v>151</v>
      </c>
      <c r="L241" s="46"/>
      <c r="M241" s="213" t="s">
        <v>32</v>
      </c>
      <c r="N241" s="214" t="s">
        <v>52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257</v>
      </c>
      <c r="AT241" s="217" t="s">
        <v>147</v>
      </c>
      <c r="AU241" s="217" t="s">
        <v>91</v>
      </c>
      <c r="AY241" s="18" t="s">
        <v>144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8" t="s">
        <v>89</v>
      </c>
      <c r="BK241" s="218">
        <f>ROUND(I241*H241,2)</f>
        <v>0</v>
      </c>
      <c r="BL241" s="18" t="s">
        <v>257</v>
      </c>
      <c r="BM241" s="217" t="s">
        <v>861</v>
      </c>
    </row>
    <row r="242" s="2" customFormat="1">
      <c r="A242" s="40"/>
      <c r="B242" s="41"/>
      <c r="C242" s="42"/>
      <c r="D242" s="219" t="s">
        <v>154</v>
      </c>
      <c r="E242" s="42"/>
      <c r="F242" s="220" t="s">
        <v>487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8" t="s">
        <v>154</v>
      </c>
      <c r="AU242" s="18" t="s">
        <v>91</v>
      </c>
    </row>
    <row r="243" s="2" customFormat="1" ht="16.5" customHeight="1">
      <c r="A243" s="40"/>
      <c r="B243" s="41"/>
      <c r="C243" s="247" t="s">
        <v>488</v>
      </c>
      <c r="D243" s="247" t="s">
        <v>197</v>
      </c>
      <c r="E243" s="248" t="s">
        <v>489</v>
      </c>
      <c r="F243" s="249" t="s">
        <v>490</v>
      </c>
      <c r="G243" s="250" t="s">
        <v>193</v>
      </c>
      <c r="H243" s="251">
        <v>1</v>
      </c>
      <c r="I243" s="252"/>
      <c r="J243" s="253">
        <f>ROUND(I243*H243,2)</f>
        <v>0</v>
      </c>
      <c r="K243" s="249" t="s">
        <v>151</v>
      </c>
      <c r="L243" s="254"/>
      <c r="M243" s="255" t="s">
        <v>32</v>
      </c>
      <c r="N243" s="256" t="s">
        <v>52</v>
      </c>
      <c r="O243" s="86"/>
      <c r="P243" s="215">
        <f>O243*H243</f>
        <v>0</v>
      </c>
      <c r="Q243" s="215">
        <v>0.00050000000000000001</v>
      </c>
      <c r="R243" s="215">
        <f>Q243*H243</f>
        <v>0.00050000000000000001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304</v>
      </c>
      <c r="AT243" s="217" t="s">
        <v>197</v>
      </c>
      <c r="AU243" s="217" t="s">
        <v>91</v>
      </c>
      <c r="AY243" s="18" t="s">
        <v>144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8" t="s">
        <v>89</v>
      </c>
      <c r="BK243" s="218">
        <f>ROUND(I243*H243,2)</f>
        <v>0</v>
      </c>
      <c r="BL243" s="18" t="s">
        <v>257</v>
      </c>
      <c r="BM243" s="217" t="s">
        <v>862</v>
      </c>
    </row>
    <row r="244" s="2" customFormat="1" ht="16.5" customHeight="1">
      <c r="A244" s="40"/>
      <c r="B244" s="41"/>
      <c r="C244" s="206" t="s">
        <v>492</v>
      </c>
      <c r="D244" s="206" t="s">
        <v>147</v>
      </c>
      <c r="E244" s="207" t="s">
        <v>493</v>
      </c>
      <c r="F244" s="208" t="s">
        <v>494</v>
      </c>
      <c r="G244" s="209" t="s">
        <v>376</v>
      </c>
      <c r="H244" s="210">
        <v>6</v>
      </c>
      <c r="I244" s="211"/>
      <c r="J244" s="212">
        <f>ROUND(I244*H244,2)</f>
        <v>0</v>
      </c>
      <c r="K244" s="208" t="s">
        <v>151</v>
      </c>
      <c r="L244" s="46"/>
      <c r="M244" s="213" t="s">
        <v>32</v>
      </c>
      <c r="N244" s="214" t="s">
        <v>52</v>
      </c>
      <c r="O244" s="86"/>
      <c r="P244" s="215">
        <f>O244*H244</f>
        <v>0</v>
      </c>
      <c r="Q244" s="215">
        <v>0.0018400000000000001</v>
      </c>
      <c r="R244" s="215">
        <f>Q244*H244</f>
        <v>0.011040000000000001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257</v>
      </c>
      <c r="AT244" s="217" t="s">
        <v>147</v>
      </c>
      <c r="AU244" s="217" t="s">
        <v>91</v>
      </c>
      <c r="AY244" s="18" t="s">
        <v>144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8" t="s">
        <v>89</v>
      </c>
      <c r="BK244" s="218">
        <f>ROUND(I244*H244,2)</f>
        <v>0</v>
      </c>
      <c r="BL244" s="18" t="s">
        <v>257</v>
      </c>
      <c r="BM244" s="217" t="s">
        <v>863</v>
      </c>
    </row>
    <row r="245" s="2" customFormat="1">
      <c r="A245" s="40"/>
      <c r="B245" s="41"/>
      <c r="C245" s="42"/>
      <c r="D245" s="219" t="s">
        <v>154</v>
      </c>
      <c r="E245" s="42"/>
      <c r="F245" s="220" t="s">
        <v>496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8" t="s">
        <v>154</v>
      </c>
      <c r="AU245" s="18" t="s">
        <v>91</v>
      </c>
    </row>
    <row r="246" s="2" customFormat="1" ht="16.5" customHeight="1">
      <c r="A246" s="40"/>
      <c r="B246" s="41"/>
      <c r="C246" s="206" t="s">
        <v>497</v>
      </c>
      <c r="D246" s="206" t="s">
        <v>147</v>
      </c>
      <c r="E246" s="207" t="s">
        <v>498</v>
      </c>
      <c r="F246" s="208" t="s">
        <v>499</v>
      </c>
      <c r="G246" s="209" t="s">
        <v>376</v>
      </c>
      <c r="H246" s="210">
        <v>1</v>
      </c>
      <c r="I246" s="211"/>
      <c r="J246" s="212">
        <f>ROUND(I246*H246,2)</f>
        <v>0</v>
      </c>
      <c r="K246" s="208" t="s">
        <v>151</v>
      </c>
      <c r="L246" s="46"/>
      <c r="M246" s="213" t="s">
        <v>32</v>
      </c>
      <c r="N246" s="214" t="s">
        <v>52</v>
      </c>
      <c r="O246" s="86"/>
      <c r="P246" s="215">
        <f>O246*H246</f>
        <v>0</v>
      </c>
      <c r="Q246" s="215">
        <v>0.0018400000000000001</v>
      </c>
      <c r="R246" s="215">
        <f>Q246*H246</f>
        <v>0.0018400000000000001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257</v>
      </c>
      <c r="AT246" s="217" t="s">
        <v>147</v>
      </c>
      <c r="AU246" s="217" t="s">
        <v>91</v>
      </c>
      <c r="AY246" s="18" t="s">
        <v>144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8" t="s">
        <v>89</v>
      </c>
      <c r="BK246" s="218">
        <f>ROUND(I246*H246,2)</f>
        <v>0</v>
      </c>
      <c r="BL246" s="18" t="s">
        <v>257</v>
      </c>
      <c r="BM246" s="217" t="s">
        <v>864</v>
      </c>
    </row>
    <row r="247" s="2" customFormat="1">
      <c r="A247" s="40"/>
      <c r="B247" s="41"/>
      <c r="C247" s="42"/>
      <c r="D247" s="219" t="s">
        <v>154</v>
      </c>
      <c r="E247" s="42"/>
      <c r="F247" s="220" t="s">
        <v>501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8" t="s">
        <v>154</v>
      </c>
      <c r="AU247" s="18" t="s">
        <v>91</v>
      </c>
    </row>
    <row r="248" s="2" customFormat="1" ht="16.5" customHeight="1">
      <c r="A248" s="40"/>
      <c r="B248" s="41"/>
      <c r="C248" s="206" t="s">
        <v>502</v>
      </c>
      <c r="D248" s="206" t="s">
        <v>147</v>
      </c>
      <c r="E248" s="207" t="s">
        <v>503</v>
      </c>
      <c r="F248" s="208" t="s">
        <v>504</v>
      </c>
      <c r="G248" s="209" t="s">
        <v>376</v>
      </c>
      <c r="H248" s="210">
        <v>1</v>
      </c>
      <c r="I248" s="211"/>
      <c r="J248" s="212">
        <f>ROUND(I248*H248,2)</f>
        <v>0</v>
      </c>
      <c r="K248" s="208" t="s">
        <v>151</v>
      </c>
      <c r="L248" s="46"/>
      <c r="M248" s="213" t="s">
        <v>32</v>
      </c>
      <c r="N248" s="214" t="s">
        <v>52</v>
      </c>
      <c r="O248" s="86"/>
      <c r="P248" s="215">
        <f>O248*H248</f>
        <v>0</v>
      </c>
      <c r="Q248" s="215">
        <v>0.0027399999999999998</v>
      </c>
      <c r="R248" s="215">
        <f>Q248*H248</f>
        <v>0.0027399999999999998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257</v>
      </c>
      <c r="AT248" s="217" t="s">
        <v>147</v>
      </c>
      <c r="AU248" s="217" t="s">
        <v>91</v>
      </c>
      <c r="AY248" s="18" t="s">
        <v>144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8" t="s">
        <v>89</v>
      </c>
      <c r="BK248" s="218">
        <f>ROUND(I248*H248,2)</f>
        <v>0</v>
      </c>
      <c r="BL248" s="18" t="s">
        <v>257</v>
      </c>
      <c r="BM248" s="217" t="s">
        <v>865</v>
      </c>
    </row>
    <row r="249" s="2" customFormat="1">
      <c r="A249" s="40"/>
      <c r="B249" s="41"/>
      <c r="C249" s="42"/>
      <c r="D249" s="219" t="s">
        <v>154</v>
      </c>
      <c r="E249" s="42"/>
      <c r="F249" s="220" t="s">
        <v>506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8" t="s">
        <v>154</v>
      </c>
      <c r="AU249" s="18" t="s">
        <v>91</v>
      </c>
    </row>
    <row r="250" s="2" customFormat="1" ht="16.5" customHeight="1">
      <c r="A250" s="40"/>
      <c r="B250" s="41"/>
      <c r="C250" s="206" t="s">
        <v>507</v>
      </c>
      <c r="D250" s="206" t="s">
        <v>147</v>
      </c>
      <c r="E250" s="207" t="s">
        <v>508</v>
      </c>
      <c r="F250" s="208" t="s">
        <v>509</v>
      </c>
      <c r="G250" s="209" t="s">
        <v>193</v>
      </c>
      <c r="H250" s="210">
        <v>6</v>
      </c>
      <c r="I250" s="211"/>
      <c r="J250" s="212">
        <f>ROUND(I250*H250,2)</f>
        <v>0</v>
      </c>
      <c r="K250" s="208" t="s">
        <v>151</v>
      </c>
      <c r="L250" s="46"/>
      <c r="M250" s="213" t="s">
        <v>32</v>
      </c>
      <c r="N250" s="214" t="s">
        <v>52</v>
      </c>
      <c r="O250" s="86"/>
      <c r="P250" s="215">
        <f>O250*H250</f>
        <v>0</v>
      </c>
      <c r="Q250" s="215">
        <v>0.00023000000000000001</v>
      </c>
      <c r="R250" s="215">
        <f>Q250*H250</f>
        <v>0.0013800000000000002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257</v>
      </c>
      <c r="AT250" s="217" t="s">
        <v>147</v>
      </c>
      <c r="AU250" s="217" t="s">
        <v>91</v>
      </c>
      <c r="AY250" s="18" t="s">
        <v>144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8" t="s">
        <v>89</v>
      </c>
      <c r="BK250" s="218">
        <f>ROUND(I250*H250,2)</f>
        <v>0</v>
      </c>
      <c r="BL250" s="18" t="s">
        <v>257</v>
      </c>
      <c r="BM250" s="217" t="s">
        <v>866</v>
      </c>
    </row>
    <row r="251" s="2" customFormat="1">
      <c r="A251" s="40"/>
      <c r="B251" s="41"/>
      <c r="C251" s="42"/>
      <c r="D251" s="219" t="s">
        <v>154</v>
      </c>
      <c r="E251" s="42"/>
      <c r="F251" s="220" t="s">
        <v>511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8" t="s">
        <v>154</v>
      </c>
      <c r="AU251" s="18" t="s">
        <v>91</v>
      </c>
    </row>
    <row r="252" s="2" customFormat="1" ht="24.15" customHeight="1">
      <c r="A252" s="40"/>
      <c r="B252" s="41"/>
      <c r="C252" s="206" t="s">
        <v>512</v>
      </c>
      <c r="D252" s="206" t="s">
        <v>147</v>
      </c>
      <c r="E252" s="207" t="s">
        <v>513</v>
      </c>
      <c r="F252" s="208" t="s">
        <v>514</v>
      </c>
      <c r="G252" s="209" t="s">
        <v>193</v>
      </c>
      <c r="H252" s="210">
        <v>1</v>
      </c>
      <c r="I252" s="211"/>
      <c r="J252" s="212">
        <f>ROUND(I252*H252,2)</f>
        <v>0</v>
      </c>
      <c r="K252" s="208" t="s">
        <v>151</v>
      </c>
      <c r="L252" s="46"/>
      <c r="M252" s="213" t="s">
        <v>32</v>
      </c>
      <c r="N252" s="214" t="s">
        <v>52</v>
      </c>
      <c r="O252" s="86"/>
      <c r="P252" s="215">
        <f>O252*H252</f>
        <v>0</v>
      </c>
      <c r="Q252" s="215">
        <v>0.00048000000000000001</v>
      </c>
      <c r="R252" s="215">
        <f>Q252*H252</f>
        <v>0.00048000000000000001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257</v>
      </c>
      <c r="AT252" s="217" t="s">
        <v>147</v>
      </c>
      <c r="AU252" s="217" t="s">
        <v>91</v>
      </c>
      <c r="AY252" s="18" t="s">
        <v>144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8" t="s">
        <v>89</v>
      </c>
      <c r="BK252" s="218">
        <f>ROUND(I252*H252,2)</f>
        <v>0</v>
      </c>
      <c r="BL252" s="18" t="s">
        <v>257</v>
      </c>
      <c r="BM252" s="217" t="s">
        <v>867</v>
      </c>
    </row>
    <row r="253" s="2" customFormat="1">
      <c r="A253" s="40"/>
      <c r="B253" s="41"/>
      <c r="C253" s="42"/>
      <c r="D253" s="219" t="s">
        <v>154</v>
      </c>
      <c r="E253" s="42"/>
      <c r="F253" s="220" t="s">
        <v>516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8" t="s">
        <v>154</v>
      </c>
      <c r="AU253" s="18" t="s">
        <v>91</v>
      </c>
    </row>
    <row r="254" s="2" customFormat="1" ht="16.5" customHeight="1">
      <c r="A254" s="40"/>
      <c r="B254" s="41"/>
      <c r="C254" s="206" t="s">
        <v>517</v>
      </c>
      <c r="D254" s="206" t="s">
        <v>147</v>
      </c>
      <c r="E254" s="207" t="s">
        <v>518</v>
      </c>
      <c r="F254" s="208" t="s">
        <v>519</v>
      </c>
      <c r="G254" s="209" t="s">
        <v>193</v>
      </c>
      <c r="H254" s="210">
        <v>1</v>
      </c>
      <c r="I254" s="211"/>
      <c r="J254" s="212">
        <f>ROUND(I254*H254,2)</f>
        <v>0</v>
      </c>
      <c r="K254" s="208" t="s">
        <v>32</v>
      </c>
      <c r="L254" s="46"/>
      <c r="M254" s="213" t="s">
        <v>32</v>
      </c>
      <c r="N254" s="214" t="s">
        <v>52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0.00124</v>
      </c>
      <c r="T254" s="216">
        <f>S254*H254</f>
        <v>0.00124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257</v>
      </c>
      <c r="AT254" s="217" t="s">
        <v>147</v>
      </c>
      <c r="AU254" s="217" t="s">
        <v>91</v>
      </c>
      <c r="AY254" s="18" t="s">
        <v>144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8" t="s">
        <v>89</v>
      </c>
      <c r="BK254" s="218">
        <f>ROUND(I254*H254,2)</f>
        <v>0</v>
      </c>
      <c r="BL254" s="18" t="s">
        <v>257</v>
      </c>
      <c r="BM254" s="217" t="s">
        <v>868</v>
      </c>
    </row>
    <row r="255" s="2" customFormat="1" ht="24.15" customHeight="1">
      <c r="A255" s="40"/>
      <c r="B255" s="41"/>
      <c r="C255" s="206" t="s">
        <v>521</v>
      </c>
      <c r="D255" s="206" t="s">
        <v>147</v>
      </c>
      <c r="E255" s="207" t="s">
        <v>522</v>
      </c>
      <c r="F255" s="208" t="s">
        <v>523</v>
      </c>
      <c r="G255" s="209" t="s">
        <v>260</v>
      </c>
      <c r="H255" s="210">
        <v>0.187</v>
      </c>
      <c r="I255" s="211"/>
      <c r="J255" s="212">
        <f>ROUND(I255*H255,2)</f>
        <v>0</v>
      </c>
      <c r="K255" s="208" t="s">
        <v>151</v>
      </c>
      <c r="L255" s="46"/>
      <c r="M255" s="213" t="s">
        <v>32</v>
      </c>
      <c r="N255" s="214" t="s">
        <v>52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257</v>
      </c>
      <c r="AT255" s="217" t="s">
        <v>147</v>
      </c>
      <c r="AU255" s="217" t="s">
        <v>91</v>
      </c>
      <c r="AY255" s="18" t="s">
        <v>144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8" t="s">
        <v>89</v>
      </c>
      <c r="BK255" s="218">
        <f>ROUND(I255*H255,2)</f>
        <v>0</v>
      </c>
      <c r="BL255" s="18" t="s">
        <v>257</v>
      </c>
      <c r="BM255" s="217" t="s">
        <v>869</v>
      </c>
    </row>
    <row r="256" s="2" customFormat="1">
      <c r="A256" s="40"/>
      <c r="B256" s="41"/>
      <c r="C256" s="42"/>
      <c r="D256" s="219" t="s">
        <v>154</v>
      </c>
      <c r="E256" s="42"/>
      <c r="F256" s="220" t="s">
        <v>525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8" t="s">
        <v>154</v>
      </c>
      <c r="AU256" s="18" t="s">
        <v>91</v>
      </c>
    </row>
    <row r="257" s="12" customFormat="1" ht="22.8" customHeight="1">
      <c r="A257" s="12"/>
      <c r="B257" s="190"/>
      <c r="C257" s="191"/>
      <c r="D257" s="192" t="s">
        <v>80</v>
      </c>
      <c r="E257" s="204" t="s">
        <v>526</v>
      </c>
      <c r="F257" s="204" t="s">
        <v>527</v>
      </c>
      <c r="G257" s="191"/>
      <c r="H257" s="191"/>
      <c r="I257" s="194"/>
      <c r="J257" s="205">
        <f>BK257</f>
        <v>0</v>
      </c>
      <c r="K257" s="191"/>
      <c r="L257" s="196"/>
      <c r="M257" s="197"/>
      <c r="N257" s="198"/>
      <c r="O257" s="198"/>
      <c r="P257" s="199">
        <f>SUM(P258:P266)</f>
        <v>0</v>
      </c>
      <c r="Q257" s="198"/>
      <c r="R257" s="199">
        <f>SUM(R258:R266)</f>
        <v>0.048500000000000001</v>
      </c>
      <c r="S257" s="198"/>
      <c r="T257" s="200">
        <f>SUM(T258:T266)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1" t="s">
        <v>91</v>
      </c>
      <c r="AT257" s="202" t="s">
        <v>80</v>
      </c>
      <c r="AU257" s="202" t="s">
        <v>89</v>
      </c>
      <c r="AY257" s="201" t="s">
        <v>144</v>
      </c>
      <c r="BK257" s="203">
        <f>SUM(BK258:BK266)</f>
        <v>0</v>
      </c>
    </row>
    <row r="258" s="2" customFormat="1" ht="24.15" customHeight="1">
      <c r="A258" s="40"/>
      <c r="B258" s="41"/>
      <c r="C258" s="206" t="s">
        <v>528</v>
      </c>
      <c r="D258" s="206" t="s">
        <v>147</v>
      </c>
      <c r="E258" s="207" t="s">
        <v>529</v>
      </c>
      <c r="F258" s="208" t="s">
        <v>530</v>
      </c>
      <c r="G258" s="209" t="s">
        <v>376</v>
      </c>
      <c r="H258" s="210">
        <v>1</v>
      </c>
      <c r="I258" s="211"/>
      <c r="J258" s="212">
        <f>ROUND(I258*H258,2)</f>
        <v>0</v>
      </c>
      <c r="K258" s="208" t="s">
        <v>151</v>
      </c>
      <c r="L258" s="46"/>
      <c r="M258" s="213" t="s">
        <v>32</v>
      </c>
      <c r="N258" s="214" t="s">
        <v>52</v>
      </c>
      <c r="O258" s="86"/>
      <c r="P258" s="215">
        <f>O258*H258</f>
        <v>0</v>
      </c>
      <c r="Q258" s="215">
        <v>0.0077000000000000002</v>
      </c>
      <c r="R258" s="215">
        <f>Q258*H258</f>
        <v>0.0077000000000000002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257</v>
      </c>
      <c r="AT258" s="217" t="s">
        <v>147</v>
      </c>
      <c r="AU258" s="217" t="s">
        <v>91</v>
      </c>
      <c r="AY258" s="18" t="s">
        <v>144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8" t="s">
        <v>89</v>
      </c>
      <c r="BK258" s="218">
        <f>ROUND(I258*H258,2)</f>
        <v>0</v>
      </c>
      <c r="BL258" s="18" t="s">
        <v>257</v>
      </c>
      <c r="BM258" s="217" t="s">
        <v>870</v>
      </c>
    </row>
    <row r="259" s="2" customFormat="1">
      <c r="A259" s="40"/>
      <c r="B259" s="41"/>
      <c r="C259" s="42"/>
      <c r="D259" s="219" t="s">
        <v>154</v>
      </c>
      <c r="E259" s="42"/>
      <c r="F259" s="220" t="s">
        <v>532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8" t="s">
        <v>154</v>
      </c>
      <c r="AU259" s="18" t="s">
        <v>91</v>
      </c>
    </row>
    <row r="260" s="2" customFormat="1" ht="24.15" customHeight="1">
      <c r="A260" s="40"/>
      <c r="B260" s="41"/>
      <c r="C260" s="206" t="s">
        <v>533</v>
      </c>
      <c r="D260" s="206" t="s">
        <v>147</v>
      </c>
      <c r="E260" s="207" t="s">
        <v>534</v>
      </c>
      <c r="F260" s="208" t="s">
        <v>535</v>
      </c>
      <c r="G260" s="209" t="s">
        <v>376</v>
      </c>
      <c r="H260" s="210">
        <v>4</v>
      </c>
      <c r="I260" s="211"/>
      <c r="J260" s="212">
        <f>ROUND(I260*H260,2)</f>
        <v>0</v>
      </c>
      <c r="K260" s="208" t="s">
        <v>151</v>
      </c>
      <c r="L260" s="46"/>
      <c r="M260" s="213" t="s">
        <v>32</v>
      </c>
      <c r="N260" s="214" t="s">
        <v>52</v>
      </c>
      <c r="O260" s="86"/>
      <c r="P260" s="215">
        <f>O260*H260</f>
        <v>0</v>
      </c>
      <c r="Q260" s="215">
        <v>0.0091999999999999998</v>
      </c>
      <c r="R260" s="215">
        <f>Q260*H260</f>
        <v>0.036799999999999999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257</v>
      </c>
      <c r="AT260" s="217" t="s">
        <v>147</v>
      </c>
      <c r="AU260" s="217" t="s">
        <v>91</v>
      </c>
      <c r="AY260" s="18" t="s">
        <v>144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8" t="s">
        <v>89</v>
      </c>
      <c r="BK260" s="218">
        <f>ROUND(I260*H260,2)</f>
        <v>0</v>
      </c>
      <c r="BL260" s="18" t="s">
        <v>257</v>
      </c>
      <c r="BM260" s="217" t="s">
        <v>871</v>
      </c>
    </row>
    <row r="261" s="2" customFormat="1">
      <c r="A261" s="40"/>
      <c r="B261" s="41"/>
      <c r="C261" s="42"/>
      <c r="D261" s="219" t="s">
        <v>154</v>
      </c>
      <c r="E261" s="42"/>
      <c r="F261" s="220" t="s">
        <v>537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8" t="s">
        <v>154</v>
      </c>
      <c r="AU261" s="18" t="s">
        <v>91</v>
      </c>
    </row>
    <row r="262" s="2" customFormat="1" ht="16.5" customHeight="1">
      <c r="A262" s="40"/>
      <c r="B262" s="41"/>
      <c r="C262" s="206" t="s">
        <v>538</v>
      </c>
      <c r="D262" s="206" t="s">
        <v>147</v>
      </c>
      <c r="E262" s="207" t="s">
        <v>539</v>
      </c>
      <c r="F262" s="208" t="s">
        <v>540</v>
      </c>
      <c r="G262" s="209" t="s">
        <v>376</v>
      </c>
      <c r="H262" s="210">
        <v>4</v>
      </c>
      <c r="I262" s="211"/>
      <c r="J262" s="212">
        <f>ROUND(I262*H262,2)</f>
        <v>0</v>
      </c>
      <c r="K262" s="208" t="s">
        <v>151</v>
      </c>
      <c r="L262" s="46"/>
      <c r="M262" s="213" t="s">
        <v>32</v>
      </c>
      <c r="N262" s="214" t="s">
        <v>52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257</v>
      </c>
      <c r="AT262" s="217" t="s">
        <v>147</v>
      </c>
      <c r="AU262" s="217" t="s">
        <v>91</v>
      </c>
      <c r="AY262" s="18" t="s">
        <v>144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8" t="s">
        <v>89</v>
      </c>
      <c r="BK262" s="218">
        <f>ROUND(I262*H262,2)</f>
        <v>0</v>
      </c>
      <c r="BL262" s="18" t="s">
        <v>257</v>
      </c>
      <c r="BM262" s="217" t="s">
        <v>872</v>
      </c>
    </row>
    <row r="263" s="2" customFormat="1">
      <c r="A263" s="40"/>
      <c r="B263" s="41"/>
      <c r="C263" s="42"/>
      <c r="D263" s="219" t="s">
        <v>154</v>
      </c>
      <c r="E263" s="42"/>
      <c r="F263" s="220" t="s">
        <v>542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8" t="s">
        <v>154</v>
      </c>
      <c r="AU263" s="18" t="s">
        <v>91</v>
      </c>
    </row>
    <row r="264" s="2" customFormat="1" ht="16.5" customHeight="1">
      <c r="A264" s="40"/>
      <c r="B264" s="41"/>
      <c r="C264" s="247" t="s">
        <v>543</v>
      </c>
      <c r="D264" s="247" t="s">
        <v>197</v>
      </c>
      <c r="E264" s="248" t="s">
        <v>544</v>
      </c>
      <c r="F264" s="249" t="s">
        <v>545</v>
      </c>
      <c r="G264" s="250" t="s">
        <v>193</v>
      </c>
      <c r="H264" s="251">
        <v>4</v>
      </c>
      <c r="I264" s="252"/>
      <c r="J264" s="253">
        <f>ROUND(I264*H264,2)</f>
        <v>0</v>
      </c>
      <c r="K264" s="249" t="s">
        <v>151</v>
      </c>
      <c r="L264" s="254"/>
      <c r="M264" s="255" t="s">
        <v>32</v>
      </c>
      <c r="N264" s="256" t="s">
        <v>52</v>
      </c>
      <c r="O264" s="86"/>
      <c r="P264" s="215">
        <f>O264*H264</f>
        <v>0</v>
      </c>
      <c r="Q264" s="215">
        <v>0.001</v>
      </c>
      <c r="R264" s="215">
        <f>Q264*H264</f>
        <v>0.0040000000000000001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304</v>
      </c>
      <c r="AT264" s="217" t="s">
        <v>197</v>
      </c>
      <c r="AU264" s="217" t="s">
        <v>91</v>
      </c>
      <c r="AY264" s="18" t="s">
        <v>144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8" t="s">
        <v>89</v>
      </c>
      <c r="BK264" s="218">
        <f>ROUND(I264*H264,2)</f>
        <v>0</v>
      </c>
      <c r="BL264" s="18" t="s">
        <v>257</v>
      </c>
      <c r="BM264" s="217" t="s">
        <v>873</v>
      </c>
    </row>
    <row r="265" s="2" customFormat="1" ht="24.15" customHeight="1">
      <c r="A265" s="40"/>
      <c r="B265" s="41"/>
      <c r="C265" s="206" t="s">
        <v>547</v>
      </c>
      <c r="D265" s="206" t="s">
        <v>147</v>
      </c>
      <c r="E265" s="207" t="s">
        <v>548</v>
      </c>
      <c r="F265" s="208" t="s">
        <v>549</v>
      </c>
      <c r="G265" s="209" t="s">
        <v>260</v>
      </c>
      <c r="H265" s="210">
        <v>0.049000000000000002</v>
      </c>
      <c r="I265" s="211"/>
      <c r="J265" s="212">
        <f>ROUND(I265*H265,2)</f>
        <v>0</v>
      </c>
      <c r="K265" s="208" t="s">
        <v>151</v>
      </c>
      <c r="L265" s="46"/>
      <c r="M265" s="213" t="s">
        <v>32</v>
      </c>
      <c r="N265" s="214" t="s">
        <v>52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257</v>
      </c>
      <c r="AT265" s="217" t="s">
        <v>147</v>
      </c>
      <c r="AU265" s="217" t="s">
        <v>91</v>
      </c>
      <c r="AY265" s="18" t="s">
        <v>144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8" t="s">
        <v>89</v>
      </c>
      <c r="BK265" s="218">
        <f>ROUND(I265*H265,2)</f>
        <v>0</v>
      </c>
      <c r="BL265" s="18" t="s">
        <v>257</v>
      </c>
      <c r="BM265" s="217" t="s">
        <v>874</v>
      </c>
    </row>
    <row r="266" s="2" customFormat="1">
      <c r="A266" s="40"/>
      <c r="B266" s="41"/>
      <c r="C266" s="42"/>
      <c r="D266" s="219" t="s">
        <v>154</v>
      </c>
      <c r="E266" s="42"/>
      <c r="F266" s="220" t="s">
        <v>551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8" t="s">
        <v>154</v>
      </c>
      <c r="AU266" s="18" t="s">
        <v>91</v>
      </c>
    </row>
    <row r="267" s="12" customFormat="1" ht="22.8" customHeight="1">
      <c r="A267" s="12"/>
      <c r="B267" s="190"/>
      <c r="C267" s="191"/>
      <c r="D267" s="192" t="s">
        <v>80</v>
      </c>
      <c r="E267" s="204" t="s">
        <v>567</v>
      </c>
      <c r="F267" s="204" t="s">
        <v>568</v>
      </c>
      <c r="G267" s="191"/>
      <c r="H267" s="191"/>
      <c r="I267" s="194"/>
      <c r="J267" s="205">
        <f>BK267</f>
        <v>0</v>
      </c>
      <c r="K267" s="191"/>
      <c r="L267" s="196"/>
      <c r="M267" s="197"/>
      <c r="N267" s="198"/>
      <c r="O267" s="198"/>
      <c r="P267" s="199">
        <f>SUM(P268:P279)</f>
        <v>0</v>
      </c>
      <c r="Q267" s="198"/>
      <c r="R267" s="199">
        <f>SUM(R268:R279)</f>
        <v>0.0048600000000000006</v>
      </c>
      <c r="S267" s="198"/>
      <c r="T267" s="200">
        <f>SUM(T268:T279)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1" t="s">
        <v>91</v>
      </c>
      <c r="AT267" s="202" t="s">
        <v>80</v>
      </c>
      <c r="AU267" s="202" t="s">
        <v>89</v>
      </c>
      <c r="AY267" s="201" t="s">
        <v>144</v>
      </c>
      <c r="BK267" s="203">
        <f>SUM(BK268:BK279)</f>
        <v>0</v>
      </c>
    </row>
    <row r="268" s="2" customFormat="1" ht="24.15" customHeight="1">
      <c r="A268" s="40"/>
      <c r="B268" s="41"/>
      <c r="C268" s="206" t="s">
        <v>554</v>
      </c>
      <c r="D268" s="206" t="s">
        <v>147</v>
      </c>
      <c r="E268" s="207" t="s">
        <v>570</v>
      </c>
      <c r="F268" s="208" t="s">
        <v>571</v>
      </c>
      <c r="G268" s="209" t="s">
        <v>193</v>
      </c>
      <c r="H268" s="210">
        <v>4</v>
      </c>
      <c r="I268" s="211"/>
      <c r="J268" s="212">
        <f>ROUND(I268*H268,2)</f>
        <v>0</v>
      </c>
      <c r="K268" s="208" t="s">
        <v>151</v>
      </c>
      <c r="L268" s="46"/>
      <c r="M268" s="213" t="s">
        <v>32</v>
      </c>
      <c r="N268" s="214" t="s">
        <v>52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257</v>
      </c>
      <c r="AT268" s="217" t="s">
        <v>147</v>
      </c>
      <c r="AU268" s="217" t="s">
        <v>91</v>
      </c>
      <c r="AY268" s="18" t="s">
        <v>144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8" t="s">
        <v>89</v>
      </c>
      <c r="BK268" s="218">
        <f>ROUND(I268*H268,2)</f>
        <v>0</v>
      </c>
      <c r="BL268" s="18" t="s">
        <v>257</v>
      </c>
      <c r="BM268" s="217" t="s">
        <v>875</v>
      </c>
    </row>
    <row r="269" s="2" customFormat="1">
      <c r="A269" s="40"/>
      <c r="B269" s="41"/>
      <c r="C269" s="42"/>
      <c r="D269" s="219" t="s">
        <v>154</v>
      </c>
      <c r="E269" s="42"/>
      <c r="F269" s="220" t="s">
        <v>573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8" t="s">
        <v>154</v>
      </c>
      <c r="AU269" s="18" t="s">
        <v>91</v>
      </c>
    </row>
    <row r="270" s="2" customFormat="1" ht="24.15" customHeight="1">
      <c r="A270" s="40"/>
      <c r="B270" s="41"/>
      <c r="C270" s="206" t="s">
        <v>558</v>
      </c>
      <c r="D270" s="206" t="s">
        <v>147</v>
      </c>
      <c r="E270" s="207" t="s">
        <v>575</v>
      </c>
      <c r="F270" s="208" t="s">
        <v>576</v>
      </c>
      <c r="G270" s="209" t="s">
        <v>193</v>
      </c>
      <c r="H270" s="210">
        <v>4</v>
      </c>
      <c r="I270" s="211"/>
      <c r="J270" s="212">
        <f>ROUND(I270*H270,2)</f>
        <v>0</v>
      </c>
      <c r="K270" s="208" t="s">
        <v>151</v>
      </c>
      <c r="L270" s="46"/>
      <c r="M270" s="213" t="s">
        <v>32</v>
      </c>
      <c r="N270" s="214" t="s">
        <v>52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257</v>
      </c>
      <c r="AT270" s="217" t="s">
        <v>147</v>
      </c>
      <c r="AU270" s="217" t="s">
        <v>91</v>
      </c>
      <c r="AY270" s="18" t="s">
        <v>144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8" t="s">
        <v>89</v>
      </c>
      <c r="BK270" s="218">
        <f>ROUND(I270*H270,2)</f>
        <v>0</v>
      </c>
      <c r="BL270" s="18" t="s">
        <v>257</v>
      </c>
      <c r="BM270" s="217" t="s">
        <v>876</v>
      </c>
    </row>
    <row r="271" s="2" customFormat="1">
      <c r="A271" s="40"/>
      <c r="B271" s="41"/>
      <c r="C271" s="42"/>
      <c r="D271" s="219" t="s">
        <v>154</v>
      </c>
      <c r="E271" s="42"/>
      <c r="F271" s="220" t="s">
        <v>578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8" t="s">
        <v>154</v>
      </c>
      <c r="AU271" s="18" t="s">
        <v>91</v>
      </c>
    </row>
    <row r="272" s="2" customFormat="1" ht="16.5" customHeight="1">
      <c r="A272" s="40"/>
      <c r="B272" s="41"/>
      <c r="C272" s="247" t="s">
        <v>563</v>
      </c>
      <c r="D272" s="247" t="s">
        <v>197</v>
      </c>
      <c r="E272" s="248" t="s">
        <v>580</v>
      </c>
      <c r="F272" s="249" t="s">
        <v>581</v>
      </c>
      <c r="G272" s="250" t="s">
        <v>193</v>
      </c>
      <c r="H272" s="251">
        <v>4</v>
      </c>
      <c r="I272" s="252"/>
      <c r="J272" s="253">
        <f>ROUND(I272*H272,2)</f>
        <v>0</v>
      </c>
      <c r="K272" s="249" t="s">
        <v>151</v>
      </c>
      <c r="L272" s="254"/>
      <c r="M272" s="255" t="s">
        <v>32</v>
      </c>
      <c r="N272" s="256" t="s">
        <v>52</v>
      </c>
      <c r="O272" s="86"/>
      <c r="P272" s="215">
        <f>O272*H272</f>
        <v>0</v>
      </c>
      <c r="Q272" s="215">
        <v>9.0000000000000006E-05</v>
      </c>
      <c r="R272" s="215">
        <f>Q272*H272</f>
        <v>0.00036000000000000002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304</v>
      </c>
      <c r="AT272" s="217" t="s">
        <v>197</v>
      </c>
      <c r="AU272" s="217" t="s">
        <v>91</v>
      </c>
      <c r="AY272" s="18" t="s">
        <v>144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8" t="s">
        <v>89</v>
      </c>
      <c r="BK272" s="218">
        <f>ROUND(I272*H272,2)</f>
        <v>0</v>
      </c>
      <c r="BL272" s="18" t="s">
        <v>257</v>
      </c>
      <c r="BM272" s="217" t="s">
        <v>877</v>
      </c>
    </row>
    <row r="273" s="2" customFormat="1" ht="24.15" customHeight="1">
      <c r="A273" s="40"/>
      <c r="B273" s="41"/>
      <c r="C273" s="206" t="s">
        <v>569</v>
      </c>
      <c r="D273" s="206" t="s">
        <v>147</v>
      </c>
      <c r="E273" s="207" t="s">
        <v>584</v>
      </c>
      <c r="F273" s="208" t="s">
        <v>585</v>
      </c>
      <c r="G273" s="209" t="s">
        <v>193</v>
      </c>
      <c r="H273" s="210">
        <v>4</v>
      </c>
      <c r="I273" s="211"/>
      <c r="J273" s="212">
        <f>ROUND(I273*H273,2)</f>
        <v>0</v>
      </c>
      <c r="K273" s="208" t="s">
        <v>151</v>
      </c>
      <c r="L273" s="46"/>
      <c r="M273" s="213" t="s">
        <v>32</v>
      </c>
      <c r="N273" s="214" t="s">
        <v>52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257</v>
      </c>
      <c r="AT273" s="217" t="s">
        <v>147</v>
      </c>
      <c r="AU273" s="217" t="s">
        <v>91</v>
      </c>
      <c r="AY273" s="18" t="s">
        <v>144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8" t="s">
        <v>89</v>
      </c>
      <c r="BK273" s="218">
        <f>ROUND(I273*H273,2)</f>
        <v>0</v>
      </c>
      <c r="BL273" s="18" t="s">
        <v>257</v>
      </c>
      <c r="BM273" s="217" t="s">
        <v>878</v>
      </c>
    </row>
    <row r="274" s="2" customFormat="1">
      <c r="A274" s="40"/>
      <c r="B274" s="41"/>
      <c r="C274" s="42"/>
      <c r="D274" s="219" t="s">
        <v>154</v>
      </c>
      <c r="E274" s="42"/>
      <c r="F274" s="220" t="s">
        <v>587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8" t="s">
        <v>154</v>
      </c>
      <c r="AU274" s="18" t="s">
        <v>91</v>
      </c>
    </row>
    <row r="275" s="2" customFormat="1" ht="24.15" customHeight="1">
      <c r="A275" s="40"/>
      <c r="B275" s="41"/>
      <c r="C275" s="206" t="s">
        <v>574</v>
      </c>
      <c r="D275" s="206" t="s">
        <v>147</v>
      </c>
      <c r="E275" s="207" t="s">
        <v>589</v>
      </c>
      <c r="F275" s="208" t="s">
        <v>590</v>
      </c>
      <c r="G275" s="209" t="s">
        <v>193</v>
      </c>
      <c r="H275" s="210">
        <v>6</v>
      </c>
      <c r="I275" s="211"/>
      <c r="J275" s="212">
        <f>ROUND(I275*H275,2)</f>
        <v>0</v>
      </c>
      <c r="K275" s="208" t="s">
        <v>151</v>
      </c>
      <c r="L275" s="46"/>
      <c r="M275" s="213" t="s">
        <v>32</v>
      </c>
      <c r="N275" s="214" t="s">
        <v>52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257</v>
      </c>
      <c r="AT275" s="217" t="s">
        <v>147</v>
      </c>
      <c r="AU275" s="217" t="s">
        <v>91</v>
      </c>
      <c r="AY275" s="18" t="s">
        <v>144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8" t="s">
        <v>89</v>
      </c>
      <c r="BK275" s="218">
        <f>ROUND(I275*H275,2)</f>
        <v>0</v>
      </c>
      <c r="BL275" s="18" t="s">
        <v>257</v>
      </c>
      <c r="BM275" s="217" t="s">
        <v>879</v>
      </c>
    </row>
    <row r="276" s="2" customFormat="1">
      <c r="A276" s="40"/>
      <c r="B276" s="41"/>
      <c r="C276" s="42"/>
      <c r="D276" s="219" t="s">
        <v>154</v>
      </c>
      <c r="E276" s="42"/>
      <c r="F276" s="220" t="s">
        <v>592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8" t="s">
        <v>154</v>
      </c>
      <c r="AU276" s="18" t="s">
        <v>91</v>
      </c>
    </row>
    <row r="277" s="2" customFormat="1" ht="16.5" customHeight="1">
      <c r="A277" s="40"/>
      <c r="B277" s="41"/>
      <c r="C277" s="247" t="s">
        <v>579</v>
      </c>
      <c r="D277" s="247" t="s">
        <v>197</v>
      </c>
      <c r="E277" s="248" t="s">
        <v>594</v>
      </c>
      <c r="F277" s="249" t="s">
        <v>595</v>
      </c>
      <c r="G277" s="250" t="s">
        <v>193</v>
      </c>
      <c r="H277" s="251">
        <v>6</v>
      </c>
      <c r="I277" s="252"/>
      <c r="J277" s="253">
        <f>ROUND(I277*H277,2)</f>
        <v>0</v>
      </c>
      <c r="K277" s="249" t="s">
        <v>151</v>
      </c>
      <c r="L277" s="254"/>
      <c r="M277" s="255" t="s">
        <v>32</v>
      </c>
      <c r="N277" s="256" t="s">
        <v>52</v>
      </c>
      <c r="O277" s="86"/>
      <c r="P277" s="215">
        <f>O277*H277</f>
        <v>0</v>
      </c>
      <c r="Q277" s="215">
        <v>0.00075000000000000002</v>
      </c>
      <c r="R277" s="215">
        <f>Q277*H277</f>
        <v>0.0045000000000000005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304</v>
      </c>
      <c r="AT277" s="217" t="s">
        <v>197</v>
      </c>
      <c r="AU277" s="217" t="s">
        <v>91</v>
      </c>
      <c r="AY277" s="18" t="s">
        <v>144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8" t="s">
        <v>89</v>
      </c>
      <c r="BK277" s="218">
        <f>ROUND(I277*H277,2)</f>
        <v>0</v>
      </c>
      <c r="BL277" s="18" t="s">
        <v>257</v>
      </c>
      <c r="BM277" s="217" t="s">
        <v>880</v>
      </c>
    </row>
    <row r="278" s="2" customFormat="1" ht="24.15" customHeight="1">
      <c r="A278" s="40"/>
      <c r="B278" s="41"/>
      <c r="C278" s="206" t="s">
        <v>583</v>
      </c>
      <c r="D278" s="206" t="s">
        <v>147</v>
      </c>
      <c r="E278" s="207" t="s">
        <v>598</v>
      </c>
      <c r="F278" s="208" t="s">
        <v>599</v>
      </c>
      <c r="G278" s="209" t="s">
        <v>193</v>
      </c>
      <c r="H278" s="210">
        <v>2</v>
      </c>
      <c r="I278" s="211"/>
      <c r="J278" s="212">
        <f>ROUND(I278*H278,2)</f>
        <v>0</v>
      </c>
      <c r="K278" s="208" t="s">
        <v>151</v>
      </c>
      <c r="L278" s="46"/>
      <c r="M278" s="213" t="s">
        <v>32</v>
      </c>
      <c r="N278" s="214" t="s">
        <v>52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257</v>
      </c>
      <c r="AT278" s="217" t="s">
        <v>147</v>
      </c>
      <c r="AU278" s="217" t="s">
        <v>91</v>
      </c>
      <c r="AY278" s="18" t="s">
        <v>144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8" t="s">
        <v>89</v>
      </c>
      <c r="BK278" s="218">
        <f>ROUND(I278*H278,2)</f>
        <v>0</v>
      </c>
      <c r="BL278" s="18" t="s">
        <v>257</v>
      </c>
      <c r="BM278" s="217" t="s">
        <v>881</v>
      </c>
    </row>
    <row r="279" s="2" customFormat="1">
      <c r="A279" s="40"/>
      <c r="B279" s="41"/>
      <c r="C279" s="42"/>
      <c r="D279" s="219" t="s">
        <v>154</v>
      </c>
      <c r="E279" s="42"/>
      <c r="F279" s="220" t="s">
        <v>601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8" t="s">
        <v>154</v>
      </c>
      <c r="AU279" s="18" t="s">
        <v>91</v>
      </c>
    </row>
    <row r="280" s="12" customFormat="1" ht="22.8" customHeight="1">
      <c r="A280" s="12"/>
      <c r="B280" s="190"/>
      <c r="C280" s="191"/>
      <c r="D280" s="192" t="s">
        <v>80</v>
      </c>
      <c r="E280" s="204" t="s">
        <v>602</v>
      </c>
      <c r="F280" s="204" t="s">
        <v>603</v>
      </c>
      <c r="G280" s="191"/>
      <c r="H280" s="191"/>
      <c r="I280" s="194"/>
      <c r="J280" s="205">
        <f>BK280</f>
        <v>0</v>
      </c>
      <c r="K280" s="191"/>
      <c r="L280" s="196"/>
      <c r="M280" s="197"/>
      <c r="N280" s="198"/>
      <c r="O280" s="198"/>
      <c r="P280" s="199">
        <f>SUM(P281:P290)</f>
        <v>0</v>
      </c>
      <c r="Q280" s="198"/>
      <c r="R280" s="199">
        <f>SUM(R281:R290)</f>
        <v>0.29518400000000006</v>
      </c>
      <c r="S280" s="198"/>
      <c r="T280" s="200">
        <f>SUM(T281:T290)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01" t="s">
        <v>91</v>
      </c>
      <c r="AT280" s="202" t="s">
        <v>80</v>
      </c>
      <c r="AU280" s="202" t="s">
        <v>89</v>
      </c>
      <c r="AY280" s="201" t="s">
        <v>144</v>
      </c>
      <c r="BK280" s="203">
        <f>SUM(BK281:BK290)</f>
        <v>0</v>
      </c>
    </row>
    <row r="281" s="2" customFormat="1" ht="24.15" customHeight="1">
      <c r="A281" s="40"/>
      <c r="B281" s="41"/>
      <c r="C281" s="206" t="s">
        <v>588</v>
      </c>
      <c r="D281" s="206" t="s">
        <v>147</v>
      </c>
      <c r="E281" s="207" t="s">
        <v>605</v>
      </c>
      <c r="F281" s="208" t="s">
        <v>606</v>
      </c>
      <c r="G281" s="209" t="s">
        <v>150</v>
      </c>
      <c r="H281" s="210">
        <v>21.280000000000001</v>
      </c>
      <c r="I281" s="211"/>
      <c r="J281" s="212">
        <f>ROUND(I281*H281,2)</f>
        <v>0</v>
      </c>
      <c r="K281" s="208" t="s">
        <v>151</v>
      </c>
      <c r="L281" s="46"/>
      <c r="M281" s="213" t="s">
        <v>32</v>
      </c>
      <c r="N281" s="214" t="s">
        <v>52</v>
      </c>
      <c r="O281" s="86"/>
      <c r="P281" s="215">
        <f>O281*H281</f>
        <v>0</v>
      </c>
      <c r="Q281" s="215">
        <v>0.0126</v>
      </c>
      <c r="R281" s="215">
        <f>Q281*H281</f>
        <v>0.26812800000000003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257</v>
      </c>
      <c r="AT281" s="217" t="s">
        <v>147</v>
      </c>
      <c r="AU281" s="217" t="s">
        <v>91</v>
      </c>
      <c r="AY281" s="18" t="s">
        <v>144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8" t="s">
        <v>89</v>
      </c>
      <c r="BK281" s="218">
        <f>ROUND(I281*H281,2)</f>
        <v>0</v>
      </c>
      <c r="BL281" s="18" t="s">
        <v>257</v>
      </c>
      <c r="BM281" s="217" t="s">
        <v>882</v>
      </c>
    </row>
    <row r="282" s="2" customFormat="1">
      <c r="A282" s="40"/>
      <c r="B282" s="41"/>
      <c r="C282" s="42"/>
      <c r="D282" s="219" t="s">
        <v>154</v>
      </c>
      <c r="E282" s="42"/>
      <c r="F282" s="220" t="s">
        <v>608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8" t="s">
        <v>154</v>
      </c>
      <c r="AU282" s="18" t="s">
        <v>91</v>
      </c>
    </row>
    <row r="283" s="2" customFormat="1" ht="24.15" customHeight="1">
      <c r="A283" s="40"/>
      <c r="B283" s="41"/>
      <c r="C283" s="206" t="s">
        <v>593</v>
      </c>
      <c r="D283" s="206" t="s">
        <v>147</v>
      </c>
      <c r="E283" s="207" t="s">
        <v>610</v>
      </c>
      <c r="F283" s="208" t="s">
        <v>611</v>
      </c>
      <c r="G283" s="209" t="s">
        <v>193</v>
      </c>
      <c r="H283" s="210">
        <v>2</v>
      </c>
      <c r="I283" s="211"/>
      <c r="J283" s="212">
        <f>ROUND(I283*H283,2)</f>
        <v>0</v>
      </c>
      <c r="K283" s="208" t="s">
        <v>151</v>
      </c>
      <c r="L283" s="46"/>
      <c r="M283" s="213" t="s">
        <v>32</v>
      </c>
      <c r="N283" s="214" t="s">
        <v>52</v>
      </c>
      <c r="O283" s="86"/>
      <c r="P283" s="215">
        <f>O283*H283</f>
        <v>0</v>
      </c>
      <c r="Q283" s="215">
        <v>3.0000000000000001E-05</v>
      </c>
      <c r="R283" s="215">
        <f>Q283*H283</f>
        <v>6.0000000000000002E-05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257</v>
      </c>
      <c r="AT283" s="217" t="s">
        <v>147</v>
      </c>
      <c r="AU283" s="217" t="s">
        <v>91</v>
      </c>
      <c r="AY283" s="18" t="s">
        <v>144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8" t="s">
        <v>89</v>
      </c>
      <c r="BK283" s="218">
        <f>ROUND(I283*H283,2)</f>
        <v>0</v>
      </c>
      <c r="BL283" s="18" t="s">
        <v>257</v>
      </c>
      <c r="BM283" s="217" t="s">
        <v>883</v>
      </c>
    </row>
    <row r="284" s="2" customFormat="1">
      <c r="A284" s="40"/>
      <c r="B284" s="41"/>
      <c r="C284" s="42"/>
      <c r="D284" s="219" t="s">
        <v>154</v>
      </c>
      <c r="E284" s="42"/>
      <c r="F284" s="220" t="s">
        <v>613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8" t="s">
        <v>154</v>
      </c>
      <c r="AU284" s="18" t="s">
        <v>91</v>
      </c>
    </row>
    <row r="285" s="2" customFormat="1" ht="16.5" customHeight="1">
      <c r="A285" s="40"/>
      <c r="B285" s="41"/>
      <c r="C285" s="247" t="s">
        <v>597</v>
      </c>
      <c r="D285" s="247" t="s">
        <v>197</v>
      </c>
      <c r="E285" s="248" t="s">
        <v>615</v>
      </c>
      <c r="F285" s="249" t="s">
        <v>616</v>
      </c>
      <c r="G285" s="250" t="s">
        <v>193</v>
      </c>
      <c r="H285" s="251">
        <v>2</v>
      </c>
      <c r="I285" s="252"/>
      <c r="J285" s="253">
        <f>ROUND(I285*H285,2)</f>
        <v>0</v>
      </c>
      <c r="K285" s="249" t="s">
        <v>151</v>
      </c>
      <c r="L285" s="254"/>
      <c r="M285" s="255" t="s">
        <v>32</v>
      </c>
      <c r="N285" s="256" t="s">
        <v>52</v>
      </c>
      <c r="O285" s="86"/>
      <c r="P285" s="215">
        <f>O285*H285</f>
        <v>0</v>
      </c>
      <c r="Q285" s="215">
        <v>0.0022000000000000001</v>
      </c>
      <c r="R285" s="215">
        <f>Q285*H285</f>
        <v>0.0044000000000000003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304</v>
      </c>
      <c r="AT285" s="217" t="s">
        <v>197</v>
      </c>
      <c r="AU285" s="217" t="s">
        <v>91</v>
      </c>
      <c r="AY285" s="18" t="s">
        <v>144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8" t="s">
        <v>89</v>
      </c>
      <c r="BK285" s="218">
        <f>ROUND(I285*H285,2)</f>
        <v>0</v>
      </c>
      <c r="BL285" s="18" t="s">
        <v>257</v>
      </c>
      <c r="BM285" s="217" t="s">
        <v>884</v>
      </c>
    </row>
    <row r="286" s="2" customFormat="1" ht="24.15" customHeight="1">
      <c r="A286" s="40"/>
      <c r="B286" s="41"/>
      <c r="C286" s="206" t="s">
        <v>604</v>
      </c>
      <c r="D286" s="206" t="s">
        <v>147</v>
      </c>
      <c r="E286" s="207" t="s">
        <v>619</v>
      </c>
      <c r="F286" s="208" t="s">
        <v>620</v>
      </c>
      <c r="G286" s="209" t="s">
        <v>150</v>
      </c>
      <c r="H286" s="210">
        <v>1.3999999999999999</v>
      </c>
      <c r="I286" s="211"/>
      <c r="J286" s="212">
        <f>ROUND(I286*H286,2)</f>
        <v>0</v>
      </c>
      <c r="K286" s="208" t="s">
        <v>151</v>
      </c>
      <c r="L286" s="46"/>
      <c r="M286" s="213" t="s">
        <v>32</v>
      </c>
      <c r="N286" s="214" t="s">
        <v>52</v>
      </c>
      <c r="O286" s="86"/>
      <c r="P286" s="215">
        <f>O286*H286</f>
        <v>0</v>
      </c>
      <c r="Q286" s="215">
        <v>0.016140000000000002</v>
      </c>
      <c r="R286" s="215">
        <f>Q286*H286</f>
        <v>0.022596000000000002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257</v>
      </c>
      <c r="AT286" s="217" t="s">
        <v>147</v>
      </c>
      <c r="AU286" s="217" t="s">
        <v>91</v>
      </c>
      <c r="AY286" s="18" t="s">
        <v>144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8" t="s">
        <v>89</v>
      </c>
      <c r="BK286" s="218">
        <f>ROUND(I286*H286,2)</f>
        <v>0</v>
      </c>
      <c r="BL286" s="18" t="s">
        <v>257</v>
      </c>
      <c r="BM286" s="217" t="s">
        <v>885</v>
      </c>
    </row>
    <row r="287" s="2" customFormat="1">
      <c r="A287" s="40"/>
      <c r="B287" s="41"/>
      <c r="C287" s="42"/>
      <c r="D287" s="219" t="s">
        <v>154</v>
      </c>
      <c r="E287" s="42"/>
      <c r="F287" s="220" t="s">
        <v>622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8" t="s">
        <v>154</v>
      </c>
      <c r="AU287" s="18" t="s">
        <v>91</v>
      </c>
    </row>
    <row r="288" s="13" customFormat="1">
      <c r="A288" s="13"/>
      <c r="B288" s="224"/>
      <c r="C288" s="225"/>
      <c r="D288" s="226" t="s">
        <v>156</v>
      </c>
      <c r="E288" s="227" t="s">
        <v>32</v>
      </c>
      <c r="F288" s="228" t="s">
        <v>623</v>
      </c>
      <c r="G288" s="225"/>
      <c r="H288" s="229">
        <v>1.3999999999999999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156</v>
      </c>
      <c r="AU288" s="235" t="s">
        <v>91</v>
      </c>
      <c r="AV288" s="13" t="s">
        <v>91</v>
      </c>
      <c r="AW288" s="13" t="s">
        <v>40</v>
      </c>
      <c r="AX288" s="13" t="s">
        <v>89</v>
      </c>
      <c r="AY288" s="235" t="s">
        <v>144</v>
      </c>
    </row>
    <row r="289" s="2" customFormat="1" ht="37.8" customHeight="1">
      <c r="A289" s="40"/>
      <c r="B289" s="41"/>
      <c r="C289" s="206" t="s">
        <v>609</v>
      </c>
      <c r="D289" s="206" t="s">
        <v>147</v>
      </c>
      <c r="E289" s="207" t="s">
        <v>625</v>
      </c>
      <c r="F289" s="208" t="s">
        <v>626</v>
      </c>
      <c r="G289" s="209" t="s">
        <v>260</v>
      </c>
      <c r="H289" s="210">
        <v>0.29499999999999998</v>
      </c>
      <c r="I289" s="211"/>
      <c r="J289" s="212">
        <f>ROUND(I289*H289,2)</f>
        <v>0</v>
      </c>
      <c r="K289" s="208" t="s">
        <v>151</v>
      </c>
      <c r="L289" s="46"/>
      <c r="M289" s="213" t="s">
        <v>32</v>
      </c>
      <c r="N289" s="214" t="s">
        <v>52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257</v>
      </c>
      <c r="AT289" s="217" t="s">
        <v>147</v>
      </c>
      <c r="AU289" s="217" t="s">
        <v>91</v>
      </c>
      <c r="AY289" s="18" t="s">
        <v>144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8" t="s">
        <v>89</v>
      </c>
      <c r="BK289" s="218">
        <f>ROUND(I289*H289,2)</f>
        <v>0</v>
      </c>
      <c r="BL289" s="18" t="s">
        <v>257</v>
      </c>
      <c r="BM289" s="217" t="s">
        <v>886</v>
      </c>
    </row>
    <row r="290" s="2" customFormat="1">
      <c r="A290" s="40"/>
      <c r="B290" s="41"/>
      <c r="C290" s="42"/>
      <c r="D290" s="219" t="s">
        <v>154</v>
      </c>
      <c r="E290" s="42"/>
      <c r="F290" s="220" t="s">
        <v>628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8" t="s">
        <v>154</v>
      </c>
      <c r="AU290" s="18" t="s">
        <v>91</v>
      </c>
    </row>
    <row r="291" s="12" customFormat="1" ht="22.8" customHeight="1">
      <c r="A291" s="12"/>
      <c r="B291" s="190"/>
      <c r="C291" s="191"/>
      <c r="D291" s="192" t="s">
        <v>80</v>
      </c>
      <c r="E291" s="204" t="s">
        <v>629</v>
      </c>
      <c r="F291" s="204" t="s">
        <v>630</v>
      </c>
      <c r="G291" s="191"/>
      <c r="H291" s="191"/>
      <c r="I291" s="194"/>
      <c r="J291" s="205">
        <f>BK291</f>
        <v>0</v>
      </c>
      <c r="K291" s="191"/>
      <c r="L291" s="196"/>
      <c r="M291" s="197"/>
      <c r="N291" s="198"/>
      <c r="O291" s="198"/>
      <c r="P291" s="199">
        <f>SUM(P292:P294)</f>
        <v>0</v>
      </c>
      <c r="Q291" s="198"/>
      <c r="R291" s="199">
        <f>SUM(R292:R294)</f>
        <v>0.021000000000000001</v>
      </c>
      <c r="S291" s="198"/>
      <c r="T291" s="200">
        <f>SUM(T292:T294)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1" t="s">
        <v>91</v>
      </c>
      <c r="AT291" s="202" t="s">
        <v>80</v>
      </c>
      <c r="AU291" s="202" t="s">
        <v>89</v>
      </c>
      <c r="AY291" s="201" t="s">
        <v>144</v>
      </c>
      <c r="BK291" s="203">
        <f>SUM(BK292:BK294)</f>
        <v>0</v>
      </c>
    </row>
    <row r="292" s="2" customFormat="1" ht="24.15" customHeight="1">
      <c r="A292" s="40"/>
      <c r="B292" s="41"/>
      <c r="C292" s="206" t="s">
        <v>614</v>
      </c>
      <c r="D292" s="206" t="s">
        <v>147</v>
      </c>
      <c r="E292" s="207" t="s">
        <v>632</v>
      </c>
      <c r="F292" s="208" t="s">
        <v>633</v>
      </c>
      <c r="G292" s="209" t="s">
        <v>193</v>
      </c>
      <c r="H292" s="210">
        <v>1</v>
      </c>
      <c r="I292" s="211"/>
      <c r="J292" s="212">
        <f>ROUND(I292*H292,2)</f>
        <v>0</v>
      </c>
      <c r="K292" s="208" t="s">
        <v>151</v>
      </c>
      <c r="L292" s="46"/>
      <c r="M292" s="213" t="s">
        <v>32</v>
      </c>
      <c r="N292" s="214" t="s">
        <v>52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257</v>
      </c>
      <c r="AT292" s="217" t="s">
        <v>147</v>
      </c>
      <c r="AU292" s="217" t="s">
        <v>91</v>
      </c>
      <c r="AY292" s="18" t="s">
        <v>144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8" t="s">
        <v>89</v>
      </c>
      <c r="BK292" s="218">
        <f>ROUND(I292*H292,2)</f>
        <v>0</v>
      </c>
      <c r="BL292" s="18" t="s">
        <v>257</v>
      </c>
      <c r="BM292" s="217" t="s">
        <v>887</v>
      </c>
    </row>
    <row r="293" s="2" customFormat="1">
      <c r="A293" s="40"/>
      <c r="B293" s="41"/>
      <c r="C293" s="42"/>
      <c r="D293" s="219" t="s">
        <v>154</v>
      </c>
      <c r="E293" s="42"/>
      <c r="F293" s="220" t="s">
        <v>635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8" t="s">
        <v>154</v>
      </c>
      <c r="AU293" s="18" t="s">
        <v>91</v>
      </c>
    </row>
    <row r="294" s="2" customFormat="1" ht="16.5" customHeight="1">
      <c r="A294" s="40"/>
      <c r="B294" s="41"/>
      <c r="C294" s="247" t="s">
        <v>618</v>
      </c>
      <c r="D294" s="247" t="s">
        <v>197</v>
      </c>
      <c r="E294" s="248" t="s">
        <v>637</v>
      </c>
      <c r="F294" s="249" t="s">
        <v>638</v>
      </c>
      <c r="G294" s="250" t="s">
        <v>193</v>
      </c>
      <c r="H294" s="251">
        <v>1</v>
      </c>
      <c r="I294" s="252"/>
      <c r="J294" s="253">
        <f>ROUND(I294*H294,2)</f>
        <v>0</v>
      </c>
      <c r="K294" s="249" t="s">
        <v>151</v>
      </c>
      <c r="L294" s="254"/>
      <c r="M294" s="255" t="s">
        <v>32</v>
      </c>
      <c r="N294" s="256" t="s">
        <v>52</v>
      </c>
      <c r="O294" s="86"/>
      <c r="P294" s="215">
        <f>O294*H294</f>
        <v>0</v>
      </c>
      <c r="Q294" s="215">
        <v>0.021000000000000001</v>
      </c>
      <c r="R294" s="215">
        <f>Q294*H294</f>
        <v>0.021000000000000001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304</v>
      </c>
      <c r="AT294" s="217" t="s">
        <v>197</v>
      </c>
      <c r="AU294" s="217" t="s">
        <v>91</v>
      </c>
      <c r="AY294" s="18" t="s">
        <v>144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8" t="s">
        <v>89</v>
      </c>
      <c r="BK294" s="218">
        <f>ROUND(I294*H294,2)</f>
        <v>0</v>
      </c>
      <c r="BL294" s="18" t="s">
        <v>257</v>
      </c>
      <c r="BM294" s="217" t="s">
        <v>888</v>
      </c>
    </row>
    <row r="295" s="12" customFormat="1" ht="22.8" customHeight="1">
      <c r="A295" s="12"/>
      <c r="B295" s="190"/>
      <c r="C295" s="191"/>
      <c r="D295" s="192" t="s">
        <v>80</v>
      </c>
      <c r="E295" s="204" t="s">
        <v>640</v>
      </c>
      <c r="F295" s="204" t="s">
        <v>641</v>
      </c>
      <c r="G295" s="191"/>
      <c r="H295" s="191"/>
      <c r="I295" s="194"/>
      <c r="J295" s="205">
        <f>BK295</f>
        <v>0</v>
      </c>
      <c r="K295" s="191"/>
      <c r="L295" s="196"/>
      <c r="M295" s="197"/>
      <c r="N295" s="198"/>
      <c r="O295" s="198"/>
      <c r="P295" s="199">
        <f>SUM(P296:P316)</f>
        <v>0</v>
      </c>
      <c r="Q295" s="198"/>
      <c r="R295" s="199">
        <f>SUM(R296:R316)</f>
        <v>0.71962443999999992</v>
      </c>
      <c r="S295" s="198"/>
      <c r="T295" s="200">
        <f>SUM(T296:T316)</f>
        <v>0.75118399999999996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1" t="s">
        <v>91</v>
      </c>
      <c r="AT295" s="202" t="s">
        <v>80</v>
      </c>
      <c r="AU295" s="202" t="s">
        <v>89</v>
      </c>
      <c r="AY295" s="201" t="s">
        <v>144</v>
      </c>
      <c r="BK295" s="203">
        <f>SUM(BK296:BK316)</f>
        <v>0</v>
      </c>
    </row>
    <row r="296" s="2" customFormat="1" ht="16.5" customHeight="1">
      <c r="A296" s="40"/>
      <c r="B296" s="41"/>
      <c r="C296" s="206" t="s">
        <v>624</v>
      </c>
      <c r="D296" s="206" t="s">
        <v>147</v>
      </c>
      <c r="E296" s="207" t="s">
        <v>643</v>
      </c>
      <c r="F296" s="208" t="s">
        <v>644</v>
      </c>
      <c r="G296" s="209" t="s">
        <v>150</v>
      </c>
      <c r="H296" s="210">
        <v>21.280000000000001</v>
      </c>
      <c r="I296" s="211"/>
      <c r="J296" s="212">
        <f>ROUND(I296*H296,2)</f>
        <v>0</v>
      </c>
      <c r="K296" s="208" t="s">
        <v>151</v>
      </c>
      <c r="L296" s="46"/>
      <c r="M296" s="213" t="s">
        <v>32</v>
      </c>
      <c r="N296" s="214" t="s">
        <v>52</v>
      </c>
      <c r="O296" s="86"/>
      <c r="P296" s="215">
        <f>O296*H296</f>
        <v>0</v>
      </c>
      <c r="Q296" s="215">
        <v>0.00029999999999999997</v>
      </c>
      <c r="R296" s="215">
        <f>Q296*H296</f>
        <v>0.0063839999999999999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257</v>
      </c>
      <c r="AT296" s="217" t="s">
        <v>147</v>
      </c>
      <c r="AU296" s="217" t="s">
        <v>91</v>
      </c>
      <c r="AY296" s="18" t="s">
        <v>144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8" t="s">
        <v>89</v>
      </c>
      <c r="BK296" s="218">
        <f>ROUND(I296*H296,2)</f>
        <v>0</v>
      </c>
      <c r="BL296" s="18" t="s">
        <v>257</v>
      </c>
      <c r="BM296" s="217" t="s">
        <v>889</v>
      </c>
    </row>
    <row r="297" s="2" customFormat="1">
      <c r="A297" s="40"/>
      <c r="B297" s="41"/>
      <c r="C297" s="42"/>
      <c r="D297" s="219" t="s">
        <v>154</v>
      </c>
      <c r="E297" s="42"/>
      <c r="F297" s="220" t="s">
        <v>646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8" t="s">
        <v>154</v>
      </c>
      <c r="AU297" s="18" t="s">
        <v>91</v>
      </c>
    </row>
    <row r="298" s="2" customFormat="1" ht="16.5" customHeight="1">
      <c r="A298" s="40"/>
      <c r="B298" s="41"/>
      <c r="C298" s="206" t="s">
        <v>642</v>
      </c>
      <c r="D298" s="206" t="s">
        <v>147</v>
      </c>
      <c r="E298" s="207" t="s">
        <v>648</v>
      </c>
      <c r="F298" s="208" t="s">
        <v>649</v>
      </c>
      <c r="G298" s="209" t="s">
        <v>150</v>
      </c>
      <c r="H298" s="210">
        <v>21.280000000000001</v>
      </c>
      <c r="I298" s="211"/>
      <c r="J298" s="212">
        <f>ROUND(I298*H298,2)</f>
        <v>0</v>
      </c>
      <c r="K298" s="208" t="s">
        <v>151</v>
      </c>
      <c r="L298" s="46"/>
      <c r="M298" s="213" t="s">
        <v>32</v>
      </c>
      <c r="N298" s="214" t="s">
        <v>52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0.035299999999999998</v>
      </c>
      <c r="T298" s="216">
        <f>S298*H298</f>
        <v>0.75118399999999996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257</v>
      </c>
      <c r="AT298" s="217" t="s">
        <v>147</v>
      </c>
      <c r="AU298" s="217" t="s">
        <v>91</v>
      </c>
      <c r="AY298" s="18" t="s">
        <v>144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8" t="s">
        <v>89</v>
      </c>
      <c r="BK298" s="218">
        <f>ROUND(I298*H298,2)</f>
        <v>0</v>
      </c>
      <c r="BL298" s="18" t="s">
        <v>257</v>
      </c>
      <c r="BM298" s="217" t="s">
        <v>890</v>
      </c>
    </row>
    <row r="299" s="2" customFormat="1">
      <c r="A299" s="40"/>
      <c r="B299" s="41"/>
      <c r="C299" s="42"/>
      <c r="D299" s="219" t="s">
        <v>154</v>
      </c>
      <c r="E299" s="42"/>
      <c r="F299" s="220" t="s">
        <v>651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8" t="s">
        <v>154</v>
      </c>
      <c r="AU299" s="18" t="s">
        <v>91</v>
      </c>
    </row>
    <row r="300" s="2" customFormat="1" ht="24.15" customHeight="1">
      <c r="A300" s="40"/>
      <c r="B300" s="41"/>
      <c r="C300" s="206" t="s">
        <v>647</v>
      </c>
      <c r="D300" s="206" t="s">
        <v>147</v>
      </c>
      <c r="E300" s="207" t="s">
        <v>653</v>
      </c>
      <c r="F300" s="208" t="s">
        <v>654</v>
      </c>
      <c r="G300" s="209" t="s">
        <v>150</v>
      </c>
      <c r="H300" s="210">
        <v>21.280000000000001</v>
      </c>
      <c r="I300" s="211"/>
      <c r="J300" s="212">
        <f>ROUND(I300*H300,2)</f>
        <v>0</v>
      </c>
      <c r="K300" s="208" t="s">
        <v>151</v>
      </c>
      <c r="L300" s="46"/>
      <c r="M300" s="213" t="s">
        <v>32</v>
      </c>
      <c r="N300" s="214" t="s">
        <v>52</v>
      </c>
      <c r="O300" s="86"/>
      <c r="P300" s="215">
        <f>O300*H300</f>
        <v>0</v>
      </c>
      <c r="Q300" s="215">
        <v>0.0060000000000000001</v>
      </c>
      <c r="R300" s="215">
        <f>Q300*H300</f>
        <v>0.12768000000000002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257</v>
      </c>
      <c r="AT300" s="217" t="s">
        <v>147</v>
      </c>
      <c r="AU300" s="217" t="s">
        <v>91</v>
      </c>
      <c r="AY300" s="18" t="s">
        <v>144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8" t="s">
        <v>89</v>
      </c>
      <c r="BK300" s="218">
        <f>ROUND(I300*H300,2)</f>
        <v>0</v>
      </c>
      <c r="BL300" s="18" t="s">
        <v>257</v>
      </c>
      <c r="BM300" s="217" t="s">
        <v>891</v>
      </c>
    </row>
    <row r="301" s="2" customFormat="1">
      <c r="A301" s="40"/>
      <c r="B301" s="41"/>
      <c r="C301" s="42"/>
      <c r="D301" s="219" t="s">
        <v>154</v>
      </c>
      <c r="E301" s="42"/>
      <c r="F301" s="220" t="s">
        <v>656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8" t="s">
        <v>154</v>
      </c>
      <c r="AU301" s="18" t="s">
        <v>91</v>
      </c>
    </row>
    <row r="302" s="2" customFormat="1" ht="24.15" customHeight="1">
      <c r="A302" s="40"/>
      <c r="B302" s="41"/>
      <c r="C302" s="247" t="s">
        <v>652</v>
      </c>
      <c r="D302" s="247" t="s">
        <v>197</v>
      </c>
      <c r="E302" s="248" t="s">
        <v>658</v>
      </c>
      <c r="F302" s="249" t="s">
        <v>659</v>
      </c>
      <c r="G302" s="250" t="s">
        <v>150</v>
      </c>
      <c r="H302" s="251">
        <v>23.408000000000001</v>
      </c>
      <c r="I302" s="252"/>
      <c r="J302" s="253">
        <f>ROUND(I302*H302,2)</f>
        <v>0</v>
      </c>
      <c r="K302" s="249" t="s">
        <v>151</v>
      </c>
      <c r="L302" s="254"/>
      <c r="M302" s="255" t="s">
        <v>32</v>
      </c>
      <c r="N302" s="256" t="s">
        <v>52</v>
      </c>
      <c r="O302" s="86"/>
      <c r="P302" s="215">
        <f>O302*H302</f>
        <v>0</v>
      </c>
      <c r="Q302" s="215">
        <v>0.021999999999999999</v>
      </c>
      <c r="R302" s="215">
        <f>Q302*H302</f>
        <v>0.51497599999999999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304</v>
      </c>
      <c r="AT302" s="217" t="s">
        <v>197</v>
      </c>
      <c r="AU302" s="217" t="s">
        <v>91</v>
      </c>
      <c r="AY302" s="18" t="s">
        <v>144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8" t="s">
        <v>89</v>
      </c>
      <c r="BK302" s="218">
        <f>ROUND(I302*H302,2)</f>
        <v>0</v>
      </c>
      <c r="BL302" s="18" t="s">
        <v>257</v>
      </c>
      <c r="BM302" s="217" t="s">
        <v>892</v>
      </c>
    </row>
    <row r="303" s="13" customFormat="1">
      <c r="A303" s="13"/>
      <c r="B303" s="224"/>
      <c r="C303" s="225"/>
      <c r="D303" s="226" t="s">
        <v>156</v>
      </c>
      <c r="E303" s="225"/>
      <c r="F303" s="228" t="s">
        <v>661</v>
      </c>
      <c r="G303" s="225"/>
      <c r="H303" s="229">
        <v>23.408000000000001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156</v>
      </c>
      <c r="AU303" s="235" t="s">
        <v>91</v>
      </c>
      <c r="AV303" s="13" t="s">
        <v>91</v>
      </c>
      <c r="AW303" s="13" t="s">
        <v>4</v>
      </c>
      <c r="AX303" s="13" t="s">
        <v>89</v>
      </c>
      <c r="AY303" s="235" t="s">
        <v>144</v>
      </c>
    </row>
    <row r="304" s="2" customFormat="1" ht="16.5" customHeight="1">
      <c r="A304" s="40"/>
      <c r="B304" s="41"/>
      <c r="C304" s="206" t="s">
        <v>657</v>
      </c>
      <c r="D304" s="206" t="s">
        <v>147</v>
      </c>
      <c r="E304" s="207" t="s">
        <v>663</v>
      </c>
      <c r="F304" s="208" t="s">
        <v>664</v>
      </c>
      <c r="G304" s="209" t="s">
        <v>150</v>
      </c>
      <c r="H304" s="210">
        <v>24.472000000000001</v>
      </c>
      <c r="I304" s="211"/>
      <c r="J304" s="212">
        <f>ROUND(I304*H304,2)</f>
        <v>0</v>
      </c>
      <c r="K304" s="208" t="s">
        <v>151</v>
      </c>
      <c r="L304" s="46"/>
      <c r="M304" s="213" t="s">
        <v>32</v>
      </c>
      <c r="N304" s="214" t="s">
        <v>52</v>
      </c>
      <c r="O304" s="86"/>
      <c r="P304" s="215">
        <f>O304*H304</f>
        <v>0</v>
      </c>
      <c r="Q304" s="215">
        <v>0.0015</v>
      </c>
      <c r="R304" s="215">
        <f>Q304*H304</f>
        <v>0.036708000000000005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257</v>
      </c>
      <c r="AT304" s="217" t="s">
        <v>147</v>
      </c>
      <c r="AU304" s="217" t="s">
        <v>91</v>
      </c>
      <c r="AY304" s="18" t="s">
        <v>144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8" t="s">
        <v>89</v>
      </c>
      <c r="BK304" s="218">
        <f>ROUND(I304*H304,2)</f>
        <v>0</v>
      </c>
      <c r="BL304" s="18" t="s">
        <v>257</v>
      </c>
      <c r="BM304" s="217" t="s">
        <v>893</v>
      </c>
    </row>
    <row r="305" s="2" customFormat="1">
      <c r="A305" s="40"/>
      <c r="B305" s="41"/>
      <c r="C305" s="42"/>
      <c r="D305" s="219" t="s">
        <v>154</v>
      </c>
      <c r="E305" s="42"/>
      <c r="F305" s="220" t="s">
        <v>666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8" t="s">
        <v>154</v>
      </c>
      <c r="AU305" s="18" t="s">
        <v>91</v>
      </c>
    </row>
    <row r="306" s="13" customFormat="1">
      <c r="A306" s="13"/>
      <c r="B306" s="224"/>
      <c r="C306" s="225"/>
      <c r="D306" s="226" t="s">
        <v>156</v>
      </c>
      <c r="E306" s="227" t="s">
        <v>32</v>
      </c>
      <c r="F306" s="228" t="s">
        <v>667</v>
      </c>
      <c r="G306" s="225"/>
      <c r="H306" s="229">
        <v>24.472000000000001</v>
      </c>
      <c r="I306" s="230"/>
      <c r="J306" s="225"/>
      <c r="K306" s="225"/>
      <c r="L306" s="231"/>
      <c r="M306" s="232"/>
      <c r="N306" s="233"/>
      <c r="O306" s="233"/>
      <c r="P306" s="233"/>
      <c r="Q306" s="233"/>
      <c r="R306" s="233"/>
      <c r="S306" s="233"/>
      <c r="T306" s="23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5" t="s">
        <v>156</v>
      </c>
      <c r="AU306" s="235" t="s">
        <v>91</v>
      </c>
      <c r="AV306" s="13" t="s">
        <v>91</v>
      </c>
      <c r="AW306" s="13" t="s">
        <v>40</v>
      </c>
      <c r="AX306" s="13" t="s">
        <v>89</v>
      </c>
      <c r="AY306" s="235" t="s">
        <v>144</v>
      </c>
    </row>
    <row r="307" s="2" customFormat="1" ht="16.5" customHeight="1">
      <c r="A307" s="40"/>
      <c r="B307" s="41"/>
      <c r="C307" s="206" t="s">
        <v>662</v>
      </c>
      <c r="D307" s="206" t="s">
        <v>147</v>
      </c>
      <c r="E307" s="207" t="s">
        <v>669</v>
      </c>
      <c r="F307" s="208" t="s">
        <v>670</v>
      </c>
      <c r="G307" s="209" t="s">
        <v>160</v>
      </c>
      <c r="H307" s="210">
        <v>27.870000000000001</v>
      </c>
      <c r="I307" s="211"/>
      <c r="J307" s="212">
        <f>ROUND(I307*H307,2)</f>
        <v>0</v>
      </c>
      <c r="K307" s="208" t="s">
        <v>151</v>
      </c>
      <c r="L307" s="46"/>
      <c r="M307" s="213" t="s">
        <v>32</v>
      </c>
      <c r="N307" s="214" t="s">
        <v>52</v>
      </c>
      <c r="O307" s="86"/>
      <c r="P307" s="215">
        <f>O307*H307</f>
        <v>0</v>
      </c>
      <c r="Q307" s="215">
        <v>9.0000000000000006E-05</v>
      </c>
      <c r="R307" s="215">
        <f>Q307*H307</f>
        <v>0.0025083000000000002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257</v>
      </c>
      <c r="AT307" s="217" t="s">
        <v>147</v>
      </c>
      <c r="AU307" s="217" t="s">
        <v>91</v>
      </c>
      <c r="AY307" s="18" t="s">
        <v>144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8" t="s">
        <v>89</v>
      </c>
      <c r="BK307" s="218">
        <f>ROUND(I307*H307,2)</f>
        <v>0</v>
      </c>
      <c r="BL307" s="18" t="s">
        <v>257</v>
      </c>
      <c r="BM307" s="217" t="s">
        <v>894</v>
      </c>
    </row>
    <row r="308" s="2" customFormat="1">
      <c r="A308" s="40"/>
      <c r="B308" s="41"/>
      <c r="C308" s="42"/>
      <c r="D308" s="219" t="s">
        <v>154</v>
      </c>
      <c r="E308" s="42"/>
      <c r="F308" s="220" t="s">
        <v>672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8" t="s">
        <v>154</v>
      </c>
      <c r="AU308" s="18" t="s">
        <v>91</v>
      </c>
    </row>
    <row r="309" s="13" customFormat="1">
      <c r="A309" s="13"/>
      <c r="B309" s="224"/>
      <c r="C309" s="225"/>
      <c r="D309" s="226" t="s">
        <v>156</v>
      </c>
      <c r="E309" s="227" t="s">
        <v>32</v>
      </c>
      <c r="F309" s="228" t="s">
        <v>673</v>
      </c>
      <c r="G309" s="225"/>
      <c r="H309" s="229">
        <v>27.870000000000001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156</v>
      </c>
      <c r="AU309" s="235" t="s">
        <v>91</v>
      </c>
      <c r="AV309" s="13" t="s">
        <v>91</v>
      </c>
      <c r="AW309" s="13" t="s">
        <v>40</v>
      </c>
      <c r="AX309" s="13" t="s">
        <v>89</v>
      </c>
      <c r="AY309" s="235" t="s">
        <v>144</v>
      </c>
    </row>
    <row r="310" s="2" customFormat="1" ht="16.5" customHeight="1">
      <c r="A310" s="40"/>
      <c r="B310" s="41"/>
      <c r="C310" s="206" t="s">
        <v>668</v>
      </c>
      <c r="D310" s="206" t="s">
        <v>147</v>
      </c>
      <c r="E310" s="207" t="s">
        <v>675</v>
      </c>
      <c r="F310" s="208" t="s">
        <v>676</v>
      </c>
      <c r="G310" s="209" t="s">
        <v>160</v>
      </c>
      <c r="H310" s="210">
        <v>27.870000000000001</v>
      </c>
      <c r="I310" s="211"/>
      <c r="J310" s="212">
        <f>ROUND(I310*H310,2)</f>
        <v>0</v>
      </c>
      <c r="K310" s="208" t="s">
        <v>151</v>
      </c>
      <c r="L310" s="46"/>
      <c r="M310" s="213" t="s">
        <v>32</v>
      </c>
      <c r="N310" s="214" t="s">
        <v>52</v>
      </c>
      <c r="O310" s="86"/>
      <c r="P310" s="215">
        <f>O310*H310</f>
        <v>0</v>
      </c>
      <c r="Q310" s="215">
        <v>0.00017000000000000001</v>
      </c>
      <c r="R310" s="215">
        <f>Q310*H310</f>
        <v>0.0047379000000000006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257</v>
      </c>
      <c r="AT310" s="217" t="s">
        <v>147</v>
      </c>
      <c r="AU310" s="217" t="s">
        <v>91</v>
      </c>
      <c r="AY310" s="18" t="s">
        <v>144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8" t="s">
        <v>89</v>
      </c>
      <c r="BK310" s="218">
        <f>ROUND(I310*H310,2)</f>
        <v>0</v>
      </c>
      <c r="BL310" s="18" t="s">
        <v>257</v>
      </c>
      <c r="BM310" s="217" t="s">
        <v>895</v>
      </c>
    </row>
    <row r="311" s="2" customFormat="1">
      <c r="A311" s="40"/>
      <c r="B311" s="41"/>
      <c r="C311" s="42"/>
      <c r="D311" s="219" t="s">
        <v>154</v>
      </c>
      <c r="E311" s="42"/>
      <c r="F311" s="220" t="s">
        <v>678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8" t="s">
        <v>154</v>
      </c>
      <c r="AU311" s="18" t="s">
        <v>91</v>
      </c>
    </row>
    <row r="312" s="13" customFormat="1">
      <c r="A312" s="13"/>
      <c r="B312" s="224"/>
      <c r="C312" s="225"/>
      <c r="D312" s="226" t="s">
        <v>156</v>
      </c>
      <c r="E312" s="227" t="s">
        <v>32</v>
      </c>
      <c r="F312" s="228" t="s">
        <v>679</v>
      </c>
      <c r="G312" s="225"/>
      <c r="H312" s="229">
        <v>27.870000000000001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156</v>
      </c>
      <c r="AU312" s="235" t="s">
        <v>91</v>
      </c>
      <c r="AV312" s="13" t="s">
        <v>91</v>
      </c>
      <c r="AW312" s="13" t="s">
        <v>40</v>
      </c>
      <c r="AX312" s="13" t="s">
        <v>89</v>
      </c>
      <c r="AY312" s="235" t="s">
        <v>144</v>
      </c>
    </row>
    <row r="313" s="2" customFormat="1" ht="16.5" customHeight="1">
      <c r="A313" s="40"/>
      <c r="B313" s="41"/>
      <c r="C313" s="247" t="s">
        <v>674</v>
      </c>
      <c r="D313" s="247" t="s">
        <v>197</v>
      </c>
      <c r="E313" s="248" t="s">
        <v>681</v>
      </c>
      <c r="F313" s="249" t="s">
        <v>682</v>
      </c>
      <c r="G313" s="250" t="s">
        <v>160</v>
      </c>
      <c r="H313" s="251">
        <v>29.263999999999999</v>
      </c>
      <c r="I313" s="252"/>
      <c r="J313" s="253">
        <f>ROUND(I313*H313,2)</f>
        <v>0</v>
      </c>
      <c r="K313" s="249" t="s">
        <v>151</v>
      </c>
      <c r="L313" s="254"/>
      <c r="M313" s="255" t="s">
        <v>32</v>
      </c>
      <c r="N313" s="256" t="s">
        <v>52</v>
      </c>
      <c r="O313" s="86"/>
      <c r="P313" s="215">
        <f>O313*H313</f>
        <v>0</v>
      </c>
      <c r="Q313" s="215">
        <v>0.00091</v>
      </c>
      <c r="R313" s="215">
        <f>Q313*H313</f>
        <v>0.026630239999999999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304</v>
      </c>
      <c r="AT313" s="217" t="s">
        <v>197</v>
      </c>
      <c r="AU313" s="217" t="s">
        <v>91</v>
      </c>
      <c r="AY313" s="18" t="s">
        <v>144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8" t="s">
        <v>89</v>
      </c>
      <c r="BK313" s="218">
        <f>ROUND(I313*H313,2)</f>
        <v>0</v>
      </c>
      <c r="BL313" s="18" t="s">
        <v>257</v>
      </c>
      <c r="BM313" s="217" t="s">
        <v>896</v>
      </c>
    </row>
    <row r="314" s="13" customFormat="1">
      <c r="A314" s="13"/>
      <c r="B314" s="224"/>
      <c r="C314" s="225"/>
      <c r="D314" s="226" t="s">
        <v>156</v>
      </c>
      <c r="E314" s="225"/>
      <c r="F314" s="228" t="s">
        <v>684</v>
      </c>
      <c r="G314" s="225"/>
      <c r="H314" s="229">
        <v>29.263999999999999</v>
      </c>
      <c r="I314" s="230"/>
      <c r="J314" s="225"/>
      <c r="K314" s="225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156</v>
      </c>
      <c r="AU314" s="235" t="s">
        <v>91</v>
      </c>
      <c r="AV314" s="13" t="s">
        <v>91</v>
      </c>
      <c r="AW314" s="13" t="s">
        <v>4</v>
      </c>
      <c r="AX314" s="13" t="s">
        <v>89</v>
      </c>
      <c r="AY314" s="235" t="s">
        <v>144</v>
      </c>
    </row>
    <row r="315" s="2" customFormat="1" ht="24.15" customHeight="1">
      <c r="A315" s="40"/>
      <c r="B315" s="41"/>
      <c r="C315" s="206" t="s">
        <v>680</v>
      </c>
      <c r="D315" s="206" t="s">
        <v>147</v>
      </c>
      <c r="E315" s="207" t="s">
        <v>686</v>
      </c>
      <c r="F315" s="208" t="s">
        <v>687</v>
      </c>
      <c r="G315" s="209" t="s">
        <v>260</v>
      </c>
      <c r="H315" s="210">
        <v>0.71999999999999997</v>
      </c>
      <c r="I315" s="211"/>
      <c r="J315" s="212">
        <f>ROUND(I315*H315,2)</f>
        <v>0</v>
      </c>
      <c r="K315" s="208" t="s">
        <v>151</v>
      </c>
      <c r="L315" s="46"/>
      <c r="M315" s="213" t="s">
        <v>32</v>
      </c>
      <c r="N315" s="214" t="s">
        <v>52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257</v>
      </c>
      <c r="AT315" s="217" t="s">
        <v>147</v>
      </c>
      <c r="AU315" s="217" t="s">
        <v>91</v>
      </c>
      <c r="AY315" s="18" t="s">
        <v>144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8" t="s">
        <v>89</v>
      </c>
      <c r="BK315" s="218">
        <f>ROUND(I315*H315,2)</f>
        <v>0</v>
      </c>
      <c r="BL315" s="18" t="s">
        <v>257</v>
      </c>
      <c r="BM315" s="217" t="s">
        <v>897</v>
      </c>
    </row>
    <row r="316" s="2" customFormat="1">
      <c r="A316" s="40"/>
      <c r="B316" s="41"/>
      <c r="C316" s="42"/>
      <c r="D316" s="219" t="s">
        <v>154</v>
      </c>
      <c r="E316" s="42"/>
      <c r="F316" s="220" t="s">
        <v>689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8" t="s">
        <v>154</v>
      </c>
      <c r="AU316" s="18" t="s">
        <v>91</v>
      </c>
    </row>
    <row r="317" s="12" customFormat="1" ht="22.8" customHeight="1">
      <c r="A317" s="12"/>
      <c r="B317" s="190"/>
      <c r="C317" s="191"/>
      <c r="D317" s="192" t="s">
        <v>80</v>
      </c>
      <c r="E317" s="204" t="s">
        <v>690</v>
      </c>
      <c r="F317" s="204" t="s">
        <v>691</v>
      </c>
      <c r="G317" s="191"/>
      <c r="H317" s="191"/>
      <c r="I317" s="194"/>
      <c r="J317" s="205">
        <f>BK317</f>
        <v>0</v>
      </c>
      <c r="K317" s="191"/>
      <c r="L317" s="196"/>
      <c r="M317" s="197"/>
      <c r="N317" s="198"/>
      <c r="O317" s="198"/>
      <c r="P317" s="199">
        <f>SUM(P318:P343)</f>
        <v>0</v>
      </c>
      <c r="Q317" s="198"/>
      <c r="R317" s="199">
        <f>SUM(R318:R343)</f>
        <v>0.86306493000000006</v>
      </c>
      <c r="S317" s="198"/>
      <c r="T317" s="200">
        <f>SUM(T318:T343)</f>
        <v>0.91473599999999999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1" t="s">
        <v>91</v>
      </c>
      <c r="AT317" s="202" t="s">
        <v>80</v>
      </c>
      <c r="AU317" s="202" t="s">
        <v>89</v>
      </c>
      <c r="AY317" s="201" t="s">
        <v>144</v>
      </c>
      <c r="BK317" s="203">
        <f>SUM(BK318:BK343)</f>
        <v>0</v>
      </c>
    </row>
    <row r="318" s="2" customFormat="1" ht="16.5" customHeight="1">
      <c r="A318" s="40"/>
      <c r="B318" s="41"/>
      <c r="C318" s="206" t="s">
        <v>685</v>
      </c>
      <c r="D318" s="206" t="s">
        <v>147</v>
      </c>
      <c r="E318" s="207" t="s">
        <v>693</v>
      </c>
      <c r="F318" s="208" t="s">
        <v>694</v>
      </c>
      <c r="G318" s="209" t="s">
        <v>150</v>
      </c>
      <c r="H318" s="210">
        <v>33.630000000000003</v>
      </c>
      <c r="I318" s="211"/>
      <c r="J318" s="212">
        <f>ROUND(I318*H318,2)</f>
        <v>0</v>
      </c>
      <c r="K318" s="208" t="s">
        <v>151</v>
      </c>
      <c r="L318" s="46"/>
      <c r="M318" s="213" t="s">
        <v>32</v>
      </c>
      <c r="N318" s="214" t="s">
        <v>52</v>
      </c>
      <c r="O318" s="86"/>
      <c r="P318" s="215">
        <f>O318*H318</f>
        <v>0</v>
      </c>
      <c r="Q318" s="215">
        <v>0.00029999999999999997</v>
      </c>
      <c r="R318" s="215">
        <f>Q318*H318</f>
        <v>0.010089000000000001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257</v>
      </c>
      <c r="AT318" s="217" t="s">
        <v>147</v>
      </c>
      <c r="AU318" s="217" t="s">
        <v>91</v>
      </c>
      <c r="AY318" s="18" t="s">
        <v>144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8" t="s">
        <v>89</v>
      </c>
      <c r="BK318" s="218">
        <f>ROUND(I318*H318,2)</f>
        <v>0</v>
      </c>
      <c r="BL318" s="18" t="s">
        <v>257</v>
      </c>
      <c r="BM318" s="217" t="s">
        <v>898</v>
      </c>
    </row>
    <row r="319" s="2" customFormat="1">
      <c r="A319" s="40"/>
      <c r="B319" s="41"/>
      <c r="C319" s="42"/>
      <c r="D319" s="219" t="s">
        <v>154</v>
      </c>
      <c r="E319" s="42"/>
      <c r="F319" s="220" t="s">
        <v>696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8" t="s">
        <v>154</v>
      </c>
      <c r="AU319" s="18" t="s">
        <v>91</v>
      </c>
    </row>
    <row r="320" s="2" customFormat="1" ht="16.5" customHeight="1">
      <c r="A320" s="40"/>
      <c r="B320" s="41"/>
      <c r="C320" s="206" t="s">
        <v>692</v>
      </c>
      <c r="D320" s="206" t="s">
        <v>147</v>
      </c>
      <c r="E320" s="207" t="s">
        <v>698</v>
      </c>
      <c r="F320" s="208" t="s">
        <v>699</v>
      </c>
      <c r="G320" s="209" t="s">
        <v>150</v>
      </c>
      <c r="H320" s="210">
        <v>3.2000000000000002</v>
      </c>
      <c r="I320" s="211"/>
      <c r="J320" s="212">
        <f>ROUND(I320*H320,2)</f>
        <v>0</v>
      </c>
      <c r="K320" s="208" t="s">
        <v>151</v>
      </c>
      <c r="L320" s="46"/>
      <c r="M320" s="213" t="s">
        <v>32</v>
      </c>
      <c r="N320" s="214" t="s">
        <v>52</v>
      </c>
      <c r="O320" s="86"/>
      <c r="P320" s="215">
        <f>O320*H320</f>
        <v>0</v>
      </c>
      <c r="Q320" s="215">
        <v>0.0015</v>
      </c>
      <c r="R320" s="215">
        <f>Q320*H320</f>
        <v>0.0048000000000000004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257</v>
      </c>
      <c r="AT320" s="217" t="s">
        <v>147</v>
      </c>
      <c r="AU320" s="217" t="s">
        <v>91</v>
      </c>
      <c r="AY320" s="18" t="s">
        <v>144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8" t="s">
        <v>89</v>
      </c>
      <c r="BK320" s="218">
        <f>ROUND(I320*H320,2)</f>
        <v>0</v>
      </c>
      <c r="BL320" s="18" t="s">
        <v>257</v>
      </c>
      <c r="BM320" s="217" t="s">
        <v>899</v>
      </c>
    </row>
    <row r="321" s="2" customFormat="1">
      <c r="A321" s="40"/>
      <c r="B321" s="41"/>
      <c r="C321" s="42"/>
      <c r="D321" s="219" t="s">
        <v>154</v>
      </c>
      <c r="E321" s="42"/>
      <c r="F321" s="220" t="s">
        <v>701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8" t="s">
        <v>154</v>
      </c>
      <c r="AU321" s="18" t="s">
        <v>91</v>
      </c>
    </row>
    <row r="322" s="13" customFormat="1">
      <c r="A322" s="13"/>
      <c r="B322" s="224"/>
      <c r="C322" s="225"/>
      <c r="D322" s="226" t="s">
        <v>156</v>
      </c>
      <c r="E322" s="227" t="s">
        <v>32</v>
      </c>
      <c r="F322" s="228" t="s">
        <v>702</v>
      </c>
      <c r="G322" s="225"/>
      <c r="H322" s="229">
        <v>3.2000000000000002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156</v>
      </c>
      <c r="AU322" s="235" t="s">
        <v>91</v>
      </c>
      <c r="AV322" s="13" t="s">
        <v>91</v>
      </c>
      <c r="AW322" s="13" t="s">
        <v>40</v>
      </c>
      <c r="AX322" s="13" t="s">
        <v>89</v>
      </c>
      <c r="AY322" s="235" t="s">
        <v>144</v>
      </c>
    </row>
    <row r="323" s="2" customFormat="1" ht="16.5" customHeight="1">
      <c r="A323" s="40"/>
      <c r="B323" s="41"/>
      <c r="C323" s="206" t="s">
        <v>697</v>
      </c>
      <c r="D323" s="206" t="s">
        <v>147</v>
      </c>
      <c r="E323" s="207" t="s">
        <v>704</v>
      </c>
      <c r="F323" s="208" t="s">
        <v>705</v>
      </c>
      <c r="G323" s="209" t="s">
        <v>160</v>
      </c>
      <c r="H323" s="210">
        <v>1.6000000000000001</v>
      </c>
      <c r="I323" s="211"/>
      <c r="J323" s="212">
        <f>ROUND(I323*H323,2)</f>
        <v>0</v>
      </c>
      <c r="K323" s="208" t="s">
        <v>151</v>
      </c>
      <c r="L323" s="46"/>
      <c r="M323" s="213" t="s">
        <v>32</v>
      </c>
      <c r="N323" s="214" t="s">
        <v>52</v>
      </c>
      <c r="O323" s="86"/>
      <c r="P323" s="215">
        <f>O323*H323</f>
        <v>0</v>
      </c>
      <c r="Q323" s="215">
        <v>0.00017000000000000001</v>
      </c>
      <c r="R323" s="215">
        <f>Q323*H323</f>
        <v>0.00027200000000000005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257</v>
      </c>
      <c r="AT323" s="217" t="s">
        <v>147</v>
      </c>
      <c r="AU323" s="217" t="s">
        <v>91</v>
      </c>
      <c r="AY323" s="18" t="s">
        <v>144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8" t="s">
        <v>89</v>
      </c>
      <c r="BK323" s="218">
        <f>ROUND(I323*H323,2)</f>
        <v>0</v>
      </c>
      <c r="BL323" s="18" t="s">
        <v>257</v>
      </c>
      <c r="BM323" s="217" t="s">
        <v>900</v>
      </c>
    </row>
    <row r="324" s="2" customFormat="1">
      <c r="A324" s="40"/>
      <c r="B324" s="41"/>
      <c r="C324" s="42"/>
      <c r="D324" s="219" t="s">
        <v>154</v>
      </c>
      <c r="E324" s="42"/>
      <c r="F324" s="220" t="s">
        <v>707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8" t="s">
        <v>154</v>
      </c>
      <c r="AU324" s="18" t="s">
        <v>91</v>
      </c>
    </row>
    <row r="325" s="2" customFormat="1" ht="16.5" customHeight="1">
      <c r="A325" s="40"/>
      <c r="B325" s="41"/>
      <c r="C325" s="247" t="s">
        <v>703</v>
      </c>
      <c r="D325" s="247" t="s">
        <v>197</v>
      </c>
      <c r="E325" s="248" t="s">
        <v>681</v>
      </c>
      <c r="F325" s="249" t="s">
        <v>682</v>
      </c>
      <c r="G325" s="250" t="s">
        <v>160</v>
      </c>
      <c r="H325" s="251">
        <v>1.6799999999999999</v>
      </c>
      <c r="I325" s="252"/>
      <c r="J325" s="253">
        <f>ROUND(I325*H325,2)</f>
        <v>0</v>
      </c>
      <c r="K325" s="249" t="s">
        <v>151</v>
      </c>
      <c r="L325" s="254"/>
      <c r="M325" s="255" t="s">
        <v>32</v>
      </c>
      <c r="N325" s="256" t="s">
        <v>52</v>
      </c>
      <c r="O325" s="86"/>
      <c r="P325" s="215">
        <f>O325*H325</f>
        <v>0</v>
      </c>
      <c r="Q325" s="215">
        <v>0.00091</v>
      </c>
      <c r="R325" s="215">
        <f>Q325*H325</f>
        <v>0.0015287999999999999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304</v>
      </c>
      <c r="AT325" s="217" t="s">
        <v>197</v>
      </c>
      <c r="AU325" s="217" t="s">
        <v>91</v>
      </c>
      <c r="AY325" s="18" t="s">
        <v>144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8" t="s">
        <v>89</v>
      </c>
      <c r="BK325" s="218">
        <f>ROUND(I325*H325,2)</f>
        <v>0</v>
      </c>
      <c r="BL325" s="18" t="s">
        <v>257</v>
      </c>
      <c r="BM325" s="217" t="s">
        <v>901</v>
      </c>
    </row>
    <row r="326" s="13" customFormat="1">
      <c r="A326" s="13"/>
      <c r="B326" s="224"/>
      <c r="C326" s="225"/>
      <c r="D326" s="226" t="s">
        <v>156</v>
      </c>
      <c r="E326" s="225"/>
      <c r="F326" s="228" t="s">
        <v>710</v>
      </c>
      <c r="G326" s="225"/>
      <c r="H326" s="229">
        <v>1.6799999999999999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156</v>
      </c>
      <c r="AU326" s="235" t="s">
        <v>91</v>
      </c>
      <c r="AV326" s="13" t="s">
        <v>91</v>
      </c>
      <c r="AW326" s="13" t="s">
        <v>4</v>
      </c>
      <c r="AX326" s="13" t="s">
        <v>89</v>
      </c>
      <c r="AY326" s="235" t="s">
        <v>144</v>
      </c>
    </row>
    <row r="327" s="2" customFormat="1" ht="21.75" customHeight="1">
      <c r="A327" s="40"/>
      <c r="B327" s="41"/>
      <c r="C327" s="206" t="s">
        <v>708</v>
      </c>
      <c r="D327" s="206" t="s">
        <v>147</v>
      </c>
      <c r="E327" s="207" t="s">
        <v>712</v>
      </c>
      <c r="F327" s="208" t="s">
        <v>713</v>
      </c>
      <c r="G327" s="209" t="s">
        <v>150</v>
      </c>
      <c r="H327" s="210">
        <v>33.630000000000003</v>
      </c>
      <c r="I327" s="211"/>
      <c r="J327" s="212">
        <f>ROUND(I327*H327,2)</f>
        <v>0</v>
      </c>
      <c r="K327" s="208" t="s">
        <v>151</v>
      </c>
      <c r="L327" s="46"/>
      <c r="M327" s="213" t="s">
        <v>32</v>
      </c>
      <c r="N327" s="214" t="s">
        <v>52</v>
      </c>
      <c r="O327" s="86"/>
      <c r="P327" s="215">
        <f>O327*H327</f>
        <v>0</v>
      </c>
      <c r="Q327" s="215">
        <v>0.0053</v>
      </c>
      <c r="R327" s="215">
        <f>Q327*H327</f>
        <v>0.17823900000000001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257</v>
      </c>
      <c r="AT327" s="217" t="s">
        <v>147</v>
      </c>
      <c r="AU327" s="217" t="s">
        <v>91</v>
      </c>
      <c r="AY327" s="18" t="s">
        <v>144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8" t="s">
        <v>89</v>
      </c>
      <c r="BK327" s="218">
        <f>ROUND(I327*H327,2)</f>
        <v>0</v>
      </c>
      <c r="BL327" s="18" t="s">
        <v>257</v>
      </c>
      <c r="BM327" s="217" t="s">
        <v>902</v>
      </c>
    </row>
    <row r="328" s="2" customFormat="1">
      <c r="A328" s="40"/>
      <c r="B328" s="41"/>
      <c r="C328" s="42"/>
      <c r="D328" s="219" t="s">
        <v>154</v>
      </c>
      <c r="E328" s="42"/>
      <c r="F328" s="220" t="s">
        <v>715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8" t="s">
        <v>154</v>
      </c>
      <c r="AU328" s="18" t="s">
        <v>91</v>
      </c>
    </row>
    <row r="329" s="2" customFormat="1" ht="38.55" customHeight="1">
      <c r="A329" s="40"/>
      <c r="B329" s="41"/>
      <c r="C329" s="247" t="s">
        <v>711</v>
      </c>
      <c r="D329" s="247" t="s">
        <v>197</v>
      </c>
      <c r="E329" s="248" t="s">
        <v>717</v>
      </c>
      <c r="F329" s="249" t="s">
        <v>718</v>
      </c>
      <c r="G329" s="250" t="s">
        <v>150</v>
      </c>
      <c r="H329" s="251">
        <v>36.993000000000002</v>
      </c>
      <c r="I329" s="252"/>
      <c r="J329" s="253">
        <f>ROUND(I329*H329,2)</f>
        <v>0</v>
      </c>
      <c r="K329" s="249" t="s">
        <v>151</v>
      </c>
      <c r="L329" s="254"/>
      <c r="M329" s="255" t="s">
        <v>32</v>
      </c>
      <c r="N329" s="256" t="s">
        <v>52</v>
      </c>
      <c r="O329" s="86"/>
      <c r="P329" s="215">
        <f>O329*H329</f>
        <v>0</v>
      </c>
      <c r="Q329" s="215">
        <v>0.01771</v>
      </c>
      <c r="R329" s="215">
        <f>Q329*H329</f>
        <v>0.65514603000000005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304</v>
      </c>
      <c r="AT329" s="217" t="s">
        <v>197</v>
      </c>
      <c r="AU329" s="217" t="s">
        <v>91</v>
      </c>
      <c r="AY329" s="18" t="s">
        <v>144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8" t="s">
        <v>89</v>
      </c>
      <c r="BK329" s="218">
        <f>ROUND(I329*H329,2)</f>
        <v>0</v>
      </c>
      <c r="BL329" s="18" t="s">
        <v>257</v>
      </c>
      <c r="BM329" s="217" t="s">
        <v>903</v>
      </c>
    </row>
    <row r="330" s="13" customFormat="1">
      <c r="A330" s="13"/>
      <c r="B330" s="224"/>
      <c r="C330" s="225"/>
      <c r="D330" s="226" t="s">
        <v>156</v>
      </c>
      <c r="E330" s="225"/>
      <c r="F330" s="228" t="s">
        <v>720</v>
      </c>
      <c r="G330" s="225"/>
      <c r="H330" s="229">
        <v>36.993000000000002</v>
      </c>
      <c r="I330" s="230"/>
      <c r="J330" s="225"/>
      <c r="K330" s="225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156</v>
      </c>
      <c r="AU330" s="235" t="s">
        <v>91</v>
      </c>
      <c r="AV330" s="13" t="s">
        <v>91</v>
      </c>
      <c r="AW330" s="13" t="s">
        <v>4</v>
      </c>
      <c r="AX330" s="13" t="s">
        <v>89</v>
      </c>
      <c r="AY330" s="235" t="s">
        <v>144</v>
      </c>
    </row>
    <row r="331" s="2" customFormat="1" ht="16.5" customHeight="1">
      <c r="A331" s="40"/>
      <c r="B331" s="41"/>
      <c r="C331" s="206" t="s">
        <v>716</v>
      </c>
      <c r="D331" s="206" t="s">
        <v>147</v>
      </c>
      <c r="E331" s="207" t="s">
        <v>722</v>
      </c>
      <c r="F331" s="208" t="s">
        <v>723</v>
      </c>
      <c r="G331" s="209" t="s">
        <v>150</v>
      </c>
      <c r="H331" s="210">
        <v>33.630000000000003</v>
      </c>
      <c r="I331" s="211"/>
      <c r="J331" s="212">
        <f>ROUND(I331*H331,2)</f>
        <v>0</v>
      </c>
      <c r="K331" s="208" t="s">
        <v>151</v>
      </c>
      <c r="L331" s="46"/>
      <c r="M331" s="213" t="s">
        <v>32</v>
      </c>
      <c r="N331" s="214" t="s">
        <v>52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0.027199999999999998</v>
      </c>
      <c r="T331" s="216">
        <f>S331*H331</f>
        <v>0.91473599999999999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257</v>
      </c>
      <c r="AT331" s="217" t="s">
        <v>147</v>
      </c>
      <c r="AU331" s="217" t="s">
        <v>91</v>
      </c>
      <c r="AY331" s="18" t="s">
        <v>144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8" t="s">
        <v>89</v>
      </c>
      <c r="BK331" s="218">
        <f>ROUND(I331*H331,2)</f>
        <v>0</v>
      </c>
      <c r="BL331" s="18" t="s">
        <v>257</v>
      </c>
      <c r="BM331" s="217" t="s">
        <v>904</v>
      </c>
    </row>
    <row r="332" s="2" customFormat="1">
      <c r="A332" s="40"/>
      <c r="B332" s="41"/>
      <c r="C332" s="42"/>
      <c r="D332" s="219" t="s">
        <v>154</v>
      </c>
      <c r="E332" s="42"/>
      <c r="F332" s="220" t="s">
        <v>725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8" t="s">
        <v>154</v>
      </c>
      <c r="AU332" s="18" t="s">
        <v>91</v>
      </c>
    </row>
    <row r="333" s="2" customFormat="1" ht="16.5" customHeight="1">
      <c r="A333" s="40"/>
      <c r="B333" s="41"/>
      <c r="C333" s="206" t="s">
        <v>721</v>
      </c>
      <c r="D333" s="206" t="s">
        <v>147</v>
      </c>
      <c r="E333" s="207" t="s">
        <v>727</v>
      </c>
      <c r="F333" s="208" t="s">
        <v>728</v>
      </c>
      <c r="G333" s="209" t="s">
        <v>150</v>
      </c>
      <c r="H333" s="210">
        <v>0.75</v>
      </c>
      <c r="I333" s="211"/>
      <c r="J333" s="212">
        <f>ROUND(I333*H333,2)</f>
        <v>0</v>
      </c>
      <c r="K333" s="208" t="s">
        <v>151</v>
      </c>
      <c r="L333" s="46"/>
      <c r="M333" s="213" t="s">
        <v>32</v>
      </c>
      <c r="N333" s="214" t="s">
        <v>52</v>
      </c>
      <c r="O333" s="86"/>
      <c r="P333" s="215">
        <f>O333*H333</f>
        <v>0</v>
      </c>
      <c r="Q333" s="215">
        <v>0.00142</v>
      </c>
      <c r="R333" s="215">
        <f>Q333*H333</f>
        <v>0.001065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257</v>
      </c>
      <c r="AT333" s="217" t="s">
        <v>147</v>
      </c>
      <c r="AU333" s="217" t="s">
        <v>91</v>
      </c>
      <c r="AY333" s="18" t="s">
        <v>144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8" t="s">
        <v>89</v>
      </c>
      <c r="BK333" s="218">
        <f>ROUND(I333*H333,2)</f>
        <v>0</v>
      </c>
      <c r="BL333" s="18" t="s">
        <v>257</v>
      </c>
      <c r="BM333" s="217" t="s">
        <v>905</v>
      </c>
    </row>
    <row r="334" s="2" customFormat="1">
      <c r="A334" s="40"/>
      <c r="B334" s="41"/>
      <c r="C334" s="42"/>
      <c r="D334" s="219" t="s">
        <v>154</v>
      </c>
      <c r="E334" s="42"/>
      <c r="F334" s="220" t="s">
        <v>730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8" t="s">
        <v>154</v>
      </c>
      <c r="AU334" s="18" t="s">
        <v>91</v>
      </c>
    </row>
    <row r="335" s="13" customFormat="1">
      <c r="A335" s="13"/>
      <c r="B335" s="224"/>
      <c r="C335" s="225"/>
      <c r="D335" s="226" t="s">
        <v>156</v>
      </c>
      <c r="E335" s="227" t="s">
        <v>32</v>
      </c>
      <c r="F335" s="228" t="s">
        <v>731</v>
      </c>
      <c r="G335" s="225"/>
      <c r="H335" s="229">
        <v>0.75</v>
      </c>
      <c r="I335" s="230"/>
      <c r="J335" s="225"/>
      <c r="K335" s="225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156</v>
      </c>
      <c r="AU335" s="235" t="s">
        <v>91</v>
      </c>
      <c r="AV335" s="13" t="s">
        <v>91</v>
      </c>
      <c r="AW335" s="13" t="s">
        <v>40</v>
      </c>
      <c r="AX335" s="13" t="s">
        <v>89</v>
      </c>
      <c r="AY335" s="235" t="s">
        <v>144</v>
      </c>
    </row>
    <row r="336" s="2" customFormat="1" ht="16.5" customHeight="1">
      <c r="A336" s="40"/>
      <c r="B336" s="41"/>
      <c r="C336" s="247" t="s">
        <v>726</v>
      </c>
      <c r="D336" s="247" t="s">
        <v>197</v>
      </c>
      <c r="E336" s="248" t="s">
        <v>733</v>
      </c>
      <c r="F336" s="249" t="s">
        <v>734</v>
      </c>
      <c r="G336" s="250" t="s">
        <v>150</v>
      </c>
      <c r="H336" s="251">
        <v>0.82499999999999996</v>
      </c>
      <c r="I336" s="252"/>
      <c r="J336" s="253">
        <f>ROUND(I336*H336,2)</f>
        <v>0</v>
      </c>
      <c r="K336" s="249" t="s">
        <v>151</v>
      </c>
      <c r="L336" s="254"/>
      <c r="M336" s="255" t="s">
        <v>32</v>
      </c>
      <c r="N336" s="256" t="s">
        <v>52</v>
      </c>
      <c r="O336" s="86"/>
      <c r="P336" s="215">
        <f>O336*H336</f>
        <v>0</v>
      </c>
      <c r="Q336" s="215">
        <v>0.0074999999999999997</v>
      </c>
      <c r="R336" s="215">
        <f>Q336*H336</f>
        <v>0.0061874999999999994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304</v>
      </c>
      <c r="AT336" s="217" t="s">
        <v>197</v>
      </c>
      <c r="AU336" s="217" t="s">
        <v>91</v>
      </c>
      <c r="AY336" s="18" t="s">
        <v>144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8" t="s">
        <v>89</v>
      </c>
      <c r="BK336" s="218">
        <f>ROUND(I336*H336,2)</f>
        <v>0</v>
      </c>
      <c r="BL336" s="18" t="s">
        <v>257</v>
      </c>
      <c r="BM336" s="217" t="s">
        <v>906</v>
      </c>
    </row>
    <row r="337" s="13" customFormat="1">
      <c r="A337" s="13"/>
      <c r="B337" s="224"/>
      <c r="C337" s="225"/>
      <c r="D337" s="226" t="s">
        <v>156</v>
      </c>
      <c r="E337" s="225"/>
      <c r="F337" s="228" t="s">
        <v>736</v>
      </c>
      <c r="G337" s="225"/>
      <c r="H337" s="229">
        <v>0.82499999999999996</v>
      </c>
      <c r="I337" s="230"/>
      <c r="J337" s="225"/>
      <c r="K337" s="225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156</v>
      </c>
      <c r="AU337" s="235" t="s">
        <v>91</v>
      </c>
      <c r="AV337" s="13" t="s">
        <v>91</v>
      </c>
      <c r="AW337" s="13" t="s">
        <v>4</v>
      </c>
      <c r="AX337" s="13" t="s">
        <v>89</v>
      </c>
      <c r="AY337" s="235" t="s">
        <v>144</v>
      </c>
    </row>
    <row r="338" s="2" customFormat="1" ht="16.5" customHeight="1">
      <c r="A338" s="40"/>
      <c r="B338" s="41"/>
      <c r="C338" s="206" t="s">
        <v>732</v>
      </c>
      <c r="D338" s="206" t="s">
        <v>147</v>
      </c>
      <c r="E338" s="207" t="s">
        <v>738</v>
      </c>
      <c r="F338" s="208" t="s">
        <v>739</v>
      </c>
      <c r="G338" s="209" t="s">
        <v>160</v>
      </c>
      <c r="H338" s="210">
        <v>17.600000000000001</v>
      </c>
      <c r="I338" s="211"/>
      <c r="J338" s="212">
        <f>ROUND(I338*H338,2)</f>
        <v>0</v>
      </c>
      <c r="K338" s="208" t="s">
        <v>151</v>
      </c>
      <c r="L338" s="46"/>
      <c r="M338" s="213" t="s">
        <v>32</v>
      </c>
      <c r="N338" s="214" t="s">
        <v>52</v>
      </c>
      <c r="O338" s="86"/>
      <c r="P338" s="215">
        <f>O338*H338</f>
        <v>0</v>
      </c>
      <c r="Q338" s="215">
        <v>0.00020000000000000001</v>
      </c>
      <c r="R338" s="215">
        <f>Q338*H338</f>
        <v>0.0035200000000000006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257</v>
      </c>
      <c r="AT338" s="217" t="s">
        <v>147</v>
      </c>
      <c r="AU338" s="217" t="s">
        <v>91</v>
      </c>
      <c r="AY338" s="18" t="s">
        <v>144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8" t="s">
        <v>89</v>
      </c>
      <c r="BK338" s="218">
        <f>ROUND(I338*H338,2)</f>
        <v>0</v>
      </c>
      <c r="BL338" s="18" t="s">
        <v>257</v>
      </c>
      <c r="BM338" s="217" t="s">
        <v>907</v>
      </c>
    </row>
    <row r="339" s="2" customFormat="1">
      <c r="A339" s="40"/>
      <c r="B339" s="41"/>
      <c r="C339" s="42"/>
      <c r="D339" s="219" t="s">
        <v>154</v>
      </c>
      <c r="E339" s="42"/>
      <c r="F339" s="220" t="s">
        <v>741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8" t="s">
        <v>154</v>
      </c>
      <c r="AU339" s="18" t="s">
        <v>91</v>
      </c>
    </row>
    <row r="340" s="2" customFormat="1" ht="16.5" customHeight="1">
      <c r="A340" s="40"/>
      <c r="B340" s="41"/>
      <c r="C340" s="247" t="s">
        <v>737</v>
      </c>
      <c r="D340" s="247" t="s">
        <v>197</v>
      </c>
      <c r="E340" s="248" t="s">
        <v>743</v>
      </c>
      <c r="F340" s="249" t="s">
        <v>744</v>
      </c>
      <c r="G340" s="250" t="s">
        <v>160</v>
      </c>
      <c r="H340" s="251">
        <v>18.48</v>
      </c>
      <c r="I340" s="252"/>
      <c r="J340" s="253">
        <f>ROUND(I340*H340,2)</f>
        <v>0</v>
      </c>
      <c r="K340" s="249" t="s">
        <v>151</v>
      </c>
      <c r="L340" s="254"/>
      <c r="M340" s="255" t="s">
        <v>32</v>
      </c>
      <c r="N340" s="256" t="s">
        <v>52</v>
      </c>
      <c r="O340" s="86"/>
      <c r="P340" s="215">
        <f>O340*H340</f>
        <v>0</v>
      </c>
      <c r="Q340" s="215">
        <v>0.00012</v>
      </c>
      <c r="R340" s="215">
        <f>Q340*H340</f>
        <v>0.0022176000000000001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304</v>
      </c>
      <c r="AT340" s="217" t="s">
        <v>197</v>
      </c>
      <c r="AU340" s="217" t="s">
        <v>91</v>
      </c>
      <c r="AY340" s="18" t="s">
        <v>144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8" t="s">
        <v>89</v>
      </c>
      <c r="BK340" s="218">
        <f>ROUND(I340*H340,2)</f>
        <v>0</v>
      </c>
      <c r="BL340" s="18" t="s">
        <v>257</v>
      </c>
      <c r="BM340" s="217" t="s">
        <v>908</v>
      </c>
    </row>
    <row r="341" s="13" customFormat="1">
      <c r="A341" s="13"/>
      <c r="B341" s="224"/>
      <c r="C341" s="225"/>
      <c r="D341" s="226" t="s">
        <v>156</v>
      </c>
      <c r="E341" s="225"/>
      <c r="F341" s="228" t="s">
        <v>746</v>
      </c>
      <c r="G341" s="225"/>
      <c r="H341" s="229">
        <v>18.48</v>
      </c>
      <c r="I341" s="230"/>
      <c r="J341" s="225"/>
      <c r="K341" s="225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156</v>
      </c>
      <c r="AU341" s="235" t="s">
        <v>91</v>
      </c>
      <c r="AV341" s="13" t="s">
        <v>91</v>
      </c>
      <c r="AW341" s="13" t="s">
        <v>4</v>
      </c>
      <c r="AX341" s="13" t="s">
        <v>89</v>
      </c>
      <c r="AY341" s="235" t="s">
        <v>144</v>
      </c>
    </row>
    <row r="342" s="2" customFormat="1" ht="24.15" customHeight="1">
      <c r="A342" s="40"/>
      <c r="B342" s="41"/>
      <c r="C342" s="206" t="s">
        <v>742</v>
      </c>
      <c r="D342" s="206" t="s">
        <v>147</v>
      </c>
      <c r="E342" s="207" t="s">
        <v>748</v>
      </c>
      <c r="F342" s="208" t="s">
        <v>749</v>
      </c>
      <c r="G342" s="209" t="s">
        <v>260</v>
      </c>
      <c r="H342" s="210">
        <v>0.86299999999999999</v>
      </c>
      <c r="I342" s="211"/>
      <c r="J342" s="212">
        <f>ROUND(I342*H342,2)</f>
        <v>0</v>
      </c>
      <c r="K342" s="208" t="s">
        <v>151</v>
      </c>
      <c r="L342" s="46"/>
      <c r="M342" s="213" t="s">
        <v>32</v>
      </c>
      <c r="N342" s="214" t="s">
        <v>52</v>
      </c>
      <c r="O342" s="86"/>
      <c r="P342" s="215">
        <f>O342*H342</f>
        <v>0</v>
      </c>
      <c r="Q342" s="215">
        <v>0</v>
      </c>
      <c r="R342" s="215">
        <f>Q342*H342</f>
        <v>0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257</v>
      </c>
      <c r="AT342" s="217" t="s">
        <v>147</v>
      </c>
      <c r="AU342" s="217" t="s">
        <v>91</v>
      </c>
      <c r="AY342" s="18" t="s">
        <v>144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8" t="s">
        <v>89</v>
      </c>
      <c r="BK342" s="218">
        <f>ROUND(I342*H342,2)</f>
        <v>0</v>
      </c>
      <c r="BL342" s="18" t="s">
        <v>257</v>
      </c>
      <c r="BM342" s="217" t="s">
        <v>909</v>
      </c>
    </row>
    <row r="343" s="2" customFormat="1">
      <c r="A343" s="40"/>
      <c r="B343" s="41"/>
      <c r="C343" s="42"/>
      <c r="D343" s="219" t="s">
        <v>154</v>
      </c>
      <c r="E343" s="42"/>
      <c r="F343" s="220" t="s">
        <v>751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8" t="s">
        <v>154</v>
      </c>
      <c r="AU343" s="18" t="s">
        <v>91</v>
      </c>
    </row>
    <row r="344" s="12" customFormat="1" ht="22.8" customHeight="1">
      <c r="A344" s="12"/>
      <c r="B344" s="190"/>
      <c r="C344" s="191"/>
      <c r="D344" s="192" t="s">
        <v>80</v>
      </c>
      <c r="E344" s="204" t="s">
        <v>752</v>
      </c>
      <c r="F344" s="204" t="s">
        <v>753</v>
      </c>
      <c r="G344" s="191"/>
      <c r="H344" s="191"/>
      <c r="I344" s="194"/>
      <c r="J344" s="205">
        <f>BK344</f>
        <v>0</v>
      </c>
      <c r="K344" s="191"/>
      <c r="L344" s="196"/>
      <c r="M344" s="197"/>
      <c r="N344" s="198"/>
      <c r="O344" s="198"/>
      <c r="P344" s="199">
        <f>SUM(P345:P358)</f>
        <v>0</v>
      </c>
      <c r="Q344" s="198"/>
      <c r="R344" s="199">
        <f>SUM(R345:R358)</f>
        <v>0.0024404399999999999</v>
      </c>
      <c r="S344" s="198"/>
      <c r="T344" s="200">
        <f>SUM(T345:T358)</f>
        <v>0.0010947999999999999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01" t="s">
        <v>91</v>
      </c>
      <c r="AT344" s="202" t="s">
        <v>80</v>
      </c>
      <c r="AU344" s="202" t="s">
        <v>89</v>
      </c>
      <c r="AY344" s="201" t="s">
        <v>144</v>
      </c>
      <c r="BK344" s="203">
        <f>SUM(BK345:BK358)</f>
        <v>0</v>
      </c>
    </row>
    <row r="345" s="2" customFormat="1" ht="16.5" customHeight="1">
      <c r="A345" s="40"/>
      <c r="B345" s="41"/>
      <c r="C345" s="206" t="s">
        <v>747</v>
      </c>
      <c r="D345" s="206" t="s">
        <v>147</v>
      </c>
      <c r="E345" s="207" t="s">
        <v>755</v>
      </c>
      <c r="F345" s="208" t="s">
        <v>756</v>
      </c>
      <c r="G345" s="209" t="s">
        <v>150</v>
      </c>
      <c r="H345" s="210">
        <v>31.280000000000001</v>
      </c>
      <c r="I345" s="211"/>
      <c r="J345" s="212">
        <f>ROUND(I345*H345,2)</f>
        <v>0</v>
      </c>
      <c r="K345" s="208" t="s">
        <v>151</v>
      </c>
      <c r="L345" s="46"/>
      <c r="M345" s="213" t="s">
        <v>32</v>
      </c>
      <c r="N345" s="214" t="s">
        <v>52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3.4999999999999997E-05</v>
      </c>
      <c r="T345" s="216">
        <f>S345*H345</f>
        <v>0.0010947999999999999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257</v>
      </c>
      <c r="AT345" s="217" t="s">
        <v>147</v>
      </c>
      <c r="AU345" s="217" t="s">
        <v>91</v>
      </c>
      <c r="AY345" s="18" t="s">
        <v>144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8" t="s">
        <v>89</v>
      </c>
      <c r="BK345" s="218">
        <f>ROUND(I345*H345,2)</f>
        <v>0</v>
      </c>
      <c r="BL345" s="18" t="s">
        <v>257</v>
      </c>
      <c r="BM345" s="217" t="s">
        <v>910</v>
      </c>
    </row>
    <row r="346" s="2" customFormat="1">
      <c r="A346" s="40"/>
      <c r="B346" s="41"/>
      <c r="C346" s="42"/>
      <c r="D346" s="219" t="s">
        <v>154</v>
      </c>
      <c r="E346" s="42"/>
      <c r="F346" s="220" t="s">
        <v>758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8" t="s">
        <v>154</v>
      </c>
      <c r="AU346" s="18" t="s">
        <v>91</v>
      </c>
    </row>
    <row r="347" s="13" customFormat="1">
      <c r="A347" s="13"/>
      <c r="B347" s="224"/>
      <c r="C347" s="225"/>
      <c r="D347" s="226" t="s">
        <v>156</v>
      </c>
      <c r="E347" s="227" t="s">
        <v>32</v>
      </c>
      <c r="F347" s="228" t="s">
        <v>759</v>
      </c>
      <c r="G347" s="225"/>
      <c r="H347" s="229">
        <v>31.280000000000001</v>
      </c>
      <c r="I347" s="230"/>
      <c r="J347" s="225"/>
      <c r="K347" s="225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156</v>
      </c>
      <c r="AU347" s="235" t="s">
        <v>91</v>
      </c>
      <c r="AV347" s="13" t="s">
        <v>91</v>
      </c>
      <c r="AW347" s="13" t="s">
        <v>40</v>
      </c>
      <c r="AX347" s="13" t="s">
        <v>89</v>
      </c>
      <c r="AY347" s="235" t="s">
        <v>144</v>
      </c>
    </row>
    <row r="348" s="2" customFormat="1" ht="16.5" customHeight="1">
      <c r="A348" s="40"/>
      <c r="B348" s="41"/>
      <c r="C348" s="247" t="s">
        <v>754</v>
      </c>
      <c r="D348" s="247" t="s">
        <v>197</v>
      </c>
      <c r="E348" s="248" t="s">
        <v>761</v>
      </c>
      <c r="F348" s="249" t="s">
        <v>762</v>
      </c>
      <c r="G348" s="250" t="s">
        <v>150</v>
      </c>
      <c r="H348" s="251">
        <v>32.844000000000001</v>
      </c>
      <c r="I348" s="252"/>
      <c r="J348" s="253">
        <f>ROUND(I348*H348,2)</f>
        <v>0</v>
      </c>
      <c r="K348" s="249" t="s">
        <v>151</v>
      </c>
      <c r="L348" s="254"/>
      <c r="M348" s="255" t="s">
        <v>32</v>
      </c>
      <c r="N348" s="256" t="s">
        <v>52</v>
      </c>
      <c r="O348" s="86"/>
      <c r="P348" s="215">
        <f>O348*H348</f>
        <v>0</v>
      </c>
      <c r="Q348" s="215">
        <v>1.0000000000000001E-05</v>
      </c>
      <c r="R348" s="215">
        <f>Q348*H348</f>
        <v>0.00032844000000000005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304</v>
      </c>
      <c r="AT348" s="217" t="s">
        <v>197</v>
      </c>
      <c r="AU348" s="217" t="s">
        <v>91</v>
      </c>
      <c r="AY348" s="18" t="s">
        <v>144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8" t="s">
        <v>89</v>
      </c>
      <c r="BK348" s="218">
        <f>ROUND(I348*H348,2)</f>
        <v>0</v>
      </c>
      <c r="BL348" s="18" t="s">
        <v>257</v>
      </c>
      <c r="BM348" s="217" t="s">
        <v>911</v>
      </c>
    </row>
    <row r="349" s="13" customFormat="1">
      <c r="A349" s="13"/>
      <c r="B349" s="224"/>
      <c r="C349" s="225"/>
      <c r="D349" s="226" t="s">
        <v>156</v>
      </c>
      <c r="E349" s="225"/>
      <c r="F349" s="228" t="s">
        <v>764</v>
      </c>
      <c r="G349" s="225"/>
      <c r="H349" s="229">
        <v>32.844000000000001</v>
      </c>
      <c r="I349" s="230"/>
      <c r="J349" s="225"/>
      <c r="K349" s="225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156</v>
      </c>
      <c r="AU349" s="235" t="s">
        <v>91</v>
      </c>
      <c r="AV349" s="13" t="s">
        <v>91</v>
      </c>
      <c r="AW349" s="13" t="s">
        <v>4</v>
      </c>
      <c r="AX349" s="13" t="s">
        <v>89</v>
      </c>
      <c r="AY349" s="235" t="s">
        <v>144</v>
      </c>
    </row>
    <row r="350" s="2" customFormat="1" ht="21.75" customHeight="1">
      <c r="A350" s="40"/>
      <c r="B350" s="41"/>
      <c r="C350" s="206" t="s">
        <v>760</v>
      </c>
      <c r="D350" s="206" t="s">
        <v>147</v>
      </c>
      <c r="E350" s="207" t="s">
        <v>766</v>
      </c>
      <c r="F350" s="208" t="s">
        <v>767</v>
      </c>
      <c r="G350" s="209" t="s">
        <v>150</v>
      </c>
      <c r="H350" s="210">
        <v>6.4000000000000004</v>
      </c>
      <c r="I350" s="211"/>
      <c r="J350" s="212">
        <f>ROUND(I350*H350,2)</f>
        <v>0</v>
      </c>
      <c r="K350" s="208" t="s">
        <v>151</v>
      </c>
      <c r="L350" s="46"/>
      <c r="M350" s="213" t="s">
        <v>32</v>
      </c>
      <c r="N350" s="214" t="s">
        <v>52</v>
      </c>
      <c r="O350" s="86"/>
      <c r="P350" s="215">
        <f>O350*H350</f>
        <v>0</v>
      </c>
      <c r="Q350" s="215">
        <v>6.9999999999999994E-05</v>
      </c>
      <c r="R350" s="215">
        <f>Q350*H350</f>
        <v>0.00044799999999999999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257</v>
      </c>
      <c r="AT350" s="217" t="s">
        <v>147</v>
      </c>
      <c r="AU350" s="217" t="s">
        <v>91</v>
      </c>
      <c r="AY350" s="18" t="s">
        <v>144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8" t="s">
        <v>89</v>
      </c>
      <c r="BK350" s="218">
        <f>ROUND(I350*H350,2)</f>
        <v>0</v>
      </c>
      <c r="BL350" s="18" t="s">
        <v>257</v>
      </c>
      <c r="BM350" s="217" t="s">
        <v>912</v>
      </c>
    </row>
    <row r="351" s="2" customFormat="1">
      <c r="A351" s="40"/>
      <c r="B351" s="41"/>
      <c r="C351" s="42"/>
      <c r="D351" s="219" t="s">
        <v>154</v>
      </c>
      <c r="E351" s="42"/>
      <c r="F351" s="220" t="s">
        <v>769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8" t="s">
        <v>154</v>
      </c>
      <c r="AU351" s="18" t="s">
        <v>91</v>
      </c>
    </row>
    <row r="352" s="13" customFormat="1">
      <c r="A352" s="13"/>
      <c r="B352" s="224"/>
      <c r="C352" s="225"/>
      <c r="D352" s="226" t="s">
        <v>156</v>
      </c>
      <c r="E352" s="227" t="s">
        <v>32</v>
      </c>
      <c r="F352" s="228" t="s">
        <v>770</v>
      </c>
      <c r="G352" s="225"/>
      <c r="H352" s="229">
        <v>3.7000000000000002</v>
      </c>
      <c r="I352" s="230"/>
      <c r="J352" s="225"/>
      <c r="K352" s="225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156</v>
      </c>
      <c r="AU352" s="235" t="s">
        <v>91</v>
      </c>
      <c r="AV352" s="13" t="s">
        <v>91</v>
      </c>
      <c r="AW352" s="13" t="s">
        <v>40</v>
      </c>
      <c r="AX352" s="13" t="s">
        <v>81</v>
      </c>
      <c r="AY352" s="235" t="s">
        <v>144</v>
      </c>
    </row>
    <row r="353" s="13" customFormat="1">
      <c r="A353" s="13"/>
      <c r="B353" s="224"/>
      <c r="C353" s="225"/>
      <c r="D353" s="226" t="s">
        <v>156</v>
      </c>
      <c r="E353" s="227" t="s">
        <v>32</v>
      </c>
      <c r="F353" s="228" t="s">
        <v>771</v>
      </c>
      <c r="G353" s="225"/>
      <c r="H353" s="229">
        <v>2.7000000000000002</v>
      </c>
      <c r="I353" s="230"/>
      <c r="J353" s="225"/>
      <c r="K353" s="225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156</v>
      </c>
      <c r="AU353" s="235" t="s">
        <v>91</v>
      </c>
      <c r="AV353" s="13" t="s">
        <v>91</v>
      </c>
      <c r="AW353" s="13" t="s">
        <v>40</v>
      </c>
      <c r="AX353" s="13" t="s">
        <v>81</v>
      </c>
      <c r="AY353" s="235" t="s">
        <v>144</v>
      </c>
    </row>
    <row r="354" s="14" customFormat="1">
      <c r="A354" s="14"/>
      <c r="B354" s="236"/>
      <c r="C354" s="237"/>
      <c r="D354" s="226" t="s">
        <v>156</v>
      </c>
      <c r="E354" s="238" t="s">
        <v>32</v>
      </c>
      <c r="F354" s="239" t="s">
        <v>170</v>
      </c>
      <c r="G354" s="237"/>
      <c r="H354" s="240">
        <v>6.4000000000000004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156</v>
      </c>
      <c r="AU354" s="246" t="s">
        <v>91</v>
      </c>
      <c r="AV354" s="14" t="s">
        <v>152</v>
      </c>
      <c r="AW354" s="14" t="s">
        <v>40</v>
      </c>
      <c r="AX354" s="14" t="s">
        <v>89</v>
      </c>
      <c r="AY354" s="246" t="s">
        <v>144</v>
      </c>
    </row>
    <row r="355" s="2" customFormat="1" ht="16.5" customHeight="1">
      <c r="A355" s="40"/>
      <c r="B355" s="41"/>
      <c r="C355" s="206" t="s">
        <v>765</v>
      </c>
      <c r="D355" s="206" t="s">
        <v>147</v>
      </c>
      <c r="E355" s="207" t="s">
        <v>773</v>
      </c>
      <c r="F355" s="208" t="s">
        <v>774</v>
      </c>
      <c r="G355" s="209" t="s">
        <v>150</v>
      </c>
      <c r="H355" s="210">
        <v>6.4000000000000004</v>
      </c>
      <c r="I355" s="211"/>
      <c r="J355" s="212">
        <f>ROUND(I355*H355,2)</f>
        <v>0</v>
      </c>
      <c r="K355" s="208" t="s">
        <v>151</v>
      </c>
      <c r="L355" s="46"/>
      <c r="M355" s="213" t="s">
        <v>32</v>
      </c>
      <c r="N355" s="214" t="s">
        <v>52</v>
      </c>
      <c r="O355" s="86"/>
      <c r="P355" s="215">
        <f>O355*H355</f>
        <v>0</v>
      </c>
      <c r="Q355" s="215">
        <v>0.00013999999999999999</v>
      </c>
      <c r="R355" s="215">
        <f>Q355*H355</f>
        <v>0.00089599999999999999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257</v>
      </c>
      <c r="AT355" s="217" t="s">
        <v>147</v>
      </c>
      <c r="AU355" s="217" t="s">
        <v>91</v>
      </c>
      <c r="AY355" s="18" t="s">
        <v>144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8" t="s">
        <v>89</v>
      </c>
      <c r="BK355" s="218">
        <f>ROUND(I355*H355,2)</f>
        <v>0</v>
      </c>
      <c r="BL355" s="18" t="s">
        <v>257</v>
      </c>
      <c r="BM355" s="217" t="s">
        <v>913</v>
      </c>
    </row>
    <row r="356" s="2" customFormat="1">
      <c r="A356" s="40"/>
      <c r="B356" s="41"/>
      <c r="C356" s="42"/>
      <c r="D356" s="219" t="s">
        <v>154</v>
      </c>
      <c r="E356" s="42"/>
      <c r="F356" s="220" t="s">
        <v>776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8" t="s">
        <v>154</v>
      </c>
      <c r="AU356" s="18" t="s">
        <v>91</v>
      </c>
    </row>
    <row r="357" s="2" customFormat="1" ht="16.5" customHeight="1">
      <c r="A357" s="40"/>
      <c r="B357" s="41"/>
      <c r="C357" s="206" t="s">
        <v>772</v>
      </c>
      <c r="D357" s="206" t="s">
        <v>147</v>
      </c>
      <c r="E357" s="207" t="s">
        <v>778</v>
      </c>
      <c r="F357" s="208" t="s">
        <v>779</v>
      </c>
      <c r="G357" s="209" t="s">
        <v>150</v>
      </c>
      <c r="H357" s="210">
        <v>6.4000000000000004</v>
      </c>
      <c r="I357" s="211"/>
      <c r="J357" s="212">
        <f>ROUND(I357*H357,2)</f>
        <v>0</v>
      </c>
      <c r="K357" s="208" t="s">
        <v>151</v>
      </c>
      <c r="L357" s="46"/>
      <c r="M357" s="213" t="s">
        <v>32</v>
      </c>
      <c r="N357" s="214" t="s">
        <v>52</v>
      </c>
      <c r="O357" s="86"/>
      <c r="P357" s="215">
        <f>O357*H357</f>
        <v>0</v>
      </c>
      <c r="Q357" s="215">
        <v>0.00012</v>
      </c>
      <c r="R357" s="215">
        <f>Q357*H357</f>
        <v>0.00076800000000000002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257</v>
      </c>
      <c r="AT357" s="217" t="s">
        <v>147</v>
      </c>
      <c r="AU357" s="217" t="s">
        <v>91</v>
      </c>
      <c r="AY357" s="18" t="s">
        <v>144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8" t="s">
        <v>89</v>
      </c>
      <c r="BK357" s="218">
        <f>ROUND(I357*H357,2)</f>
        <v>0</v>
      </c>
      <c r="BL357" s="18" t="s">
        <v>257</v>
      </c>
      <c r="BM357" s="217" t="s">
        <v>914</v>
      </c>
    </row>
    <row r="358" s="2" customFormat="1">
      <c r="A358" s="40"/>
      <c r="B358" s="41"/>
      <c r="C358" s="42"/>
      <c r="D358" s="219" t="s">
        <v>154</v>
      </c>
      <c r="E358" s="42"/>
      <c r="F358" s="220" t="s">
        <v>781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8" t="s">
        <v>154</v>
      </c>
      <c r="AU358" s="18" t="s">
        <v>91</v>
      </c>
    </row>
    <row r="359" s="12" customFormat="1" ht="22.8" customHeight="1">
      <c r="A359" s="12"/>
      <c r="B359" s="190"/>
      <c r="C359" s="191"/>
      <c r="D359" s="192" t="s">
        <v>80</v>
      </c>
      <c r="E359" s="204" t="s">
        <v>782</v>
      </c>
      <c r="F359" s="204" t="s">
        <v>783</v>
      </c>
      <c r="G359" s="191"/>
      <c r="H359" s="191"/>
      <c r="I359" s="194"/>
      <c r="J359" s="205">
        <f>BK359</f>
        <v>0</v>
      </c>
      <c r="K359" s="191"/>
      <c r="L359" s="196"/>
      <c r="M359" s="197"/>
      <c r="N359" s="198"/>
      <c r="O359" s="198"/>
      <c r="P359" s="199">
        <f>SUM(P360:P369)</f>
        <v>0</v>
      </c>
      <c r="Q359" s="198"/>
      <c r="R359" s="199">
        <f>SUM(R360:R369)</f>
        <v>0.090670000000000001</v>
      </c>
      <c r="S359" s="198"/>
      <c r="T359" s="200">
        <f>SUM(T360:T369)</f>
        <v>0.015366700000000001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1" t="s">
        <v>91</v>
      </c>
      <c r="AT359" s="202" t="s">
        <v>80</v>
      </c>
      <c r="AU359" s="202" t="s">
        <v>89</v>
      </c>
      <c r="AY359" s="201" t="s">
        <v>144</v>
      </c>
      <c r="BK359" s="203">
        <f>SUM(BK360:BK369)</f>
        <v>0</v>
      </c>
    </row>
    <row r="360" s="2" customFormat="1" ht="16.5" customHeight="1">
      <c r="A360" s="40"/>
      <c r="B360" s="41"/>
      <c r="C360" s="206" t="s">
        <v>777</v>
      </c>
      <c r="D360" s="206" t="s">
        <v>147</v>
      </c>
      <c r="E360" s="207" t="s">
        <v>785</v>
      </c>
      <c r="F360" s="208" t="s">
        <v>786</v>
      </c>
      <c r="G360" s="209" t="s">
        <v>150</v>
      </c>
      <c r="H360" s="210">
        <v>49.57</v>
      </c>
      <c r="I360" s="211"/>
      <c r="J360" s="212">
        <f>ROUND(I360*H360,2)</f>
        <v>0</v>
      </c>
      <c r="K360" s="208" t="s">
        <v>151</v>
      </c>
      <c r="L360" s="46"/>
      <c r="M360" s="213" t="s">
        <v>32</v>
      </c>
      <c r="N360" s="214" t="s">
        <v>52</v>
      </c>
      <c r="O360" s="86"/>
      <c r="P360" s="215">
        <f>O360*H360</f>
        <v>0</v>
      </c>
      <c r="Q360" s="215">
        <v>0.001</v>
      </c>
      <c r="R360" s="215">
        <f>Q360*H360</f>
        <v>0.049570000000000003</v>
      </c>
      <c r="S360" s="215">
        <v>0.00031</v>
      </c>
      <c r="T360" s="216">
        <f>S360*H360</f>
        <v>0.015366700000000001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257</v>
      </c>
      <c r="AT360" s="217" t="s">
        <v>147</v>
      </c>
      <c r="AU360" s="217" t="s">
        <v>91</v>
      </c>
      <c r="AY360" s="18" t="s">
        <v>144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8" t="s">
        <v>89</v>
      </c>
      <c r="BK360" s="218">
        <f>ROUND(I360*H360,2)</f>
        <v>0</v>
      </c>
      <c r="BL360" s="18" t="s">
        <v>257</v>
      </c>
      <c r="BM360" s="217" t="s">
        <v>915</v>
      </c>
    </row>
    <row r="361" s="2" customFormat="1">
      <c r="A361" s="40"/>
      <c r="B361" s="41"/>
      <c r="C361" s="42"/>
      <c r="D361" s="219" t="s">
        <v>154</v>
      </c>
      <c r="E361" s="42"/>
      <c r="F361" s="220" t="s">
        <v>788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8" t="s">
        <v>154</v>
      </c>
      <c r="AU361" s="18" t="s">
        <v>91</v>
      </c>
    </row>
    <row r="362" s="13" customFormat="1">
      <c r="A362" s="13"/>
      <c r="B362" s="224"/>
      <c r="C362" s="225"/>
      <c r="D362" s="226" t="s">
        <v>156</v>
      </c>
      <c r="E362" s="227" t="s">
        <v>32</v>
      </c>
      <c r="F362" s="228" t="s">
        <v>789</v>
      </c>
      <c r="G362" s="225"/>
      <c r="H362" s="229">
        <v>49.57</v>
      </c>
      <c r="I362" s="230"/>
      <c r="J362" s="225"/>
      <c r="K362" s="225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156</v>
      </c>
      <c r="AU362" s="235" t="s">
        <v>91</v>
      </c>
      <c r="AV362" s="13" t="s">
        <v>91</v>
      </c>
      <c r="AW362" s="13" t="s">
        <v>40</v>
      </c>
      <c r="AX362" s="13" t="s">
        <v>89</v>
      </c>
      <c r="AY362" s="235" t="s">
        <v>144</v>
      </c>
    </row>
    <row r="363" s="2" customFormat="1" ht="16.5" customHeight="1">
      <c r="A363" s="40"/>
      <c r="B363" s="41"/>
      <c r="C363" s="206" t="s">
        <v>784</v>
      </c>
      <c r="D363" s="206" t="s">
        <v>147</v>
      </c>
      <c r="E363" s="207" t="s">
        <v>791</v>
      </c>
      <c r="F363" s="208" t="s">
        <v>792</v>
      </c>
      <c r="G363" s="209" t="s">
        <v>150</v>
      </c>
      <c r="H363" s="210">
        <v>82.200000000000003</v>
      </c>
      <c r="I363" s="211"/>
      <c r="J363" s="212">
        <f>ROUND(I363*H363,2)</f>
        <v>0</v>
      </c>
      <c r="K363" s="208" t="s">
        <v>151</v>
      </c>
      <c r="L363" s="46"/>
      <c r="M363" s="213" t="s">
        <v>32</v>
      </c>
      <c r="N363" s="214" t="s">
        <v>52</v>
      </c>
      <c r="O363" s="86"/>
      <c r="P363" s="215">
        <f>O363*H363</f>
        <v>0</v>
      </c>
      <c r="Q363" s="215">
        <v>0.00021000000000000001</v>
      </c>
      <c r="R363" s="215">
        <f>Q363*H363</f>
        <v>0.017262000000000003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257</v>
      </c>
      <c r="AT363" s="217" t="s">
        <v>147</v>
      </c>
      <c r="AU363" s="217" t="s">
        <v>91</v>
      </c>
      <c r="AY363" s="18" t="s">
        <v>144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8" t="s">
        <v>89</v>
      </c>
      <c r="BK363" s="218">
        <f>ROUND(I363*H363,2)</f>
        <v>0</v>
      </c>
      <c r="BL363" s="18" t="s">
        <v>257</v>
      </c>
      <c r="BM363" s="217" t="s">
        <v>916</v>
      </c>
    </row>
    <row r="364" s="2" customFormat="1">
      <c r="A364" s="40"/>
      <c r="B364" s="41"/>
      <c r="C364" s="42"/>
      <c r="D364" s="219" t="s">
        <v>154</v>
      </c>
      <c r="E364" s="42"/>
      <c r="F364" s="220" t="s">
        <v>794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8" t="s">
        <v>154</v>
      </c>
      <c r="AU364" s="18" t="s">
        <v>91</v>
      </c>
    </row>
    <row r="365" s="13" customFormat="1">
      <c r="A365" s="13"/>
      <c r="B365" s="224"/>
      <c r="C365" s="225"/>
      <c r="D365" s="226" t="s">
        <v>156</v>
      </c>
      <c r="E365" s="227" t="s">
        <v>32</v>
      </c>
      <c r="F365" s="228" t="s">
        <v>795</v>
      </c>
      <c r="G365" s="225"/>
      <c r="H365" s="229">
        <v>52.520000000000003</v>
      </c>
      <c r="I365" s="230"/>
      <c r="J365" s="225"/>
      <c r="K365" s="225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156</v>
      </c>
      <c r="AU365" s="235" t="s">
        <v>91</v>
      </c>
      <c r="AV365" s="13" t="s">
        <v>91</v>
      </c>
      <c r="AW365" s="13" t="s">
        <v>40</v>
      </c>
      <c r="AX365" s="13" t="s">
        <v>81</v>
      </c>
      <c r="AY365" s="235" t="s">
        <v>144</v>
      </c>
    </row>
    <row r="366" s="13" customFormat="1">
      <c r="A366" s="13"/>
      <c r="B366" s="224"/>
      <c r="C366" s="225"/>
      <c r="D366" s="226" t="s">
        <v>156</v>
      </c>
      <c r="E366" s="227" t="s">
        <v>32</v>
      </c>
      <c r="F366" s="228" t="s">
        <v>796</v>
      </c>
      <c r="G366" s="225"/>
      <c r="H366" s="229">
        <v>29.68</v>
      </c>
      <c r="I366" s="230"/>
      <c r="J366" s="225"/>
      <c r="K366" s="225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156</v>
      </c>
      <c r="AU366" s="235" t="s">
        <v>91</v>
      </c>
      <c r="AV366" s="13" t="s">
        <v>91</v>
      </c>
      <c r="AW366" s="13" t="s">
        <v>40</v>
      </c>
      <c r="AX366" s="13" t="s">
        <v>81</v>
      </c>
      <c r="AY366" s="235" t="s">
        <v>144</v>
      </c>
    </row>
    <row r="367" s="14" customFormat="1">
      <c r="A367" s="14"/>
      <c r="B367" s="236"/>
      <c r="C367" s="237"/>
      <c r="D367" s="226" t="s">
        <v>156</v>
      </c>
      <c r="E367" s="238" t="s">
        <v>32</v>
      </c>
      <c r="F367" s="239" t="s">
        <v>170</v>
      </c>
      <c r="G367" s="237"/>
      <c r="H367" s="240">
        <v>82.200000000000003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156</v>
      </c>
      <c r="AU367" s="246" t="s">
        <v>91</v>
      </c>
      <c r="AV367" s="14" t="s">
        <v>152</v>
      </c>
      <c r="AW367" s="14" t="s">
        <v>40</v>
      </c>
      <c r="AX367" s="14" t="s">
        <v>89</v>
      </c>
      <c r="AY367" s="246" t="s">
        <v>144</v>
      </c>
    </row>
    <row r="368" s="2" customFormat="1" ht="24.15" customHeight="1">
      <c r="A368" s="40"/>
      <c r="B368" s="41"/>
      <c r="C368" s="206" t="s">
        <v>790</v>
      </c>
      <c r="D368" s="206" t="s">
        <v>147</v>
      </c>
      <c r="E368" s="207" t="s">
        <v>799</v>
      </c>
      <c r="F368" s="208" t="s">
        <v>800</v>
      </c>
      <c r="G368" s="209" t="s">
        <v>150</v>
      </c>
      <c r="H368" s="210">
        <v>82.200000000000003</v>
      </c>
      <c r="I368" s="211"/>
      <c r="J368" s="212">
        <f>ROUND(I368*H368,2)</f>
        <v>0</v>
      </c>
      <c r="K368" s="208" t="s">
        <v>151</v>
      </c>
      <c r="L368" s="46"/>
      <c r="M368" s="213" t="s">
        <v>32</v>
      </c>
      <c r="N368" s="214" t="s">
        <v>52</v>
      </c>
      <c r="O368" s="86"/>
      <c r="P368" s="215">
        <f>O368*H368</f>
        <v>0</v>
      </c>
      <c r="Q368" s="215">
        <v>0.00029</v>
      </c>
      <c r="R368" s="215">
        <f>Q368*H368</f>
        <v>0.023838000000000002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257</v>
      </c>
      <c r="AT368" s="217" t="s">
        <v>147</v>
      </c>
      <c r="AU368" s="217" t="s">
        <v>91</v>
      </c>
      <c r="AY368" s="18" t="s">
        <v>144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8" t="s">
        <v>89</v>
      </c>
      <c r="BK368" s="218">
        <f>ROUND(I368*H368,2)</f>
        <v>0</v>
      </c>
      <c r="BL368" s="18" t="s">
        <v>257</v>
      </c>
      <c r="BM368" s="217" t="s">
        <v>917</v>
      </c>
    </row>
    <row r="369" s="2" customFormat="1">
      <c r="A369" s="40"/>
      <c r="B369" s="41"/>
      <c r="C369" s="42"/>
      <c r="D369" s="219" t="s">
        <v>154</v>
      </c>
      <c r="E369" s="42"/>
      <c r="F369" s="220" t="s">
        <v>802</v>
      </c>
      <c r="G369" s="42"/>
      <c r="H369" s="42"/>
      <c r="I369" s="221"/>
      <c r="J369" s="42"/>
      <c r="K369" s="42"/>
      <c r="L369" s="46"/>
      <c r="M369" s="257"/>
      <c r="N369" s="258"/>
      <c r="O369" s="259"/>
      <c r="P369" s="259"/>
      <c r="Q369" s="259"/>
      <c r="R369" s="259"/>
      <c r="S369" s="259"/>
      <c r="T369" s="26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8" t="s">
        <v>154</v>
      </c>
      <c r="AU369" s="18" t="s">
        <v>91</v>
      </c>
    </row>
    <row r="370" s="2" customFormat="1" ht="6.96" customHeight="1">
      <c r="A370" s="40"/>
      <c r="B370" s="61"/>
      <c r="C370" s="62"/>
      <c r="D370" s="62"/>
      <c r="E370" s="62"/>
      <c r="F370" s="62"/>
      <c r="G370" s="62"/>
      <c r="H370" s="62"/>
      <c r="I370" s="62"/>
      <c r="J370" s="62"/>
      <c r="K370" s="62"/>
      <c r="L370" s="46"/>
      <c r="M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</row>
  </sheetData>
  <sheetProtection sheet="1" autoFilter="0" formatColumns="0" formatRows="0" objects="1" scenarios="1" spinCount="100000" saltValue="8oiRHJPfY7CrIyH9Ow7zzCa42FLVM09HaXnqewVVi5m5ZiGxyTD8aXeGF+m+CNLJdYHd4QwXYn463IvlWTSeSg==" hashValue="BfLn2fFBa10ooToy9YfKL2PnBk8iNuqKEETtbA5k2NpwLbYOJttPzAtb0Lnv4qqRwL/j1X253JfhqvjdQ1n9LQ==" algorithmName="SHA-512" password="CC35"/>
  <autoFilter ref="C98:K369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3" r:id="rId1" display="https://podminky.urs.cz/item/CS_URS_2025_01/342272225"/>
    <hyperlink ref="F106" r:id="rId2" display="https://podminky.urs.cz/item/CS_URS_2025_01/342291121"/>
    <hyperlink ref="F108" r:id="rId3" display="https://podminky.urs.cz/item/CS_URS_2025_01/346272256"/>
    <hyperlink ref="F114" r:id="rId4" display="https://podminky.urs.cz/item/CS_URS_2025_01/612135101"/>
    <hyperlink ref="F116" r:id="rId5" display="https://podminky.urs.cz/item/CS_URS_2025_01/612315417"/>
    <hyperlink ref="F121" r:id="rId6" display="https://podminky.urs.cz/item/CS_URS_2025_01/631312141"/>
    <hyperlink ref="F123" r:id="rId7" display="https://podminky.urs.cz/item/CS_URS_2025_01/642942111"/>
    <hyperlink ref="F127" r:id="rId8" display="https://podminky.urs.cz/item/CS_URS_2025_01/949101111"/>
    <hyperlink ref="F129" r:id="rId9" display="https://podminky.urs.cz/item/CS_URS_2025_01/962031133"/>
    <hyperlink ref="F134" r:id="rId10" display="https://podminky.urs.cz/item/CS_URS_2025_01/965042141"/>
    <hyperlink ref="F137" r:id="rId11" display="https://podminky.urs.cz/item/CS_URS_2025_01/968062245"/>
    <hyperlink ref="F143" r:id="rId12" display="https://podminky.urs.cz/item/CS_URS_2025_01/968072455"/>
    <hyperlink ref="F146" r:id="rId13" display="https://podminky.urs.cz/item/CS_URS_2025_01/971038531"/>
    <hyperlink ref="F149" r:id="rId14" display="https://podminky.urs.cz/item/CS_URS_2025_01/974032122"/>
    <hyperlink ref="F151" r:id="rId15" display="https://podminky.urs.cz/item/CS_URS_2025_01/977151114"/>
    <hyperlink ref="F154" r:id="rId16" display="https://podminky.urs.cz/item/CS_URS_2025_01/997013211"/>
    <hyperlink ref="F156" r:id="rId17" display="https://podminky.urs.cz/item/CS_URS_2025_01/997013501"/>
    <hyperlink ref="F158" r:id="rId18" display="https://podminky.urs.cz/item/CS_URS_2025_01/997013509"/>
    <hyperlink ref="F161" r:id="rId19" display="https://podminky.urs.cz/item/CS_URS_2025_01/997013871"/>
    <hyperlink ref="F165" r:id="rId20" display="https://podminky.urs.cz/item/CS_URS_2025_01/998011001"/>
    <hyperlink ref="F169" r:id="rId21" display="https://podminky.urs.cz/item/CS_URS_2025_01/711191101"/>
    <hyperlink ref="F173" r:id="rId22" display="https://podminky.urs.cz/item/CS_URS_2025_01/998711101"/>
    <hyperlink ref="F176" r:id="rId23" display="https://podminky.urs.cz/item/CS_URS_2025_01/713121111"/>
    <hyperlink ref="F180" r:id="rId24" display="https://podminky.urs.cz/item/CS_URS_2025_01/998713101"/>
    <hyperlink ref="F185" r:id="rId25" display="https://podminky.urs.cz/item/CS_URS_2025_01/721174025"/>
    <hyperlink ref="F188" r:id="rId26" display="https://podminky.urs.cz/item/CS_URS_2025_01/721174043"/>
    <hyperlink ref="F190" r:id="rId27" display="https://podminky.urs.cz/item/CS_URS_2025_01/721174044"/>
    <hyperlink ref="F192" r:id="rId28" display="https://podminky.urs.cz/item/CS_URS_2025_01/721174045"/>
    <hyperlink ref="F194" r:id="rId29" display="https://podminky.urs.cz/item/CS_URS_2025_01/721290111"/>
    <hyperlink ref="F196" r:id="rId30" display="https://podminky.urs.cz/item/CS_URS_2025_01/998721101"/>
    <hyperlink ref="F199" r:id="rId31" display="https://podminky.urs.cz/item/CS_URS_2025_01/722130803"/>
    <hyperlink ref="F201" r:id="rId32" display="https://podminky.urs.cz/item/CS_URS_2025_01/722130901"/>
    <hyperlink ref="F203" r:id="rId33" display="https://podminky.urs.cz/item/CS_URS_2025_01/722174003"/>
    <hyperlink ref="F205" r:id="rId34" display="https://podminky.urs.cz/item/CS_URS_2025_01/722174004"/>
    <hyperlink ref="F207" r:id="rId35" display="https://podminky.urs.cz/item/CS_URS_2025_01/722174023"/>
    <hyperlink ref="F209" r:id="rId36" display="https://podminky.urs.cz/item/CS_URS_2025_01/722174024"/>
    <hyperlink ref="F211" r:id="rId37" display="https://podminky.urs.cz/item/CS_URS_2025_01/722181212"/>
    <hyperlink ref="F213" r:id="rId38" display="https://podminky.urs.cz/item/CS_URS_2025_01/722220111"/>
    <hyperlink ref="F215" r:id="rId39" display="https://podminky.urs.cz/item/CS_URS_2025_01/722220121"/>
    <hyperlink ref="F217" r:id="rId40" display="https://podminky.urs.cz/item/CS_URS_2025_01/722290246"/>
    <hyperlink ref="F219" r:id="rId41" display="https://podminky.urs.cz/item/CS_URS_2025_01/998722101"/>
    <hyperlink ref="F223" r:id="rId42" display="https://podminky.urs.cz/item/CS_URS_2025_01/725112022"/>
    <hyperlink ref="F225" r:id="rId43" display="https://podminky.urs.cz/item/CS_URS_2025_01/725119131"/>
    <hyperlink ref="F228" r:id="rId44" display="https://podminky.urs.cz/item/CS_URS_2025_01/725121511"/>
    <hyperlink ref="F230" r:id="rId45" display="https://podminky.urs.cz/item/CS_URS_2025_01/725211602"/>
    <hyperlink ref="F232" r:id="rId46" display="https://podminky.urs.cz/item/CS_URS_2025_01/725219102"/>
    <hyperlink ref="F235" r:id="rId47" display="https://podminky.urs.cz/item/CS_URS_2025_01/725241212"/>
    <hyperlink ref="F237" r:id="rId48" display="https://podminky.urs.cz/item/CS_URS_2025_01/725244522"/>
    <hyperlink ref="F239" r:id="rId49" display="https://podminky.urs.cz/item/CS_URS_2025_01/725291650"/>
    <hyperlink ref="F242" r:id="rId50" display="https://podminky.urs.cz/item/CS_URS_2025_01/725291653"/>
    <hyperlink ref="F245" r:id="rId51" display="https://podminky.urs.cz/item/CS_URS_2025_01/725822613"/>
    <hyperlink ref="F247" r:id="rId52" display="https://podminky.urs.cz/item/CS_URS_2025_01/725822651R"/>
    <hyperlink ref="F249" r:id="rId53" display="https://podminky.urs.cz/item/CS_URS_2025_01/725841353"/>
    <hyperlink ref="F251" r:id="rId54" display="https://podminky.urs.cz/item/CS_URS_2025_01/725861101"/>
    <hyperlink ref="F253" r:id="rId55" display="https://podminky.urs.cz/item/CS_URS_2025_01/725865312"/>
    <hyperlink ref="F256" r:id="rId56" display="https://podminky.urs.cz/item/CS_URS_2025_01/998725101"/>
    <hyperlink ref="F259" r:id="rId57" display="https://podminky.urs.cz/item/CS_URS_2025_01/726111021"/>
    <hyperlink ref="F261" r:id="rId58" display="https://podminky.urs.cz/item/CS_URS_2025_01/726111031"/>
    <hyperlink ref="F263" r:id="rId59" display="https://podminky.urs.cz/item/CS_URS_2025_01/726191011"/>
    <hyperlink ref="F266" r:id="rId60" display="https://podminky.urs.cz/item/CS_URS_2025_01/998726111"/>
    <hyperlink ref="F269" r:id="rId61" display="https://podminky.urs.cz/item/CS_URS_2025_01/741310003"/>
    <hyperlink ref="F271" r:id="rId62" display="https://podminky.urs.cz/item/CS_URS_2025_01/741310011"/>
    <hyperlink ref="F274" r:id="rId63" display="https://podminky.urs.cz/item/CS_URS_2025_01/741313813"/>
    <hyperlink ref="F276" r:id="rId64" display="https://podminky.urs.cz/item/CS_URS_2025_01/741372051"/>
    <hyperlink ref="F279" r:id="rId65" display="https://podminky.urs.cz/item/CS_URS_2025_01/741374841"/>
    <hyperlink ref="F282" r:id="rId66" display="https://podminky.urs.cz/item/CS_URS_2025_01/763131451"/>
    <hyperlink ref="F284" r:id="rId67" display="https://podminky.urs.cz/item/CS_URS_2025_01/763172323"/>
    <hyperlink ref="F287" r:id="rId68" display="https://podminky.urs.cz/item/CS_URS_2025_01/763411211"/>
    <hyperlink ref="F290" r:id="rId69" display="https://podminky.urs.cz/item/CS_URS_2025_01/998763301"/>
    <hyperlink ref="F293" r:id="rId70" display="https://podminky.urs.cz/item/CS_URS_2025_01/766660001"/>
    <hyperlink ref="F297" r:id="rId71" display="https://podminky.urs.cz/item/CS_URS_2025_01/771121011"/>
    <hyperlink ref="F299" r:id="rId72" display="https://podminky.urs.cz/item/CS_URS_2025_01/771573810"/>
    <hyperlink ref="F301" r:id="rId73" display="https://podminky.urs.cz/item/CS_URS_2025_01/771574416"/>
    <hyperlink ref="F305" r:id="rId74" display="https://podminky.urs.cz/item/CS_URS_2025_01/771591112"/>
    <hyperlink ref="F308" r:id="rId75" display="https://podminky.urs.cz/item/CS_URS_2025_01/771591115"/>
    <hyperlink ref="F311" r:id="rId76" display="https://podminky.urs.cz/item/CS_URS_2025_01/771591237"/>
    <hyperlink ref="F316" r:id="rId77" display="https://podminky.urs.cz/item/CS_URS_2025_01/998771101"/>
    <hyperlink ref="F319" r:id="rId78" display="https://podminky.urs.cz/item/CS_URS_2025_01/781121011"/>
    <hyperlink ref="F321" r:id="rId79" display="https://podminky.urs.cz/item/CS_URS_2025_01/781131112"/>
    <hyperlink ref="F324" r:id="rId80" display="https://podminky.urs.cz/item/CS_URS_2025_01/781131237"/>
    <hyperlink ref="F328" r:id="rId81" display="https://podminky.urs.cz/item/CS_URS_2025_01/781472217"/>
    <hyperlink ref="F332" r:id="rId82" display="https://podminky.urs.cz/item/CS_URS_2025_01/781473810"/>
    <hyperlink ref="F334" r:id="rId83" display="https://podminky.urs.cz/item/CS_URS_2025_01/781491021"/>
    <hyperlink ref="F339" r:id="rId84" display="https://podminky.urs.cz/item/CS_URS_2025_01/781492211"/>
    <hyperlink ref="F343" r:id="rId85" display="https://podminky.urs.cz/item/CS_URS_2025_01/998781101"/>
    <hyperlink ref="F346" r:id="rId86" display="https://podminky.urs.cz/item/CS_URS_2025_01/783000103"/>
    <hyperlink ref="F351" r:id="rId87" display="https://podminky.urs.cz/item/CS_URS_2025_01/783301303"/>
    <hyperlink ref="F356" r:id="rId88" display="https://podminky.urs.cz/item/CS_URS_2025_01/783314101"/>
    <hyperlink ref="F358" r:id="rId89" display="https://podminky.urs.cz/item/CS_URS_2025_01/783317101"/>
    <hyperlink ref="F361" r:id="rId90" display="https://podminky.urs.cz/item/CS_URS_2025_01/784121001"/>
    <hyperlink ref="F364" r:id="rId91" display="https://podminky.urs.cz/item/CS_URS_2025_01/784181111"/>
    <hyperlink ref="F369" r:id="rId92" display="https://podminky.urs.cz/item/CS_URS_2025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91</v>
      </c>
    </row>
    <row r="4" s="1" customFormat="1" ht="24.96" customHeight="1">
      <c r="B4" s="21"/>
      <c r="D4" s="132" t="s">
        <v>101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MODERNIZACE HYGIENICKÉHO ZÁZEMÍ MATEŘSKÉ ŠKOLY MICHLOVA 565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102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918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32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27. 2. 2025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34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35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37</v>
      </c>
      <c r="E20" s="40"/>
      <c r="F20" s="40"/>
      <c r="G20" s="40"/>
      <c r="H20" s="40"/>
      <c r="I20" s="134" t="s">
        <v>31</v>
      </c>
      <c r="J20" s="138" t="s">
        <v>38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39</v>
      </c>
      <c r="F21" s="40"/>
      <c r="G21" s="40"/>
      <c r="H21" s="40"/>
      <c r="I21" s="134" t="s">
        <v>34</v>
      </c>
      <c r="J21" s="138" t="s">
        <v>32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41</v>
      </c>
      <c r="E23" s="40"/>
      <c r="F23" s="40"/>
      <c r="G23" s="40"/>
      <c r="H23" s="40"/>
      <c r="I23" s="134" t="s">
        <v>31</v>
      </c>
      <c r="J23" s="138" t="s">
        <v>42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43</v>
      </c>
      <c r="F24" s="40"/>
      <c r="G24" s="40"/>
      <c r="H24" s="40"/>
      <c r="I24" s="134" t="s">
        <v>34</v>
      </c>
      <c r="J24" s="138" t="s">
        <v>44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32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47</v>
      </c>
      <c r="E30" s="40"/>
      <c r="F30" s="40"/>
      <c r="G30" s="40"/>
      <c r="H30" s="40"/>
      <c r="I30" s="40"/>
      <c r="J30" s="146">
        <f>ROUND(J98,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49</v>
      </c>
      <c r="G32" s="40"/>
      <c r="H32" s="40"/>
      <c r="I32" s="147" t="s">
        <v>48</v>
      </c>
      <c r="J32" s="147" t="s">
        <v>50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51</v>
      </c>
      <c r="E33" s="134" t="s">
        <v>52</v>
      </c>
      <c r="F33" s="149">
        <f>ROUND((SUM(BE98:BE348)),  2)</f>
        <v>0</v>
      </c>
      <c r="G33" s="40"/>
      <c r="H33" s="40"/>
      <c r="I33" s="150">
        <v>0.20999999999999999</v>
      </c>
      <c r="J33" s="149">
        <f>ROUND(((SUM(BE98:BE348))*I33),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53</v>
      </c>
      <c r="F34" s="149">
        <f>ROUND((SUM(BF98:BF348)),  2)</f>
        <v>0</v>
      </c>
      <c r="G34" s="40"/>
      <c r="H34" s="40"/>
      <c r="I34" s="150">
        <v>0.12</v>
      </c>
      <c r="J34" s="149">
        <f>ROUND(((SUM(BF98:BF348))*I34),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54</v>
      </c>
      <c r="F35" s="149">
        <f>ROUND((SUM(BG98:BG348)),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55</v>
      </c>
      <c r="F36" s="149">
        <f>ROUND((SUM(BH98:BH348)),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56</v>
      </c>
      <c r="F37" s="149">
        <f>ROUND((SUM(BI98:BI348)),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57</v>
      </c>
      <c r="E39" s="153"/>
      <c r="F39" s="153"/>
      <c r="G39" s="154" t="s">
        <v>58</v>
      </c>
      <c r="H39" s="155" t="s">
        <v>59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104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HYGIENICKÉHO ZÁZEMÍ MATEŘSKÉ ŠKOLY MICHLOVA 565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102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003 - 3. TŘÍDA PŘÍSTAVBA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Domažlice</v>
      </c>
      <c r="G52" s="42"/>
      <c r="H52" s="42"/>
      <c r="I52" s="33" t="s">
        <v>24</v>
      </c>
      <c r="J52" s="74" t="str">
        <f>IF(J12="","",J12)</f>
        <v>27. 2. 2025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33" t="s">
        <v>37</v>
      </c>
      <c r="J54" s="38" t="str">
        <f>E21</f>
        <v>Projekční kancelář Baštář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33" t="s">
        <v>41</v>
      </c>
      <c r="J55" s="38" t="str">
        <f>E24</f>
        <v>Město Domažlice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105</v>
      </c>
      <c r="D57" s="164"/>
      <c r="E57" s="164"/>
      <c r="F57" s="164"/>
      <c r="G57" s="164"/>
      <c r="H57" s="164"/>
      <c r="I57" s="164"/>
      <c r="J57" s="165" t="s">
        <v>106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79</v>
      </c>
      <c r="D59" s="42"/>
      <c r="E59" s="42"/>
      <c r="F59" s="42"/>
      <c r="G59" s="42"/>
      <c r="H59" s="42"/>
      <c r="I59" s="42"/>
      <c r="J59" s="104">
        <f>J98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107</v>
      </c>
    </row>
    <row r="60" s="9" customFormat="1" ht="24.96" customHeight="1">
      <c r="A60" s="9"/>
      <c r="B60" s="167"/>
      <c r="C60" s="168"/>
      <c r="D60" s="169" t="s">
        <v>108</v>
      </c>
      <c r="E60" s="170"/>
      <c r="F60" s="170"/>
      <c r="G60" s="170"/>
      <c r="H60" s="170"/>
      <c r="I60" s="170"/>
      <c r="J60" s="171">
        <f>J99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109</v>
      </c>
      <c r="E61" s="176"/>
      <c r="F61" s="176"/>
      <c r="G61" s="176"/>
      <c r="H61" s="176"/>
      <c r="I61" s="176"/>
      <c r="J61" s="177">
        <f>J100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110</v>
      </c>
      <c r="E62" s="176"/>
      <c r="F62" s="176"/>
      <c r="G62" s="176"/>
      <c r="H62" s="176"/>
      <c r="I62" s="176"/>
      <c r="J62" s="177">
        <f>J109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111</v>
      </c>
      <c r="E63" s="176"/>
      <c r="F63" s="176"/>
      <c r="G63" s="176"/>
      <c r="H63" s="176"/>
      <c r="I63" s="176"/>
      <c r="J63" s="177">
        <f>J116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112</v>
      </c>
      <c r="E64" s="176"/>
      <c r="F64" s="176"/>
      <c r="G64" s="176"/>
      <c r="H64" s="176"/>
      <c r="I64" s="176"/>
      <c r="J64" s="177">
        <f>J132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113</v>
      </c>
      <c r="E65" s="176"/>
      <c r="F65" s="176"/>
      <c r="G65" s="176"/>
      <c r="H65" s="176"/>
      <c r="I65" s="176"/>
      <c r="J65" s="177">
        <f>J143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114</v>
      </c>
      <c r="E66" s="170"/>
      <c r="F66" s="170"/>
      <c r="G66" s="170"/>
      <c r="H66" s="170"/>
      <c r="I66" s="170"/>
      <c r="J66" s="171">
        <f>J146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115</v>
      </c>
      <c r="E67" s="176"/>
      <c r="F67" s="176"/>
      <c r="G67" s="176"/>
      <c r="H67" s="176"/>
      <c r="I67" s="176"/>
      <c r="J67" s="177">
        <f>J147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116</v>
      </c>
      <c r="E68" s="176"/>
      <c r="F68" s="176"/>
      <c r="G68" s="176"/>
      <c r="H68" s="176"/>
      <c r="I68" s="176"/>
      <c r="J68" s="177">
        <f>J154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117</v>
      </c>
      <c r="E69" s="176"/>
      <c r="F69" s="176"/>
      <c r="G69" s="176"/>
      <c r="H69" s="176"/>
      <c r="I69" s="176"/>
      <c r="J69" s="177">
        <f>J161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118</v>
      </c>
      <c r="E70" s="176"/>
      <c r="F70" s="176"/>
      <c r="G70" s="176"/>
      <c r="H70" s="176"/>
      <c r="I70" s="176"/>
      <c r="J70" s="177">
        <f>J175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119</v>
      </c>
      <c r="E71" s="176"/>
      <c r="F71" s="176"/>
      <c r="G71" s="176"/>
      <c r="H71" s="176"/>
      <c r="I71" s="176"/>
      <c r="J71" s="177">
        <f>J198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120</v>
      </c>
      <c r="E72" s="176"/>
      <c r="F72" s="176"/>
      <c r="G72" s="176"/>
      <c r="H72" s="176"/>
      <c r="I72" s="176"/>
      <c r="J72" s="177">
        <f>J239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122</v>
      </c>
      <c r="E73" s="176"/>
      <c r="F73" s="176"/>
      <c r="G73" s="176"/>
      <c r="H73" s="176"/>
      <c r="I73" s="176"/>
      <c r="J73" s="177">
        <f>J249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123</v>
      </c>
      <c r="E74" s="176"/>
      <c r="F74" s="176"/>
      <c r="G74" s="176"/>
      <c r="H74" s="176"/>
      <c r="I74" s="176"/>
      <c r="J74" s="177">
        <f>J262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125</v>
      </c>
      <c r="E75" s="176"/>
      <c r="F75" s="176"/>
      <c r="G75" s="176"/>
      <c r="H75" s="176"/>
      <c r="I75" s="176"/>
      <c r="J75" s="177">
        <f>J273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126</v>
      </c>
      <c r="E76" s="176"/>
      <c r="F76" s="176"/>
      <c r="G76" s="176"/>
      <c r="H76" s="176"/>
      <c r="I76" s="176"/>
      <c r="J76" s="177">
        <f>J295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127</v>
      </c>
      <c r="E77" s="176"/>
      <c r="F77" s="176"/>
      <c r="G77" s="176"/>
      <c r="H77" s="176"/>
      <c r="I77" s="176"/>
      <c r="J77" s="177">
        <f>J323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128</v>
      </c>
      <c r="E78" s="176"/>
      <c r="F78" s="176"/>
      <c r="G78" s="176"/>
      <c r="H78" s="176"/>
      <c r="I78" s="176"/>
      <c r="J78" s="177">
        <f>J338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4" t="s">
        <v>129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3" t="s">
        <v>16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62" t="str">
        <f>E7</f>
        <v>MODERNIZACE HYGIENICKÉHO ZÁZEMÍ MATEŘSKÉ ŠKOLY MICHLOVA 565</v>
      </c>
      <c r="F88" s="33"/>
      <c r="G88" s="33"/>
      <c r="H88" s="33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102</v>
      </c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71" t="str">
        <f>E9</f>
        <v>003 - 3. TŘÍDA PŘÍSTAVBA</v>
      </c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3" t="s">
        <v>22</v>
      </c>
      <c r="D92" s="42"/>
      <c r="E92" s="42"/>
      <c r="F92" s="28" t="str">
        <f>F12</f>
        <v>Domažlice</v>
      </c>
      <c r="G92" s="42"/>
      <c r="H92" s="42"/>
      <c r="I92" s="33" t="s">
        <v>24</v>
      </c>
      <c r="J92" s="74" t="str">
        <f>IF(J12="","",J12)</f>
        <v>27. 2. 2025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5.65" customHeight="1">
      <c r="A94" s="40"/>
      <c r="B94" s="41"/>
      <c r="C94" s="33" t="s">
        <v>30</v>
      </c>
      <c r="D94" s="42"/>
      <c r="E94" s="42"/>
      <c r="F94" s="28" t="str">
        <f>E15</f>
        <v xml:space="preserve"> </v>
      </c>
      <c r="G94" s="42"/>
      <c r="H94" s="42"/>
      <c r="I94" s="33" t="s">
        <v>37</v>
      </c>
      <c r="J94" s="38" t="str">
        <f>E21</f>
        <v>Projekční kancelář Baštář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35</v>
      </c>
      <c r="D95" s="42"/>
      <c r="E95" s="42"/>
      <c r="F95" s="28" t="str">
        <f>IF(E18="","",E18)</f>
        <v>Vyplň údaj</v>
      </c>
      <c r="G95" s="42"/>
      <c r="H95" s="42"/>
      <c r="I95" s="33" t="s">
        <v>41</v>
      </c>
      <c r="J95" s="38" t="str">
        <f>E24</f>
        <v>Město Domažlice</v>
      </c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0.32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11" customFormat="1" ht="29.28" customHeight="1">
      <c r="A97" s="179"/>
      <c r="B97" s="180"/>
      <c r="C97" s="181" t="s">
        <v>130</v>
      </c>
      <c r="D97" s="182" t="s">
        <v>66</v>
      </c>
      <c r="E97" s="182" t="s">
        <v>62</v>
      </c>
      <c r="F97" s="182" t="s">
        <v>63</v>
      </c>
      <c r="G97" s="182" t="s">
        <v>131</v>
      </c>
      <c r="H97" s="182" t="s">
        <v>132</v>
      </c>
      <c r="I97" s="182" t="s">
        <v>133</v>
      </c>
      <c r="J97" s="182" t="s">
        <v>106</v>
      </c>
      <c r="K97" s="183" t="s">
        <v>134</v>
      </c>
      <c r="L97" s="184"/>
      <c r="M97" s="94" t="s">
        <v>32</v>
      </c>
      <c r="N97" s="95" t="s">
        <v>51</v>
      </c>
      <c r="O97" s="95" t="s">
        <v>135</v>
      </c>
      <c r="P97" s="95" t="s">
        <v>136</v>
      </c>
      <c r="Q97" s="95" t="s">
        <v>137</v>
      </c>
      <c r="R97" s="95" t="s">
        <v>138</v>
      </c>
      <c r="S97" s="95" t="s">
        <v>139</v>
      </c>
      <c r="T97" s="96" t="s">
        <v>140</v>
      </c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</row>
    <row r="98" s="2" customFormat="1" ht="22.8" customHeight="1">
      <c r="A98" s="40"/>
      <c r="B98" s="41"/>
      <c r="C98" s="101" t="s">
        <v>141</v>
      </c>
      <c r="D98" s="42"/>
      <c r="E98" s="42"/>
      <c r="F98" s="42"/>
      <c r="G98" s="42"/>
      <c r="H98" s="42"/>
      <c r="I98" s="42"/>
      <c r="J98" s="185">
        <f>BK98</f>
        <v>0</v>
      </c>
      <c r="K98" s="42"/>
      <c r="L98" s="46"/>
      <c r="M98" s="97"/>
      <c r="N98" s="186"/>
      <c r="O98" s="98"/>
      <c r="P98" s="187">
        <f>P99+P146</f>
        <v>0</v>
      </c>
      <c r="Q98" s="98"/>
      <c r="R98" s="187">
        <f>R99+R146</f>
        <v>5.4555295399999997</v>
      </c>
      <c r="S98" s="98"/>
      <c r="T98" s="188">
        <f>T99+T146</f>
        <v>8.8237530499999988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80</v>
      </c>
      <c r="AU98" s="18" t="s">
        <v>107</v>
      </c>
      <c r="BK98" s="189">
        <f>BK99+BK146</f>
        <v>0</v>
      </c>
    </row>
    <row r="99" s="12" customFormat="1" ht="25.92" customHeight="1">
      <c r="A99" s="12"/>
      <c r="B99" s="190"/>
      <c r="C99" s="191"/>
      <c r="D99" s="192" t="s">
        <v>80</v>
      </c>
      <c r="E99" s="193" t="s">
        <v>142</v>
      </c>
      <c r="F99" s="193" t="s">
        <v>143</v>
      </c>
      <c r="G99" s="191"/>
      <c r="H99" s="191"/>
      <c r="I99" s="194"/>
      <c r="J99" s="195">
        <f>BK99</f>
        <v>0</v>
      </c>
      <c r="K99" s="191"/>
      <c r="L99" s="196"/>
      <c r="M99" s="197"/>
      <c r="N99" s="198"/>
      <c r="O99" s="198"/>
      <c r="P99" s="199">
        <f>P100+P109+P116+P132+P143</f>
        <v>0</v>
      </c>
      <c r="Q99" s="198"/>
      <c r="R99" s="199">
        <f>R100+R109+R116+R132+R143</f>
        <v>3.1477806099999999</v>
      </c>
      <c r="S99" s="198"/>
      <c r="T99" s="200">
        <f>T100+T109+T116+T132+T143</f>
        <v>6.8617799999999995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89</v>
      </c>
      <c r="AT99" s="202" t="s">
        <v>80</v>
      </c>
      <c r="AU99" s="202" t="s">
        <v>81</v>
      </c>
      <c r="AY99" s="201" t="s">
        <v>144</v>
      </c>
      <c r="BK99" s="203">
        <f>BK100+BK109+BK116+BK132+BK143</f>
        <v>0</v>
      </c>
    </row>
    <row r="100" s="12" customFormat="1" ht="22.8" customHeight="1">
      <c r="A100" s="12"/>
      <c r="B100" s="190"/>
      <c r="C100" s="191"/>
      <c r="D100" s="192" t="s">
        <v>80</v>
      </c>
      <c r="E100" s="204" t="s">
        <v>145</v>
      </c>
      <c r="F100" s="204" t="s">
        <v>146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SUM(P101:P108)</f>
        <v>0</v>
      </c>
      <c r="Q100" s="198"/>
      <c r="R100" s="199">
        <f>SUM(R101:R108)</f>
        <v>1.7246397099999999</v>
      </c>
      <c r="S100" s="198"/>
      <c r="T100" s="200">
        <f>SUM(T101:T108)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89</v>
      </c>
      <c r="AT100" s="202" t="s">
        <v>80</v>
      </c>
      <c r="AU100" s="202" t="s">
        <v>89</v>
      </c>
      <c r="AY100" s="201" t="s">
        <v>144</v>
      </c>
      <c r="BK100" s="203">
        <f>SUM(BK101:BK108)</f>
        <v>0</v>
      </c>
    </row>
    <row r="101" s="2" customFormat="1" ht="24.15" customHeight="1">
      <c r="A101" s="40"/>
      <c r="B101" s="41"/>
      <c r="C101" s="206" t="s">
        <v>89</v>
      </c>
      <c r="D101" s="206" t="s">
        <v>147</v>
      </c>
      <c r="E101" s="207" t="s">
        <v>919</v>
      </c>
      <c r="F101" s="208" t="s">
        <v>920</v>
      </c>
      <c r="G101" s="209" t="s">
        <v>150</v>
      </c>
      <c r="H101" s="210">
        <v>4.6440000000000001</v>
      </c>
      <c r="I101" s="211"/>
      <c r="J101" s="212">
        <f>ROUND(I101*H101,2)</f>
        <v>0</v>
      </c>
      <c r="K101" s="208" t="s">
        <v>151</v>
      </c>
      <c r="L101" s="46"/>
      <c r="M101" s="213" t="s">
        <v>32</v>
      </c>
      <c r="N101" s="214" t="s">
        <v>52</v>
      </c>
      <c r="O101" s="86"/>
      <c r="P101" s="215">
        <f>O101*H101</f>
        <v>0</v>
      </c>
      <c r="Q101" s="215">
        <v>0.16116</v>
      </c>
      <c r="R101" s="215">
        <f>Q101*H101</f>
        <v>0.74842704000000004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152</v>
      </c>
      <c r="AT101" s="217" t="s">
        <v>147</v>
      </c>
      <c r="AU101" s="217" t="s">
        <v>91</v>
      </c>
      <c r="AY101" s="18" t="s">
        <v>144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8" t="s">
        <v>89</v>
      </c>
      <c r="BK101" s="218">
        <f>ROUND(I101*H101,2)</f>
        <v>0</v>
      </c>
      <c r="BL101" s="18" t="s">
        <v>152</v>
      </c>
      <c r="BM101" s="217" t="s">
        <v>921</v>
      </c>
    </row>
    <row r="102" s="2" customFormat="1">
      <c r="A102" s="40"/>
      <c r="B102" s="41"/>
      <c r="C102" s="42"/>
      <c r="D102" s="219" t="s">
        <v>154</v>
      </c>
      <c r="E102" s="42"/>
      <c r="F102" s="220" t="s">
        <v>922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8" t="s">
        <v>154</v>
      </c>
      <c r="AU102" s="18" t="s">
        <v>91</v>
      </c>
    </row>
    <row r="103" s="13" customFormat="1">
      <c r="A103" s="13"/>
      <c r="B103" s="224"/>
      <c r="C103" s="225"/>
      <c r="D103" s="226" t="s">
        <v>156</v>
      </c>
      <c r="E103" s="227" t="s">
        <v>32</v>
      </c>
      <c r="F103" s="228" t="s">
        <v>923</v>
      </c>
      <c r="G103" s="225"/>
      <c r="H103" s="229">
        <v>4.6440000000000001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156</v>
      </c>
      <c r="AU103" s="235" t="s">
        <v>91</v>
      </c>
      <c r="AV103" s="13" t="s">
        <v>91</v>
      </c>
      <c r="AW103" s="13" t="s">
        <v>40</v>
      </c>
      <c r="AX103" s="13" t="s">
        <v>89</v>
      </c>
      <c r="AY103" s="235" t="s">
        <v>144</v>
      </c>
    </row>
    <row r="104" s="2" customFormat="1" ht="16.5" customHeight="1">
      <c r="A104" s="40"/>
      <c r="B104" s="41"/>
      <c r="C104" s="206" t="s">
        <v>91</v>
      </c>
      <c r="D104" s="206" t="s">
        <v>147</v>
      </c>
      <c r="E104" s="207" t="s">
        <v>158</v>
      </c>
      <c r="F104" s="208" t="s">
        <v>159</v>
      </c>
      <c r="G104" s="209" t="s">
        <v>160</v>
      </c>
      <c r="H104" s="210">
        <v>10</v>
      </c>
      <c r="I104" s="211"/>
      <c r="J104" s="212">
        <f>ROUND(I104*H104,2)</f>
        <v>0</v>
      </c>
      <c r="K104" s="208" t="s">
        <v>151</v>
      </c>
      <c r="L104" s="46"/>
      <c r="M104" s="213" t="s">
        <v>32</v>
      </c>
      <c r="N104" s="214" t="s">
        <v>52</v>
      </c>
      <c r="O104" s="86"/>
      <c r="P104" s="215">
        <f>O104*H104</f>
        <v>0</v>
      </c>
      <c r="Q104" s="215">
        <v>0.00013999999999999999</v>
      </c>
      <c r="R104" s="215">
        <f>Q104*H104</f>
        <v>0.0013999999999999998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152</v>
      </c>
      <c r="AT104" s="217" t="s">
        <v>147</v>
      </c>
      <c r="AU104" s="217" t="s">
        <v>91</v>
      </c>
      <c r="AY104" s="18" t="s">
        <v>144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8" t="s">
        <v>89</v>
      </c>
      <c r="BK104" s="218">
        <f>ROUND(I104*H104,2)</f>
        <v>0</v>
      </c>
      <c r="BL104" s="18" t="s">
        <v>152</v>
      </c>
      <c r="BM104" s="217" t="s">
        <v>924</v>
      </c>
    </row>
    <row r="105" s="2" customFormat="1">
      <c r="A105" s="40"/>
      <c r="B105" s="41"/>
      <c r="C105" s="42"/>
      <c r="D105" s="219" t="s">
        <v>154</v>
      </c>
      <c r="E105" s="42"/>
      <c r="F105" s="220" t="s">
        <v>162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154</v>
      </c>
      <c r="AU105" s="18" t="s">
        <v>91</v>
      </c>
    </row>
    <row r="106" s="2" customFormat="1" ht="24.15" customHeight="1">
      <c r="A106" s="40"/>
      <c r="B106" s="41"/>
      <c r="C106" s="206" t="s">
        <v>145</v>
      </c>
      <c r="D106" s="206" t="s">
        <v>147</v>
      </c>
      <c r="E106" s="207" t="s">
        <v>163</v>
      </c>
      <c r="F106" s="208" t="s">
        <v>164</v>
      </c>
      <c r="G106" s="209" t="s">
        <v>150</v>
      </c>
      <c r="H106" s="210">
        <v>11.686999999999999</v>
      </c>
      <c r="I106" s="211"/>
      <c r="J106" s="212">
        <f>ROUND(I106*H106,2)</f>
        <v>0</v>
      </c>
      <c r="K106" s="208" t="s">
        <v>151</v>
      </c>
      <c r="L106" s="46"/>
      <c r="M106" s="213" t="s">
        <v>32</v>
      </c>
      <c r="N106" s="214" t="s">
        <v>52</v>
      </c>
      <c r="O106" s="86"/>
      <c r="P106" s="215">
        <f>O106*H106</f>
        <v>0</v>
      </c>
      <c r="Q106" s="215">
        <v>0.083409999999999998</v>
      </c>
      <c r="R106" s="215">
        <f>Q106*H106</f>
        <v>0.97481266999999994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152</v>
      </c>
      <c r="AT106" s="217" t="s">
        <v>147</v>
      </c>
      <c r="AU106" s="217" t="s">
        <v>91</v>
      </c>
      <c r="AY106" s="18" t="s">
        <v>144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89</v>
      </c>
      <c r="BK106" s="218">
        <f>ROUND(I106*H106,2)</f>
        <v>0</v>
      </c>
      <c r="BL106" s="18" t="s">
        <v>152</v>
      </c>
      <c r="BM106" s="217" t="s">
        <v>925</v>
      </c>
    </row>
    <row r="107" s="2" customFormat="1">
      <c r="A107" s="40"/>
      <c r="B107" s="41"/>
      <c r="C107" s="42"/>
      <c r="D107" s="219" t="s">
        <v>154</v>
      </c>
      <c r="E107" s="42"/>
      <c r="F107" s="220" t="s">
        <v>166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8" t="s">
        <v>154</v>
      </c>
      <c r="AU107" s="18" t="s">
        <v>91</v>
      </c>
    </row>
    <row r="108" s="13" customFormat="1">
      <c r="A108" s="13"/>
      <c r="B108" s="224"/>
      <c r="C108" s="225"/>
      <c r="D108" s="226" t="s">
        <v>156</v>
      </c>
      <c r="E108" s="227" t="s">
        <v>32</v>
      </c>
      <c r="F108" s="228" t="s">
        <v>926</v>
      </c>
      <c r="G108" s="225"/>
      <c r="H108" s="229">
        <v>11.686999999999999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156</v>
      </c>
      <c r="AU108" s="235" t="s">
        <v>91</v>
      </c>
      <c r="AV108" s="13" t="s">
        <v>91</v>
      </c>
      <c r="AW108" s="13" t="s">
        <v>40</v>
      </c>
      <c r="AX108" s="13" t="s">
        <v>89</v>
      </c>
      <c r="AY108" s="235" t="s">
        <v>144</v>
      </c>
    </row>
    <row r="109" s="12" customFormat="1" ht="22.8" customHeight="1">
      <c r="A109" s="12"/>
      <c r="B109" s="190"/>
      <c r="C109" s="191"/>
      <c r="D109" s="192" t="s">
        <v>80</v>
      </c>
      <c r="E109" s="204" t="s">
        <v>171</v>
      </c>
      <c r="F109" s="204" t="s">
        <v>172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SUM(P110:P115)</f>
        <v>0</v>
      </c>
      <c r="Q109" s="198"/>
      <c r="R109" s="199">
        <f>SUM(R110:R115)</f>
        <v>1.4231408999999999</v>
      </c>
      <c r="S109" s="198"/>
      <c r="T109" s="200">
        <f>SUM(T110:T115)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89</v>
      </c>
      <c r="AT109" s="202" t="s">
        <v>80</v>
      </c>
      <c r="AU109" s="202" t="s">
        <v>89</v>
      </c>
      <c r="AY109" s="201" t="s">
        <v>144</v>
      </c>
      <c r="BK109" s="203">
        <f>SUM(BK110:BK115)</f>
        <v>0</v>
      </c>
    </row>
    <row r="110" s="2" customFormat="1" ht="16.5" customHeight="1">
      <c r="A110" s="40"/>
      <c r="B110" s="41"/>
      <c r="C110" s="206" t="s">
        <v>152</v>
      </c>
      <c r="D110" s="206" t="s">
        <v>147</v>
      </c>
      <c r="E110" s="207" t="s">
        <v>173</v>
      </c>
      <c r="F110" s="208" t="s">
        <v>174</v>
      </c>
      <c r="G110" s="209" t="s">
        <v>150</v>
      </c>
      <c r="H110" s="210">
        <v>6.2000000000000002</v>
      </c>
      <c r="I110" s="211"/>
      <c r="J110" s="212">
        <f>ROUND(I110*H110,2)</f>
        <v>0</v>
      </c>
      <c r="K110" s="208" t="s">
        <v>32</v>
      </c>
      <c r="L110" s="46"/>
      <c r="M110" s="213" t="s">
        <v>32</v>
      </c>
      <c r="N110" s="214" t="s">
        <v>52</v>
      </c>
      <c r="O110" s="86"/>
      <c r="P110" s="215">
        <f>O110*H110</f>
        <v>0</v>
      </c>
      <c r="Q110" s="215">
        <v>0.056000000000000001</v>
      </c>
      <c r="R110" s="215">
        <f>Q110*H110</f>
        <v>0.34720000000000001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152</v>
      </c>
      <c r="AT110" s="217" t="s">
        <v>147</v>
      </c>
      <c r="AU110" s="217" t="s">
        <v>91</v>
      </c>
      <c r="AY110" s="18" t="s">
        <v>144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89</v>
      </c>
      <c r="BK110" s="218">
        <f>ROUND(I110*H110,2)</f>
        <v>0</v>
      </c>
      <c r="BL110" s="18" t="s">
        <v>152</v>
      </c>
      <c r="BM110" s="217" t="s">
        <v>927</v>
      </c>
    </row>
    <row r="111" s="2" customFormat="1" ht="24.15" customHeight="1">
      <c r="A111" s="40"/>
      <c r="B111" s="41"/>
      <c r="C111" s="206" t="s">
        <v>177</v>
      </c>
      <c r="D111" s="206" t="s">
        <v>147</v>
      </c>
      <c r="E111" s="207" t="s">
        <v>178</v>
      </c>
      <c r="F111" s="208" t="s">
        <v>179</v>
      </c>
      <c r="G111" s="209" t="s">
        <v>150</v>
      </c>
      <c r="H111" s="210">
        <v>21.762</v>
      </c>
      <c r="I111" s="211"/>
      <c r="J111" s="212">
        <f>ROUND(I111*H111,2)</f>
        <v>0</v>
      </c>
      <c r="K111" s="208" t="s">
        <v>151</v>
      </c>
      <c r="L111" s="46"/>
      <c r="M111" s="213" t="s">
        <v>32</v>
      </c>
      <c r="N111" s="214" t="s">
        <v>52</v>
      </c>
      <c r="O111" s="86"/>
      <c r="P111" s="215">
        <f>O111*H111</f>
        <v>0</v>
      </c>
      <c r="Q111" s="215">
        <v>0.0207</v>
      </c>
      <c r="R111" s="215">
        <f>Q111*H111</f>
        <v>0.45047340000000002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152</v>
      </c>
      <c r="AT111" s="217" t="s">
        <v>147</v>
      </c>
      <c r="AU111" s="217" t="s">
        <v>91</v>
      </c>
      <c r="AY111" s="18" t="s">
        <v>144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8" t="s">
        <v>89</v>
      </c>
      <c r="BK111" s="218">
        <f>ROUND(I111*H111,2)</f>
        <v>0</v>
      </c>
      <c r="BL111" s="18" t="s">
        <v>152</v>
      </c>
      <c r="BM111" s="217" t="s">
        <v>928</v>
      </c>
    </row>
    <row r="112" s="2" customFormat="1">
      <c r="A112" s="40"/>
      <c r="B112" s="41"/>
      <c r="C112" s="42"/>
      <c r="D112" s="219" t="s">
        <v>154</v>
      </c>
      <c r="E112" s="42"/>
      <c r="F112" s="220" t="s">
        <v>181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8" t="s">
        <v>154</v>
      </c>
      <c r="AU112" s="18" t="s">
        <v>91</v>
      </c>
    </row>
    <row r="113" s="13" customFormat="1">
      <c r="A113" s="13"/>
      <c r="B113" s="224"/>
      <c r="C113" s="225"/>
      <c r="D113" s="226" t="s">
        <v>156</v>
      </c>
      <c r="E113" s="227" t="s">
        <v>32</v>
      </c>
      <c r="F113" s="228" t="s">
        <v>929</v>
      </c>
      <c r="G113" s="225"/>
      <c r="H113" s="229">
        <v>21.762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156</v>
      </c>
      <c r="AU113" s="235" t="s">
        <v>91</v>
      </c>
      <c r="AV113" s="13" t="s">
        <v>91</v>
      </c>
      <c r="AW113" s="13" t="s">
        <v>40</v>
      </c>
      <c r="AX113" s="13" t="s">
        <v>89</v>
      </c>
      <c r="AY113" s="235" t="s">
        <v>144</v>
      </c>
    </row>
    <row r="114" s="2" customFormat="1" ht="24.15" customHeight="1">
      <c r="A114" s="40"/>
      <c r="B114" s="41"/>
      <c r="C114" s="206" t="s">
        <v>171</v>
      </c>
      <c r="D114" s="206" t="s">
        <v>147</v>
      </c>
      <c r="E114" s="207" t="s">
        <v>185</v>
      </c>
      <c r="F114" s="208" t="s">
        <v>186</v>
      </c>
      <c r="G114" s="209" t="s">
        <v>187</v>
      </c>
      <c r="H114" s="210">
        <v>0.25</v>
      </c>
      <c r="I114" s="211"/>
      <c r="J114" s="212">
        <f>ROUND(I114*H114,2)</f>
        <v>0</v>
      </c>
      <c r="K114" s="208" t="s">
        <v>151</v>
      </c>
      <c r="L114" s="46"/>
      <c r="M114" s="213" t="s">
        <v>32</v>
      </c>
      <c r="N114" s="214" t="s">
        <v>52</v>
      </c>
      <c r="O114" s="86"/>
      <c r="P114" s="215">
        <f>O114*H114</f>
        <v>0</v>
      </c>
      <c r="Q114" s="215">
        <v>2.5018699999999998</v>
      </c>
      <c r="R114" s="215">
        <f>Q114*H114</f>
        <v>0.62546749999999995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152</v>
      </c>
      <c r="AT114" s="217" t="s">
        <v>147</v>
      </c>
      <c r="AU114" s="217" t="s">
        <v>91</v>
      </c>
      <c r="AY114" s="18" t="s">
        <v>144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8" t="s">
        <v>89</v>
      </c>
      <c r="BK114" s="218">
        <f>ROUND(I114*H114,2)</f>
        <v>0</v>
      </c>
      <c r="BL114" s="18" t="s">
        <v>152</v>
      </c>
      <c r="BM114" s="217" t="s">
        <v>930</v>
      </c>
    </row>
    <row r="115" s="2" customFormat="1">
      <c r="A115" s="40"/>
      <c r="B115" s="41"/>
      <c r="C115" s="42"/>
      <c r="D115" s="219" t="s">
        <v>154</v>
      </c>
      <c r="E115" s="42"/>
      <c r="F115" s="220" t="s">
        <v>189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154</v>
      </c>
      <c r="AU115" s="18" t="s">
        <v>91</v>
      </c>
    </row>
    <row r="116" s="12" customFormat="1" ht="22.8" customHeight="1">
      <c r="A116" s="12"/>
      <c r="B116" s="190"/>
      <c r="C116" s="191"/>
      <c r="D116" s="192" t="s">
        <v>80</v>
      </c>
      <c r="E116" s="204" t="s">
        <v>202</v>
      </c>
      <c r="F116" s="204" t="s">
        <v>203</v>
      </c>
      <c r="G116" s="191"/>
      <c r="H116" s="191"/>
      <c r="I116" s="194"/>
      <c r="J116" s="205">
        <f>BK116</f>
        <v>0</v>
      </c>
      <c r="K116" s="191"/>
      <c r="L116" s="196"/>
      <c r="M116" s="197"/>
      <c r="N116" s="198"/>
      <c r="O116" s="198"/>
      <c r="P116" s="199">
        <f>SUM(P117:P131)</f>
        <v>0</v>
      </c>
      <c r="Q116" s="198"/>
      <c r="R116" s="199">
        <f>SUM(R117:R131)</f>
        <v>0</v>
      </c>
      <c r="S116" s="198"/>
      <c r="T116" s="200">
        <f>SUM(T117:T131)</f>
        <v>6.8617799999999995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89</v>
      </c>
      <c r="AT116" s="202" t="s">
        <v>80</v>
      </c>
      <c r="AU116" s="202" t="s">
        <v>89</v>
      </c>
      <c r="AY116" s="201" t="s">
        <v>144</v>
      </c>
      <c r="BK116" s="203">
        <f>SUM(BK117:BK131)</f>
        <v>0</v>
      </c>
    </row>
    <row r="117" s="2" customFormat="1" ht="24.15" customHeight="1">
      <c r="A117" s="40"/>
      <c r="B117" s="41"/>
      <c r="C117" s="206" t="s">
        <v>204</v>
      </c>
      <c r="D117" s="206" t="s">
        <v>147</v>
      </c>
      <c r="E117" s="207" t="s">
        <v>205</v>
      </c>
      <c r="F117" s="208" t="s">
        <v>206</v>
      </c>
      <c r="G117" s="209" t="s">
        <v>150</v>
      </c>
      <c r="H117" s="210">
        <v>20</v>
      </c>
      <c r="I117" s="211"/>
      <c r="J117" s="212">
        <f>ROUND(I117*H117,2)</f>
        <v>0</v>
      </c>
      <c r="K117" s="208" t="s">
        <v>151</v>
      </c>
      <c r="L117" s="46"/>
      <c r="M117" s="213" t="s">
        <v>32</v>
      </c>
      <c r="N117" s="214" t="s">
        <v>52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152</v>
      </c>
      <c r="AT117" s="217" t="s">
        <v>147</v>
      </c>
      <c r="AU117" s="217" t="s">
        <v>91</v>
      </c>
      <c r="AY117" s="18" t="s">
        <v>144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8" t="s">
        <v>89</v>
      </c>
      <c r="BK117" s="218">
        <f>ROUND(I117*H117,2)</f>
        <v>0</v>
      </c>
      <c r="BL117" s="18" t="s">
        <v>152</v>
      </c>
      <c r="BM117" s="217" t="s">
        <v>931</v>
      </c>
    </row>
    <row r="118" s="2" customFormat="1">
      <c r="A118" s="40"/>
      <c r="B118" s="41"/>
      <c r="C118" s="42"/>
      <c r="D118" s="219" t="s">
        <v>154</v>
      </c>
      <c r="E118" s="42"/>
      <c r="F118" s="220" t="s">
        <v>208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8" t="s">
        <v>154</v>
      </c>
      <c r="AU118" s="18" t="s">
        <v>91</v>
      </c>
    </row>
    <row r="119" s="2" customFormat="1" ht="16.5" customHeight="1">
      <c r="A119" s="40"/>
      <c r="B119" s="41"/>
      <c r="C119" s="206" t="s">
        <v>200</v>
      </c>
      <c r="D119" s="206" t="s">
        <v>147</v>
      </c>
      <c r="E119" s="207" t="s">
        <v>209</v>
      </c>
      <c r="F119" s="208" t="s">
        <v>210</v>
      </c>
      <c r="G119" s="209" t="s">
        <v>150</v>
      </c>
      <c r="H119" s="210">
        <v>13.616</v>
      </c>
      <c r="I119" s="211"/>
      <c r="J119" s="212">
        <f>ROUND(I119*H119,2)</f>
        <v>0</v>
      </c>
      <c r="K119" s="208" t="s">
        <v>151</v>
      </c>
      <c r="L119" s="46"/>
      <c r="M119" s="213" t="s">
        <v>32</v>
      </c>
      <c r="N119" s="214" t="s">
        <v>52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0.308</v>
      </c>
      <c r="T119" s="216">
        <f>S119*H119</f>
        <v>4.1937280000000001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152</v>
      </c>
      <c r="AT119" s="217" t="s">
        <v>147</v>
      </c>
      <c r="AU119" s="217" t="s">
        <v>91</v>
      </c>
      <c r="AY119" s="18" t="s">
        <v>144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8" t="s">
        <v>89</v>
      </c>
      <c r="BK119" s="218">
        <f>ROUND(I119*H119,2)</f>
        <v>0</v>
      </c>
      <c r="BL119" s="18" t="s">
        <v>152</v>
      </c>
      <c r="BM119" s="217" t="s">
        <v>932</v>
      </c>
    </row>
    <row r="120" s="2" customFormat="1">
      <c r="A120" s="40"/>
      <c r="B120" s="41"/>
      <c r="C120" s="42"/>
      <c r="D120" s="219" t="s">
        <v>154</v>
      </c>
      <c r="E120" s="42"/>
      <c r="F120" s="220" t="s">
        <v>212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8" t="s">
        <v>154</v>
      </c>
      <c r="AU120" s="18" t="s">
        <v>91</v>
      </c>
    </row>
    <row r="121" s="13" customFormat="1">
      <c r="A121" s="13"/>
      <c r="B121" s="224"/>
      <c r="C121" s="225"/>
      <c r="D121" s="226" t="s">
        <v>156</v>
      </c>
      <c r="E121" s="227" t="s">
        <v>32</v>
      </c>
      <c r="F121" s="228" t="s">
        <v>933</v>
      </c>
      <c r="G121" s="225"/>
      <c r="H121" s="229">
        <v>11.223000000000001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156</v>
      </c>
      <c r="AU121" s="235" t="s">
        <v>91</v>
      </c>
      <c r="AV121" s="13" t="s">
        <v>91</v>
      </c>
      <c r="AW121" s="13" t="s">
        <v>40</v>
      </c>
      <c r="AX121" s="13" t="s">
        <v>81</v>
      </c>
      <c r="AY121" s="235" t="s">
        <v>144</v>
      </c>
    </row>
    <row r="122" s="13" customFormat="1">
      <c r="A122" s="13"/>
      <c r="B122" s="224"/>
      <c r="C122" s="225"/>
      <c r="D122" s="226" t="s">
        <v>156</v>
      </c>
      <c r="E122" s="227" t="s">
        <v>32</v>
      </c>
      <c r="F122" s="228" t="s">
        <v>934</v>
      </c>
      <c r="G122" s="225"/>
      <c r="H122" s="229">
        <v>2.3929999999999998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156</v>
      </c>
      <c r="AU122" s="235" t="s">
        <v>91</v>
      </c>
      <c r="AV122" s="13" t="s">
        <v>91</v>
      </c>
      <c r="AW122" s="13" t="s">
        <v>40</v>
      </c>
      <c r="AX122" s="13" t="s">
        <v>81</v>
      </c>
      <c r="AY122" s="235" t="s">
        <v>144</v>
      </c>
    </row>
    <row r="123" s="14" customFormat="1">
      <c r="A123" s="14"/>
      <c r="B123" s="236"/>
      <c r="C123" s="237"/>
      <c r="D123" s="226" t="s">
        <v>156</v>
      </c>
      <c r="E123" s="238" t="s">
        <v>32</v>
      </c>
      <c r="F123" s="239" t="s">
        <v>170</v>
      </c>
      <c r="G123" s="237"/>
      <c r="H123" s="240">
        <v>13.616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156</v>
      </c>
      <c r="AU123" s="246" t="s">
        <v>91</v>
      </c>
      <c r="AV123" s="14" t="s">
        <v>152</v>
      </c>
      <c r="AW123" s="14" t="s">
        <v>40</v>
      </c>
      <c r="AX123" s="14" t="s">
        <v>89</v>
      </c>
      <c r="AY123" s="246" t="s">
        <v>144</v>
      </c>
    </row>
    <row r="124" s="2" customFormat="1" ht="16.5" customHeight="1">
      <c r="A124" s="40"/>
      <c r="B124" s="41"/>
      <c r="C124" s="206" t="s">
        <v>202</v>
      </c>
      <c r="D124" s="206" t="s">
        <v>147</v>
      </c>
      <c r="E124" s="207" t="s">
        <v>215</v>
      </c>
      <c r="F124" s="208" t="s">
        <v>216</v>
      </c>
      <c r="G124" s="209" t="s">
        <v>187</v>
      </c>
      <c r="H124" s="210">
        <v>1.19</v>
      </c>
      <c r="I124" s="211"/>
      <c r="J124" s="212">
        <f>ROUND(I124*H124,2)</f>
        <v>0</v>
      </c>
      <c r="K124" s="208" t="s">
        <v>151</v>
      </c>
      <c r="L124" s="46"/>
      <c r="M124" s="213" t="s">
        <v>32</v>
      </c>
      <c r="N124" s="214" t="s">
        <v>52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2.2000000000000002</v>
      </c>
      <c r="T124" s="216">
        <f>S124*H124</f>
        <v>2.6179999999999999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152</v>
      </c>
      <c r="AT124" s="217" t="s">
        <v>147</v>
      </c>
      <c r="AU124" s="217" t="s">
        <v>91</v>
      </c>
      <c r="AY124" s="18" t="s">
        <v>144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89</v>
      </c>
      <c r="BK124" s="218">
        <f>ROUND(I124*H124,2)</f>
        <v>0</v>
      </c>
      <c r="BL124" s="18" t="s">
        <v>152</v>
      </c>
      <c r="BM124" s="217" t="s">
        <v>935</v>
      </c>
    </row>
    <row r="125" s="2" customFormat="1">
      <c r="A125" s="40"/>
      <c r="B125" s="41"/>
      <c r="C125" s="42"/>
      <c r="D125" s="219" t="s">
        <v>154</v>
      </c>
      <c r="E125" s="42"/>
      <c r="F125" s="220" t="s">
        <v>218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154</v>
      </c>
      <c r="AU125" s="18" t="s">
        <v>91</v>
      </c>
    </row>
    <row r="126" s="13" customFormat="1">
      <c r="A126" s="13"/>
      <c r="B126" s="224"/>
      <c r="C126" s="225"/>
      <c r="D126" s="226" t="s">
        <v>156</v>
      </c>
      <c r="E126" s="227" t="s">
        <v>32</v>
      </c>
      <c r="F126" s="228" t="s">
        <v>936</v>
      </c>
      <c r="G126" s="225"/>
      <c r="H126" s="229">
        <v>1.19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156</v>
      </c>
      <c r="AU126" s="235" t="s">
        <v>91</v>
      </c>
      <c r="AV126" s="13" t="s">
        <v>91</v>
      </c>
      <c r="AW126" s="13" t="s">
        <v>40</v>
      </c>
      <c r="AX126" s="13" t="s">
        <v>89</v>
      </c>
      <c r="AY126" s="235" t="s">
        <v>144</v>
      </c>
    </row>
    <row r="127" s="2" customFormat="1" ht="24.15" customHeight="1">
      <c r="A127" s="40"/>
      <c r="B127" s="41"/>
      <c r="C127" s="206" t="s">
        <v>220</v>
      </c>
      <c r="D127" s="206" t="s">
        <v>147</v>
      </c>
      <c r="E127" s="207" t="s">
        <v>221</v>
      </c>
      <c r="F127" s="208" t="s">
        <v>222</v>
      </c>
      <c r="G127" s="209" t="s">
        <v>150</v>
      </c>
      <c r="H127" s="210">
        <v>1.3919999999999999</v>
      </c>
      <c r="I127" s="211"/>
      <c r="J127" s="212">
        <f>ROUND(I127*H127,2)</f>
        <v>0</v>
      </c>
      <c r="K127" s="208" t="s">
        <v>151</v>
      </c>
      <c r="L127" s="46"/>
      <c r="M127" s="213" t="s">
        <v>32</v>
      </c>
      <c r="N127" s="214" t="s">
        <v>52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0.031</v>
      </c>
      <c r="T127" s="216">
        <f>S127*H127</f>
        <v>0.043151999999999996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152</v>
      </c>
      <c r="AT127" s="217" t="s">
        <v>147</v>
      </c>
      <c r="AU127" s="217" t="s">
        <v>91</v>
      </c>
      <c r="AY127" s="18" t="s">
        <v>144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89</v>
      </c>
      <c r="BK127" s="218">
        <f>ROUND(I127*H127,2)</f>
        <v>0</v>
      </c>
      <c r="BL127" s="18" t="s">
        <v>152</v>
      </c>
      <c r="BM127" s="217" t="s">
        <v>937</v>
      </c>
    </row>
    <row r="128" s="2" customFormat="1">
      <c r="A128" s="40"/>
      <c r="B128" s="41"/>
      <c r="C128" s="42"/>
      <c r="D128" s="219" t="s">
        <v>154</v>
      </c>
      <c r="E128" s="42"/>
      <c r="F128" s="220" t="s">
        <v>224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8" t="s">
        <v>154</v>
      </c>
      <c r="AU128" s="18" t="s">
        <v>91</v>
      </c>
    </row>
    <row r="129" s="13" customFormat="1">
      <c r="A129" s="13"/>
      <c r="B129" s="224"/>
      <c r="C129" s="225"/>
      <c r="D129" s="226" t="s">
        <v>156</v>
      </c>
      <c r="E129" s="227" t="s">
        <v>32</v>
      </c>
      <c r="F129" s="228" t="s">
        <v>227</v>
      </c>
      <c r="G129" s="225"/>
      <c r="H129" s="229">
        <v>1.3919999999999999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156</v>
      </c>
      <c r="AU129" s="235" t="s">
        <v>91</v>
      </c>
      <c r="AV129" s="13" t="s">
        <v>91</v>
      </c>
      <c r="AW129" s="13" t="s">
        <v>40</v>
      </c>
      <c r="AX129" s="13" t="s">
        <v>89</v>
      </c>
      <c r="AY129" s="235" t="s">
        <v>144</v>
      </c>
    </row>
    <row r="130" s="2" customFormat="1" ht="24.15" customHeight="1">
      <c r="A130" s="40"/>
      <c r="B130" s="41"/>
      <c r="C130" s="206" t="s">
        <v>228</v>
      </c>
      <c r="D130" s="206" t="s">
        <v>147</v>
      </c>
      <c r="E130" s="207" t="s">
        <v>246</v>
      </c>
      <c r="F130" s="208" t="s">
        <v>247</v>
      </c>
      <c r="G130" s="209" t="s">
        <v>160</v>
      </c>
      <c r="H130" s="210">
        <v>2.2999999999999998</v>
      </c>
      <c r="I130" s="211"/>
      <c r="J130" s="212">
        <f>ROUND(I130*H130,2)</f>
        <v>0</v>
      </c>
      <c r="K130" s="208" t="s">
        <v>151</v>
      </c>
      <c r="L130" s="46"/>
      <c r="M130" s="213" t="s">
        <v>32</v>
      </c>
      <c r="N130" s="214" t="s">
        <v>52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0.0030000000000000001</v>
      </c>
      <c r="T130" s="216">
        <f>S130*H130</f>
        <v>0.0068999999999999999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152</v>
      </c>
      <c r="AT130" s="217" t="s">
        <v>147</v>
      </c>
      <c r="AU130" s="217" t="s">
        <v>91</v>
      </c>
      <c r="AY130" s="18" t="s">
        <v>144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8" t="s">
        <v>89</v>
      </c>
      <c r="BK130" s="218">
        <f>ROUND(I130*H130,2)</f>
        <v>0</v>
      </c>
      <c r="BL130" s="18" t="s">
        <v>152</v>
      </c>
      <c r="BM130" s="217" t="s">
        <v>938</v>
      </c>
    </row>
    <row r="131" s="2" customFormat="1">
      <c r="A131" s="40"/>
      <c r="B131" s="41"/>
      <c r="C131" s="42"/>
      <c r="D131" s="219" t="s">
        <v>154</v>
      </c>
      <c r="E131" s="42"/>
      <c r="F131" s="220" t="s">
        <v>249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154</v>
      </c>
      <c r="AU131" s="18" t="s">
        <v>91</v>
      </c>
    </row>
    <row r="132" s="12" customFormat="1" ht="22.8" customHeight="1">
      <c r="A132" s="12"/>
      <c r="B132" s="190"/>
      <c r="C132" s="191"/>
      <c r="D132" s="192" t="s">
        <v>80</v>
      </c>
      <c r="E132" s="204" t="s">
        <v>255</v>
      </c>
      <c r="F132" s="204" t="s">
        <v>256</v>
      </c>
      <c r="G132" s="191"/>
      <c r="H132" s="191"/>
      <c r="I132" s="194"/>
      <c r="J132" s="205">
        <f>BK132</f>
        <v>0</v>
      </c>
      <c r="K132" s="191"/>
      <c r="L132" s="196"/>
      <c r="M132" s="197"/>
      <c r="N132" s="198"/>
      <c r="O132" s="198"/>
      <c r="P132" s="199">
        <f>SUM(P133:P142)</f>
        <v>0</v>
      </c>
      <c r="Q132" s="198"/>
      <c r="R132" s="199">
        <f>SUM(R133:R142)</f>
        <v>0</v>
      </c>
      <c r="S132" s="198"/>
      <c r="T132" s="200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89</v>
      </c>
      <c r="AT132" s="202" t="s">
        <v>80</v>
      </c>
      <c r="AU132" s="202" t="s">
        <v>89</v>
      </c>
      <c r="AY132" s="201" t="s">
        <v>144</v>
      </c>
      <c r="BK132" s="203">
        <f>SUM(BK133:BK142)</f>
        <v>0</v>
      </c>
    </row>
    <row r="133" s="2" customFormat="1" ht="24.15" customHeight="1">
      <c r="A133" s="40"/>
      <c r="B133" s="41"/>
      <c r="C133" s="206" t="s">
        <v>8</v>
      </c>
      <c r="D133" s="206" t="s">
        <v>147</v>
      </c>
      <c r="E133" s="207" t="s">
        <v>258</v>
      </c>
      <c r="F133" s="208" t="s">
        <v>259</v>
      </c>
      <c r="G133" s="209" t="s">
        <v>260</v>
      </c>
      <c r="H133" s="210">
        <v>8.8239999999999998</v>
      </c>
      <c r="I133" s="211"/>
      <c r="J133" s="212">
        <f>ROUND(I133*H133,2)</f>
        <v>0</v>
      </c>
      <c r="K133" s="208" t="s">
        <v>151</v>
      </c>
      <c r="L133" s="46"/>
      <c r="M133" s="213" t="s">
        <v>32</v>
      </c>
      <c r="N133" s="214" t="s">
        <v>52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152</v>
      </c>
      <c r="AT133" s="217" t="s">
        <v>147</v>
      </c>
      <c r="AU133" s="217" t="s">
        <v>91</v>
      </c>
      <c r="AY133" s="18" t="s">
        <v>144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89</v>
      </c>
      <c r="BK133" s="218">
        <f>ROUND(I133*H133,2)</f>
        <v>0</v>
      </c>
      <c r="BL133" s="18" t="s">
        <v>152</v>
      </c>
      <c r="BM133" s="217" t="s">
        <v>939</v>
      </c>
    </row>
    <row r="134" s="2" customFormat="1">
      <c r="A134" s="40"/>
      <c r="B134" s="41"/>
      <c r="C134" s="42"/>
      <c r="D134" s="219" t="s">
        <v>154</v>
      </c>
      <c r="E134" s="42"/>
      <c r="F134" s="220" t="s">
        <v>262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8" t="s">
        <v>154</v>
      </c>
      <c r="AU134" s="18" t="s">
        <v>91</v>
      </c>
    </row>
    <row r="135" s="2" customFormat="1" ht="21.75" customHeight="1">
      <c r="A135" s="40"/>
      <c r="B135" s="41"/>
      <c r="C135" s="206" t="s">
        <v>239</v>
      </c>
      <c r="D135" s="206" t="s">
        <v>147</v>
      </c>
      <c r="E135" s="207" t="s">
        <v>264</v>
      </c>
      <c r="F135" s="208" t="s">
        <v>265</v>
      </c>
      <c r="G135" s="209" t="s">
        <v>260</v>
      </c>
      <c r="H135" s="210">
        <v>8.8239999999999998</v>
      </c>
      <c r="I135" s="211"/>
      <c r="J135" s="212">
        <f>ROUND(I135*H135,2)</f>
        <v>0</v>
      </c>
      <c r="K135" s="208" t="s">
        <v>151</v>
      </c>
      <c r="L135" s="46"/>
      <c r="M135" s="213" t="s">
        <v>32</v>
      </c>
      <c r="N135" s="214" t="s">
        <v>52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152</v>
      </c>
      <c r="AT135" s="217" t="s">
        <v>147</v>
      </c>
      <c r="AU135" s="217" t="s">
        <v>91</v>
      </c>
      <c r="AY135" s="18" t="s">
        <v>144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8" t="s">
        <v>89</v>
      </c>
      <c r="BK135" s="218">
        <f>ROUND(I135*H135,2)</f>
        <v>0</v>
      </c>
      <c r="BL135" s="18" t="s">
        <v>152</v>
      </c>
      <c r="BM135" s="217" t="s">
        <v>940</v>
      </c>
    </row>
    <row r="136" s="2" customFormat="1">
      <c r="A136" s="40"/>
      <c r="B136" s="41"/>
      <c r="C136" s="42"/>
      <c r="D136" s="219" t="s">
        <v>154</v>
      </c>
      <c r="E136" s="42"/>
      <c r="F136" s="220" t="s">
        <v>267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8" t="s">
        <v>154</v>
      </c>
      <c r="AU136" s="18" t="s">
        <v>91</v>
      </c>
    </row>
    <row r="137" s="2" customFormat="1" ht="24.15" customHeight="1">
      <c r="A137" s="40"/>
      <c r="B137" s="41"/>
      <c r="C137" s="206" t="s">
        <v>245</v>
      </c>
      <c r="D137" s="206" t="s">
        <v>147</v>
      </c>
      <c r="E137" s="207" t="s">
        <v>269</v>
      </c>
      <c r="F137" s="208" t="s">
        <v>270</v>
      </c>
      <c r="G137" s="209" t="s">
        <v>260</v>
      </c>
      <c r="H137" s="210">
        <v>46.488</v>
      </c>
      <c r="I137" s="211"/>
      <c r="J137" s="212">
        <f>ROUND(I137*H137,2)</f>
        <v>0</v>
      </c>
      <c r="K137" s="208" t="s">
        <v>151</v>
      </c>
      <c r="L137" s="46"/>
      <c r="M137" s="213" t="s">
        <v>32</v>
      </c>
      <c r="N137" s="214" t="s">
        <v>52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152</v>
      </c>
      <c r="AT137" s="217" t="s">
        <v>147</v>
      </c>
      <c r="AU137" s="217" t="s">
        <v>91</v>
      </c>
      <c r="AY137" s="18" t="s">
        <v>144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8" t="s">
        <v>89</v>
      </c>
      <c r="BK137" s="218">
        <f>ROUND(I137*H137,2)</f>
        <v>0</v>
      </c>
      <c r="BL137" s="18" t="s">
        <v>152</v>
      </c>
      <c r="BM137" s="217" t="s">
        <v>941</v>
      </c>
    </row>
    <row r="138" s="2" customFormat="1">
      <c r="A138" s="40"/>
      <c r="B138" s="41"/>
      <c r="C138" s="42"/>
      <c r="D138" s="219" t="s">
        <v>154</v>
      </c>
      <c r="E138" s="42"/>
      <c r="F138" s="220" t="s">
        <v>272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8" t="s">
        <v>154</v>
      </c>
      <c r="AU138" s="18" t="s">
        <v>91</v>
      </c>
    </row>
    <row r="139" s="13" customFormat="1">
      <c r="A139" s="13"/>
      <c r="B139" s="224"/>
      <c r="C139" s="225"/>
      <c r="D139" s="226" t="s">
        <v>156</v>
      </c>
      <c r="E139" s="227" t="s">
        <v>32</v>
      </c>
      <c r="F139" s="228" t="s">
        <v>273</v>
      </c>
      <c r="G139" s="225"/>
      <c r="H139" s="229">
        <v>46.488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156</v>
      </c>
      <c r="AU139" s="235" t="s">
        <v>91</v>
      </c>
      <c r="AV139" s="13" t="s">
        <v>91</v>
      </c>
      <c r="AW139" s="13" t="s">
        <v>40</v>
      </c>
      <c r="AX139" s="13" t="s">
        <v>89</v>
      </c>
      <c r="AY139" s="235" t="s">
        <v>144</v>
      </c>
    </row>
    <row r="140" s="2" customFormat="1" ht="24.15" customHeight="1">
      <c r="A140" s="40"/>
      <c r="B140" s="41"/>
      <c r="C140" s="206" t="s">
        <v>250</v>
      </c>
      <c r="D140" s="206" t="s">
        <v>147</v>
      </c>
      <c r="E140" s="207" t="s">
        <v>280</v>
      </c>
      <c r="F140" s="208" t="s">
        <v>281</v>
      </c>
      <c r="G140" s="209" t="s">
        <v>260</v>
      </c>
      <c r="H140" s="210">
        <v>7.7480000000000002</v>
      </c>
      <c r="I140" s="211"/>
      <c r="J140" s="212">
        <f>ROUND(I140*H140,2)</f>
        <v>0</v>
      </c>
      <c r="K140" s="208" t="s">
        <v>151</v>
      </c>
      <c r="L140" s="46"/>
      <c r="M140" s="213" t="s">
        <v>32</v>
      </c>
      <c r="N140" s="214" t="s">
        <v>52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152</v>
      </c>
      <c r="AT140" s="217" t="s">
        <v>147</v>
      </c>
      <c r="AU140" s="217" t="s">
        <v>91</v>
      </c>
      <c r="AY140" s="18" t="s">
        <v>144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8" t="s">
        <v>89</v>
      </c>
      <c r="BK140" s="218">
        <f>ROUND(I140*H140,2)</f>
        <v>0</v>
      </c>
      <c r="BL140" s="18" t="s">
        <v>152</v>
      </c>
      <c r="BM140" s="217" t="s">
        <v>942</v>
      </c>
    </row>
    <row r="141" s="2" customFormat="1">
      <c r="A141" s="40"/>
      <c r="B141" s="41"/>
      <c r="C141" s="42"/>
      <c r="D141" s="219" t="s">
        <v>154</v>
      </c>
      <c r="E141" s="42"/>
      <c r="F141" s="220" t="s">
        <v>283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8" t="s">
        <v>154</v>
      </c>
      <c r="AU141" s="18" t="s">
        <v>91</v>
      </c>
    </row>
    <row r="142" s="13" customFormat="1">
      <c r="A142" s="13"/>
      <c r="B142" s="224"/>
      <c r="C142" s="225"/>
      <c r="D142" s="226" t="s">
        <v>156</v>
      </c>
      <c r="E142" s="227" t="s">
        <v>32</v>
      </c>
      <c r="F142" s="228" t="s">
        <v>284</v>
      </c>
      <c r="G142" s="225"/>
      <c r="H142" s="229">
        <v>7.7480000000000002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156</v>
      </c>
      <c r="AU142" s="235" t="s">
        <v>91</v>
      </c>
      <c r="AV142" s="13" t="s">
        <v>91</v>
      </c>
      <c r="AW142" s="13" t="s">
        <v>40</v>
      </c>
      <c r="AX142" s="13" t="s">
        <v>89</v>
      </c>
      <c r="AY142" s="235" t="s">
        <v>144</v>
      </c>
    </row>
    <row r="143" s="12" customFormat="1" ht="22.8" customHeight="1">
      <c r="A143" s="12"/>
      <c r="B143" s="190"/>
      <c r="C143" s="191"/>
      <c r="D143" s="192" t="s">
        <v>80</v>
      </c>
      <c r="E143" s="204" t="s">
        <v>285</v>
      </c>
      <c r="F143" s="204" t="s">
        <v>286</v>
      </c>
      <c r="G143" s="191"/>
      <c r="H143" s="191"/>
      <c r="I143" s="194"/>
      <c r="J143" s="205">
        <f>BK143</f>
        <v>0</v>
      </c>
      <c r="K143" s="191"/>
      <c r="L143" s="196"/>
      <c r="M143" s="197"/>
      <c r="N143" s="198"/>
      <c r="O143" s="198"/>
      <c r="P143" s="199">
        <f>SUM(P144:P145)</f>
        <v>0</v>
      </c>
      <c r="Q143" s="198"/>
      <c r="R143" s="199">
        <f>SUM(R144:R145)</f>
        <v>0</v>
      </c>
      <c r="S143" s="198"/>
      <c r="T143" s="200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1" t="s">
        <v>89</v>
      </c>
      <c r="AT143" s="202" t="s">
        <v>80</v>
      </c>
      <c r="AU143" s="202" t="s">
        <v>89</v>
      </c>
      <c r="AY143" s="201" t="s">
        <v>144</v>
      </c>
      <c r="BK143" s="203">
        <f>SUM(BK144:BK145)</f>
        <v>0</v>
      </c>
    </row>
    <row r="144" s="2" customFormat="1" ht="33" customHeight="1">
      <c r="A144" s="40"/>
      <c r="B144" s="41"/>
      <c r="C144" s="206" t="s">
        <v>257</v>
      </c>
      <c r="D144" s="206" t="s">
        <v>147</v>
      </c>
      <c r="E144" s="207" t="s">
        <v>287</v>
      </c>
      <c r="F144" s="208" t="s">
        <v>288</v>
      </c>
      <c r="G144" s="209" t="s">
        <v>260</v>
      </c>
      <c r="H144" s="210">
        <v>3.1480000000000001</v>
      </c>
      <c r="I144" s="211"/>
      <c r="J144" s="212">
        <f>ROUND(I144*H144,2)</f>
        <v>0</v>
      </c>
      <c r="K144" s="208" t="s">
        <v>151</v>
      </c>
      <c r="L144" s="46"/>
      <c r="M144" s="213" t="s">
        <v>32</v>
      </c>
      <c r="N144" s="214" t="s">
        <v>52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152</v>
      </c>
      <c r="AT144" s="217" t="s">
        <v>147</v>
      </c>
      <c r="AU144" s="217" t="s">
        <v>91</v>
      </c>
      <c r="AY144" s="18" t="s">
        <v>144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8" t="s">
        <v>89</v>
      </c>
      <c r="BK144" s="218">
        <f>ROUND(I144*H144,2)</f>
        <v>0</v>
      </c>
      <c r="BL144" s="18" t="s">
        <v>152</v>
      </c>
      <c r="BM144" s="217" t="s">
        <v>943</v>
      </c>
    </row>
    <row r="145" s="2" customFormat="1">
      <c r="A145" s="40"/>
      <c r="B145" s="41"/>
      <c r="C145" s="42"/>
      <c r="D145" s="219" t="s">
        <v>154</v>
      </c>
      <c r="E145" s="42"/>
      <c r="F145" s="220" t="s">
        <v>290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8" t="s">
        <v>154</v>
      </c>
      <c r="AU145" s="18" t="s">
        <v>91</v>
      </c>
    </row>
    <row r="146" s="12" customFormat="1" ht="25.92" customHeight="1">
      <c r="A146" s="12"/>
      <c r="B146" s="190"/>
      <c r="C146" s="191"/>
      <c r="D146" s="192" t="s">
        <v>80</v>
      </c>
      <c r="E146" s="193" t="s">
        <v>291</v>
      </c>
      <c r="F146" s="193" t="s">
        <v>292</v>
      </c>
      <c r="G146" s="191"/>
      <c r="H146" s="191"/>
      <c r="I146" s="194"/>
      <c r="J146" s="195">
        <f>BK146</f>
        <v>0</v>
      </c>
      <c r="K146" s="191"/>
      <c r="L146" s="196"/>
      <c r="M146" s="197"/>
      <c r="N146" s="198"/>
      <c r="O146" s="198"/>
      <c r="P146" s="199">
        <f>P147+P154+P161+P175+P198+P239+P249+P262+P273+P295+P323+P338</f>
        <v>0</v>
      </c>
      <c r="Q146" s="198"/>
      <c r="R146" s="199">
        <f>R147+R154+R161+R175+R198+R239+R249+R262+R273+R295+R323+R338</f>
        <v>2.3077489299999998</v>
      </c>
      <c r="S146" s="198"/>
      <c r="T146" s="200">
        <f>T147+T154+T161+T175+T198+T239+T249+T262+T273+T295+T323+T338</f>
        <v>1.9619730499999999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91</v>
      </c>
      <c r="AT146" s="202" t="s">
        <v>80</v>
      </c>
      <c r="AU146" s="202" t="s">
        <v>81</v>
      </c>
      <c r="AY146" s="201" t="s">
        <v>144</v>
      </c>
      <c r="BK146" s="203">
        <f>BK147+BK154+BK161+BK175+BK198+BK239+BK249+BK262+BK273+BK295+BK323+BK338</f>
        <v>0</v>
      </c>
    </row>
    <row r="147" s="12" customFormat="1" ht="22.8" customHeight="1">
      <c r="A147" s="12"/>
      <c r="B147" s="190"/>
      <c r="C147" s="191"/>
      <c r="D147" s="192" t="s">
        <v>80</v>
      </c>
      <c r="E147" s="204" t="s">
        <v>293</v>
      </c>
      <c r="F147" s="204" t="s">
        <v>294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SUM(P148:P153)</f>
        <v>0</v>
      </c>
      <c r="Q147" s="198"/>
      <c r="R147" s="199">
        <f>SUM(R148:R153)</f>
        <v>0.033609</v>
      </c>
      <c r="S147" s="198"/>
      <c r="T147" s="200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91</v>
      </c>
      <c r="AT147" s="202" t="s">
        <v>80</v>
      </c>
      <c r="AU147" s="202" t="s">
        <v>89</v>
      </c>
      <c r="AY147" s="201" t="s">
        <v>144</v>
      </c>
      <c r="BK147" s="203">
        <f>SUM(BK148:BK153)</f>
        <v>0</v>
      </c>
    </row>
    <row r="148" s="2" customFormat="1" ht="21.75" customHeight="1">
      <c r="A148" s="40"/>
      <c r="B148" s="41"/>
      <c r="C148" s="206" t="s">
        <v>263</v>
      </c>
      <c r="D148" s="206" t="s">
        <v>147</v>
      </c>
      <c r="E148" s="207" t="s">
        <v>296</v>
      </c>
      <c r="F148" s="208" t="s">
        <v>297</v>
      </c>
      <c r="G148" s="209" t="s">
        <v>150</v>
      </c>
      <c r="H148" s="210">
        <v>19.77</v>
      </c>
      <c r="I148" s="211"/>
      <c r="J148" s="212">
        <f>ROUND(I148*H148,2)</f>
        <v>0</v>
      </c>
      <c r="K148" s="208" t="s">
        <v>151</v>
      </c>
      <c r="L148" s="46"/>
      <c r="M148" s="213" t="s">
        <v>32</v>
      </c>
      <c r="N148" s="214" t="s">
        <v>52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257</v>
      </c>
      <c r="AT148" s="217" t="s">
        <v>147</v>
      </c>
      <c r="AU148" s="217" t="s">
        <v>91</v>
      </c>
      <c r="AY148" s="18" t="s">
        <v>144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89</v>
      </c>
      <c r="BK148" s="218">
        <f>ROUND(I148*H148,2)</f>
        <v>0</v>
      </c>
      <c r="BL148" s="18" t="s">
        <v>257</v>
      </c>
      <c r="BM148" s="217" t="s">
        <v>944</v>
      </c>
    </row>
    <row r="149" s="2" customFormat="1">
      <c r="A149" s="40"/>
      <c r="B149" s="41"/>
      <c r="C149" s="42"/>
      <c r="D149" s="219" t="s">
        <v>154</v>
      </c>
      <c r="E149" s="42"/>
      <c r="F149" s="220" t="s">
        <v>299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8" t="s">
        <v>154</v>
      </c>
      <c r="AU149" s="18" t="s">
        <v>91</v>
      </c>
    </row>
    <row r="150" s="2" customFormat="1" ht="16.5" customHeight="1">
      <c r="A150" s="40"/>
      <c r="B150" s="41"/>
      <c r="C150" s="247" t="s">
        <v>268</v>
      </c>
      <c r="D150" s="247" t="s">
        <v>197</v>
      </c>
      <c r="E150" s="248" t="s">
        <v>301</v>
      </c>
      <c r="F150" s="249" t="s">
        <v>302</v>
      </c>
      <c r="G150" s="250" t="s">
        <v>303</v>
      </c>
      <c r="H150" s="251">
        <v>33.609000000000002</v>
      </c>
      <c r="I150" s="252"/>
      <c r="J150" s="253">
        <f>ROUND(I150*H150,2)</f>
        <v>0</v>
      </c>
      <c r="K150" s="249" t="s">
        <v>151</v>
      </c>
      <c r="L150" s="254"/>
      <c r="M150" s="255" t="s">
        <v>32</v>
      </c>
      <c r="N150" s="256" t="s">
        <v>52</v>
      </c>
      <c r="O150" s="86"/>
      <c r="P150" s="215">
        <f>O150*H150</f>
        <v>0</v>
      </c>
      <c r="Q150" s="215">
        <v>0.001</v>
      </c>
      <c r="R150" s="215">
        <f>Q150*H150</f>
        <v>0.033609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304</v>
      </c>
      <c r="AT150" s="217" t="s">
        <v>197</v>
      </c>
      <c r="AU150" s="217" t="s">
        <v>91</v>
      </c>
      <c r="AY150" s="18" t="s">
        <v>144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8" t="s">
        <v>89</v>
      </c>
      <c r="BK150" s="218">
        <f>ROUND(I150*H150,2)</f>
        <v>0</v>
      </c>
      <c r="BL150" s="18" t="s">
        <v>257</v>
      </c>
      <c r="BM150" s="217" t="s">
        <v>945</v>
      </c>
    </row>
    <row r="151" s="13" customFormat="1">
      <c r="A151" s="13"/>
      <c r="B151" s="224"/>
      <c r="C151" s="225"/>
      <c r="D151" s="226" t="s">
        <v>156</v>
      </c>
      <c r="E151" s="225"/>
      <c r="F151" s="228" t="s">
        <v>946</v>
      </c>
      <c r="G151" s="225"/>
      <c r="H151" s="229">
        <v>33.609000000000002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156</v>
      </c>
      <c r="AU151" s="235" t="s">
        <v>91</v>
      </c>
      <c r="AV151" s="13" t="s">
        <v>91</v>
      </c>
      <c r="AW151" s="13" t="s">
        <v>4</v>
      </c>
      <c r="AX151" s="13" t="s">
        <v>89</v>
      </c>
      <c r="AY151" s="235" t="s">
        <v>144</v>
      </c>
    </row>
    <row r="152" s="2" customFormat="1" ht="24.15" customHeight="1">
      <c r="A152" s="40"/>
      <c r="B152" s="41"/>
      <c r="C152" s="206" t="s">
        <v>274</v>
      </c>
      <c r="D152" s="206" t="s">
        <v>147</v>
      </c>
      <c r="E152" s="207" t="s">
        <v>308</v>
      </c>
      <c r="F152" s="208" t="s">
        <v>309</v>
      </c>
      <c r="G152" s="209" t="s">
        <v>260</v>
      </c>
      <c r="H152" s="210">
        <v>0.034000000000000002</v>
      </c>
      <c r="I152" s="211"/>
      <c r="J152" s="212">
        <f>ROUND(I152*H152,2)</f>
        <v>0</v>
      </c>
      <c r="K152" s="208" t="s">
        <v>151</v>
      </c>
      <c r="L152" s="46"/>
      <c r="M152" s="213" t="s">
        <v>32</v>
      </c>
      <c r="N152" s="214" t="s">
        <v>52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257</v>
      </c>
      <c r="AT152" s="217" t="s">
        <v>147</v>
      </c>
      <c r="AU152" s="217" t="s">
        <v>91</v>
      </c>
      <c r="AY152" s="18" t="s">
        <v>144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8" t="s">
        <v>89</v>
      </c>
      <c r="BK152" s="218">
        <f>ROUND(I152*H152,2)</f>
        <v>0</v>
      </c>
      <c r="BL152" s="18" t="s">
        <v>257</v>
      </c>
      <c r="BM152" s="217" t="s">
        <v>947</v>
      </c>
    </row>
    <row r="153" s="2" customFormat="1">
      <c r="A153" s="40"/>
      <c r="B153" s="41"/>
      <c r="C153" s="42"/>
      <c r="D153" s="219" t="s">
        <v>154</v>
      </c>
      <c r="E153" s="42"/>
      <c r="F153" s="220" t="s">
        <v>311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8" t="s">
        <v>154</v>
      </c>
      <c r="AU153" s="18" t="s">
        <v>91</v>
      </c>
    </row>
    <row r="154" s="12" customFormat="1" ht="22.8" customHeight="1">
      <c r="A154" s="12"/>
      <c r="B154" s="190"/>
      <c r="C154" s="191"/>
      <c r="D154" s="192" t="s">
        <v>80</v>
      </c>
      <c r="E154" s="204" t="s">
        <v>312</v>
      </c>
      <c r="F154" s="204" t="s">
        <v>313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SUM(P155:P160)</f>
        <v>0</v>
      </c>
      <c r="Q154" s="198"/>
      <c r="R154" s="199">
        <f>SUM(R155:R160)</f>
        <v>0.019775000000000001</v>
      </c>
      <c r="S154" s="198"/>
      <c r="T154" s="200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91</v>
      </c>
      <c r="AT154" s="202" t="s">
        <v>80</v>
      </c>
      <c r="AU154" s="202" t="s">
        <v>89</v>
      </c>
      <c r="AY154" s="201" t="s">
        <v>144</v>
      </c>
      <c r="BK154" s="203">
        <f>SUM(BK155:BK160)</f>
        <v>0</v>
      </c>
    </row>
    <row r="155" s="2" customFormat="1" ht="24.15" customHeight="1">
      <c r="A155" s="40"/>
      <c r="B155" s="41"/>
      <c r="C155" s="206" t="s">
        <v>279</v>
      </c>
      <c r="D155" s="206" t="s">
        <v>147</v>
      </c>
      <c r="E155" s="207" t="s">
        <v>315</v>
      </c>
      <c r="F155" s="208" t="s">
        <v>316</v>
      </c>
      <c r="G155" s="209" t="s">
        <v>150</v>
      </c>
      <c r="H155" s="210">
        <v>19.77</v>
      </c>
      <c r="I155" s="211"/>
      <c r="J155" s="212">
        <f>ROUND(I155*H155,2)</f>
        <v>0</v>
      </c>
      <c r="K155" s="208" t="s">
        <v>151</v>
      </c>
      <c r="L155" s="46"/>
      <c r="M155" s="213" t="s">
        <v>32</v>
      </c>
      <c r="N155" s="214" t="s">
        <v>52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257</v>
      </c>
      <c r="AT155" s="217" t="s">
        <v>147</v>
      </c>
      <c r="AU155" s="217" t="s">
        <v>91</v>
      </c>
      <c r="AY155" s="18" t="s">
        <v>144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8" t="s">
        <v>89</v>
      </c>
      <c r="BK155" s="218">
        <f>ROUND(I155*H155,2)</f>
        <v>0</v>
      </c>
      <c r="BL155" s="18" t="s">
        <v>257</v>
      </c>
      <c r="BM155" s="217" t="s">
        <v>948</v>
      </c>
    </row>
    <row r="156" s="2" customFormat="1">
      <c r="A156" s="40"/>
      <c r="B156" s="41"/>
      <c r="C156" s="42"/>
      <c r="D156" s="219" t="s">
        <v>154</v>
      </c>
      <c r="E156" s="42"/>
      <c r="F156" s="220" t="s">
        <v>318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8" t="s">
        <v>154</v>
      </c>
      <c r="AU156" s="18" t="s">
        <v>91</v>
      </c>
    </row>
    <row r="157" s="2" customFormat="1" ht="16.5" customHeight="1">
      <c r="A157" s="40"/>
      <c r="B157" s="41"/>
      <c r="C157" s="247" t="s">
        <v>7</v>
      </c>
      <c r="D157" s="247" t="s">
        <v>197</v>
      </c>
      <c r="E157" s="248" t="s">
        <v>320</v>
      </c>
      <c r="F157" s="249" t="s">
        <v>321</v>
      </c>
      <c r="G157" s="250" t="s">
        <v>187</v>
      </c>
      <c r="H157" s="251">
        <v>0.79100000000000004</v>
      </c>
      <c r="I157" s="252"/>
      <c r="J157" s="253">
        <f>ROUND(I157*H157,2)</f>
        <v>0</v>
      </c>
      <c r="K157" s="249" t="s">
        <v>151</v>
      </c>
      <c r="L157" s="254"/>
      <c r="M157" s="255" t="s">
        <v>32</v>
      </c>
      <c r="N157" s="256" t="s">
        <v>52</v>
      </c>
      <c r="O157" s="86"/>
      <c r="P157" s="215">
        <f>O157*H157</f>
        <v>0</v>
      </c>
      <c r="Q157" s="215">
        <v>0.025000000000000001</v>
      </c>
      <c r="R157" s="215">
        <f>Q157*H157</f>
        <v>0.019775000000000001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304</v>
      </c>
      <c r="AT157" s="217" t="s">
        <v>197</v>
      </c>
      <c r="AU157" s="217" t="s">
        <v>91</v>
      </c>
      <c r="AY157" s="18" t="s">
        <v>144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89</v>
      </c>
      <c r="BK157" s="218">
        <f>ROUND(I157*H157,2)</f>
        <v>0</v>
      </c>
      <c r="BL157" s="18" t="s">
        <v>257</v>
      </c>
      <c r="BM157" s="217" t="s">
        <v>949</v>
      </c>
    </row>
    <row r="158" s="13" customFormat="1">
      <c r="A158" s="13"/>
      <c r="B158" s="224"/>
      <c r="C158" s="225"/>
      <c r="D158" s="226" t="s">
        <v>156</v>
      </c>
      <c r="E158" s="225"/>
      <c r="F158" s="228" t="s">
        <v>950</v>
      </c>
      <c r="G158" s="225"/>
      <c r="H158" s="229">
        <v>0.79100000000000004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156</v>
      </c>
      <c r="AU158" s="235" t="s">
        <v>91</v>
      </c>
      <c r="AV158" s="13" t="s">
        <v>91</v>
      </c>
      <c r="AW158" s="13" t="s">
        <v>4</v>
      </c>
      <c r="AX158" s="13" t="s">
        <v>89</v>
      </c>
      <c r="AY158" s="235" t="s">
        <v>144</v>
      </c>
    </row>
    <row r="159" s="2" customFormat="1" ht="24.15" customHeight="1">
      <c r="A159" s="40"/>
      <c r="B159" s="41"/>
      <c r="C159" s="206" t="s">
        <v>295</v>
      </c>
      <c r="D159" s="206" t="s">
        <v>147</v>
      </c>
      <c r="E159" s="207" t="s">
        <v>325</v>
      </c>
      <c r="F159" s="208" t="s">
        <v>326</v>
      </c>
      <c r="G159" s="209" t="s">
        <v>260</v>
      </c>
      <c r="H159" s="210">
        <v>0.02</v>
      </c>
      <c r="I159" s="211"/>
      <c r="J159" s="212">
        <f>ROUND(I159*H159,2)</f>
        <v>0</v>
      </c>
      <c r="K159" s="208" t="s">
        <v>151</v>
      </c>
      <c r="L159" s="46"/>
      <c r="M159" s="213" t="s">
        <v>32</v>
      </c>
      <c r="N159" s="214" t="s">
        <v>52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257</v>
      </c>
      <c r="AT159" s="217" t="s">
        <v>147</v>
      </c>
      <c r="AU159" s="217" t="s">
        <v>91</v>
      </c>
      <c r="AY159" s="18" t="s">
        <v>144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8" t="s">
        <v>89</v>
      </c>
      <c r="BK159" s="218">
        <f>ROUND(I159*H159,2)</f>
        <v>0</v>
      </c>
      <c r="BL159" s="18" t="s">
        <v>257</v>
      </c>
      <c r="BM159" s="217" t="s">
        <v>951</v>
      </c>
    </row>
    <row r="160" s="2" customFormat="1">
      <c r="A160" s="40"/>
      <c r="B160" s="41"/>
      <c r="C160" s="42"/>
      <c r="D160" s="219" t="s">
        <v>154</v>
      </c>
      <c r="E160" s="42"/>
      <c r="F160" s="220" t="s">
        <v>328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8" t="s">
        <v>154</v>
      </c>
      <c r="AU160" s="18" t="s">
        <v>91</v>
      </c>
    </row>
    <row r="161" s="12" customFormat="1" ht="22.8" customHeight="1">
      <c r="A161" s="12"/>
      <c r="B161" s="190"/>
      <c r="C161" s="191"/>
      <c r="D161" s="192" t="s">
        <v>80</v>
      </c>
      <c r="E161" s="204" t="s">
        <v>329</v>
      </c>
      <c r="F161" s="204" t="s">
        <v>330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SUM(P162:P174)</f>
        <v>0</v>
      </c>
      <c r="Q161" s="198"/>
      <c r="R161" s="199">
        <f>SUM(R162:R174)</f>
        <v>0.018089999999999998</v>
      </c>
      <c r="S161" s="198"/>
      <c r="T161" s="200">
        <f>SUM(T162:T174)</f>
        <v>0.15325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91</v>
      </c>
      <c r="AT161" s="202" t="s">
        <v>80</v>
      </c>
      <c r="AU161" s="202" t="s">
        <v>89</v>
      </c>
      <c r="AY161" s="201" t="s">
        <v>144</v>
      </c>
      <c r="BK161" s="203">
        <f>SUM(BK162:BK174)</f>
        <v>0</v>
      </c>
    </row>
    <row r="162" s="2" customFormat="1" ht="16.5" customHeight="1">
      <c r="A162" s="40"/>
      <c r="B162" s="41"/>
      <c r="C162" s="206" t="s">
        <v>300</v>
      </c>
      <c r="D162" s="206" t="s">
        <v>147</v>
      </c>
      <c r="E162" s="207" t="s">
        <v>332</v>
      </c>
      <c r="F162" s="208" t="s">
        <v>333</v>
      </c>
      <c r="G162" s="209" t="s">
        <v>160</v>
      </c>
      <c r="H162" s="210">
        <v>5</v>
      </c>
      <c r="I162" s="211"/>
      <c r="J162" s="212">
        <f>ROUND(I162*H162,2)</f>
        <v>0</v>
      </c>
      <c r="K162" s="208" t="s">
        <v>32</v>
      </c>
      <c r="L162" s="46"/>
      <c r="M162" s="213" t="s">
        <v>32</v>
      </c>
      <c r="N162" s="214" t="s">
        <v>52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0.03065</v>
      </c>
      <c r="T162" s="216">
        <f>S162*H162</f>
        <v>0.15325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257</v>
      </c>
      <c r="AT162" s="217" t="s">
        <v>147</v>
      </c>
      <c r="AU162" s="217" t="s">
        <v>91</v>
      </c>
      <c r="AY162" s="18" t="s">
        <v>144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8" t="s">
        <v>89</v>
      </c>
      <c r="BK162" s="218">
        <f>ROUND(I162*H162,2)</f>
        <v>0</v>
      </c>
      <c r="BL162" s="18" t="s">
        <v>257</v>
      </c>
      <c r="BM162" s="217" t="s">
        <v>952</v>
      </c>
    </row>
    <row r="163" s="2" customFormat="1" ht="16.5" customHeight="1">
      <c r="A163" s="40"/>
      <c r="B163" s="41"/>
      <c r="C163" s="206" t="s">
        <v>307</v>
      </c>
      <c r="D163" s="206" t="s">
        <v>147</v>
      </c>
      <c r="E163" s="207" t="s">
        <v>337</v>
      </c>
      <c r="F163" s="208" t="s">
        <v>338</v>
      </c>
      <c r="G163" s="209" t="s">
        <v>160</v>
      </c>
      <c r="H163" s="210">
        <v>6.5999999999999996</v>
      </c>
      <c r="I163" s="211"/>
      <c r="J163" s="212">
        <f>ROUND(I163*H163,2)</f>
        <v>0</v>
      </c>
      <c r="K163" s="208" t="s">
        <v>151</v>
      </c>
      <c r="L163" s="46"/>
      <c r="M163" s="213" t="s">
        <v>32</v>
      </c>
      <c r="N163" s="214" t="s">
        <v>52</v>
      </c>
      <c r="O163" s="86"/>
      <c r="P163" s="215">
        <f>O163*H163</f>
        <v>0</v>
      </c>
      <c r="Q163" s="215">
        <v>0.0012999999999999999</v>
      </c>
      <c r="R163" s="215">
        <f>Q163*H163</f>
        <v>0.0085799999999999991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257</v>
      </c>
      <c r="AT163" s="217" t="s">
        <v>147</v>
      </c>
      <c r="AU163" s="217" t="s">
        <v>91</v>
      </c>
      <c r="AY163" s="18" t="s">
        <v>144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8" t="s">
        <v>89</v>
      </c>
      <c r="BK163" s="218">
        <f>ROUND(I163*H163,2)</f>
        <v>0</v>
      </c>
      <c r="BL163" s="18" t="s">
        <v>257</v>
      </c>
      <c r="BM163" s="217" t="s">
        <v>953</v>
      </c>
    </row>
    <row r="164" s="2" customFormat="1">
      <c r="A164" s="40"/>
      <c r="B164" s="41"/>
      <c r="C164" s="42"/>
      <c r="D164" s="219" t="s">
        <v>154</v>
      </c>
      <c r="E164" s="42"/>
      <c r="F164" s="220" t="s">
        <v>340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8" t="s">
        <v>154</v>
      </c>
      <c r="AU164" s="18" t="s">
        <v>91</v>
      </c>
    </row>
    <row r="165" s="2" customFormat="1" ht="16.5" customHeight="1">
      <c r="A165" s="40"/>
      <c r="B165" s="41"/>
      <c r="C165" s="206" t="s">
        <v>314</v>
      </c>
      <c r="D165" s="206" t="s">
        <v>147</v>
      </c>
      <c r="E165" s="207" t="s">
        <v>343</v>
      </c>
      <c r="F165" s="208" t="s">
        <v>344</v>
      </c>
      <c r="G165" s="209" t="s">
        <v>160</v>
      </c>
      <c r="H165" s="210">
        <v>4.5</v>
      </c>
      <c r="I165" s="211"/>
      <c r="J165" s="212">
        <f>ROUND(I165*H165,2)</f>
        <v>0</v>
      </c>
      <c r="K165" s="208" t="s">
        <v>151</v>
      </c>
      <c r="L165" s="46"/>
      <c r="M165" s="213" t="s">
        <v>32</v>
      </c>
      <c r="N165" s="214" t="s">
        <v>52</v>
      </c>
      <c r="O165" s="86"/>
      <c r="P165" s="215">
        <f>O165*H165</f>
        <v>0</v>
      </c>
      <c r="Q165" s="215">
        <v>0.00050000000000000001</v>
      </c>
      <c r="R165" s="215">
        <f>Q165*H165</f>
        <v>0.0022500000000000003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257</v>
      </c>
      <c r="AT165" s="217" t="s">
        <v>147</v>
      </c>
      <c r="AU165" s="217" t="s">
        <v>91</v>
      </c>
      <c r="AY165" s="18" t="s">
        <v>144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8" t="s">
        <v>89</v>
      </c>
      <c r="BK165" s="218">
        <f>ROUND(I165*H165,2)</f>
        <v>0</v>
      </c>
      <c r="BL165" s="18" t="s">
        <v>257</v>
      </c>
      <c r="BM165" s="217" t="s">
        <v>954</v>
      </c>
    </row>
    <row r="166" s="2" customFormat="1">
      <c r="A166" s="40"/>
      <c r="B166" s="41"/>
      <c r="C166" s="42"/>
      <c r="D166" s="219" t="s">
        <v>154</v>
      </c>
      <c r="E166" s="42"/>
      <c r="F166" s="220" t="s">
        <v>346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8" t="s">
        <v>154</v>
      </c>
      <c r="AU166" s="18" t="s">
        <v>91</v>
      </c>
    </row>
    <row r="167" s="2" customFormat="1" ht="16.5" customHeight="1">
      <c r="A167" s="40"/>
      <c r="B167" s="41"/>
      <c r="C167" s="206" t="s">
        <v>319</v>
      </c>
      <c r="D167" s="206" t="s">
        <v>147</v>
      </c>
      <c r="E167" s="207" t="s">
        <v>348</v>
      </c>
      <c r="F167" s="208" t="s">
        <v>349</v>
      </c>
      <c r="G167" s="209" t="s">
        <v>160</v>
      </c>
      <c r="H167" s="210">
        <v>1.5</v>
      </c>
      <c r="I167" s="211"/>
      <c r="J167" s="212">
        <f>ROUND(I167*H167,2)</f>
        <v>0</v>
      </c>
      <c r="K167" s="208" t="s">
        <v>151</v>
      </c>
      <c r="L167" s="46"/>
      <c r="M167" s="213" t="s">
        <v>32</v>
      </c>
      <c r="N167" s="214" t="s">
        <v>52</v>
      </c>
      <c r="O167" s="86"/>
      <c r="P167" s="215">
        <f>O167*H167</f>
        <v>0</v>
      </c>
      <c r="Q167" s="215">
        <v>0.00076000000000000004</v>
      </c>
      <c r="R167" s="215">
        <f>Q167*H167</f>
        <v>0.00114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257</v>
      </c>
      <c r="AT167" s="217" t="s">
        <v>147</v>
      </c>
      <c r="AU167" s="217" t="s">
        <v>91</v>
      </c>
      <c r="AY167" s="18" t="s">
        <v>144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8" t="s">
        <v>89</v>
      </c>
      <c r="BK167" s="218">
        <f>ROUND(I167*H167,2)</f>
        <v>0</v>
      </c>
      <c r="BL167" s="18" t="s">
        <v>257</v>
      </c>
      <c r="BM167" s="217" t="s">
        <v>955</v>
      </c>
    </row>
    <row r="168" s="2" customFormat="1">
      <c r="A168" s="40"/>
      <c r="B168" s="41"/>
      <c r="C168" s="42"/>
      <c r="D168" s="219" t="s">
        <v>154</v>
      </c>
      <c r="E168" s="42"/>
      <c r="F168" s="220" t="s">
        <v>351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8" t="s">
        <v>154</v>
      </c>
      <c r="AU168" s="18" t="s">
        <v>91</v>
      </c>
    </row>
    <row r="169" s="2" customFormat="1" ht="16.5" customHeight="1">
      <c r="A169" s="40"/>
      <c r="B169" s="41"/>
      <c r="C169" s="206" t="s">
        <v>324</v>
      </c>
      <c r="D169" s="206" t="s">
        <v>147</v>
      </c>
      <c r="E169" s="207" t="s">
        <v>352</v>
      </c>
      <c r="F169" s="208" t="s">
        <v>353</v>
      </c>
      <c r="G169" s="209" t="s">
        <v>160</v>
      </c>
      <c r="H169" s="210">
        <v>4</v>
      </c>
      <c r="I169" s="211"/>
      <c r="J169" s="212">
        <f>ROUND(I169*H169,2)</f>
        <v>0</v>
      </c>
      <c r="K169" s="208" t="s">
        <v>151</v>
      </c>
      <c r="L169" s="46"/>
      <c r="M169" s="213" t="s">
        <v>32</v>
      </c>
      <c r="N169" s="214" t="s">
        <v>52</v>
      </c>
      <c r="O169" s="86"/>
      <c r="P169" s="215">
        <f>O169*H169</f>
        <v>0</v>
      </c>
      <c r="Q169" s="215">
        <v>0.0015299999999999999</v>
      </c>
      <c r="R169" s="215">
        <f>Q169*H169</f>
        <v>0.0061199999999999996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257</v>
      </c>
      <c r="AT169" s="217" t="s">
        <v>147</v>
      </c>
      <c r="AU169" s="217" t="s">
        <v>91</v>
      </c>
      <c r="AY169" s="18" t="s">
        <v>144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8" t="s">
        <v>89</v>
      </c>
      <c r="BK169" s="218">
        <f>ROUND(I169*H169,2)</f>
        <v>0</v>
      </c>
      <c r="BL169" s="18" t="s">
        <v>257</v>
      </c>
      <c r="BM169" s="217" t="s">
        <v>956</v>
      </c>
    </row>
    <row r="170" s="2" customFormat="1">
      <c r="A170" s="40"/>
      <c r="B170" s="41"/>
      <c r="C170" s="42"/>
      <c r="D170" s="219" t="s">
        <v>154</v>
      </c>
      <c r="E170" s="42"/>
      <c r="F170" s="220" t="s">
        <v>355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8" t="s">
        <v>154</v>
      </c>
      <c r="AU170" s="18" t="s">
        <v>91</v>
      </c>
    </row>
    <row r="171" s="2" customFormat="1" ht="16.5" customHeight="1">
      <c r="A171" s="40"/>
      <c r="B171" s="41"/>
      <c r="C171" s="206" t="s">
        <v>331</v>
      </c>
      <c r="D171" s="206" t="s">
        <v>147</v>
      </c>
      <c r="E171" s="207" t="s">
        <v>357</v>
      </c>
      <c r="F171" s="208" t="s">
        <v>358</v>
      </c>
      <c r="G171" s="209" t="s">
        <v>160</v>
      </c>
      <c r="H171" s="210">
        <v>16.600000000000001</v>
      </c>
      <c r="I171" s="211"/>
      <c r="J171" s="212">
        <f>ROUND(I171*H171,2)</f>
        <v>0</v>
      </c>
      <c r="K171" s="208" t="s">
        <v>151</v>
      </c>
      <c r="L171" s="46"/>
      <c r="M171" s="213" t="s">
        <v>32</v>
      </c>
      <c r="N171" s="214" t="s">
        <v>52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257</v>
      </c>
      <c r="AT171" s="217" t="s">
        <v>147</v>
      </c>
      <c r="AU171" s="217" t="s">
        <v>91</v>
      </c>
      <c r="AY171" s="18" t="s">
        <v>144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8" t="s">
        <v>89</v>
      </c>
      <c r="BK171" s="218">
        <f>ROUND(I171*H171,2)</f>
        <v>0</v>
      </c>
      <c r="BL171" s="18" t="s">
        <v>257</v>
      </c>
      <c r="BM171" s="217" t="s">
        <v>957</v>
      </c>
    </row>
    <row r="172" s="2" customFormat="1">
      <c r="A172" s="40"/>
      <c r="B172" s="41"/>
      <c r="C172" s="42"/>
      <c r="D172" s="219" t="s">
        <v>154</v>
      </c>
      <c r="E172" s="42"/>
      <c r="F172" s="220" t="s">
        <v>360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8" t="s">
        <v>154</v>
      </c>
      <c r="AU172" s="18" t="s">
        <v>91</v>
      </c>
    </row>
    <row r="173" s="2" customFormat="1" ht="24.15" customHeight="1">
      <c r="A173" s="40"/>
      <c r="B173" s="41"/>
      <c r="C173" s="206" t="s">
        <v>336</v>
      </c>
      <c r="D173" s="206" t="s">
        <v>147</v>
      </c>
      <c r="E173" s="207" t="s">
        <v>362</v>
      </c>
      <c r="F173" s="208" t="s">
        <v>363</v>
      </c>
      <c r="G173" s="209" t="s">
        <v>260</v>
      </c>
      <c r="H173" s="210">
        <v>0.017999999999999999</v>
      </c>
      <c r="I173" s="211"/>
      <c r="J173" s="212">
        <f>ROUND(I173*H173,2)</f>
        <v>0</v>
      </c>
      <c r="K173" s="208" t="s">
        <v>151</v>
      </c>
      <c r="L173" s="46"/>
      <c r="M173" s="213" t="s">
        <v>32</v>
      </c>
      <c r="N173" s="214" t="s">
        <v>52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257</v>
      </c>
      <c r="AT173" s="217" t="s">
        <v>147</v>
      </c>
      <c r="AU173" s="217" t="s">
        <v>91</v>
      </c>
      <c r="AY173" s="18" t="s">
        <v>144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8" t="s">
        <v>89</v>
      </c>
      <c r="BK173" s="218">
        <f>ROUND(I173*H173,2)</f>
        <v>0</v>
      </c>
      <c r="BL173" s="18" t="s">
        <v>257</v>
      </c>
      <c r="BM173" s="217" t="s">
        <v>958</v>
      </c>
    </row>
    <row r="174" s="2" customFormat="1">
      <c r="A174" s="40"/>
      <c r="B174" s="41"/>
      <c r="C174" s="42"/>
      <c r="D174" s="219" t="s">
        <v>154</v>
      </c>
      <c r="E174" s="42"/>
      <c r="F174" s="220" t="s">
        <v>365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8" t="s">
        <v>154</v>
      </c>
      <c r="AU174" s="18" t="s">
        <v>91</v>
      </c>
    </row>
    <row r="175" s="12" customFormat="1" ht="22.8" customHeight="1">
      <c r="A175" s="12"/>
      <c r="B175" s="190"/>
      <c r="C175" s="191"/>
      <c r="D175" s="192" t="s">
        <v>80</v>
      </c>
      <c r="E175" s="204" t="s">
        <v>366</v>
      </c>
      <c r="F175" s="204" t="s">
        <v>367</v>
      </c>
      <c r="G175" s="191"/>
      <c r="H175" s="191"/>
      <c r="I175" s="194"/>
      <c r="J175" s="205">
        <f>BK175</f>
        <v>0</v>
      </c>
      <c r="K175" s="191"/>
      <c r="L175" s="196"/>
      <c r="M175" s="197"/>
      <c r="N175" s="198"/>
      <c r="O175" s="198"/>
      <c r="P175" s="199">
        <f>SUM(P176:P197)</f>
        <v>0</v>
      </c>
      <c r="Q175" s="198"/>
      <c r="R175" s="199">
        <f>SUM(R176:R197)</f>
        <v>0.049768</v>
      </c>
      <c r="S175" s="198"/>
      <c r="T175" s="200">
        <f>SUM(T176:T197)</f>
        <v>0.095140000000000002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1" t="s">
        <v>91</v>
      </c>
      <c r="AT175" s="202" t="s">
        <v>80</v>
      </c>
      <c r="AU175" s="202" t="s">
        <v>89</v>
      </c>
      <c r="AY175" s="201" t="s">
        <v>144</v>
      </c>
      <c r="BK175" s="203">
        <f>SUM(BK176:BK197)</f>
        <v>0</v>
      </c>
    </row>
    <row r="176" s="2" customFormat="1" ht="16.5" customHeight="1">
      <c r="A176" s="40"/>
      <c r="B176" s="41"/>
      <c r="C176" s="206" t="s">
        <v>342</v>
      </c>
      <c r="D176" s="206" t="s">
        <v>147</v>
      </c>
      <c r="E176" s="207" t="s">
        <v>369</v>
      </c>
      <c r="F176" s="208" t="s">
        <v>370</v>
      </c>
      <c r="G176" s="209" t="s">
        <v>160</v>
      </c>
      <c r="H176" s="210">
        <v>14.199999999999999</v>
      </c>
      <c r="I176" s="211"/>
      <c r="J176" s="212">
        <f>ROUND(I176*H176,2)</f>
        <v>0</v>
      </c>
      <c r="K176" s="208" t="s">
        <v>151</v>
      </c>
      <c r="L176" s="46"/>
      <c r="M176" s="213" t="s">
        <v>32</v>
      </c>
      <c r="N176" s="214" t="s">
        <v>52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0.0067000000000000002</v>
      </c>
      <c r="T176" s="216">
        <f>S176*H176</f>
        <v>0.095140000000000002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257</v>
      </c>
      <c r="AT176" s="217" t="s">
        <v>147</v>
      </c>
      <c r="AU176" s="217" t="s">
        <v>91</v>
      </c>
      <c r="AY176" s="18" t="s">
        <v>144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8" t="s">
        <v>89</v>
      </c>
      <c r="BK176" s="218">
        <f>ROUND(I176*H176,2)</f>
        <v>0</v>
      </c>
      <c r="BL176" s="18" t="s">
        <v>257</v>
      </c>
      <c r="BM176" s="217" t="s">
        <v>959</v>
      </c>
    </row>
    <row r="177" s="2" customFormat="1">
      <c r="A177" s="40"/>
      <c r="B177" s="41"/>
      <c r="C177" s="42"/>
      <c r="D177" s="219" t="s">
        <v>154</v>
      </c>
      <c r="E177" s="42"/>
      <c r="F177" s="220" t="s">
        <v>372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8" t="s">
        <v>154</v>
      </c>
      <c r="AU177" s="18" t="s">
        <v>91</v>
      </c>
    </row>
    <row r="178" s="2" customFormat="1" ht="16.5" customHeight="1">
      <c r="A178" s="40"/>
      <c r="B178" s="41"/>
      <c r="C178" s="206" t="s">
        <v>347</v>
      </c>
      <c r="D178" s="206" t="s">
        <v>147</v>
      </c>
      <c r="E178" s="207" t="s">
        <v>374</v>
      </c>
      <c r="F178" s="208" t="s">
        <v>375</v>
      </c>
      <c r="G178" s="209" t="s">
        <v>376</v>
      </c>
      <c r="H178" s="210">
        <v>1</v>
      </c>
      <c r="I178" s="211"/>
      <c r="J178" s="212">
        <f>ROUND(I178*H178,2)</f>
        <v>0</v>
      </c>
      <c r="K178" s="208" t="s">
        <v>151</v>
      </c>
      <c r="L178" s="46"/>
      <c r="M178" s="213" t="s">
        <v>32</v>
      </c>
      <c r="N178" s="214" t="s">
        <v>52</v>
      </c>
      <c r="O178" s="86"/>
      <c r="P178" s="215">
        <f>O178*H178</f>
        <v>0</v>
      </c>
      <c r="Q178" s="215">
        <v>0.00010000000000000001</v>
      </c>
      <c r="R178" s="215">
        <f>Q178*H178</f>
        <v>0.00010000000000000001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257</v>
      </c>
      <c r="AT178" s="217" t="s">
        <v>147</v>
      </c>
      <c r="AU178" s="217" t="s">
        <v>91</v>
      </c>
      <c r="AY178" s="18" t="s">
        <v>144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8" t="s">
        <v>89</v>
      </c>
      <c r="BK178" s="218">
        <f>ROUND(I178*H178,2)</f>
        <v>0</v>
      </c>
      <c r="BL178" s="18" t="s">
        <v>257</v>
      </c>
      <c r="BM178" s="217" t="s">
        <v>960</v>
      </c>
    </row>
    <row r="179" s="2" customFormat="1">
      <c r="A179" s="40"/>
      <c r="B179" s="41"/>
      <c r="C179" s="42"/>
      <c r="D179" s="219" t="s">
        <v>154</v>
      </c>
      <c r="E179" s="42"/>
      <c r="F179" s="220" t="s">
        <v>378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8" t="s">
        <v>154</v>
      </c>
      <c r="AU179" s="18" t="s">
        <v>91</v>
      </c>
    </row>
    <row r="180" s="2" customFormat="1" ht="21.75" customHeight="1">
      <c r="A180" s="40"/>
      <c r="B180" s="41"/>
      <c r="C180" s="206" t="s">
        <v>304</v>
      </c>
      <c r="D180" s="206" t="s">
        <v>147</v>
      </c>
      <c r="E180" s="207" t="s">
        <v>380</v>
      </c>
      <c r="F180" s="208" t="s">
        <v>381</v>
      </c>
      <c r="G180" s="209" t="s">
        <v>160</v>
      </c>
      <c r="H180" s="210">
        <v>15</v>
      </c>
      <c r="I180" s="211"/>
      <c r="J180" s="212">
        <f>ROUND(I180*H180,2)</f>
        <v>0</v>
      </c>
      <c r="K180" s="208" t="s">
        <v>151</v>
      </c>
      <c r="L180" s="46"/>
      <c r="M180" s="213" t="s">
        <v>32</v>
      </c>
      <c r="N180" s="214" t="s">
        <v>52</v>
      </c>
      <c r="O180" s="86"/>
      <c r="P180" s="215">
        <f>O180*H180</f>
        <v>0</v>
      </c>
      <c r="Q180" s="215">
        <v>0.00115</v>
      </c>
      <c r="R180" s="215">
        <f>Q180*H180</f>
        <v>0.017250000000000001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257</v>
      </c>
      <c r="AT180" s="217" t="s">
        <v>147</v>
      </c>
      <c r="AU180" s="217" t="s">
        <v>91</v>
      </c>
      <c r="AY180" s="18" t="s">
        <v>144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8" t="s">
        <v>89</v>
      </c>
      <c r="BK180" s="218">
        <f>ROUND(I180*H180,2)</f>
        <v>0</v>
      </c>
      <c r="BL180" s="18" t="s">
        <v>257</v>
      </c>
      <c r="BM180" s="217" t="s">
        <v>961</v>
      </c>
    </row>
    <row r="181" s="2" customFormat="1">
      <c r="A181" s="40"/>
      <c r="B181" s="41"/>
      <c r="C181" s="42"/>
      <c r="D181" s="219" t="s">
        <v>154</v>
      </c>
      <c r="E181" s="42"/>
      <c r="F181" s="220" t="s">
        <v>383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8" t="s">
        <v>154</v>
      </c>
      <c r="AU181" s="18" t="s">
        <v>91</v>
      </c>
    </row>
    <row r="182" s="2" customFormat="1" ht="21.75" customHeight="1">
      <c r="A182" s="40"/>
      <c r="B182" s="41"/>
      <c r="C182" s="206" t="s">
        <v>356</v>
      </c>
      <c r="D182" s="206" t="s">
        <v>147</v>
      </c>
      <c r="E182" s="207" t="s">
        <v>385</v>
      </c>
      <c r="F182" s="208" t="s">
        <v>386</v>
      </c>
      <c r="G182" s="209" t="s">
        <v>160</v>
      </c>
      <c r="H182" s="210">
        <v>6.5</v>
      </c>
      <c r="I182" s="211"/>
      <c r="J182" s="212">
        <f>ROUND(I182*H182,2)</f>
        <v>0</v>
      </c>
      <c r="K182" s="208" t="s">
        <v>151</v>
      </c>
      <c r="L182" s="46"/>
      <c r="M182" s="213" t="s">
        <v>32</v>
      </c>
      <c r="N182" s="214" t="s">
        <v>52</v>
      </c>
      <c r="O182" s="86"/>
      <c r="P182" s="215">
        <f>O182*H182</f>
        <v>0</v>
      </c>
      <c r="Q182" s="215">
        <v>0.0012999999999999999</v>
      </c>
      <c r="R182" s="215">
        <f>Q182*H182</f>
        <v>0.0084499999999999992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257</v>
      </c>
      <c r="AT182" s="217" t="s">
        <v>147</v>
      </c>
      <c r="AU182" s="217" t="s">
        <v>91</v>
      </c>
      <c r="AY182" s="18" t="s">
        <v>144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8" t="s">
        <v>89</v>
      </c>
      <c r="BK182" s="218">
        <f>ROUND(I182*H182,2)</f>
        <v>0</v>
      </c>
      <c r="BL182" s="18" t="s">
        <v>257</v>
      </c>
      <c r="BM182" s="217" t="s">
        <v>962</v>
      </c>
    </row>
    <row r="183" s="2" customFormat="1">
      <c r="A183" s="40"/>
      <c r="B183" s="41"/>
      <c r="C183" s="42"/>
      <c r="D183" s="219" t="s">
        <v>154</v>
      </c>
      <c r="E183" s="42"/>
      <c r="F183" s="220" t="s">
        <v>388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8" t="s">
        <v>154</v>
      </c>
      <c r="AU183" s="18" t="s">
        <v>91</v>
      </c>
    </row>
    <row r="184" s="2" customFormat="1" ht="21.75" customHeight="1">
      <c r="A184" s="40"/>
      <c r="B184" s="41"/>
      <c r="C184" s="206" t="s">
        <v>361</v>
      </c>
      <c r="D184" s="206" t="s">
        <v>147</v>
      </c>
      <c r="E184" s="207" t="s">
        <v>390</v>
      </c>
      <c r="F184" s="208" t="s">
        <v>391</v>
      </c>
      <c r="G184" s="209" t="s">
        <v>160</v>
      </c>
      <c r="H184" s="210">
        <v>11</v>
      </c>
      <c r="I184" s="211"/>
      <c r="J184" s="212">
        <f>ROUND(I184*H184,2)</f>
        <v>0</v>
      </c>
      <c r="K184" s="208" t="s">
        <v>151</v>
      </c>
      <c r="L184" s="46"/>
      <c r="M184" s="213" t="s">
        <v>32</v>
      </c>
      <c r="N184" s="214" t="s">
        <v>52</v>
      </c>
      <c r="O184" s="86"/>
      <c r="P184" s="215">
        <f>O184*H184</f>
        <v>0</v>
      </c>
      <c r="Q184" s="215">
        <v>0.0012600000000000001</v>
      </c>
      <c r="R184" s="215">
        <f>Q184*H184</f>
        <v>0.013860000000000001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257</v>
      </c>
      <c r="AT184" s="217" t="s">
        <v>147</v>
      </c>
      <c r="AU184" s="217" t="s">
        <v>91</v>
      </c>
      <c r="AY184" s="18" t="s">
        <v>144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8" t="s">
        <v>89</v>
      </c>
      <c r="BK184" s="218">
        <f>ROUND(I184*H184,2)</f>
        <v>0</v>
      </c>
      <c r="BL184" s="18" t="s">
        <v>257</v>
      </c>
      <c r="BM184" s="217" t="s">
        <v>963</v>
      </c>
    </row>
    <row r="185" s="2" customFormat="1">
      <c r="A185" s="40"/>
      <c r="B185" s="41"/>
      <c r="C185" s="42"/>
      <c r="D185" s="219" t="s">
        <v>154</v>
      </c>
      <c r="E185" s="42"/>
      <c r="F185" s="220" t="s">
        <v>393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8" t="s">
        <v>154</v>
      </c>
      <c r="AU185" s="18" t="s">
        <v>91</v>
      </c>
    </row>
    <row r="186" s="2" customFormat="1" ht="21.75" customHeight="1">
      <c r="A186" s="40"/>
      <c r="B186" s="41"/>
      <c r="C186" s="206" t="s">
        <v>368</v>
      </c>
      <c r="D186" s="206" t="s">
        <v>147</v>
      </c>
      <c r="E186" s="207" t="s">
        <v>395</v>
      </c>
      <c r="F186" s="208" t="s">
        <v>396</v>
      </c>
      <c r="G186" s="209" t="s">
        <v>160</v>
      </c>
      <c r="H186" s="210">
        <v>4.2000000000000002</v>
      </c>
      <c r="I186" s="211"/>
      <c r="J186" s="212">
        <f>ROUND(I186*H186,2)</f>
        <v>0</v>
      </c>
      <c r="K186" s="208" t="s">
        <v>151</v>
      </c>
      <c r="L186" s="46"/>
      <c r="M186" s="213" t="s">
        <v>32</v>
      </c>
      <c r="N186" s="214" t="s">
        <v>52</v>
      </c>
      <c r="O186" s="86"/>
      <c r="P186" s="215">
        <f>O186*H186</f>
        <v>0</v>
      </c>
      <c r="Q186" s="215">
        <v>0.0013799999999999999</v>
      </c>
      <c r="R186" s="215">
        <f>Q186*H186</f>
        <v>0.0057959999999999999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257</v>
      </c>
      <c r="AT186" s="217" t="s">
        <v>147</v>
      </c>
      <c r="AU186" s="217" t="s">
        <v>91</v>
      </c>
      <c r="AY186" s="18" t="s">
        <v>144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89</v>
      </c>
      <c r="BK186" s="218">
        <f>ROUND(I186*H186,2)</f>
        <v>0</v>
      </c>
      <c r="BL186" s="18" t="s">
        <v>257</v>
      </c>
      <c r="BM186" s="217" t="s">
        <v>964</v>
      </c>
    </row>
    <row r="187" s="2" customFormat="1">
      <c r="A187" s="40"/>
      <c r="B187" s="41"/>
      <c r="C187" s="42"/>
      <c r="D187" s="219" t="s">
        <v>154</v>
      </c>
      <c r="E187" s="42"/>
      <c r="F187" s="220" t="s">
        <v>398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8" t="s">
        <v>154</v>
      </c>
      <c r="AU187" s="18" t="s">
        <v>91</v>
      </c>
    </row>
    <row r="188" s="2" customFormat="1" ht="24.15" customHeight="1">
      <c r="A188" s="40"/>
      <c r="B188" s="41"/>
      <c r="C188" s="206" t="s">
        <v>373</v>
      </c>
      <c r="D188" s="206" t="s">
        <v>147</v>
      </c>
      <c r="E188" s="207" t="s">
        <v>400</v>
      </c>
      <c r="F188" s="208" t="s">
        <v>401</v>
      </c>
      <c r="G188" s="209" t="s">
        <v>160</v>
      </c>
      <c r="H188" s="210">
        <v>37.700000000000003</v>
      </c>
      <c r="I188" s="211"/>
      <c r="J188" s="212">
        <f>ROUND(I188*H188,2)</f>
        <v>0</v>
      </c>
      <c r="K188" s="208" t="s">
        <v>151</v>
      </c>
      <c r="L188" s="46"/>
      <c r="M188" s="213" t="s">
        <v>32</v>
      </c>
      <c r="N188" s="214" t="s">
        <v>52</v>
      </c>
      <c r="O188" s="86"/>
      <c r="P188" s="215">
        <f>O188*H188</f>
        <v>0</v>
      </c>
      <c r="Q188" s="215">
        <v>4.0000000000000003E-05</v>
      </c>
      <c r="R188" s="215">
        <f>Q188*H188</f>
        <v>0.0015080000000000002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257</v>
      </c>
      <c r="AT188" s="217" t="s">
        <v>147</v>
      </c>
      <c r="AU188" s="217" t="s">
        <v>91</v>
      </c>
      <c r="AY188" s="18" t="s">
        <v>144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8" t="s">
        <v>89</v>
      </c>
      <c r="BK188" s="218">
        <f>ROUND(I188*H188,2)</f>
        <v>0</v>
      </c>
      <c r="BL188" s="18" t="s">
        <v>257</v>
      </c>
      <c r="BM188" s="217" t="s">
        <v>965</v>
      </c>
    </row>
    <row r="189" s="2" customFormat="1">
      <c r="A189" s="40"/>
      <c r="B189" s="41"/>
      <c r="C189" s="42"/>
      <c r="D189" s="219" t="s">
        <v>154</v>
      </c>
      <c r="E189" s="42"/>
      <c r="F189" s="220" t="s">
        <v>403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8" t="s">
        <v>154</v>
      </c>
      <c r="AU189" s="18" t="s">
        <v>91</v>
      </c>
    </row>
    <row r="190" s="2" customFormat="1" ht="16.5" customHeight="1">
      <c r="A190" s="40"/>
      <c r="B190" s="41"/>
      <c r="C190" s="206" t="s">
        <v>379</v>
      </c>
      <c r="D190" s="206" t="s">
        <v>147</v>
      </c>
      <c r="E190" s="207" t="s">
        <v>405</v>
      </c>
      <c r="F190" s="208" t="s">
        <v>406</v>
      </c>
      <c r="G190" s="209" t="s">
        <v>193</v>
      </c>
      <c r="H190" s="210">
        <v>10</v>
      </c>
      <c r="I190" s="211"/>
      <c r="J190" s="212">
        <f>ROUND(I190*H190,2)</f>
        <v>0</v>
      </c>
      <c r="K190" s="208" t="s">
        <v>151</v>
      </c>
      <c r="L190" s="46"/>
      <c r="M190" s="213" t="s">
        <v>32</v>
      </c>
      <c r="N190" s="214" t="s">
        <v>52</v>
      </c>
      <c r="O190" s="86"/>
      <c r="P190" s="215">
        <f>O190*H190</f>
        <v>0</v>
      </c>
      <c r="Q190" s="215">
        <v>0.00012999999999999999</v>
      </c>
      <c r="R190" s="215">
        <f>Q190*H190</f>
        <v>0.0012999999999999999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257</v>
      </c>
      <c r="AT190" s="217" t="s">
        <v>147</v>
      </c>
      <c r="AU190" s="217" t="s">
        <v>91</v>
      </c>
      <c r="AY190" s="18" t="s">
        <v>144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8" t="s">
        <v>89</v>
      </c>
      <c r="BK190" s="218">
        <f>ROUND(I190*H190,2)</f>
        <v>0</v>
      </c>
      <c r="BL190" s="18" t="s">
        <v>257</v>
      </c>
      <c r="BM190" s="217" t="s">
        <v>966</v>
      </c>
    </row>
    <row r="191" s="2" customFormat="1">
      <c r="A191" s="40"/>
      <c r="B191" s="41"/>
      <c r="C191" s="42"/>
      <c r="D191" s="219" t="s">
        <v>154</v>
      </c>
      <c r="E191" s="42"/>
      <c r="F191" s="220" t="s">
        <v>408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8" t="s">
        <v>154</v>
      </c>
      <c r="AU191" s="18" t="s">
        <v>91</v>
      </c>
    </row>
    <row r="192" s="2" customFormat="1" ht="16.5" customHeight="1">
      <c r="A192" s="40"/>
      <c r="B192" s="41"/>
      <c r="C192" s="206" t="s">
        <v>384</v>
      </c>
      <c r="D192" s="206" t="s">
        <v>147</v>
      </c>
      <c r="E192" s="207" t="s">
        <v>410</v>
      </c>
      <c r="F192" s="208" t="s">
        <v>411</v>
      </c>
      <c r="G192" s="209" t="s">
        <v>412</v>
      </c>
      <c r="H192" s="210">
        <v>3</v>
      </c>
      <c r="I192" s="211"/>
      <c r="J192" s="212">
        <f>ROUND(I192*H192,2)</f>
        <v>0</v>
      </c>
      <c r="K192" s="208" t="s">
        <v>151</v>
      </c>
      <c r="L192" s="46"/>
      <c r="M192" s="213" t="s">
        <v>32</v>
      </c>
      <c r="N192" s="214" t="s">
        <v>52</v>
      </c>
      <c r="O192" s="86"/>
      <c r="P192" s="215">
        <f>O192*H192</f>
        <v>0</v>
      </c>
      <c r="Q192" s="215">
        <v>0.00025000000000000001</v>
      </c>
      <c r="R192" s="215">
        <f>Q192*H192</f>
        <v>0.00075000000000000002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257</v>
      </c>
      <c r="AT192" s="217" t="s">
        <v>147</v>
      </c>
      <c r="AU192" s="217" t="s">
        <v>91</v>
      </c>
      <c r="AY192" s="18" t="s">
        <v>144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8" t="s">
        <v>89</v>
      </c>
      <c r="BK192" s="218">
        <f>ROUND(I192*H192,2)</f>
        <v>0</v>
      </c>
      <c r="BL192" s="18" t="s">
        <v>257</v>
      </c>
      <c r="BM192" s="217" t="s">
        <v>967</v>
      </c>
    </row>
    <row r="193" s="2" customFormat="1">
      <c r="A193" s="40"/>
      <c r="B193" s="41"/>
      <c r="C193" s="42"/>
      <c r="D193" s="219" t="s">
        <v>154</v>
      </c>
      <c r="E193" s="42"/>
      <c r="F193" s="220" t="s">
        <v>414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8" t="s">
        <v>154</v>
      </c>
      <c r="AU193" s="18" t="s">
        <v>91</v>
      </c>
    </row>
    <row r="194" s="2" customFormat="1" ht="24.15" customHeight="1">
      <c r="A194" s="40"/>
      <c r="B194" s="41"/>
      <c r="C194" s="206" t="s">
        <v>389</v>
      </c>
      <c r="D194" s="206" t="s">
        <v>147</v>
      </c>
      <c r="E194" s="207" t="s">
        <v>416</v>
      </c>
      <c r="F194" s="208" t="s">
        <v>417</v>
      </c>
      <c r="G194" s="209" t="s">
        <v>160</v>
      </c>
      <c r="H194" s="210">
        <v>37.700000000000003</v>
      </c>
      <c r="I194" s="211"/>
      <c r="J194" s="212">
        <f>ROUND(I194*H194,2)</f>
        <v>0</v>
      </c>
      <c r="K194" s="208" t="s">
        <v>151</v>
      </c>
      <c r="L194" s="46"/>
      <c r="M194" s="213" t="s">
        <v>32</v>
      </c>
      <c r="N194" s="214" t="s">
        <v>52</v>
      </c>
      <c r="O194" s="86"/>
      <c r="P194" s="215">
        <f>O194*H194</f>
        <v>0</v>
      </c>
      <c r="Q194" s="215">
        <v>2.0000000000000002E-05</v>
      </c>
      <c r="R194" s="215">
        <f>Q194*H194</f>
        <v>0.00075400000000000011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257</v>
      </c>
      <c r="AT194" s="217" t="s">
        <v>147</v>
      </c>
      <c r="AU194" s="217" t="s">
        <v>91</v>
      </c>
      <c r="AY194" s="18" t="s">
        <v>144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8" t="s">
        <v>89</v>
      </c>
      <c r="BK194" s="218">
        <f>ROUND(I194*H194,2)</f>
        <v>0</v>
      </c>
      <c r="BL194" s="18" t="s">
        <v>257</v>
      </c>
      <c r="BM194" s="217" t="s">
        <v>968</v>
      </c>
    </row>
    <row r="195" s="2" customFormat="1">
      <c r="A195" s="40"/>
      <c r="B195" s="41"/>
      <c r="C195" s="42"/>
      <c r="D195" s="219" t="s">
        <v>154</v>
      </c>
      <c r="E195" s="42"/>
      <c r="F195" s="220" t="s">
        <v>419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8" t="s">
        <v>154</v>
      </c>
      <c r="AU195" s="18" t="s">
        <v>91</v>
      </c>
    </row>
    <row r="196" s="2" customFormat="1" ht="24.15" customHeight="1">
      <c r="A196" s="40"/>
      <c r="B196" s="41"/>
      <c r="C196" s="206" t="s">
        <v>394</v>
      </c>
      <c r="D196" s="206" t="s">
        <v>147</v>
      </c>
      <c r="E196" s="207" t="s">
        <v>421</v>
      </c>
      <c r="F196" s="208" t="s">
        <v>422</v>
      </c>
      <c r="G196" s="209" t="s">
        <v>260</v>
      </c>
      <c r="H196" s="210">
        <v>0.050000000000000003</v>
      </c>
      <c r="I196" s="211"/>
      <c r="J196" s="212">
        <f>ROUND(I196*H196,2)</f>
        <v>0</v>
      </c>
      <c r="K196" s="208" t="s">
        <v>151</v>
      </c>
      <c r="L196" s="46"/>
      <c r="M196" s="213" t="s">
        <v>32</v>
      </c>
      <c r="N196" s="214" t="s">
        <v>52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257</v>
      </c>
      <c r="AT196" s="217" t="s">
        <v>147</v>
      </c>
      <c r="AU196" s="217" t="s">
        <v>91</v>
      </c>
      <c r="AY196" s="18" t="s">
        <v>144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8" t="s">
        <v>89</v>
      </c>
      <c r="BK196" s="218">
        <f>ROUND(I196*H196,2)</f>
        <v>0</v>
      </c>
      <c r="BL196" s="18" t="s">
        <v>257</v>
      </c>
      <c r="BM196" s="217" t="s">
        <v>969</v>
      </c>
    </row>
    <row r="197" s="2" customFormat="1">
      <c r="A197" s="40"/>
      <c r="B197" s="41"/>
      <c r="C197" s="42"/>
      <c r="D197" s="219" t="s">
        <v>154</v>
      </c>
      <c r="E197" s="42"/>
      <c r="F197" s="220" t="s">
        <v>424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8" t="s">
        <v>154</v>
      </c>
      <c r="AU197" s="18" t="s">
        <v>91</v>
      </c>
    </row>
    <row r="198" s="12" customFormat="1" ht="22.8" customHeight="1">
      <c r="A198" s="12"/>
      <c r="B198" s="190"/>
      <c r="C198" s="191"/>
      <c r="D198" s="192" t="s">
        <v>80</v>
      </c>
      <c r="E198" s="204" t="s">
        <v>425</v>
      </c>
      <c r="F198" s="204" t="s">
        <v>426</v>
      </c>
      <c r="G198" s="191"/>
      <c r="H198" s="191"/>
      <c r="I198" s="194"/>
      <c r="J198" s="205">
        <f>BK198</f>
        <v>0</v>
      </c>
      <c r="K198" s="191"/>
      <c r="L198" s="196"/>
      <c r="M198" s="197"/>
      <c r="N198" s="198"/>
      <c r="O198" s="198"/>
      <c r="P198" s="199">
        <f>SUM(P199:P238)</f>
        <v>0</v>
      </c>
      <c r="Q198" s="198"/>
      <c r="R198" s="199">
        <f>SUM(R199:R238)</f>
        <v>0.20596</v>
      </c>
      <c r="S198" s="198"/>
      <c r="T198" s="200">
        <f>SUM(T199:T238)</f>
        <v>0.020570000000000001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91</v>
      </c>
      <c r="AT198" s="202" t="s">
        <v>80</v>
      </c>
      <c r="AU198" s="202" t="s">
        <v>89</v>
      </c>
      <c r="AY198" s="201" t="s">
        <v>144</v>
      </c>
      <c r="BK198" s="203">
        <f>SUM(BK199:BK238)</f>
        <v>0</v>
      </c>
    </row>
    <row r="199" s="2" customFormat="1" ht="16.5" customHeight="1">
      <c r="A199" s="40"/>
      <c r="B199" s="41"/>
      <c r="C199" s="206" t="s">
        <v>399</v>
      </c>
      <c r="D199" s="206" t="s">
        <v>147</v>
      </c>
      <c r="E199" s="207" t="s">
        <v>428</v>
      </c>
      <c r="F199" s="208" t="s">
        <v>429</v>
      </c>
      <c r="G199" s="209" t="s">
        <v>376</v>
      </c>
      <c r="H199" s="210">
        <v>1</v>
      </c>
      <c r="I199" s="211"/>
      <c r="J199" s="212">
        <f>ROUND(I199*H199,2)</f>
        <v>0</v>
      </c>
      <c r="K199" s="208" t="s">
        <v>32</v>
      </c>
      <c r="L199" s="46"/>
      <c r="M199" s="213" t="s">
        <v>32</v>
      </c>
      <c r="N199" s="214" t="s">
        <v>52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0.01933</v>
      </c>
      <c r="T199" s="216">
        <f>S199*H199</f>
        <v>0.01933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257</v>
      </c>
      <c r="AT199" s="217" t="s">
        <v>147</v>
      </c>
      <c r="AU199" s="217" t="s">
        <v>91</v>
      </c>
      <c r="AY199" s="18" t="s">
        <v>144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89</v>
      </c>
      <c r="BK199" s="218">
        <f>ROUND(I199*H199,2)</f>
        <v>0</v>
      </c>
      <c r="BL199" s="18" t="s">
        <v>257</v>
      </c>
      <c r="BM199" s="217" t="s">
        <v>970</v>
      </c>
    </row>
    <row r="200" s="2" customFormat="1" ht="21.75" customHeight="1">
      <c r="A200" s="40"/>
      <c r="B200" s="41"/>
      <c r="C200" s="206" t="s">
        <v>404</v>
      </c>
      <c r="D200" s="206" t="s">
        <v>147</v>
      </c>
      <c r="E200" s="207" t="s">
        <v>432</v>
      </c>
      <c r="F200" s="208" t="s">
        <v>433</v>
      </c>
      <c r="G200" s="209" t="s">
        <v>376</v>
      </c>
      <c r="H200" s="210">
        <v>4</v>
      </c>
      <c r="I200" s="211"/>
      <c r="J200" s="212">
        <f>ROUND(I200*H200,2)</f>
        <v>0</v>
      </c>
      <c r="K200" s="208" t="s">
        <v>151</v>
      </c>
      <c r="L200" s="46"/>
      <c r="M200" s="213" t="s">
        <v>32</v>
      </c>
      <c r="N200" s="214" t="s">
        <v>52</v>
      </c>
      <c r="O200" s="86"/>
      <c r="P200" s="215">
        <f>O200*H200</f>
        <v>0</v>
      </c>
      <c r="Q200" s="215">
        <v>0.017469999999999999</v>
      </c>
      <c r="R200" s="215">
        <f>Q200*H200</f>
        <v>0.069879999999999998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257</v>
      </c>
      <c r="AT200" s="217" t="s">
        <v>147</v>
      </c>
      <c r="AU200" s="217" t="s">
        <v>91</v>
      </c>
      <c r="AY200" s="18" t="s">
        <v>144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8" t="s">
        <v>89</v>
      </c>
      <c r="BK200" s="218">
        <f>ROUND(I200*H200,2)</f>
        <v>0</v>
      </c>
      <c r="BL200" s="18" t="s">
        <v>257</v>
      </c>
      <c r="BM200" s="217" t="s">
        <v>971</v>
      </c>
    </row>
    <row r="201" s="2" customFormat="1">
      <c r="A201" s="40"/>
      <c r="B201" s="41"/>
      <c r="C201" s="42"/>
      <c r="D201" s="219" t="s">
        <v>154</v>
      </c>
      <c r="E201" s="42"/>
      <c r="F201" s="220" t="s">
        <v>435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8" t="s">
        <v>154</v>
      </c>
      <c r="AU201" s="18" t="s">
        <v>91</v>
      </c>
    </row>
    <row r="202" s="2" customFormat="1" ht="16.5" customHeight="1">
      <c r="A202" s="40"/>
      <c r="B202" s="41"/>
      <c r="C202" s="206" t="s">
        <v>409</v>
      </c>
      <c r="D202" s="206" t="s">
        <v>147</v>
      </c>
      <c r="E202" s="207" t="s">
        <v>437</v>
      </c>
      <c r="F202" s="208" t="s">
        <v>438</v>
      </c>
      <c r="G202" s="209" t="s">
        <v>193</v>
      </c>
      <c r="H202" s="210">
        <v>4</v>
      </c>
      <c r="I202" s="211"/>
      <c r="J202" s="212">
        <f>ROUND(I202*H202,2)</f>
        <v>0</v>
      </c>
      <c r="K202" s="208" t="s">
        <v>151</v>
      </c>
      <c r="L202" s="46"/>
      <c r="M202" s="213" t="s">
        <v>32</v>
      </c>
      <c r="N202" s="214" t="s">
        <v>52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257</v>
      </c>
      <c r="AT202" s="217" t="s">
        <v>147</v>
      </c>
      <c r="AU202" s="217" t="s">
        <v>91</v>
      </c>
      <c r="AY202" s="18" t="s">
        <v>144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8" t="s">
        <v>89</v>
      </c>
      <c r="BK202" s="218">
        <f>ROUND(I202*H202,2)</f>
        <v>0</v>
      </c>
      <c r="BL202" s="18" t="s">
        <v>257</v>
      </c>
      <c r="BM202" s="217" t="s">
        <v>972</v>
      </c>
    </row>
    <row r="203" s="2" customFormat="1">
      <c r="A203" s="40"/>
      <c r="B203" s="41"/>
      <c r="C203" s="42"/>
      <c r="D203" s="219" t="s">
        <v>154</v>
      </c>
      <c r="E203" s="42"/>
      <c r="F203" s="220" t="s">
        <v>440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8" t="s">
        <v>154</v>
      </c>
      <c r="AU203" s="18" t="s">
        <v>91</v>
      </c>
    </row>
    <row r="204" s="2" customFormat="1" ht="16.5" customHeight="1">
      <c r="A204" s="40"/>
      <c r="B204" s="41"/>
      <c r="C204" s="247" t="s">
        <v>415</v>
      </c>
      <c r="D204" s="247" t="s">
        <v>197</v>
      </c>
      <c r="E204" s="248" t="s">
        <v>442</v>
      </c>
      <c r="F204" s="249" t="s">
        <v>443</v>
      </c>
      <c r="G204" s="250" t="s">
        <v>193</v>
      </c>
      <c r="H204" s="251">
        <v>4</v>
      </c>
      <c r="I204" s="252"/>
      <c r="J204" s="253">
        <f>ROUND(I204*H204,2)</f>
        <v>0</v>
      </c>
      <c r="K204" s="249" t="s">
        <v>151</v>
      </c>
      <c r="L204" s="254"/>
      <c r="M204" s="255" t="s">
        <v>32</v>
      </c>
      <c r="N204" s="256" t="s">
        <v>52</v>
      </c>
      <c r="O204" s="86"/>
      <c r="P204" s="215">
        <f>O204*H204</f>
        <v>0</v>
      </c>
      <c r="Q204" s="215">
        <v>0.00085999999999999998</v>
      </c>
      <c r="R204" s="215">
        <f>Q204*H204</f>
        <v>0.0034399999999999999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304</v>
      </c>
      <c r="AT204" s="217" t="s">
        <v>197</v>
      </c>
      <c r="AU204" s="217" t="s">
        <v>91</v>
      </c>
      <c r="AY204" s="18" t="s">
        <v>144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8" t="s">
        <v>89</v>
      </c>
      <c r="BK204" s="218">
        <f>ROUND(I204*H204,2)</f>
        <v>0</v>
      </c>
      <c r="BL204" s="18" t="s">
        <v>257</v>
      </c>
      <c r="BM204" s="217" t="s">
        <v>973</v>
      </c>
    </row>
    <row r="205" s="2" customFormat="1" ht="21.75" customHeight="1">
      <c r="A205" s="40"/>
      <c r="B205" s="41"/>
      <c r="C205" s="206" t="s">
        <v>420</v>
      </c>
      <c r="D205" s="206" t="s">
        <v>147</v>
      </c>
      <c r="E205" s="207" t="s">
        <v>446</v>
      </c>
      <c r="F205" s="208" t="s">
        <v>447</v>
      </c>
      <c r="G205" s="209" t="s">
        <v>376</v>
      </c>
      <c r="H205" s="210">
        <v>1</v>
      </c>
      <c r="I205" s="211"/>
      <c r="J205" s="212">
        <f>ROUND(I205*H205,2)</f>
        <v>0</v>
      </c>
      <c r="K205" s="208" t="s">
        <v>151</v>
      </c>
      <c r="L205" s="46"/>
      <c r="M205" s="213" t="s">
        <v>32</v>
      </c>
      <c r="N205" s="214" t="s">
        <v>52</v>
      </c>
      <c r="O205" s="86"/>
      <c r="P205" s="215">
        <f>O205*H205</f>
        <v>0</v>
      </c>
      <c r="Q205" s="215">
        <v>0.013820000000000001</v>
      </c>
      <c r="R205" s="215">
        <f>Q205*H205</f>
        <v>0.013820000000000001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257</v>
      </c>
      <c r="AT205" s="217" t="s">
        <v>147</v>
      </c>
      <c r="AU205" s="217" t="s">
        <v>91</v>
      </c>
      <c r="AY205" s="18" t="s">
        <v>144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8" t="s">
        <v>89</v>
      </c>
      <c r="BK205" s="218">
        <f>ROUND(I205*H205,2)</f>
        <v>0</v>
      </c>
      <c r="BL205" s="18" t="s">
        <v>257</v>
      </c>
      <c r="BM205" s="217" t="s">
        <v>974</v>
      </c>
    </row>
    <row r="206" s="2" customFormat="1">
      <c r="A206" s="40"/>
      <c r="B206" s="41"/>
      <c r="C206" s="42"/>
      <c r="D206" s="219" t="s">
        <v>154</v>
      </c>
      <c r="E206" s="42"/>
      <c r="F206" s="220" t="s">
        <v>449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8" t="s">
        <v>154</v>
      </c>
      <c r="AU206" s="18" t="s">
        <v>91</v>
      </c>
    </row>
    <row r="207" s="2" customFormat="1" ht="24.15" customHeight="1">
      <c r="A207" s="40"/>
      <c r="B207" s="41"/>
      <c r="C207" s="206" t="s">
        <v>427</v>
      </c>
      <c r="D207" s="206" t="s">
        <v>147</v>
      </c>
      <c r="E207" s="207" t="s">
        <v>451</v>
      </c>
      <c r="F207" s="208" t="s">
        <v>452</v>
      </c>
      <c r="G207" s="209" t="s">
        <v>376</v>
      </c>
      <c r="H207" s="210">
        <v>1</v>
      </c>
      <c r="I207" s="211"/>
      <c r="J207" s="212">
        <f>ROUND(I207*H207,2)</f>
        <v>0</v>
      </c>
      <c r="K207" s="208" t="s">
        <v>151</v>
      </c>
      <c r="L207" s="46"/>
      <c r="M207" s="213" t="s">
        <v>32</v>
      </c>
      <c r="N207" s="214" t="s">
        <v>52</v>
      </c>
      <c r="O207" s="86"/>
      <c r="P207" s="215">
        <f>O207*H207</f>
        <v>0</v>
      </c>
      <c r="Q207" s="215">
        <v>0.015469999999999999</v>
      </c>
      <c r="R207" s="215">
        <f>Q207*H207</f>
        <v>0.015469999999999999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257</v>
      </c>
      <c r="AT207" s="217" t="s">
        <v>147</v>
      </c>
      <c r="AU207" s="217" t="s">
        <v>91</v>
      </c>
      <c r="AY207" s="18" t="s">
        <v>144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8" t="s">
        <v>89</v>
      </c>
      <c r="BK207" s="218">
        <f>ROUND(I207*H207,2)</f>
        <v>0</v>
      </c>
      <c r="BL207" s="18" t="s">
        <v>257</v>
      </c>
      <c r="BM207" s="217" t="s">
        <v>975</v>
      </c>
    </row>
    <row r="208" s="2" customFormat="1">
      <c r="A208" s="40"/>
      <c r="B208" s="41"/>
      <c r="C208" s="42"/>
      <c r="D208" s="219" t="s">
        <v>154</v>
      </c>
      <c r="E208" s="42"/>
      <c r="F208" s="220" t="s">
        <v>454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8" t="s">
        <v>154</v>
      </c>
      <c r="AU208" s="18" t="s">
        <v>91</v>
      </c>
    </row>
    <row r="209" s="2" customFormat="1" ht="16.5" customHeight="1">
      <c r="A209" s="40"/>
      <c r="B209" s="41"/>
      <c r="C209" s="206" t="s">
        <v>431</v>
      </c>
      <c r="D209" s="206" t="s">
        <v>147</v>
      </c>
      <c r="E209" s="207" t="s">
        <v>456</v>
      </c>
      <c r="F209" s="208" t="s">
        <v>457</v>
      </c>
      <c r="G209" s="209" t="s">
        <v>376</v>
      </c>
      <c r="H209" s="210">
        <v>1</v>
      </c>
      <c r="I209" s="211"/>
      <c r="J209" s="212">
        <f>ROUND(I209*H209,2)</f>
        <v>0</v>
      </c>
      <c r="K209" s="208" t="s">
        <v>151</v>
      </c>
      <c r="L209" s="46"/>
      <c r="M209" s="213" t="s">
        <v>32</v>
      </c>
      <c r="N209" s="214" t="s">
        <v>52</v>
      </c>
      <c r="O209" s="86"/>
      <c r="P209" s="215">
        <f>O209*H209</f>
        <v>0</v>
      </c>
      <c r="Q209" s="215">
        <v>0.0022300000000000002</v>
      </c>
      <c r="R209" s="215">
        <f>Q209*H209</f>
        <v>0.0022300000000000002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257</v>
      </c>
      <c r="AT209" s="217" t="s">
        <v>147</v>
      </c>
      <c r="AU209" s="217" t="s">
        <v>91</v>
      </c>
      <c r="AY209" s="18" t="s">
        <v>144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8" t="s">
        <v>89</v>
      </c>
      <c r="BK209" s="218">
        <f>ROUND(I209*H209,2)</f>
        <v>0</v>
      </c>
      <c r="BL209" s="18" t="s">
        <v>257</v>
      </c>
      <c r="BM209" s="217" t="s">
        <v>976</v>
      </c>
    </row>
    <row r="210" s="2" customFormat="1">
      <c r="A210" s="40"/>
      <c r="B210" s="41"/>
      <c r="C210" s="42"/>
      <c r="D210" s="219" t="s">
        <v>154</v>
      </c>
      <c r="E210" s="42"/>
      <c r="F210" s="220" t="s">
        <v>459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8" t="s">
        <v>154</v>
      </c>
      <c r="AU210" s="18" t="s">
        <v>91</v>
      </c>
    </row>
    <row r="211" s="2" customFormat="1" ht="16.5" customHeight="1">
      <c r="A211" s="40"/>
      <c r="B211" s="41"/>
      <c r="C211" s="247" t="s">
        <v>436</v>
      </c>
      <c r="D211" s="247" t="s">
        <v>197</v>
      </c>
      <c r="E211" s="248" t="s">
        <v>461</v>
      </c>
      <c r="F211" s="249" t="s">
        <v>462</v>
      </c>
      <c r="G211" s="250" t="s">
        <v>193</v>
      </c>
      <c r="H211" s="251">
        <v>1</v>
      </c>
      <c r="I211" s="252"/>
      <c r="J211" s="253">
        <f>ROUND(I211*H211,2)</f>
        <v>0</v>
      </c>
      <c r="K211" s="249" t="s">
        <v>32</v>
      </c>
      <c r="L211" s="254"/>
      <c r="M211" s="255" t="s">
        <v>32</v>
      </c>
      <c r="N211" s="256" t="s">
        <v>52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304</v>
      </c>
      <c r="AT211" s="217" t="s">
        <v>197</v>
      </c>
      <c r="AU211" s="217" t="s">
        <v>91</v>
      </c>
      <c r="AY211" s="18" t="s">
        <v>144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8" t="s">
        <v>89</v>
      </c>
      <c r="BK211" s="218">
        <f>ROUND(I211*H211,2)</f>
        <v>0</v>
      </c>
      <c r="BL211" s="18" t="s">
        <v>257</v>
      </c>
      <c r="BM211" s="217" t="s">
        <v>977</v>
      </c>
    </row>
    <row r="212" s="2" customFormat="1" ht="16.5" customHeight="1">
      <c r="A212" s="40"/>
      <c r="B212" s="41"/>
      <c r="C212" s="206" t="s">
        <v>441</v>
      </c>
      <c r="D212" s="206" t="s">
        <v>147</v>
      </c>
      <c r="E212" s="207" t="s">
        <v>465</v>
      </c>
      <c r="F212" s="208" t="s">
        <v>466</v>
      </c>
      <c r="G212" s="209" t="s">
        <v>376</v>
      </c>
      <c r="H212" s="210">
        <v>1</v>
      </c>
      <c r="I212" s="211"/>
      <c r="J212" s="212">
        <f>ROUND(I212*H212,2)</f>
        <v>0</v>
      </c>
      <c r="K212" s="208" t="s">
        <v>151</v>
      </c>
      <c r="L212" s="46"/>
      <c r="M212" s="213" t="s">
        <v>32</v>
      </c>
      <c r="N212" s="214" t="s">
        <v>52</v>
      </c>
      <c r="O212" s="86"/>
      <c r="P212" s="215">
        <f>O212*H212</f>
        <v>0</v>
      </c>
      <c r="Q212" s="215">
        <v>0.030550000000000001</v>
      </c>
      <c r="R212" s="215">
        <f>Q212*H212</f>
        <v>0.030550000000000001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257</v>
      </c>
      <c r="AT212" s="217" t="s">
        <v>147</v>
      </c>
      <c r="AU212" s="217" t="s">
        <v>91</v>
      </c>
      <c r="AY212" s="18" t="s">
        <v>144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8" t="s">
        <v>89</v>
      </c>
      <c r="BK212" s="218">
        <f>ROUND(I212*H212,2)</f>
        <v>0</v>
      </c>
      <c r="BL212" s="18" t="s">
        <v>257</v>
      </c>
      <c r="BM212" s="217" t="s">
        <v>978</v>
      </c>
    </row>
    <row r="213" s="2" customFormat="1">
      <c r="A213" s="40"/>
      <c r="B213" s="41"/>
      <c r="C213" s="42"/>
      <c r="D213" s="219" t="s">
        <v>154</v>
      </c>
      <c r="E213" s="42"/>
      <c r="F213" s="220" t="s">
        <v>468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8" t="s">
        <v>154</v>
      </c>
      <c r="AU213" s="18" t="s">
        <v>91</v>
      </c>
    </row>
    <row r="214" s="2" customFormat="1" ht="24.15" customHeight="1">
      <c r="A214" s="40"/>
      <c r="B214" s="41"/>
      <c r="C214" s="206" t="s">
        <v>445</v>
      </c>
      <c r="D214" s="206" t="s">
        <v>147</v>
      </c>
      <c r="E214" s="207" t="s">
        <v>470</v>
      </c>
      <c r="F214" s="208" t="s">
        <v>471</v>
      </c>
      <c r="G214" s="209" t="s">
        <v>376</v>
      </c>
      <c r="H214" s="210">
        <v>1</v>
      </c>
      <c r="I214" s="211"/>
      <c r="J214" s="212">
        <f>ROUND(I214*H214,2)</f>
        <v>0</v>
      </c>
      <c r="K214" s="208" t="s">
        <v>151</v>
      </c>
      <c r="L214" s="46"/>
      <c r="M214" s="213" t="s">
        <v>32</v>
      </c>
      <c r="N214" s="214" t="s">
        <v>52</v>
      </c>
      <c r="O214" s="86"/>
      <c r="P214" s="215">
        <f>O214*H214</f>
        <v>0</v>
      </c>
      <c r="Q214" s="215">
        <v>0.033419999999999998</v>
      </c>
      <c r="R214" s="215">
        <f>Q214*H214</f>
        <v>0.033419999999999998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257</v>
      </c>
      <c r="AT214" s="217" t="s">
        <v>147</v>
      </c>
      <c r="AU214" s="217" t="s">
        <v>91</v>
      </c>
      <c r="AY214" s="18" t="s">
        <v>144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8" t="s">
        <v>89</v>
      </c>
      <c r="BK214" s="218">
        <f>ROUND(I214*H214,2)</f>
        <v>0</v>
      </c>
      <c r="BL214" s="18" t="s">
        <v>257</v>
      </c>
      <c r="BM214" s="217" t="s">
        <v>979</v>
      </c>
    </row>
    <row r="215" s="2" customFormat="1">
      <c r="A215" s="40"/>
      <c r="B215" s="41"/>
      <c r="C215" s="42"/>
      <c r="D215" s="219" t="s">
        <v>154</v>
      </c>
      <c r="E215" s="42"/>
      <c r="F215" s="220" t="s">
        <v>473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8" t="s">
        <v>154</v>
      </c>
      <c r="AU215" s="18" t="s">
        <v>91</v>
      </c>
    </row>
    <row r="216" s="2" customFormat="1" ht="16.5" customHeight="1">
      <c r="A216" s="40"/>
      <c r="B216" s="41"/>
      <c r="C216" s="206" t="s">
        <v>450</v>
      </c>
      <c r="D216" s="206" t="s">
        <v>147</v>
      </c>
      <c r="E216" s="207" t="s">
        <v>475</v>
      </c>
      <c r="F216" s="208" t="s">
        <v>476</v>
      </c>
      <c r="G216" s="209" t="s">
        <v>193</v>
      </c>
      <c r="H216" s="210">
        <v>4</v>
      </c>
      <c r="I216" s="211"/>
      <c r="J216" s="212">
        <f>ROUND(I216*H216,2)</f>
        <v>0</v>
      </c>
      <c r="K216" s="208" t="s">
        <v>151</v>
      </c>
      <c r="L216" s="46"/>
      <c r="M216" s="213" t="s">
        <v>32</v>
      </c>
      <c r="N216" s="214" t="s">
        <v>52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257</v>
      </c>
      <c r="AT216" s="217" t="s">
        <v>147</v>
      </c>
      <c r="AU216" s="217" t="s">
        <v>91</v>
      </c>
      <c r="AY216" s="18" t="s">
        <v>144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8" t="s">
        <v>89</v>
      </c>
      <c r="BK216" s="218">
        <f>ROUND(I216*H216,2)</f>
        <v>0</v>
      </c>
      <c r="BL216" s="18" t="s">
        <v>257</v>
      </c>
      <c r="BM216" s="217" t="s">
        <v>980</v>
      </c>
    </row>
    <row r="217" s="2" customFormat="1">
      <c r="A217" s="40"/>
      <c r="B217" s="41"/>
      <c r="C217" s="42"/>
      <c r="D217" s="219" t="s">
        <v>154</v>
      </c>
      <c r="E217" s="42"/>
      <c r="F217" s="220" t="s">
        <v>478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8" t="s">
        <v>154</v>
      </c>
      <c r="AU217" s="18" t="s">
        <v>91</v>
      </c>
    </row>
    <row r="218" s="2" customFormat="1" ht="16.5" customHeight="1">
      <c r="A218" s="40"/>
      <c r="B218" s="41"/>
      <c r="C218" s="247" t="s">
        <v>455</v>
      </c>
      <c r="D218" s="247" t="s">
        <v>197</v>
      </c>
      <c r="E218" s="248" t="s">
        <v>480</v>
      </c>
      <c r="F218" s="249" t="s">
        <v>481</v>
      </c>
      <c r="G218" s="250" t="s">
        <v>193</v>
      </c>
      <c r="H218" s="251">
        <v>4</v>
      </c>
      <c r="I218" s="252"/>
      <c r="J218" s="253">
        <f>ROUND(I218*H218,2)</f>
        <v>0</v>
      </c>
      <c r="K218" s="249" t="s">
        <v>32</v>
      </c>
      <c r="L218" s="254"/>
      <c r="M218" s="255" t="s">
        <v>32</v>
      </c>
      <c r="N218" s="256" t="s">
        <v>52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304</v>
      </c>
      <c r="AT218" s="217" t="s">
        <v>197</v>
      </c>
      <c r="AU218" s="217" t="s">
        <v>91</v>
      </c>
      <c r="AY218" s="18" t="s">
        <v>144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8" t="s">
        <v>89</v>
      </c>
      <c r="BK218" s="218">
        <f>ROUND(I218*H218,2)</f>
        <v>0</v>
      </c>
      <c r="BL218" s="18" t="s">
        <v>257</v>
      </c>
      <c r="BM218" s="217" t="s">
        <v>981</v>
      </c>
    </row>
    <row r="219" s="2" customFormat="1" ht="16.5" customHeight="1">
      <c r="A219" s="40"/>
      <c r="B219" s="41"/>
      <c r="C219" s="206" t="s">
        <v>460</v>
      </c>
      <c r="D219" s="206" t="s">
        <v>147</v>
      </c>
      <c r="E219" s="207" t="s">
        <v>484</v>
      </c>
      <c r="F219" s="208" t="s">
        <v>485</v>
      </c>
      <c r="G219" s="209" t="s">
        <v>193</v>
      </c>
      <c r="H219" s="210">
        <v>1</v>
      </c>
      <c r="I219" s="211"/>
      <c r="J219" s="212">
        <f>ROUND(I219*H219,2)</f>
        <v>0</v>
      </c>
      <c r="K219" s="208" t="s">
        <v>151</v>
      </c>
      <c r="L219" s="46"/>
      <c r="M219" s="213" t="s">
        <v>32</v>
      </c>
      <c r="N219" s="214" t="s">
        <v>52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257</v>
      </c>
      <c r="AT219" s="217" t="s">
        <v>147</v>
      </c>
      <c r="AU219" s="217" t="s">
        <v>91</v>
      </c>
      <c r="AY219" s="18" t="s">
        <v>144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8" t="s">
        <v>89</v>
      </c>
      <c r="BK219" s="218">
        <f>ROUND(I219*H219,2)</f>
        <v>0</v>
      </c>
      <c r="BL219" s="18" t="s">
        <v>257</v>
      </c>
      <c r="BM219" s="217" t="s">
        <v>982</v>
      </c>
    </row>
    <row r="220" s="2" customFormat="1">
      <c r="A220" s="40"/>
      <c r="B220" s="41"/>
      <c r="C220" s="42"/>
      <c r="D220" s="219" t="s">
        <v>154</v>
      </c>
      <c r="E220" s="42"/>
      <c r="F220" s="220" t="s">
        <v>487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8" t="s">
        <v>154</v>
      </c>
      <c r="AU220" s="18" t="s">
        <v>91</v>
      </c>
    </row>
    <row r="221" s="2" customFormat="1" ht="16.5" customHeight="1">
      <c r="A221" s="40"/>
      <c r="B221" s="41"/>
      <c r="C221" s="247" t="s">
        <v>464</v>
      </c>
      <c r="D221" s="247" t="s">
        <v>197</v>
      </c>
      <c r="E221" s="248" t="s">
        <v>489</v>
      </c>
      <c r="F221" s="249" t="s">
        <v>490</v>
      </c>
      <c r="G221" s="250" t="s">
        <v>193</v>
      </c>
      <c r="H221" s="251">
        <v>1</v>
      </c>
      <c r="I221" s="252"/>
      <c r="J221" s="253">
        <f>ROUND(I221*H221,2)</f>
        <v>0</v>
      </c>
      <c r="K221" s="249" t="s">
        <v>151</v>
      </c>
      <c r="L221" s="254"/>
      <c r="M221" s="255" t="s">
        <v>32</v>
      </c>
      <c r="N221" s="256" t="s">
        <v>52</v>
      </c>
      <c r="O221" s="86"/>
      <c r="P221" s="215">
        <f>O221*H221</f>
        <v>0</v>
      </c>
      <c r="Q221" s="215">
        <v>0.00050000000000000001</v>
      </c>
      <c r="R221" s="215">
        <f>Q221*H221</f>
        <v>0.00050000000000000001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304</v>
      </c>
      <c r="AT221" s="217" t="s">
        <v>197</v>
      </c>
      <c r="AU221" s="217" t="s">
        <v>91</v>
      </c>
      <c r="AY221" s="18" t="s">
        <v>144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8" t="s">
        <v>89</v>
      </c>
      <c r="BK221" s="218">
        <f>ROUND(I221*H221,2)</f>
        <v>0</v>
      </c>
      <c r="BL221" s="18" t="s">
        <v>257</v>
      </c>
      <c r="BM221" s="217" t="s">
        <v>983</v>
      </c>
    </row>
    <row r="222" s="2" customFormat="1" ht="24.15" customHeight="1">
      <c r="A222" s="40"/>
      <c r="B222" s="41"/>
      <c r="C222" s="206" t="s">
        <v>469</v>
      </c>
      <c r="D222" s="206" t="s">
        <v>147</v>
      </c>
      <c r="E222" s="207" t="s">
        <v>984</v>
      </c>
      <c r="F222" s="208" t="s">
        <v>985</v>
      </c>
      <c r="G222" s="209" t="s">
        <v>376</v>
      </c>
      <c r="H222" s="210">
        <v>1</v>
      </c>
      <c r="I222" s="211"/>
      <c r="J222" s="212">
        <f>ROUND(I222*H222,2)</f>
        <v>0</v>
      </c>
      <c r="K222" s="208" t="s">
        <v>151</v>
      </c>
      <c r="L222" s="46"/>
      <c r="M222" s="213" t="s">
        <v>32</v>
      </c>
      <c r="N222" s="214" t="s">
        <v>52</v>
      </c>
      <c r="O222" s="86"/>
      <c r="P222" s="215">
        <f>O222*H222</f>
        <v>0</v>
      </c>
      <c r="Q222" s="215">
        <v>0.01745</v>
      </c>
      <c r="R222" s="215">
        <f>Q222*H222</f>
        <v>0.01745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257</v>
      </c>
      <c r="AT222" s="217" t="s">
        <v>147</v>
      </c>
      <c r="AU222" s="217" t="s">
        <v>91</v>
      </c>
      <c r="AY222" s="18" t="s">
        <v>144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8" t="s">
        <v>89</v>
      </c>
      <c r="BK222" s="218">
        <f>ROUND(I222*H222,2)</f>
        <v>0</v>
      </c>
      <c r="BL222" s="18" t="s">
        <v>257</v>
      </c>
      <c r="BM222" s="217" t="s">
        <v>986</v>
      </c>
    </row>
    <row r="223" s="2" customFormat="1">
      <c r="A223" s="40"/>
      <c r="B223" s="41"/>
      <c r="C223" s="42"/>
      <c r="D223" s="219" t="s">
        <v>154</v>
      </c>
      <c r="E223" s="42"/>
      <c r="F223" s="220" t="s">
        <v>987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8" t="s">
        <v>154</v>
      </c>
      <c r="AU223" s="18" t="s">
        <v>91</v>
      </c>
    </row>
    <row r="224" s="2" customFormat="1" ht="16.5" customHeight="1">
      <c r="A224" s="40"/>
      <c r="B224" s="41"/>
      <c r="C224" s="206" t="s">
        <v>474</v>
      </c>
      <c r="D224" s="206" t="s">
        <v>147</v>
      </c>
      <c r="E224" s="207" t="s">
        <v>988</v>
      </c>
      <c r="F224" s="208" t="s">
        <v>989</v>
      </c>
      <c r="G224" s="209" t="s">
        <v>376</v>
      </c>
      <c r="H224" s="210">
        <v>1</v>
      </c>
      <c r="I224" s="211"/>
      <c r="J224" s="212">
        <f>ROUND(I224*H224,2)</f>
        <v>0</v>
      </c>
      <c r="K224" s="208" t="s">
        <v>151</v>
      </c>
      <c r="L224" s="46"/>
      <c r="M224" s="213" t="s">
        <v>32</v>
      </c>
      <c r="N224" s="214" t="s">
        <v>52</v>
      </c>
      <c r="O224" s="86"/>
      <c r="P224" s="215">
        <f>O224*H224</f>
        <v>0</v>
      </c>
      <c r="Q224" s="215">
        <v>0.00172</v>
      </c>
      <c r="R224" s="215">
        <f>Q224*H224</f>
        <v>0.00172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257</v>
      </c>
      <c r="AT224" s="217" t="s">
        <v>147</v>
      </c>
      <c r="AU224" s="217" t="s">
        <v>91</v>
      </c>
      <c r="AY224" s="18" t="s">
        <v>144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8" t="s">
        <v>89</v>
      </c>
      <c r="BK224" s="218">
        <f>ROUND(I224*H224,2)</f>
        <v>0</v>
      </c>
      <c r="BL224" s="18" t="s">
        <v>257</v>
      </c>
      <c r="BM224" s="217" t="s">
        <v>990</v>
      </c>
    </row>
    <row r="225" s="2" customFormat="1">
      <c r="A225" s="40"/>
      <c r="B225" s="41"/>
      <c r="C225" s="42"/>
      <c r="D225" s="219" t="s">
        <v>154</v>
      </c>
      <c r="E225" s="42"/>
      <c r="F225" s="220" t="s">
        <v>991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8" t="s">
        <v>154</v>
      </c>
      <c r="AU225" s="18" t="s">
        <v>91</v>
      </c>
    </row>
    <row r="226" s="2" customFormat="1" ht="16.5" customHeight="1">
      <c r="A226" s="40"/>
      <c r="B226" s="41"/>
      <c r="C226" s="206" t="s">
        <v>479</v>
      </c>
      <c r="D226" s="206" t="s">
        <v>147</v>
      </c>
      <c r="E226" s="207" t="s">
        <v>493</v>
      </c>
      <c r="F226" s="208" t="s">
        <v>494</v>
      </c>
      <c r="G226" s="209" t="s">
        <v>376</v>
      </c>
      <c r="H226" s="210">
        <v>6</v>
      </c>
      <c r="I226" s="211"/>
      <c r="J226" s="212">
        <f>ROUND(I226*H226,2)</f>
        <v>0</v>
      </c>
      <c r="K226" s="208" t="s">
        <v>151</v>
      </c>
      <c r="L226" s="46"/>
      <c r="M226" s="213" t="s">
        <v>32</v>
      </c>
      <c r="N226" s="214" t="s">
        <v>52</v>
      </c>
      <c r="O226" s="86"/>
      <c r="P226" s="215">
        <f>O226*H226</f>
        <v>0</v>
      </c>
      <c r="Q226" s="215">
        <v>0.0018400000000000001</v>
      </c>
      <c r="R226" s="215">
        <f>Q226*H226</f>
        <v>0.011040000000000001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257</v>
      </c>
      <c r="AT226" s="217" t="s">
        <v>147</v>
      </c>
      <c r="AU226" s="217" t="s">
        <v>91</v>
      </c>
      <c r="AY226" s="18" t="s">
        <v>144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8" t="s">
        <v>89</v>
      </c>
      <c r="BK226" s="218">
        <f>ROUND(I226*H226,2)</f>
        <v>0</v>
      </c>
      <c r="BL226" s="18" t="s">
        <v>257</v>
      </c>
      <c r="BM226" s="217" t="s">
        <v>992</v>
      </c>
    </row>
    <row r="227" s="2" customFormat="1">
      <c r="A227" s="40"/>
      <c r="B227" s="41"/>
      <c r="C227" s="42"/>
      <c r="D227" s="219" t="s">
        <v>154</v>
      </c>
      <c r="E227" s="42"/>
      <c r="F227" s="220" t="s">
        <v>496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8" t="s">
        <v>154</v>
      </c>
      <c r="AU227" s="18" t="s">
        <v>91</v>
      </c>
    </row>
    <row r="228" s="2" customFormat="1" ht="16.5" customHeight="1">
      <c r="A228" s="40"/>
      <c r="B228" s="41"/>
      <c r="C228" s="206" t="s">
        <v>483</v>
      </c>
      <c r="D228" s="206" t="s">
        <v>147</v>
      </c>
      <c r="E228" s="207" t="s">
        <v>498</v>
      </c>
      <c r="F228" s="208" t="s">
        <v>499</v>
      </c>
      <c r="G228" s="209" t="s">
        <v>376</v>
      </c>
      <c r="H228" s="210">
        <v>1</v>
      </c>
      <c r="I228" s="211"/>
      <c r="J228" s="212">
        <f>ROUND(I228*H228,2)</f>
        <v>0</v>
      </c>
      <c r="K228" s="208" t="s">
        <v>151</v>
      </c>
      <c r="L228" s="46"/>
      <c r="M228" s="213" t="s">
        <v>32</v>
      </c>
      <c r="N228" s="214" t="s">
        <v>52</v>
      </c>
      <c r="O228" s="86"/>
      <c r="P228" s="215">
        <f>O228*H228</f>
        <v>0</v>
      </c>
      <c r="Q228" s="215">
        <v>0.0018400000000000001</v>
      </c>
      <c r="R228" s="215">
        <f>Q228*H228</f>
        <v>0.0018400000000000001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257</v>
      </c>
      <c r="AT228" s="217" t="s">
        <v>147</v>
      </c>
      <c r="AU228" s="217" t="s">
        <v>91</v>
      </c>
      <c r="AY228" s="18" t="s">
        <v>144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8" t="s">
        <v>89</v>
      </c>
      <c r="BK228" s="218">
        <f>ROUND(I228*H228,2)</f>
        <v>0</v>
      </c>
      <c r="BL228" s="18" t="s">
        <v>257</v>
      </c>
      <c r="BM228" s="217" t="s">
        <v>993</v>
      </c>
    </row>
    <row r="229" s="2" customFormat="1">
      <c r="A229" s="40"/>
      <c r="B229" s="41"/>
      <c r="C229" s="42"/>
      <c r="D229" s="219" t="s">
        <v>154</v>
      </c>
      <c r="E229" s="42"/>
      <c r="F229" s="220" t="s">
        <v>501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8" t="s">
        <v>154</v>
      </c>
      <c r="AU229" s="18" t="s">
        <v>91</v>
      </c>
    </row>
    <row r="230" s="2" customFormat="1" ht="16.5" customHeight="1">
      <c r="A230" s="40"/>
      <c r="B230" s="41"/>
      <c r="C230" s="206" t="s">
        <v>488</v>
      </c>
      <c r="D230" s="206" t="s">
        <v>147</v>
      </c>
      <c r="E230" s="207" t="s">
        <v>503</v>
      </c>
      <c r="F230" s="208" t="s">
        <v>504</v>
      </c>
      <c r="G230" s="209" t="s">
        <v>376</v>
      </c>
      <c r="H230" s="210">
        <v>1</v>
      </c>
      <c r="I230" s="211"/>
      <c r="J230" s="212">
        <f>ROUND(I230*H230,2)</f>
        <v>0</v>
      </c>
      <c r="K230" s="208" t="s">
        <v>151</v>
      </c>
      <c r="L230" s="46"/>
      <c r="M230" s="213" t="s">
        <v>32</v>
      </c>
      <c r="N230" s="214" t="s">
        <v>52</v>
      </c>
      <c r="O230" s="86"/>
      <c r="P230" s="215">
        <f>O230*H230</f>
        <v>0</v>
      </c>
      <c r="Q230" s="215">
        <v>0.0027399999999999998</v>
      </c>
      <c r="R230" s="215">
        <f>Q230*H230</f>
        <v>0.0027399999999999998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257</v>
      </c>
      <c r="AT230" s="217" t="s">
        <v>147</v>
      </c>
      <c r="AU230" s="217" t="s">
        <v>91</v>
      </c>
      <c r="AY230" s="18" t="s">
        <v>144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8" t="s">
        <v>89</v>
      </c>
      <c r="BK230" s="218">
        <f>ROUND(I230*H230,2)</f>
        <v>0</v>
      </c>
      <c r="BL230" s="18" t="s">
        <v>257</v>
      </c>
      <c r="BM230" s="217" t="s">
        <v>994</v>
      </c>
    </row>
    <row r="231" s="2" customFormat="1">
      <c r="A231" s="40"/>
      <c r="B231" s="41"/>
      <c r="C231" s="42"/>
      <c r="D231" s="219" t="s">
        <v>154</v>
      </c>
      <c r="E231" s="42"/>
      <c r="F231" s="220" t="s">
        <v>506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8" t="s">
        <v>154</v>
      </c>
      <c r="AU231" s="18" t="s">
        <v>91</v>
      </c>
    </row>
    <row r="232" s="2" customFormat="1" ht="16.5" customHeight="1">
      <c r="A232" s="40"/>
      <c r="B232" s="41"/>
      <c r="C232" s="206" t="s">
        <v>492</v>
      </c>
      <c r="D232" s="206" t="s">
        <v>147</v>
      </c>
      <c r="E232" s="207" t="s">
        <v>508</v>
      </c>
      <c r="F232" s="208" t="s">
        <v>509</v>
      </c>
      <c r="G232" s="209" t="s">
        <v>193</v>
      </c>
      <c r="H232" s="210">
        <v>6</v>
      </c>
      <c r="I232" s="211"/>
      <c r="J232" s="212">
        <f>ROUND(I232*H232,2)</f>
        <v>0</v>
      </c>
      <c r="K232" s="208" t="s">
        <v>151</v>
      </c>
      <c r="L232" s="46"/>
      <c r="M232" s="213" t="s">
        <v>32</v>
      </c>
      <c r="N232" s="214" t="s">
        <v>52</v>
      </c>
      <c r="O232" s="86"/>
      <c r="P232" s="215">
        <f>O232*H232</f>
        <v>0</v>
      </c>
      <c r="Q232" s="215">
        <v>0.00023000000000000001</v>
      </c>
      <c r="R232" s="215">
        <f>Q232*H232</f>
        <v>0.0013800000000000002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257</v>
      </c>
      <c r="AT232" s="217" t="s">
        <v>147</v>
      </c>
      <c r="AU232" s="217" t="s">
        <v>91</v>
      </c>
      <c r="AY232" s="18" t="s">
        <v>144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8" t="s">
        <v>89</v>
      </c>
      <c r="BK232" s="218">
        <f>ROUND(I232*H232,2)</f>
        <v>0</v>
      </c>
      <c r="BL232" s="18" t="s">
        <v>257</v>
      </c>
      <c r="BM232" s="217" t="s">
        <v>995</v>
      </c>
    </row>
    <row r="233" s="2" customFormat="1">
      <c r="A233" s="40"/>
      <c r="B233" s="41"/>
      <c r="C233" s="42"/>
      <c r="D233" s="219" t="s">
        <v>154</v>
      </c>
      <c r="E233" s="42"/>
      <c r="F233" s="220" t="s">
        <v>511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8" t="s">
        <v>154</v>
      </c>
      <c r="AU233" s="18" t="s">
        <v>91</v>
      </c>
    </row>
    <row r="234" s="2" customFormat="1" ht="24.15" customHeight="1">
      <c r="A234" s="40"/>
      <c r="B234" s="41"/>
      <c r="C234" s="206" t="s">
        <v>497</v>
      </c>
      <c r="D234" s="206" t="s">
        <v>147</v>
      </c>
      <c r="E234" s="207" t="s">
        <v>513</v>
      </c>
      <c r="F234" s="208" t="s">
        <v>514</v>
      </c>
      <c r="G234" s="209" t="s">
        <v>193</v>
      </c>
      <c r="H234" s="210">
        <v>1</v>
      </c>
      <c r="I234" s="211"/>
      <c r="J234" s="212">
        <f>ROUND(I234*H234,2)</f>
        <v>0</v>
      </c>
      <c r="K234" s="208" t="s">
        <v>151</v>
      </c>
      <c r="L234" s="46"/>
      <c r="M234" s="213" t="s">
        <v>32</v>
      </c>
      <c r="N234" s="214" t="s">
        <v>52</v>
      </c>
      <c r="O234" s="86"/>
      <c r="P234" s="215">
        <f>O234*H234</f>
        <v>0</v>
      </c>
      <c r="Q234" s="215">
        <v>0.00048000000000000001</v>
      </c>
      <c r="R234" s="215">
        <f>Q234*H234</f>
        <v>0.00048000000000000001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257</v>
      </c>
      <c r="AT234" s="217" t="s">
        <v>147</v>
      </c>
      <c r="AU234" s="217" t="s">
        <v>91</v>
      </c>
      <c r="AY234" s="18" t="s">
        <v>144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8" t="s">
        <v>89</v>
      </c>
      <c r="BK234" s="218">
        <f>ROUND(I234*H234,2)</f>
        <v>0</v>
      </c>
      <c r="BL234" s="18" t="s">
        <v>257</v>
      </c>
      <c r="BM234" s="217" t="s">
        <v>996</v>
      </c>
    </row>
    <row r="235" s="2" customFormat="1">
      <c r="A235" s="40"/>
      <c r="B235" s="41"/>
      <c r="C235" s="42"/>
      <c r="D235" s="219" t="s">
        <v>154</v>
      </c>
      <c r="E235" s="42"/>
      <c r="F235" s="220" t="s">
        <v>516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8" t="s">
        <v>154</v>
      </c>
      <c r="AU235" s="18" t="s">
        <v>91</v>
      </c>
    </row>
    <row r="236" s="2" customFormat="1" ht="16.5" customHeight="1">
      <c r="A236" s="40"/>
      <c r="B236" s="41"/>
      <c r="C236" s="206" t="s">
        <v>502</v>
      </c>
      <c r="D236" s="206" t="s">
        <v>147</v>
      </c>
      <c r="E236" s="207" t="s">
        <v>518</v>
      </c>
      <c r="F236" s="208" t="s">
        <v>519</v>
      </c>
      <c r="G236" s="209" t="s">
        <v>193</v>
      </c>
      <c r="H236" s="210">
        <v>1</v>
      </c>
      <c r="I236" s="211"/>
      <c r="J236" s="212">
        <f>ROUND(I236*H236,2)</f>
        <v>0</v>
      </c>
      <c r="K236" s="208" t="s">
        <v>32</v>
      </c>
      <c r="L236" s="46"/>
      <c r="M236" s="213" t="s">
        <v>32</v>
      </c>
      <c r="N236" s="214" t="s">
        <v>52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0.00124</v>
      </c>
      <c r="T236" s="216">
        <f>S236*H236</f>
        <v>0.00124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257</v>
      </c>
      <c r="AT236" s="217" t="s">
        <v>147</v>
      </c>
      <c r="AU236" s="217" t="s">
        <v>91</v>
      </c>
      <c r="AY236" s="18" t="s">
        <v>144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8" t="s">
        <v>89</v>
      </c>
      <c r="BK236" s="218">
        <f>ROUND(I236*H236,2)</f>
        <v>0</v>
      </c>
      <c r="BL236" s="18" t="s">
        <v>257</v>
      </c>
      <c r="BM236" s="217" t="s">
        <v>997</v>
      </c>
    </row>
    <row r="237" s="2" customFormat="1" ht="24.15" customHeight="1">
      <c r="A237" s="40"/>
      <c r="B237" s="41"/>
      <c r="C237" s="206" t="s">
        <v>507</v>
      </c>
      <c r="D237" s="206" t="s">
        <v>147</v>
      </c>
      <c r="E237" s="207" t="s">
        <v>522</v>
      </c>
      <c r="F237" s="208" t="s">
        <v>523</v>
      </c>
      <c r="G237" s="209" t="s">
        <v>260</v>
      </c>
      <c r="H237" s="210">
        <v>0.20599999999999999</v>
      </c>
      <c r="I237" s="211"/>
      <c r="J237" s="212">
        <f>ROUND(I237*H237,2)</f>
        <v>0</v>
      </c>
      <c r="K237" s="208" t="s">
        <v>151</v>
      </c>
      <c r="L237" s="46"/>
      <c r="M237" s="213" t="s">
        <v>32</v>
      </c>
      <c r="N237" s="214" t="s">
        <v>52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257</v>
      </c>
      <c r="AT237" s="217" t="s">
        <v>147</v>
      </c>
      <c r="AU237" s="217" t="s">
        <v>91</v>
      </c>
      <c r="AY237" s="18" t="s">
        <v>144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8" t="s">
        <v>89</v>
      </c>
      <c r="BK237" s="218">
        <f>ROUND(I237*H237,2)</f>
        <v>0</v>
      </c>
      <c r="BL237" s="18" t="s">
        <v>257</v>
      </c>
      <c r="BM237" s="217" t="s">
        <v>998</v>
      </c>
    </row>
    <row r="238" s="2" customFormat="1">
      <c r="A238" s="40"/>
      <c r="B238" s="41"/>
      <c r="C238" s="42"/>
      <c r="D238" s="219" t="s">
        <v>154</v>
      </c>
      <c r="E238" s="42"/>
      <c r="F238" s="220" t="s">
        <v>525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8" t="s">
        <v>154</v>
      </c>
      <c r="AU238" s="18" t="s">
        <v>91</v>
      </c>
    </row>
    <row r="239" s="12" customFormat="1" ht="22.8" customHeight="1">
      <c r="A239" s="12"/>
      <c r="B239" s="190"/>
      <c r="C239" s="191"/>
      <c r="D239" s="192" t="s">
        <v>80</v>
      </c>
      <c r="E239" s="204" t="s">
        <v>526</v>
      </c>
      <c r="F239" s="204" t="s">
        <v>527</v>
      </c>
      <c r="G239" s="191"/>
      <c r="H239" s="191"/>
      <c r="I239" s="194"/>
      <c r="J239" s="205">
        <f>BK239</f>
        <v>0</v>
      </c>
      <c r="K239" s="191"/>
      <c r="L239" s="196"/>
      <c r="M239" s="197"/>
      <c r="N239" s="198"/>
      <c r="O239" s="198"/>
      <c r="P239" s="199">
        <f>SUM(P240:P248)</f>
        <v>0</v>
      </c>
      <c r="Q239" s="198"/>
      <c r="R239" s="199">
        <f>SUM(R240:R248)</f>
        <v>0.048500000000000001</v>
      </c>
      <c r="S239" s="198"/>
      <c r="T239" s="200">
        <f>SUM(T240:T248)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1" t="s">
        <v>91</v>
      </c>
      <c r="AT239" s="202" t="s">
        <v>80</v>
      </c>
      <c r="AU239" s="202" t="s">
        <v>89</v>
      </c>
      <c r="AY239" s="201" t="s">
        <v>144</v>
      </c>
      <c r="BK239" s="203">
        <f>SUM(BK240:BK248)</f>
        <v>0</v>
      </c>
    </row>
    <row r="240" s="2" customFormat="1" ht="24.15" customHeight="1">
      <c r="A240" s="40"/>
      <c r="B240" s="41"/>
      <c r="C240" s="206" t="s">
        <v>512</v>
      </c>
      <c r="D240" s="206" t="s">
        <v>147</v>
      </c>
      <c r="E240" s="207" t="s">
        <v>529</v>
      </c>
      <c r="F240" s="208" t="s">
        <v>530</v>
      </c>
      <c r="G240" s="209" t="s">
        <v>376</v>
      </c>
      <c r="H240" s="210">
        <v>1</v>
      </c>
      <c r="I240" s="211"/>
      <c r="J240" s="212">
        <f>ROUND(I240*H240,2)</f>
        <v>0</v>
      </c>
      <c r="K240" s="208" t="s">
        <v>151</v>
      </c>
      <c r="L240" s="46"/>
      <c r="M240" s="213" t="s">
        <v>32</v>
      </c>
      <c r="N240" s="214" t="s">
        <v>52</v>
      </c>
      <c r="O240" s="86"/>
      <c r="P240" s="215">
        <f>O240*H240</f>
        <v>0</v>
      </c>
      <c r="Q240" s="215">
        <v>0.0077000000000000002</v>
      </c>
      <c r="R240" s="215">
        <f>Q240*H240</f>
        <v>0.0077000000000000002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257</v>
      </c>
      <c r="AT240" s="217" t="s">
        <v>147</v>
      </c>
      <c r="AU240" s="217" t="s">
        <v>91</v>
      </c>
      <c r="AY240" s="18" t="s">
        <v>144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8" t="s">
        <v>89</v>
      </c>
      <c r="BK240" s="218">
        <f>ROUND(I240*H240,2)</f>
        <v>0</v>
      </c>
      <c r="BL240" s="18" t="s">
        <v>257</v>
      </c>
      <c r="BM240" s="217" t="s">
        <v>999</v>
      </c>
    </row>
    <row r="241" s="2" customFormat="1">
      <c r="A241" s="40"/>
      <c r="B241" s="41"/>
      <c r="C241" s="42"/>
      <c r="D241" s="219" t="s">
        <v>154</v>
      </c>
      <c r="E241" s="42"/>
      <c r="F241" s="220" t="s">
        <v>532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8" t="s">
        <v>154</v>
      </c>
      <c r="AU241" s="18" t="s">
        <v>91</v>
      </c>
    </row>
    <row r="242" s="2" customFormat="1" ht="24.15" customHeight="1">
      <c r="A242" s="40"/>
      <c r="B242" s="41"/>
      <c r="C242" s="206" t="s">
        <v>517</v>
      </c>
      <c r="D242" s="206" t="s">
        <v>147</v>
      </c>
      <c r="E242" s="207" t="s">
        <v>534</v>
      </c>
      <c r="F242" s="208" t="s">
        <v>535</v>
      </c>
      <c r="G242" s="209" t="s">
        <v>376</v>
      </c>
      <c r="H242" s="210">
        <v>4</v>
      </c>
      <c r="I242" s="211"/>
      <c r="J242" s="212">
        <f>ROUND(I242*H242,2)</f>
        <v>0</v>
      </c>
      <c r="K242" s="208" t="s">
        <v>151</v>
      </c>
      <c r="L242" s="46"/>
      <c r="M242" s="213" t="s">
        <v>32</v>
      </c>
      <c r="N242" s="214" t="s">
        <v>52</v>
      </c>
      <c r="O242" s="86"/>
      <c r="P242" s="215">
        <f>O242*H242</f>
        <v>0</v>
      </c>
      <c r="Q242" s="215">
        <v>0.0091999999999999998</v>
      </c>
      <c r="R242" s="215">
        <f>Q242*H242</f>
        <v>0.036799999999999999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257</v>
      </c>
      <c r="AT242" s="217" t="s">
        <v>147</v>
      </c>
      <c r="AU242" s="217" t="s">
        <v>91</v>
      </c>
      <c r="AY242" s="18" t="s">
        <v>144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8" t="s">
        <v>89</v>
      </c>
      <c r="BK242" s="218">
        <f>ROUND(I242*H242,2)</f>
        <v>0</v>
      </c>
      <c r="BL242" s="18" t="s">
        <v>257</v>
      </c>
      <c r="BM242" s="217" t="s">
        <v>1000</v>
      </c>
    </row>
    <row r="243" s="2" customFormat="1">
      <c r="A243" s="40"/>
      <c r="B243" s="41"/>
      <c r="C243" s="42"/>
      <c r="D243" s="219" t="s">
        <v>154</v>
      </c>
      <c r="E243" s="42"/>
      <c r="F243" s="220" t="s">
        <v>537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8" t="s">
        <v>154</v>
      </c>
      <c r="AU243" s="18" t="s">
        <v>91</v>
      </c>
    </row>
    <row r="244" s="2" customFormat="1" ht="16.5" customHeight="1">
      <c r="A244" s="40"/>
      <c r="B244" s="41"/>
      <c r="C244" s="206" t="s">
        <v>521</v>
      </c>
      <c r="D244" s="206" t="s">
        <v>147</v>
      </c>
      <c r="E244" s="207" t="s">
        <v>539</v>
      </c>
      <c r="F244" s="208" t="s">
        <v>540</v>
      </c>
      <c r="G244" s="209" t="s">
        <v>376</v>
      </c>
      <c r="H244" s="210">
        <v>4</v>
      </c>
      <c r="I244" s="211"/>
      <c r="J244" s="212">
        <f>ROUND(I244*H244,2)</f>
        <v>0</v>
      </c>
      <c r="K244" s="208" t="s">
        <v>151</v>
      </c>
      <c r="L244" s="46"/>
      <c r="M244" s="213" t="s">
        <v>32</v>
      </c>
      <c r="N244" s="214" t="s">
        <v>52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257</v>
      </c>
      <c r="AT244" s="217" t="s">
        <v>147</v>
      </c>
      <c r="AU244" s="217" t="s">
        <v>91</v>
      </c>
      <c r="AY244" s="18" t="s">
        <v>144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8" t="s">
        <v>89</v>
      </c>
      <c r="BK244" s="218">
        <f>ROUND(I244*H244,2)</f>
        <v>0</v>
      </c>
      <c r="BL244" s="18" t="s">
        <v>257</v>
      </c>
      <c r="BM244" s="217" t="s">
        <v>1001</v>
      </c>
    </row>
    <row r="245" s="2" customFormat="1">
      <c r="A245" s="40"/>
      <c r="B245" s="41"/>
      <c r="C245" s="42"/>
      <c r="D245" s="219" t="s">
        <v>154</v>
      </c>
      <c r="E245" s="42"/>
      <c r="F245" s="220" t="s">
        <v>542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8" t="s">
        <v>154</v>
      </c>
      <c r="AU245" s="18" t="s">
        <v>91</v>
      </c>
    </row>
    <row r="246" s="2" customFormat="1" ht="16.5" customHeight="1">
      <c r="A246" s="40"/>
      <c r="B246" s="41"/>
      <c r="C246" s="247" t="s">
        <v>528</v>
      </c>
      <c r="D246" s="247" t="s">
        <v>197</v>
      </c>
      <c r="E246" s="248" t="s">
        <v>544</v>
      </c>
      <c r="F246" s="249" t="s">
        <v>545</v>
      </c>
      <c r="G246" s="250" t="s">
        <v>193</v>
      </c>
      <c r="H246" s="251">
        <v>4</v>
      </c>
      <c r="I246" s="252"/>
      <c r="J246" s="253">
        <f>ROUND(I246*H246,2)</f>
        <v>0</v>
      </c>
      <c r="K246" s="249" t="s">
        <v>151</v>
      </c>
      <c r="L246" s="254"/>
      <c r="M246" s="255" t="s">
        <v>32</v>
      </c>
      <c r="N246" s="256" t="s">
        <v>52</v>
      </c>
      <c r="O246" s="86"/>
      <c r="P246" s="215">
        <f>O246*H246</f>
        <v>0</v>
      </c>
      <c r="Q246" s="215">
        <v>0.001</v>
      </c>
      <c r="R246" s="215">
        <f>Q246*H246</f>
        <v>0.0040000000000000001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304</v>
      </c>
      <c r="AT246" s="217" t="s">
        <v>197</v>
      </c>
      <c r="AU246" s="217" t="s">
        <v>91</v>
      </c>
      <c r="AY246" s="18" t="s">
        <v>144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8" t="s">
        <v>89</v>
      </c>
      <c r="BK246" s="218">
        <f>ROUND(I246*H246,2)</f>
        <v>0</v>
      </c>
      <c r="BL246" s="18" t="s">
        <v>257</v>
      </c>
      <c r="BM246" s="217" t="s">
        <v>1002</v>
      </c>
    </row>
    <row r="247" s="2" customFormat="1" ht="24.15" customHeight="1">
      <c r="A247" s="40"/>
      <c r="B247" s="41"/>
      <c r="C247" s="206" t="s">
        <v>533</v>
      </c>
      <c r="D247" s="206" t="s">
        <v>147</v>
      </c>
      <c r="E247" s="207" t="s">
        <v>548</v>
      </c>
      <c r="F247" s="208" t="s">
        <v>549</v>
      </c>
      <c r="G247" s="209" t="s">
        <v>260</v>
      </c>
      <c r="H247" s="210">
        <v>0.049000000000000002</v>
      </c>
      <c r="I247" s="211"/>
      <c r="J247" s="212">
        <f>ROUND(I247*H247,2)</f>
        <v>0</v>
      </c>
      <c r="K247" s="208" t="s">
        <v>151</v>
      </c>
      <c r="L247" s="46"/>
      <c r="M247" s="213" t="s">
        <v>32</v>
      </c>
      <c r="N247" s="214" t="s">
        <v>52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257</v>
      </c>
      <c r="AT247" s="217" t="s">
        <v>147</v>
      </c>
      <c r="AU247" s="217" t="s">
        <v>91</v>
      </c>
      <c r="AY247" s="18" t="s">
        <v>144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8" t="s">
        <v>89</v>
      </c>
      <c r="BK247" s="218">
        <f>ROUND(I247*H247,2)</f>
        <v>0</v>
      </c>
      <c r="BL247" s="18" t="s">
        <v>257</v>
      </c>
      <c r="BM247" s="217" t="s">
        <v>1003</v>
      </c>
    </row>
    <row r="248" s="2" customFormat="1">
      <c r="A248" s="40"/>
      <c r="B248" s="41"/>
      <c r="C248" s="42"/>
      <c r="D248" s="219" t="s">
        <v>154</v>
      </c>
      <c r="E248" s="42"/>
      <c r="F248" s="220" t="s">
        <v>551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8" t="s">
        <v>154</v>
      </c>
      <c r="AU248" s="18" t="s">
        <v>91</v>
      </c>
    </row>
    <row r="249" s="12" customFormat="1" ht="22.8" customHeight="1">
      <c r="A249" s="12"/>
      <c r="B249" s="190"/>
      <c r="C249" s="191"/>
      <c r="D249" s="192" t="s">
        <v>80</v>
      </c>
      <c r="E249" s="204" t="s">
        <v>567</v>
      </c>
      <c r="F249" s="204" t="s">
        <v>568</v>
      </c>
      <c r="G249" s="191"/>
      <c r="H249" s="191"/>
      <c r="I249" s="194"/>
      <c r="J249" s="205">
        <f>BK249</f>
        <v>0</v>
      </c>
      <c r="K249" s="191"/>
      <c r="L249" s="196"/>
      <c r="M249" s="197"/>
      <c r="N249" s="198"/>
      <c r="O249" s="198"/>
      <c r="P249" s="199">
        <f>SUM(P250:P261)</f>
        <v>0</v>
      </c>
      <c r="Q249" s="198"/>
      <c r="R249" s="199">
        <f>SUM(R250:R261)</f>
        <v>0.0039299999999999995</v>
      </c>
      <c r="S249" s="198"/>
      <c r="T249" s="200">
        <f>SUM(T250:T261)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1" t="s">
        <v>91</v>
      </c>
      <c r="AT249" s="202" t="s">
        <v>80</v>
      </c>
      <c r="AU249" s="202" t="s">
        <v>89</v>
      </c>
      <c r="AY249" s="201" t="s">
        <v>144</v>
      </c>
      <c r="BK249" s="203">
        <f>SUM(BK250:BK261)</f>
        <v>0</v>
      </c>
    </row>
    <row r="250" s="2" customFormat="1" ht="24.15" customHeight="1">
      <c r="A250" s="40"/>
      <c r="B250" s="41"/>
      <c r="C250" s="206" t="s">
        <v>538</v>
      </c>
      <c r="D250" s="206" t="s">
        <v>147</v>
      </c>
      <c r="E250" s="207" t="s">
        <v>570</v>
      </c>
      <c r="F250" s="208" t="s">
        <v>571</v>
      </c>
      <c r="G250" s="209" t="s">
        <v>193</v>
      </c>
      <c r="H250" s="210">
        <v>2</v>
      </c>
      <c r="I250" s="211"/>
      <c r="J250" s="212">
        <f>ROUND(I250*H250,2)</f>
        <v>0</v>
      </c>
      <c r="K250" s="208" t="s">
        <v>151</v>
      </c>
      <c r="L250" s="46"/>
      <c r="M250" s="213" t="s">
        <v>32</v>
      </c>
      <c r="N250" s="214" t="s">
        <v>52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257</v>
      </c>
      <c r="AT250" s="217" t="s">
        <v>147</v>
      </c>
      <c r="AU250" s="217" t="s">
        <v>91</v>
      </c>
      <c r="AY250" s="18" t="s">
        <v>144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8" t="s">
        <v>89</v>
      </c>
      <c r="BK250" s="218">
        <f>ROUND(I250*H250,2)</f>
        <v>0</v>
      </c>
      <c r="BL250" s="18" t="s">
        <v>257</v>
      </c>
      <c r="BM250" s="217" t="s">
        <v>1004</v>
      </c>
    </row>
    <row r="251" s="2" customFormat="1">
      <c r="A251" s="40"/>
      <c r="B251" s="41"/>
      <c r="C251" s="42"/>
      <c r="D251" s="219" t="s">
        <v>154</v>
      </c>
      <c r="E251" s="42"/>
      <c r="F251" s="220" t="s">
        <v>573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8" t="s">
        <v>154</v>
      </c>
      <c r="AU251" s="18" t="s">
        <v>91</v>
      </c>
    </row>
    <row r="252" s="2" customFormat="1" ht="24.15" customHeight="1">
      <c r="A252" s="40"/>
      <c r="B252" s="41"/>
      <c r="C252" s="206" t="s">
        <v>543</v>
      </c>
      <c r="D252" s="206" t="s">
        <v>147</v>
      </c>
      <c r="E252" s="207" t="s">
        <v>575</v>
      </c>
      <c r="F252" s="208" t="s">
        <v>576</v>
      </c>
      <c r="G252" s="209" t="s">
        <v>193</v>
      </c>
      <c r="H252" s="210">
        <v>2</v>
      </c>
      <c r="I252" s="211"/>
      <c r="J252" s="212">
        <f>ROUND(I252*H252,2)</f>
        <v>0</v>
      </c>
      <c r="K252" s="208" t="s">
        <v>151</v>
      </c>
      <c r="L252" s="46"/>
      <c r="M252" s="213" t="s">
        <v>32</v>
      </c>
      <c r="N252" s="214" t="s">
        <v>52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257</v>
      </c>
      <c r="AT252" s="217" t="s">
        <v>147</v>
      </c>
      <c r="AU252" s="217" t="s">
        <v>91</v>
      </c>
      <c r="AY252" s="18" t="s">
        <v>144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8" t="s">
        <v>89</v>
      </c>
      <c r="BK252" s="218">
        <f>ROUND(I252*H252,2)</f>
        <v>0</v>
      </c>
      <c r="BL252" s="18" t="s">
        <v>257</v>
      </c>
      <c r="BM252" s="217" t="s">
        <v>1005</v>
      </c>
    </row>
    <row r="253" s="2" customFormat="1">
      <c r="A253" s="40"/>
      <c r="B253" s="41"/>
      <c r="C253" s="42"/>
      <c r="D253" s="219" t="s">
        <v>154</v>
      </c>
      <c r="E253" s="42"/>
      <c r="F253" s="220" t="s">
        <v>578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8" t="s">
        <v>154</v>
      </c>
      <c r="AU253" s="18" t="s">
        <v>91</v>
      </c>
    </row>
    <row r="254" s="2" customFormat="1" ht="16.5" customHeight="1">
      <c r="A254" s="40"/>
      <c r="B254" s="41"/>
      <c r="C254" s="247" t="s">
        <v>547</v>
      </c>
      <c r="D254" s="247" t="s">
        <v>197</v>
      </c>
      <c r="E254" s="248" t="s">
        <v>580</v>
      </c>
      <c r="F254" s="249" t="s">
        <v>581</v>
      </c>
      <c r="G254" s="250" t="s">
        <v>193</v>
      </c>
      <c r="H254" s="251">
        <v>2</v>
      </c>
      <c r="I254" s="252"/>
      <c r="J254" s="253">
        <f>ROUND(I254*H254,2)</f>
        <v>0</v>
      </c>
      <c r="K254" s="249" t="s">
        <v>151</v>
      </c>
      <c r="L254" s="254"/>
      <c r="M254" s="255" t="s">
        <v>32</v>
      </c>
      <c r="N254" s="256" t="s">
        <v>52</v>
      </c>
      <c r="O254" s="86"/>
      <c r="P254" s="215">
        <f>O254*H254</f>
        <v>0</v>
      </c>
      <c r="Q254" s="215">
        <v>9.0000000000000006E-05</v>
      </c>
      <c r="R254" s="215">
        <f>Q254*H254</f>
        <v>0.00018000000000000001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304</v>
      </c>
      <c r="AT254" s="217" t="s">
        <v>197</v>
      </c>
      <c r="AU254" s="217" t="s">
        <v>91</v>
      </c>
      <c r="AY254" s="18" t="s">
        <v>144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8" t="s">
        <v>89</v>
      </c>
      <c r="BK254" s="218">
        <f>ROUND(I254*H254,2)</f>
        <v>0</v>
      </c>
      <c r="BL254" s="18" t="s">
        <v>257</v>
      </c>
      <c r="BM254" s="217" t="s">
        <v>1006</v>
      </c>
    </row>
    <row r="255" s="2" customFormat="1" ht="24.15" customHeight="1">
      <c r="A255" s="40"/>
      <c r="B255" s="41"/>
      <c r="C255" s="206" t="s">
        <v>554</v>
      </c>
      <c r="D255" s="206" t="s">
        <v>147</v>
      </c>
      <c r="E255" s="207" t="s">
        <v>584</v>
      </c>
      <c r="F255" s="208" t="s">
        <v>585</v>
      </c>
      <c r="G255" s="209" t="s">
        <v>193</v>
      </c>
      <c r="H255" s="210">
        <v>2</v>
      </c>
      <c r="I255" s="211"/>
      <c r="J255" s="212">
        <f>ROUND(I255*H255,2)</f>
        <v>0</v>
      </c>
      <c r="K255" s="208" t="s">
        <v>151</v>
      </c>
      <c r="L255" s="46"/>
      <c r="M255" s="213" t="s">
        <v>32</v>
      </c>
      <c r="N255" s="214" t="s">
        <v>52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257</v>
      </c>
      <c r="AT255" s="217" t="s">
        <v>147</v>
      </c>
      <c r="AU255" s="217" t="s">
        <v>91</v>
      </c>
      <c r="AY255" s="18" t="s">
        <v>144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8" t="s">
        <v>89</v>
      </c>
      <c r="BK255" s="218">
        <f>ROUND(I255*H255,2)</f>
        <v>0</v>
      </c>
      <c r="BL255" s="18" t="s">
        <v>257</v>
      </c>
      <c r="BM255" s="217" t="s">
        <v>1007</v>
      </c>
    </row>
    <row r="256" s="2" customFormat="1">
      <c r="A256" s="40"/>
      <c r="B256" s="41"/>
      <c r="C256" s="42"/>
      <c r="D256" s="219" t="s">
        <v>154</v>
      </c>
      <c r="E256" s="42"/>
      <c r="F256" s="220" t="s">
        <v>587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8" t="s">
        <v>154</v>
      </c>
      <c r="AU256" s="18" t="s">
        <v>91</v>
      </c>
    </row>
    <row r="257" s="2" customFormat="1" ht="24.15" customHeight="1">
      <c r="A257" s="40"/>
      <c r="B257" s="41"/>
      <c r="C257" s="206" t="s">
        <v>558</v>
      </c>
      <c r="D257" s="206" t="s">
        <v>147</v>
      </c>
      <c r="E257" s="207" t="s">
        <v>589</v>
      </c>
      <c r="F257" s="208" t="s">
        <v>590</v>
      </c>
      <c r="G257" s="209" t="s">
        <v>193</v>
      </c>
      <c r="H257" s="210">
        <v>5</v>
      </c>
      <c r="I257" s="211"/>
      <c r="J257" s="212">
        <f>ROUND(I257*H257,2)</f>
        <v>0</v>
      </c>
      <c r="K257" s="208" t="s">
        <v>151</v>
      </c>
      <c r="L257" s="46"/>
      <c r="M257" s="213" t="s">
        <v>32</v>
      </c>
      <c r="N257" s="214" t="s">
        <v>52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257</v>
      </c>
      <c r="AT257" s="217" t="s">
        <v>147</v>
      </c>
      <c r="AU257" s="217" t="s">
        <v>91</v>
      </c>
      <c r="AY257" s="18" t="s">
        <v>144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8" t="s">
        <v>89</v>
      </c>
      <c r="BK257" s="218">
        <f>ROUND(I257*H257,2)</f>
        <v>0</v>
      </c>
      <c r="BL257" s="18" t="s">
        <v>257</v>
      </c>
      <c r="BM257" s="217" t="s">
        <v>1008</v>
      </c>
    </row>
    <row r="258" s="2" customFormat="1">
      <c r="A258" s="40"/>
      <c r="B258" s="41"/>
      <c r="C258" s="42"/>
      <c r="D258" s="219" t="s">
        <v>154</v>
      </c>
      <c r="E258" s="42"/>
      <c r="F258" s="220" t="s">
        <v>592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8" t="s">
        <v>154</v>
      </c>
      <c r="AU258" s="18" t="s">
        <v>91</v>
      </c>
    </row>
    <row r="259" s="2" customFormat="1" ht="16.5" customHeight="1">
      <c r="A259" s="40"/>
      <c r="B259" s="41"/>
      <c r="C259" s="247" t="s">
        <v>563</v>
      </c>
      <c r="D259" s="247" t="s">
        <v>197</v>
      </c>
      <c r="E259" s="248" t="s">
        <v>594</v>
      </c>
      <c r="F259" s="249" t="s">
        <v>595</v>
      </c>
      <c r="G259" s="250" t="s">
        <v>193</v>
      </c>
      <c r="H259" s="251">
        <v>5</v>
      </c>
      <c r="I259" s="252"/>
      <c r="J259" s="253">
        <f>ROUND(I259*H259,2)</f>
        <v>0</v>
      </c>
      <c r="K259" s="249" t="s">
        <v>151</v>
      </c>
      <c r="L259" s="254"/>
      <c r="M259" s="255" t="s">
        <v>32</v>
      </c>
      <c r="N259" s="256" t="s">
        <v>52</v>
      </c>
      <c r="O259" s="86"/>
      <c r="P259" s="215">
        <f>O259*H259</f>
        <v>0</v>
      </c>
      <c r="Q259" s="215">
        <v>0.00075000000000000002</v>
      </c>
      <c r="R259" s="215">
        <f>Q259*H259</f>
        <v>0.0037499999999999999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304</v>
      </c>
      <c r="AT259" s="217" t="s">
        <v>197</v>
      </c>
      <c r="AU259" s="217" t="s">
        <v>91</v>
      </c>
      <c r="AY259" s="18" t="s">
        <v>144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8" t="s">
        <v>89</v>
      </c>
      <c r="BK259" s="218">
        <f>ROUND(I259*H259,2)</f>
        <v>0</v>
      </c>
      <c r="BL259" s="18" t="s">
        <v>257</v>
      </c>
      <c r="BM259" s="217" t="s">
        <v>1009</v>
      </c>
    </row>
    <row r="260" s="2" customFormat="1" ht="24.15" customHeight="1">
      <c r="A260" s="40"/>
      <c r="B260" s="41"/>
      <c r="C260" s="206" t="s">
        <v>569</v>
      </c>
      <c r="D260" s="206" t="s">
        <v>147</v>
      </c>
      <c r="E260" s="207" t="s">
        <v>598</v>
      </c>
      <c r="F260" s="208" t="s">
        <v>599</v>
      </c>
      <c r="G260" s="209" t="s">
        <v>193</v>
      </c>
      <c r="H260" s="210">
        <v>3</v>
      </c>
      <c r="I260" s="211"/>
      <c r="J260" s="212">
        <f>ROUND(I260*H260,2)</f>
        <v>0</v>
      </c>
      <c r="K260" s="208" t="s">
        <v>151</v>
      </c>
      <c r="L260" s="46"/>
      <c r="M260" s="213" t="s">
        <v>32</v>
      </c>
      <c r="N260" s="214" t="s">
        <v>52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257</v>
      </c>
      <c r="AT260" s="217" t="s">
        <v>147</v>
      </c>
      <c r="AU260" s="217" t="s">
        <v>91</v>
      </c>
      <c r="AY260" s="18" t="s">
        <v>144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8" t="s">
        <v>89</v>
      </c>
      <c r="BK260" s="218">
        <f>ROUND(I260*H260,2)</f>
        <v>0</v>
      </c>
      <c r="BL260" s="18" t="s">
        <v>257</v>
      </c>
      <c r="BM260" s="217" t="s">
        <v>1010</v>
      </c>
    </row>
    <row r="261" s="2" customFormat="1">
      <c r="A261" s="40"/>
      <c r="B261" s="41"/>
      <c r="C261" s="42"/>
      <c r="D261" s="219" t="s">
        <v>154</v>
      </c>
      <c r="E261" s="42"/>
      <c r="F261" s="220" t="s">
        <v>601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8" t="s">
        <v>154</v>
      </c>
      <c r="AU261" s="18" t="s">
        <v>91</v>
      </c>
    </row>
    <row r="262" s="12" customFormat="1" ht="22.8" customHeight="1">
      <c r="A262" s="12"/>
      <c r="B262" s="190"/>
      <c r="C262" s="191"/>
      <c r="D262" s="192" t="s">
        <v>80</v>
      </c>
      <c r="E262" s="204" t="s">
        <v>602</v>
      </c>
      <c r="F262" s="204" t="s">
        <v>603</v>
      </c>
      <c r="G262" s="191"/>
      <c r="H262" s="191"/>
      <c r="I262" s="194"/>
      <c r="J262" s="205">
        <f>BK262</f>
        <v>0</v>
      </c>
      <c r="K262" s="191"/>
      <c r="L262" s="196"/>
      <c r="M262" s="197"/>
      <c r="N262" s="198"/>
      <c r="O262" s="198"/>
      <c r="P262" s="199">
        <f>SUM(P263:P272)</f>
        <v>0</v>
      </c>
      <c r="Q262" s="198"/>
      <c r="R262" s="199">
        <f>SUM(R263:R272)</f>
        <v>0.28107200000000004</v>
      </c>
      <c r="S262" s="198"/>
      <c r="T262" s="200">
        <f>SUM(T263:T272)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1" t="s">
        <v>91</v>
      </c>
      <c r="AT262" s="202" t="s">
        <v>80</v>
      </c>
      <c r="AU262" s="202" t="s">
        <v>89</v>
      </c>
      <c r="AY262" s="201" t="s">
        <v>144</v>
      </c>
      <c r="BK262" s="203">
        <f>SUM(BK263:BK272)</f>
        <v>0</v>
      </c>
    </row>
    <row r="263" s="2" customFormat="1" ht="24.15" customHeight="1">
      <c r="A263" s="40"/>
      <c r="B263" s="41"/>
      <c r="C263" s="206" t="s">
        <v>574</v>
      </c>
      <c r="D263" s="206" t="s">
        <v>147</v>
      </c>
      <c r="E263" s="207" t="s">
        <v>605</v>
      </c>
      <c r="F263" s="208" t="s">
        <v>606</v>
      </c>
      <c r="G263" s="209" t="s">
        <v>150</v>
      </c>
      <c r="H263" s="210">
        <v>20.16</v>
      </c>
      <c r="I263" s="211"/>
      <c r="J263" s="212">
        <f>ROUND(I263*H263,2)</f>
        <v>0</v>
      </c>
      <c r="K263" s="208" t="s">
        <v>151</v>
      </c>
      <c r="L263" s="46"/>
      <c r="M263" s="213" t="s">
        <v>32</v>
      </c>
      <c r="N263" s="214" t="s">
        <v>52</v>
      </c>
      <c r="O263" s="86"/>
      <c r="P263" s="215">
        <f>O263*H263</f>
        <v>0</v>
      </c>
      <c r="Q263" s="215">
        <v>0.0126</v>
      </c>
      <c r="R263" s="215">
        <f>Q263*H263</f>
        <v>0.25401600000000002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257</v>
      </c>
      <c r="AT263" s="217" t="s">
        <v>147</v>
      </c>
      <c r="AU263" s="217" t="s">
        <v>91</v>
      </c>
      <c r="AY263" s="18" t="s">
        <v>144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8" t="s">
        <v>89</v>
      </c>
      <c r="BK263" s="218">
        <f>ROUND(I263*H263,2)</f>
        <v>0</v>
      </c>
      <c r="BL263" s="18" t="s">
        <v>257</v>
      </c>
      <c r="BM263" s="217" t="s">
        <v>1011</v>
      </c>
    </row>
    <row r="264" s="2" customFormat="1">
      <c r="A264" s="40"/>
      <c r="B264" s="41"/>
      <c r="C264" s="42"/>
      <c r="D264" s="219" t="s">
        <v>154</v>
      </c>
      <c r="E264" s="42"/>
      <c r="F264" s="220" t="s">
        <v>608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8" t="s">
        <v>154</v>
      </c>
      <c r="AU264" s="18" t="s">
        <v>91</v>
      </c>
    </row>
    <row r="265" s="2" customFormat="1" ht="24.15" customHeight="1">
      <c r="A265" s="40"/>
      <c r="B265" s="41"/>
      <c r="C265" s="206" t="s">
        <v>579</v>
      </c>
      <c r="D265" s="206" t="s">
        <v>147</v>
      </c>
      <c r="E265" s="207" t="s">
        <v>610</v>
      </c>
      <c r="F265" s="208" t="s">
        <v>611</v>
      </c>
      <c r="G265" s="209" t="s">
        <v>193</v>
      </c>
      <c r="H265" s="210">
        <v>2</v>
      </c>
      <c r="I265" s="211"/>
      <c r="J265" s="212">
        <f>ROUND(I265*H265,2)</f>
        <v>0</v>
      </c>
      <c r="K265" s="208" t="s">
        <v>151</v>
      </c>
      <c r="L265" s="46"/>
      <c r="M265" s="213" t="s">
        <v>32</v>
      </c>
      <c r="N265" s="214" t="s">
        <v>52</v>
      </c>
      <c r="O265" s="86"/>
      <c r="P265" s="215">
        <f>O265*H265</f>
        <v>0</v>
      </c>
      <c r="Q265" s="215">
        <v>3.0000000000000001E-05</v>
      </c>
      <c r="R265" s="215">
        <f>Q265*H265</f>
        <v>6.0000000000000002E-05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257</v>
      </c>
      <c r="AT265" s="217" t="s">
        <v>147</v>
      </c>
      <c r="AU265" s="217" t="s">
        <v>91</v>
      </c>
      <c r="AY265" s="18" t="s">
        <v>144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8" t="s">
        <v>89</v>
      </c>
      <c r="BK265" s="218">
        <f>ROUND(I265*H265,2)</f>
        <v>0</v>
      </c>
      <c r="BL265" s="18" t="s">
        <v>257</v>
      </c>
      <c r="BM265" s="217" t="s">
        <v>1012</v>
      </c>
    </row>
    <row r="266" s="2" customFormat="1">
      <c r="A266" s="40"/>
      <c r="B266" s="41"/>
      <c r="C266" s="42"/>
      <c r="D266" s="219" t="s">
        <v>154</v>
      </c>
      <c r="E266" s="42"/>
      <c r="F266" s="220" t="s">
        <v>613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8" t="s">
        <v>154</v>
      </c>
      <c r="AU266" s="18" t="s">
        <v>91</v>
      </c>
    </row>
    <row r="267" s="2" customFormat="1" ht="16.5" customHeight="1">
      <c r="A267" s="40"/>
      <c r="B267" s="41"/>
      <c r="C267" s="247" t="s">
        <v>583</v>
      </c>
      <c r="D267" s="247" t="s">
        <v>197</v>
      </c>
      <c r="E267" s="248" t="s">
        <v>615</v>
      </c>
      <c r="F267" s="249" t="s">
        <v>616</v>
      </c>
      <c r="G267" s="250" t="s">
        <v>193</v>
      </c>
      <c r="H267" s="251">
        <v>2</v>
      </c>
      <c r="I267" s="252"/>
      <c r="J267" s="253">
        <f>ROUND(I267*H267,2)</f>
        <v>0</v>
      </c>
      <c r="K267" s="249" t="s">
        <v>151</v>
      </c>
      <c r="L267" s="254"/>
      <c r="M267" s="255" t="s">
        <v>32</v>
      </c>
      <c r="N267" s="256" t="s">
        <v>52</v>
      </c>
      <c r="O267" s="86"/>
      <c r="P267" s="215">
        <f>O267*H267</f>
        <v>0</v>
      </c>
      <c r="Q267" s="215">
        <v>0.0022000000000000001</v>
      </c>
      <c r="R267" s="215">
        <f>Q267*H267</f>
        <v>0.0044000000000000003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304</v>
      </c>
      <c r="AT267" s="217" t="s">
        <v>197</v>
      </c>
      <c r="AU267" s="217" t="s">
        <v>91</v>
      </c>
      <c r="AY267" s="18" t="s">
        <v>144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8" t="s">
        <v>89</v>
      </c>
      <c r="BK267" s="218">
        <f>ROUND(I267*H267,2)</f>
        <v>0</v>
      </c>
      <c r="BL267" s="18" t="s">
        <v>257</v>
      </c>
      <c r="BM267" s="217" t="s">
        <v>1013</v>
      </c>
    </row>
    <row r="268" s="2" customFormat="1" ht="24.15" customHeight="1">
      <c r="A268" s="40"/>
      <c r="B268" s="41"/>
      <c r="C268" s="206" t="s">
        <v>588</v>
      </c>
      <c r="D268" s="206" t="s">
        <v>147</v>
      </c>
      <c r="E268" s="207" t="s">
        <v>619</v>
      </c>
      <c r="F268" s="208" t="s">
        <v>620</v>
      </c>
      <c r="G268" s="209" t="s">
        <v>150</v>
      </c>
      <c r="H268" s="210">
        <v>1.3999999999999999</v>
      </c>
      <c r="I268" s="211"/>
      <c r="J268" s="212">
        <f>ROUND(I268*H268,2)</f>
        <v>0</v>
      </c>
      <c r="K268" s="208" t="s">
        <v>151</v>
      </c>
      <c r="L268" s="46"/>
      <c r="M268" s="213" t="s">
        <v>32</v>
      </c>
      <c r="N268" s="214" t="s">
        <v>52</v>
      </c>
      <c r="O268" s="86"/>
      <c r="P268" s="215">
        <f>O268*H268</f>
        <v>0</v>
      </c>
      <c r="Q268" s="215">
        <v>0.016140000000000002</v>
      </c>
      <c r="R268" s="215">
        <f>Q268*H268</f>
        <v>0.022596000000000002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257</v>
      </c>
      <c r="AT268" s="217" t="s">
        <v>147</v>
      </c>
      <c r="AU268" s="217" t="s">
        <v>91</v>
      </c>
      <c r="AY268" s="18" t="s">
        <v>144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8" t="s">
        <v>89</v>
      </c>
      <c r="BK268" s="218">
        <f>ROUND(I268*H268,2)</f>
        <v>0</v>
      </c>
      <c r="BL268" s="18" t="s">
        <v>257</v>
      </c>
      <c r="BM268" s="217" t="s">
        <v>1014</v>
      </c>
    </row>
    <row r="269" s="2" customFormat="1">
      <c r="A269" s="40"/>
      <c r="B269" s="41"/>
      <c r="C269" s="42"/>
      <c r="D269" s="219" t="s">
        <v>154</v>
      </c>
      <c r="E269" s="42"/>
      <c r="F269" s="220" t="s">
        <v>622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8" t="s">
        <v>154</v>
      </c>
      <c r="AU269" s="18" t="s">
        <v>91</v>
      </c>
    </row>
    <row r="270" s="13" customFormat="1">
      <c r="A270" s="13"/>
      <c r="B270" s="224"/>
      <c r="C270" s="225"/>
      <c r="D270" s="226" t="s">
        <v>156</v>
      </c>
      <c r="E270" s="227" t="s">
        <v>32</v>
      </c>
      <c r="F270" s="228" t="s">
        <v>623</v>
      </c>
      <c r="G270" s="225"/>
      <c r="H270" s="229">
        <v>1.3999999999999999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156</v>
      </c>
      <c r="AU270" s="235" t="s">
        <v>91</v>
      </c>
      <c r="AV270" s="13" t="s">
        <v>91</v>
      </c>
      <c r="AW270" s="13" t="s">
        <v>40</v>
      </c>
      <c r="AX270" s="13" t="s">
        <v>89</v>
      </c>
      <c r="AY270" s="235" t="s">
        <v>144</v>
      </c>
    </row>
    <row r="271" s="2" customFormat="1" ht="37.8" customHeight="1">
      <c r="A271" s="40"/>
      <c r="B271" s="41"/>
      <c r="C271" s="206" t="s">
        <v>593</v>
      </c>
      <c r="D271" s="206" t="s">
        <v>147</v>
      </c>
      <c r="E271" s="207" t="s">
        <v>625</v>
      </c>
      <c r="F271" s="208" t="s">
        <v>626</v>
      </c>
      <c r="G271" s="209" t="s">
        <v>260</v>
      </c>
      <c r="H271" s="210">
        <v>0.28100000000000003</v>
      </c>
      <c r="I271" s="211"/>
      <c r="J271" s="212">
        <f>ROUND(I271*H271,2)</f>
        <v>0</v>
      </c>
      <c r="K271" s="208" t="s">
        <v>151</v>
      </c>
      <c r="L271" s="46"/>
      <c r="M271" s="213" t="s">
        <v>32</v>
      </c>
      <c r="N271" s="214" t="s">
        <v>52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257</v>
      </c>
      <c r="AT271" s="217" t="s">
        <v>147</v>
      </c>
      <c r="AU271" s="217" t="s">
        <v>91</v>
      </c>
      <c r="AY271" s="18" t="s">
        <v>144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8" t="s">
        <v>89</v>
      </c>
      <c r="BK271" s="218">
        <f>ROUND(I271*H271,2)</f>
        <v>0</v>
      </c>
      <c r="BL271" s="18" t="s">
        <v>257</v>
      </c>
      <c r="BM271" s="217" t="s">
        <v>1015</v>
      </c>
    </row>
    <row r="272" s="2" customFormat="1">
      <c r="A272" s="40"/>
      <c r="B272" s="41"/>
      <c r="C272" s="42"/>
      <c r="D272" s="219" t="s">
        <v>154</v>
      </c>
      <c r="E272" s="42"/>
      <c r="F272" s="220" t="s">
        <v>628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8" t="s">
        <v>154</v>
      </c>
      <c r="AU272" s="18" t="s">
        <v>91</v>
      </c>
    </row>
    <row r="273" s="12" customFormat="1" ht="22.8" customHeight="1">
      <c r="A273" s="12"/>
      <c r="B273" s="190"/>
      <c r="C273" s="191"/>
      <c r="D273" s="192" t="s">
        <v>80</v>
      </c>
      <c r="E273" s="204" t="s">
        <v>640</v>
      </c>
      <c r="F273" s="204" t="s">
        <v>641</v>
      </c>
      <c r="G273" s="191"/>
      <c r="H273" s="191"/>
      <c r="I273" s="194"/>
      <c r="J273" s="205">
        <f>BK273</f>
        <v>0</v>
      </c>
      <c r="K273" s="191"/>
      <c r="L273" s="196"/>
      <c r="M273" s="197"/>
      <c r="N273" s="198"/>
      <c r="O273" s="198"/>
      <c r="P273" s="199">
        <f>SUM(P274:P294)</f>
        <v>0</v>
      </c>
      <c r="Q273" s="198"/>
      <c r="R273" s="199">
        <f>SUM(R274:R294)</f>
        <v>0.67246574000000003</v>
      </c>
      <c r="S273" s="198"/>
      <c r="T273" s="200">
        <f>SUM(T274:T294)</f>
        <v>0.69788099999999997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1" t="s">
        <v>91</v>
      </c>
      <c r="AT273" s="202" t="s">
        <v>80</v>
      </c>
      <c r="AU273" s="202" t="s">
        <v>89</v>
      </c>
      <c r="AY273" s="201" t="s">
        <v>144</v>
      </c>
      <c r="BK273" s="203">
        <f>SUM(BK274:BK294)</f>
        <v>0</v>
      </c>
    </row>
    <row r="274" s="2" customFormat="1" ht="16.5" customHeight="1">
      <c r="A274" s="40"/>
      <c r="B274" s="41"/>
      <c r="C274" s="206" t="s">
        <v>597</v>
      </c>
      <c r="D274" s="206" t="s">
        <v>147</v>
      </c>
      <c r="E274" s="207" t="s">
        <v>643</v>
      </c>
      <c r="F274" s="208" t="s">
        <v>644</v>
      </c>
      <c r="G274" s="209" t="s">
        <v>150</v>
      </c>
      <c r="H274" s="210">
        <v>19.77</v>
      </c>
      <c r="I274" s="211"/>
      <c r="J274" s="212">
        <f>ROUND(I274*H274,2)</f>
        <v>0</v>
      </c>
      <c r="K274" s="208" t="s">
        <v>151</v>
      </c>
      <c r="L274" s="46"/>
      <c r="M274" s="213" t="s">
        <v>32</v>
      </c>
      <c r="N274" s="214" t="s">
        <v>52</v>
      </c>
      <c r="O274" s="86"/>
      <c r="P274" s="215">
        <f>O274*H274</f>
        <v>0</v>
      </c>
      <c r="Q274" s="215">
        <v>0.00029999999999999997</v>
      </c>
      <c r="R274" s="215">
        <f>Q274*H274</f>
        <v>0.0059309999999999996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257</v>
      </c>
      <c r="AT274" s="217" t="s">
        <v>147</v>
      </c>
      <c r="AU274" s="217" t="s">
        <v>91</v>
      </c>
      <c r="AY274" s="18" t="s">
        <v>144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8" t="s">
        <v>89</v>
      </c>
      <c r="BK274" s="218">
        <f>ROUND(I274*H274,2)</f>
        <v>0</v>
      </c>
      <c r="BL274" s="18" t="s">
        <v>257</v>
      </c>
      <c r="BM274" s="217" t="s">
        <v>1016</v>
      </c>
    </row>
    <row r="275" s="2" customFormat="1">
      <c r="A275" s="40"/>
      <c r="B275" s="41"/>
      <c r="C275" s="42"/>
      <c r="D275" s="219" t="s">
        <v>154</v>
      </c>
      <c r="E275" s="42"/>
      <c r="F275" s="220" t="s">
        <v>646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8" t="s">
        <v>154</v>
      </c>
      <c r="AU275" s="18" t="s">
        <v>91</v>
      </c>
    </row>
    <row r="276" s="2" customFormat="1" ht="16.5" customHeight="1">
      <c r="A276" s="40"/>
      <c r="B276" s="41"/>
      <c r="C276" s="206" t="s">
        <v>604</v>
      </c>
      <c r="D276" s="206" t="s">
        <v>147</v>
      </c>
      <c r="E276" s="207" t="s">
        <v>648</v>
      </c>
      <c r="F276" s="208" t="s">
        <v>649</v>
      </c>
      <c r="G276" s="209" t="s">
        <v>150</v>
      </c>
      <c r="H276" s="210">
        <v>19.77</v>
      </c>
      <c r="I276" s="211"/>
      <c r="J276" s="212">
        <f>ROUND(I276*H276,2)</f>
        <v>0</v>
      </c>
      <c r="K276" s="208" t="s">
        <v>151</v>
      </c>
      <c r="L276" s="46"/>
      <c r="M276" s="213" t="s">
        <v>32</v>
      </c>
      <c r="N276" s="214" t="s">
        <v>52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0.035299999999999998</v>
      </c>
      <c r="T276" s="216">
        <f>S276*H276</f>
        <v>0.69788099999999997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257</v>
      </c>
      <c r="AT276" s="217" t="s">
        <v>147</v>
      </c>
      <c r="AU276" s="217" t="s">
        <v>91</v>
      </c>
      <c r="AY276" s="18" t="s">
        <v>144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8" t="s">
        <v>89</v>
      </c>
      <c r="BK276" s="218">
        <f>ROUND(I276*H276,2)</f>
        <v>0</v>
      </c>
      <c r="BL276" s="18" t="s">
        <v>257</v>
      </c>
      <c r="BM276" s="217" t="s">
        <v>1017</v>
      </c>
    </row>
    <row r="277" s="2" customFormat="1">
      <c r="A277" s="40"/>
      <c r="B277" s="41"/>
      <c r="C277" s="42"/>
      <c r="D277" s="219" t="s">
        <v>154</v>
      </c>
      <c r="E277" s="42"/>
      <c r="F277" s="220" t="s">
        <v>651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8" t="s">
        <v>154</v>
      </c>
      <c r="AU277" s="18" t="s">
        <v>91</v>
      </c>
    </row>
    <row r="278" s="2" customFormat="1" ht="24.15" customHeight="1">
      <c r="A278" s="40"/>
      <c r="B278" s="41"/>
      <c r="C278" s="206" t="s">
        <v>609</v>
      </c>
      <c r="D278" s="206" t="s">
        <v>147</v>
      </c>
      <c r="E278" s="207" t="s">
        <v>653</v>
      </c>
      <c r="F278" s="208" t="s">
        <v>654</v>
      </c>
      <c r="G278" s="209" t="s">
        <v>150</v>
      </c>
      <c r="H278" s="210">
        <v>19.77</v>
      </c>
      <c r="I278" s="211"/>
      <c r="J278" s="212">
        <f>ROUND(I278*H278,2)</f>
        <v>0</v>
      </c>
      <c r="K278" s="208" t="s">
        <v>151</v>
      </c>
      <c r="L278" s="46"/>
      <c r="M278" s="213" t="s">
        <v>32</v>
      </c>
      <c r="N278" s="214" t="s">
        <v>52</v>
      </c>
      <c r="O278" s="86"/>
      <c r="P278" s="215">
        <f>O278*H278</f>
        <v>0</v>
      </c>
      <c r="Q278" s="215">
        <v>0.0060000000000000001</v>
      </c>
      <c r="R278" s="215">
        <f>Q278*H278</f>
        <v>0.11862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257</v>
      </c>
      <c r="AT278" s="217" t="s">
        <v>147</v>
      </c>
      <c r="AU278" s="217" t="s">
        <v>91</v>
      </c>
      <c r="AY278" s="18" t="s">
        <v>144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8" t="s">
        <v>89</v>
      </c>
      <c r="BK278" s="218">
        <f>ROUND(I278*H278,2)</f>
        <v>0</v>
      </c>
      <c r="BL278" s="18" t="s">
        <v>257</v>
      </c>
      <c r="BM278" s="217" t="s">
        <v>1018</v>
      </c>
    </row>
    <row r="279" s="2" customFormat="1">
      <c r="A279" s="40"/>
      <c r="B279" s="41"/>
      <c r="C279" s="42"/>
      <c r="D279" s="219" t="s">
        <v>154</v>
      </c>
      <c r="E279" s="42"/>
      <c r="F279" s="220" t="s">
        <v>656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8" t="s">
        <v>154</v>
      </c>
      <c r="AU279" s="18" t="s">
        <v>91</v>
      </c>
    </row>
    <row r="280" s="2" customFormat="1" ht="24.15" customHeight="1">
      <c r="A280" s="40"/>
      <c r="B280" s="41"/>
      <c r="C280" s="247" t="s">
        <v>614</v>
      </c>
      <c r="D280" s="247" t="s">
        <v>197</v>
      </c>
      <c r="E280" s="248" t="s">
        <v>658</v>
      </c>
      <c r="F280" s="249" t="s">
        <v>659</v>
      </c>
      <c r="G280" s="250" t="s">
        <v>150</v>
      </c>
      <c r="H280" s="251">
        <v>21.747</v>
      </c>
      <c r="I280" s="252"/>
      <c r="J280" s="253">
        <f>ROUND(I280*H280,2)</f>
        <v>0</v>
      </c>
      <c r="K280" s="249" t="s">
        <v>151</v>
      </c>
      <c r="L280" s="254"/>
      <c r="M280" s="255" t="s">
        <v>32</v>
      </c>
      <c r="N280" s="256" t="s">
        <v>52</v>
      </c>
      <c r="O280" s="86"/>
      <c r="P280" s="215">
        <f>O280*H280</f>
        <v>0</v>
      </c>
      <c r="Q280" s="215">
        <v>0.021999999999999999</v>
      </c>
      <c r="R280" s="215">
        <f>Q280*H280</f>
        <v>0.47843399999999997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304</v>
      </c>
      <c r="AT280" s="217" t="s">
        <v>197</v>
      </c>
      <c r="AU280" s="217" t="s">
        <v>91</v>
      </c>
      <c r="AY280" s="18" t="s">
        <v>144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8" t="s">
        <v>89</v>
      </c>
      <c r="BK280" s="218">
        <f>ROUND(I280*H280,2)</f>
        <v>0</v>
      </c>
      <c r="BL280" s="18" t="s">
        <v>257</v>
      </c>
      <c r="BM280" s="217" t="s">
        <v>1019</v>
      </c>
    </row>
    <row r="281" s="13" customFormat="1">
      <c r="A281" s="13"/>
      <c r="B281" s="224"/>
      <c r="C281" s="225"/>
      <c r="D281" s="226" t="s">
        <v>156</v>
      </c>
      <c r="E281" s="225"/>
      <c r="F281" s="228" t="s">
        <v>1020</v>
      </c>
      <c r="G281" s="225"/>
      <c r="H281" s="229">
        <v>21.747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156</v>
      </c>
      <c r="AU281" s="235" t="s">
        <v>91</v>
      </c>
      <c r="AV281" s="13" t="s">
        <v>91</v>
      </c>
      <c r="AW281" s="13" t="s">
        <v>4</v>
      </c>
      <c r="AX281" s="13" t="s">
        <v>89</v>
      </c>
      <c r="AY281" s="235" t="s">
        <v>144</v>
      </c>
    </row>
    <row r="282" s="2" customFormat="1" ht="16.5" customHeight="1">
      <c r="A282" s="40"/>
      <c r="B282" s="41"/>
      <c r="C282" s="206" t="s">
        <v>618</v>
      </c>
      <c r="D282" s="206" t="s">
        <v>147</v>
      </c>
      <c r="E282" s="207" t="s">
        <v>663</v>
      </c>
      <c r="F282" s="208" t="s">
        <v>664</v>
      </c>
      <c r="G282" s="209" t="s">
        <v>150</v>
      </c>
      <c r="H282" s="210">
        <v>22.736000000000001</v>
      </c>
      <c r="I282" s="211"/>
      <c r="J282" s="212">
        <f>ROUND(I282*H282,2)</f>
        <v>0</v>
      </c>
      <c r="K282" s="208" t="s">
        <v>151</v>
      </c>
      <c r="L282" s="46"/>
      <c r="M282" s="213" t="s">
        <v>32</v>
      </c>
      <c r="N282" s="214" t="s">
        <v>52</v>
      </c>
      <c r="O282" s="86"/>
      <c r="P282" s="215">
        <f>O282*H282</f>
        <v>0</v>
      </c>
      <c r="Q282" s="215">
        <v>0.0015</v>
      </c>
      <c r="R282" s="215">
        <f>Q282*H282</f>
        <v>0.034104000000000002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257</v>
      </c>
      <c r="AT282" s="217" t="s">
        <v>147</v>
      </c>
      <c r="AU282" s="217" t="s">
        <v>91</v>
      </c>
      <c r="AY282" s="18" t="s">
        <v>144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8" t="s">
        <v>89</v>
      </c>
      <c r="BK282" s="218">
        <f>ROUND(I282*H282,2)</f>
        <v>0</v>
      </c>
      <c r="BL282" s="18" t="s">
        <v>257</v>
      </c>
      <c r="BM282" s="217" t="s">
        <v>1021</v>
      </c>
    </row>
    <row r="283" s="2" customFormat="1">
      <c r="A283" s="40"/>
      <c r="B283" s="41"/>
      <c r="C283" s="42"/>
      <c r="D283" s="219" t="s">
        <v>154</v>
      </c>
      <c r="E283" s="42"/>
      <c r="F283" s="220" t="s">
        <v>666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8" t="s">
        <v>154</v>
      </c>
      <c r="AU283" s="18" t="s">
        <v>91</v>
      </c>
    </row>
    <row r="284" s="13" customFormat="1">
      <c r="A284" s="13"/>
      <c r="B284" s="224"/>
      <c r="C284" s="225"/>
      <c r="D284" s="226" t="s">
        <v>156</v>
      </c>
      <c r="E284" s="227" t="s">
        <v>32</v>
      </c>
      <c r="F284" s="228" t="s">
        <v>1022</v>
      </c>
      <c r="G284" s="225"/>
      <c r="H284" s="229">
        <v>22.736000000000001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156</v>
      </c>
      <c r="AU284" s="235" t="s">
        <v>91</v>
      </c>
      <c r="AV284" s="13" t="s">
        <v>91</v>
      </c>
      <c r="AW284" s="13" t="s">
        <v>40</v>
      </c>
      <c r="AX284" s="13" t="s">
        <v>89</v>
      </c>
      <c r="AY284" s="235" t="s">
        <v>144</v>
      </c>
    </row>
    <row r="285" s="2" customFormat="1" ht="16.5" customHeight="1">
      <c r="A285" s="40"/>
      <c r="B285" s="41"/>
      <c r="C285" s="206" t="s">
        <v>624</v>
      </c>
      <c r="D285" s="206" t="s">
        <v>147</v>
      </c>
      <c r="E285" s="207" t="s">
        <v>669</v>
      </c>
      <c r="F285" s="208" t="s">
        <v>670</v>
      </c>
      <c r="G285" s="209" t="s">
        <v>160</v>
      </c>
      <c r="H285" s="210">
        <v>44.539999999999999</v>
      </c>
      <c r="I285" s="211"/>
      <c r="J285" s="212">
        <f>ROUND(I285*H285,2)</f>
        <v>0</v>
      </c>
      <c r="K285" s="208" t="s">
        <v>151</v>
      </c>
      <c r="L285" s="46"/>
      <c r="M285" s="213" t="s">
        <v>32</v>
      </c>
      <c r="N285" s="214" t="s">
        <v>52</v>
      </c>
      <c r="O285" s="86"/>
      <c r="P285" s="215">
        <f>O285*H285</f>
        <v>0</v>
      </c>
      <c r="Q285" s="215">
        <v>9.0000000000000006E-05</v>
      </c>
      <c r="R285" s="215">
        <f>Q285*H285</f>
        <v>0.0040086000000000002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257</v>
      </c>
      <c r="AT285" s="217" t="s">
        <v>147</v>
      </c>
      <c r="AU285" s="217" t="s">
        <v>91</v>
      </c>
      <c r="AY285" s="18" t="s">
        <v>144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8" t="s">
        <v>89</v>
      </c>
      <c r="BK285" s="218">
        <f>ROUND(I285*H285,2)</f>
        <v>0</v>
      </c>
      <c r="BL285" s="18" t="s">
        <v>257</v>
      </c>
      <c r="BM285" s="217" t="s">
        <v>1023</v>
      </c>
    </row>
    <row r="286" s="2" customFormat="1">
      <c r="A286" s="40"/>
      <c r="B286" s="41"/>
      <c r="C286" s="42"/>
      <c r="D286" s="219" t="s">
        <v>154</v>
      </c>
      <c r="E286" s="42"/>
      <c r="F286" s="220" t="s">
        <v>672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8" t="s">
        <v>154</v>
      </c>
      <c r="AU286" s="18" t="s">
        <v>91</v>
      </c>
    </row>
    <row r="287" s="13" customFormat="1">
      <c r="A287" s="13"/>
      <c r="B287" s="224"/>
      <c r="C287" s="225"/>
      <c r="D287" s="226" t="s">
        <v>156</v>
      </c>
      <c r="E287" s="227" t="s">
        <v>32</v>
      </c>
      <c r="F287" s="228" t="s">
        <v>1024</v>
      </c>
      <c r="G287" s="225"/>
      <c r="H287" s="229">
        <v>44.539999999999999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156</v>
      </c>
      <c r="AU287" s="235" t="s">
        <v>91</v>
      </c>
      <c r="AV287" s="13" t="s">
        <v>91</v>
      </c>
      <c r="AW287" s="13" t="s">
        <v>40</v>
      </c>
      <c r="AX287" s="13" t="s">
        <v>89</v>
      </c>
      <c r="AY287" s="235" t="s">
        <v>144</v>
      </c>
    </row>
    <row r="288" s="2" customFormat="1" ht="16.5" customHeight="1">
      <c r="A288" s="40"/>
      <c r="B288" s="41"/>
      <c r="C288" s="206" t="s">
        <v>642</v>
      </c>
      <c r="D288" s="206" t="s">
        <v>147</v>
      </c>
      <c r="E288" s="207" t="s">
        <v>675</v>
      </c>
      <c r="F288" s="208" t="s">
        <v>676</v>
      </c>
      <c r="G288" s="209" t="s">
        <v>160</v>
      </c>
      <c r="H288" s="210">
        <v>27.870000000000001</v>
      </c>
      <c r="I288" s="211"/>
      <c r="J288" s="212">
        <f>ROUND(I288*H288,2)</f>
        <v>0</v>
      </c>
      <c r="K288" s="208" t="s">
        <v>151</v>
      </c>
      <c r="L288" s="46"/>
      <c r="M288" s="213" t="s">
        <v>32</v>
      </c>
      <c r="N288" s="214" t="s">
        <v>52</v>
      </c>
      <c r="O288" s="86"/>
      <c r="P288" s="215">
        <f>O288*H288</f>
        <v>0</v>
      </c>
      <c r="Q288" s="215">
        <v>0.00017000000000000001</v>
      </c>
      <c r="R288" s="215">
        <f>Q288*H288</f>
        <v>0.0047379000000000006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257</v>
      </c>
      <c r="AT288" s="217" t="s">
        <v>147</v>
      </c>
      <c r="AU288" s="217" t="s">
        <v>91</v>
      </c>
      <c r="AY288" s="18" t="s">
        <v>144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8" t="s">
        <v>89</v>
      </c>
      <c r="BK288" s="218">
        <f>ROUND(I288*H288,2)</f>
        <v>0</v>
      </c>
      <c r="BL288" s="18" t="s">
        <v>257</v>
      </c>
      <c r="BM288" s="217" t="s">
        <v>1025</v>
      </c>
    </row>
    <row r="289" s="2" customFormat="1">
      <c r="A289" s="40"/>
      <c r="B289" s="41"/>
      <c r="C289" s="42"/>
      <c r="D289" s="219" t="s">
        <v>154</v>
      </c>
      <c r="E289" s="42"/>
      <c r="F289" s="220" t="s">
        <v>678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8" t="s">
        <v>154</v>
      </c>
      <c r="AU289" s="18" t="s">
        <v>91</v>
      </c>
    </row>
    <row r="290" s="13" customFormat="1">
      <c r="A290" s="13"/>
      <c r="B290" s="224"/>
      <c r="C290" s="225"/>
      <c r="D290" s="226" t="s">
        <v>156</v>
      </c>
      <c r="E290" s="227" t="s">
        <v>32</v>
      </c>
      <c r="F290" s="228" t="s">
        <v>679</v>
      </c>
      <c r="G290" s="225"/>
      <c r="H290" s="229">
        <v>27.870000000000001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156</v>
      </c>
      <c r="AU290" s="235" t="s">
        <v>91</v>
      </c>
      <c r="AV290" s="13" t="s">
        <v>91</v>
      </c>
      <c r="AW290" s="13" t="s">
        <v>40</v>
      </c>
      <c r="AX290" s="13" t="s">
        <v>89</v>
      </c>
      <c r="AY290" s="235" t="s">
        <v>144</v>
      </c>
    </row>
    <row r="291" s="2" customFormat="1" ht="16.5" customHeight="1">
      <c r="A291" s="40"/>
      <c r="B291" s="41"/>
      <c r="C291" s="247" t="s">
        <v>647</v>
      </c>
      <c r="D291" s="247" t="s">
        <v>197</v>
      </c>
      <c r="E291" s="248" t="s">
        <v>681</v>
      </c>
      <c r="F291" s="249" t="s">
        <v>682</v>
      </c>
      <c r="G291" s="250" t="s">
        <v>160</v>
      </c>
      <c r="H291" s="251">
        <v>29.263999999999999</v>
      </c>
      <c r="I291" s="252"/>
      <c r="J291" s="253">
        <f>ROUND(I291*H291,2)</f>
        <v>0</v>
      </c>
      <c r="K291" s="249" t="s">
        <v>151</v>
      </c>
      <c r="L291" s="254"/>
      <c r="M291" s="255" t="s">
        <v>32</v>
      </c>
      <c r="N291" s="256" t="s">
        <v>52</v>
      </c>
      <c r="O291" s="86"/>
      <c r="P291" s="215">
        <f>O291*H291</f>
        <v>0</v>
      </c>
      <c r="Q291" s="215">
        <v>0.00091</v>
      </c>
      <c r="R291" s="215">
        <f>Q291*H291</f>
        <v>0.026630239999999999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304</v>
      </c>
      <c r="AT291" s="217" t="s">
        <v>197</v>
      </c>
      <c r="AU291" s="217" t="s">
        <v>91</v>
      </c>
      <c r="AY291" s="18" t="s">
        <v>144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8" t="s">
        <v>89</v>
      </c>
      <c r="BK291" s="218">
        <f>ROUND(I291*H291,2)</f>
        <v>0</v>
      </c>
      <c r="BL291" s="18" t="s">
        <v>257</v>
      </c>
      <c r="BM291" s="217" t="s">
        <v>1026</v>
      </c>
    </row>
    <row r="292" s="13" customFormat="1">
      <c r="A292" s="13"/>
      <c r="B292" s="224"/>
      <c r="C292" s="225"/>
      <c r="D292" s="226" t="s">
        <v>156</v>
      </c>
      <c r="E292" s="225"/>
      <c r="F292" s="228" t="s">
        <v>684</v>
      </c>
      <c r="G292" s="225"/>
      <c r="H292" s="229">
        <v>29.263999999999999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156</v>
      </c>
      <c r="AU292" s="235" t="s">
        <v>91</v>
      </c>
      <c r="AV292" s="13" t="s">
        <v>91</v>
      </c>
      <c r="AW292" s="13" t="s">
        <v>4</v>
      </c>
      <c r="AX292" s="13" t="s">
        <v>89</v>
      </c>
      <c r="AY292" s="235" t="s">
        <v>144</v>
      </c>
    </row>
    <row r="293" s="2" customFormat="1" ht="24.15" customHeight="1">
      <c r="A293" s="40"/>
      <c r="B293" s="41"/>
      <c r="C293" s="206" t="s">
        <v>652</v>
      </c>
      <c r="D293" s="206" t="s">
        <v>147</v>
      </c>
      <c r="E293" s="207" t="s">
        <v>686</v>
      </c>
      <c r="F293" s="208" t="s">
        <v>687</v>
      </c>
      <c r="G293" s="209" t="s">
        <v>260</v>
      </c>
      <c r="H293" s="210">
        <v>0.67200000000000004</v>
      </c>
      <c r="I293" s="211"/>
      <c r="J293" s="212">
        <f>ROUND(I293*H293,2)</f>
        <v>0</v>
      </c>
      <c r="K293" s="208" t="s">
        <v>151</v>
      </c>
      <c r="L293" s="46"/>
      <c r="M293" s="213" t="s">
        <v>32</v>
      </c>
      <c r="N293" s="214" t="s">
        <v>52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257</v>
      </c>
      <c r="AT293" s="217" t="s">
        <v>147</v>
      </c>
      <c r="AU293" s="217" t="s">
        <v>91</v>
      </c>
      <c r="AY293" s="18" t="s">
        <v>144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8" t="s">
        <v>89</v>
      </c>
      <c r="BK293" s="218">
        <f>ROUND(I293*H293,2)</f>
        <v>0</v>
      </c>
      <c r="BL293" s="18" t="s">
        <v>257</v>
      </c>
      <c r="BM293" s="217" t="s">
        <v>1027</v>
      </c>
    </row>
    <row r="294" s="2" customFormat="1">
      <c r="A294" s="40"/>
      <c r="B294" s="41"/>
      <c r="C294" s="42"/>
      <c r="D294" s="219" t="s">
        <v>154</v>
      </c>
      <c r="E294" s="42"/>
      <c r="F294" s="220" t="s">
        <v>689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8" t="s">
        <v>154</v>
      </c>
      <c r="AU294" s="18" t="s">
        <v>91</v>
      </c>
    </row>
    <row r="295" s="12" customFormat="1" ht="22.8" customHeight="1">
      <c r="A295" s="12"/>
      <c r="B295" s="190"/>
      <c r="C295" s="191"/>
      <c r="D295" s="192" t="s">
        <v>80</v>
      </c>
      <c r="E295" s="204" t="s">
        <v>690</v>
      </c>
      <c r="F295" s="204" t="s">
        <v>691</v>
      </c>
      <c r="G295" s="191"/>
      <c r="H295" s="191"/>
      <c r="I295" s="194"/>
      <c r="J295" s="205">
        <f>BK295</f>
        <v>0</v>
      </c>
      <c r="K295" s="191"/>
      <c r="L295" s="196"/>
      <c r="M295" s="197"/>
      <c r="N295" s="198"/>
      <c r="O295" s="198"/>
      <c r="P295" s="199">
        <f>SUM(P296:P322)</f>
        <v>0</v>
      </c>
      <c r="Q295" s="198"/>
      <c r="R295" s="199">
        <f>SUM(R296:R322)</f>
        <v>0.92950959999999982</v>
      </c>
      <c r="S295" s="198"/>
      <c r="T295" s="200">
        <f>SUM(T296:T322)</f>
        <v>0.9873599999999999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1" t="s">
        <v>91</v>
      </c>
      <c r="AT295" s="202" t="s">
        <v>80</v>
      </c>
      <c r="AU295" s="202" t="s">
        <v>89</v>
      </c>
      <c r="AY295" s="201" t="s">
        <v>144</v>
      </c>
      <c r="BK295" s="203">
        <f>SUM(BK296:BK322)</f>
        <v>0</v>
      </c>
    </row>
    <row r="296" s="2" customFormat="1" ht="16.5" customHeight="1">
      <c r="A296" s="40"/>
      <c r="B296" s="41"/>
      <c r="C296" s="206" t="s">
        <v>657</v>
      </c>
      <c r="D296" s="206" t="s">
        <v>147</v>
      </c>
      <c r="E296" s="207" t="s">
        <v>693</v>
      </c>
      <c r="F296" s="208" t="s">
        <v>694</v>
      </c>
      <c r="G296" s="209" t="s">
        <v>150</v>
      </c>
      <c r="H296" s="210">
        <v>36.299999999999997</v>
      </c>
      <c r="I296" s="211"/>
      <c r="J296" s="212">
        <f>ROUND(I296*H296,2)</f>
        <v>0</v>
      </c>
      <c r="K296" s="208" t="s">
        <v>151</v>
      </c>
      <c r="L296" s="46"/>
      <c r="M296" s="213" t="s">
        <v>32</v>
      </c>
      <c r="N296" s="214" t="s">
        <v>52</v>
      </c>
      <c r="O296" s="86"/>
      <c r="P296" s="215">
        <f>O296*H296</f>
        <v>0</v>
      </c>
      <c r="Q296" s="215">
        <v>0.00029999999999999997</v>
      </c>
      <c r="R296" s="215">
        <f>Q296*H296</f>
        <v>0.010889999999999999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257</v>
      </c>
      <c r="AT296" s="217" t="s">
        <v>147</v>
      </c>
      <c r="AU296" s="217" t="s">
        <v>91</v>
      </c>
      <c r="AY296" s="18" t="s">
        <v>144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8" t="s">
        <v>89</v>
      </c>
      <c r="BK296" s="218">
        <f>ROUND(I296*H296,2)</f>
        <v>0</v>
      </c>
      <c r="BL296" s="18" t="s">
        <v>257</v>
      </c>
      <c r="BM296" s="217" t="s">
        <v>1028</v>
      </c>
    </row>
    <row r="297" s="2" customFormat="1">
      <c r="A297" s="40"/>
      <c r="B297" s="41"/>
      <c r="C297" s="42"/>
      <c r="D297" s="219" t="s">
        <v>154</v>
      </c>
      <c r="E297" s="42"/>
      <c r="F297" s="220" t="s">
        <v>696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8" t="s">
        <v>154</v>
      </c>
      <c r="AU297" s="18" t="s">
        <v>91</v>
      </c>
    </row>
    <row r="298" s="2" customFormat="1" ht="16.5" customHeight="1">
      <c r="A298" s="40"/>
      <c r="B298" s="41"/>
      <c r="C298" s="206" t="s">
        <v>662</v>
      </c>
      <c r="D298" s="206" t="s">
        <v>147</v>
      </c>
      <c r="E298" s="207" t="s">
        <v>698</v>
      </c>
      <c r="F298" s="208" t="s">
        <v>699</v>
      </c>
      <c r="G298" s="209" t="s">
        <v>150</v>
      </c>
      <c r="H298" s="210">
        <v>3.2000000000000002</v>
      </c>
      <c r="I298" s="211"/>
      <c r="J298" s="212">
        <f>ROUND(I298*H298,2)</f>
        <v>0</v>
      </c>
      <c r="K298" s="208" t="s">
        <v>151</v>
      </c>
      <c r="L298" s="46"/>
      <c r="M298" s="213" t="s">
        <v>32</v>
      </c>
      <c r="N298" s="214" t="s">
        <v>52</v>
      </c>
      <c r="O298" s="86"/>
      <c r="P298" s="215">
        <f>O298*H298</f>
        <v>0</v>
      </c>
      <c r="Q298" s="215">
        <v>0.0015</v>
      </c>
      <c r="R298" s="215">
        <f>Q298*H298</f>
        <v>0.0048000000000000004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257</v>
      </c>
      <c r="AT298" s="217" t="s">
        <v>147</v>
      </c>
      <c r="AU298" s="217" t="s">
        <v>91</v>
      </c>
      <c r="AY298" s="18" t="s">
        <v>144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8" t="s">
        <v>89</v>
      </c>
      <c r="BK298" s="218">
        <f>ROUND(I298*H298,2)</f>
        <v>0</v>
      </c>
      <c r="BL298" s="18" t="s">
        <v>257</v>
      </c>
      <c r="BM298" s="217" t="s">
        <v>1029</v>
      </c>
    </row>
    <row r="299" s="2" customFormat="1">
      <c r="A299" s="40"/>
      <c r="B299" s="41"/>
      <c r="C299" s="42"/>
      <c r="D299" s="219" t="s">
        <v>154</v>
      </c>
      <c r="E299" s="42"/>
      <c r="F299" s="220" t="s">
        <v>701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8" t="s">
        <v>154</v>
      </c>
      <c r="AU299" s="18" t="s">
        <v>91</v>
      </c>
    </row>
    <row r="300" s="13" customFormat="1">
      <c r="A300" s="13"/>
      <c r="B300" s="224"/>
      <c r="C300" s="225"/>
      <c r="D300" s="226" t="s">
        <v>156</v>
      </c>
      <c r="E300" s="227" t="s">
        <v>32</v>
      </c>
      <c r="F300" s="228" t="s">
        <v>702</v>
      </c>
      <c r="G300" s="225"/>
      <c r="H300" s="229">
        <v>3.2000000000000002</v>
      </c>
      <c r="I300" s="230"/>
      <c r="J300" s="225"/>
      <c r="K300" s="225"/>
      <c r="L300" s="231"/>
      <c r="M300" s="232"/>
      <c r="N300" s="233"/>
      <c r="O300" s="233"/>
      <c r="P300" s="233"/>
      <c r="Q300" s="233"/>
      <c r="R300" s="233"/>
      <c r="S300" s="233"/>
      <c r="T300" s="23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5" t="s">
        <v>156</v>
      </c>
      <c r="AU300" s="235" t="s">
        <v>91</v>
      </c>
      <c r="AV300" s="13" t="s">
        <v>91</v>
      </c>
      <c r="AW300" s="13" t="s">
        <v>40</v>
      </c>
      <c r="AX300" s="13" t="s">
        <v>89</v>
      </c>
      <c r="AY300" s="235" t="s">
        <v>144</v>
      </c>
    </row>
    <row r="301" s="2" customFormat="1" ht="16.5" customHeight="1">
      <c r="A301" s="40"/>
      <c r="B301" s="41"/>
      <c r="C301" s="206" t="s">
        <v>668</v>
      </c>
      <c r="D301" s="206" t="s">
        <v>147</v>
      </c>
      <c r="E301" s="207" t="s">
        <v>704</v>
      </c>
      <c r="F301" s="208" t="s">
        <v>705</v>
      </c>
      <c r="G301" s="209" t="s">
        <v>160</v>
      </c>
      <c r="H301" s="210">
        <v>1.6000000000000001</v>
      </c>
      <c r="I301" s="211"/>
      <c r="J301" s="212">
        <f>ROUND(I301*H301,2)</f>
        <v>0</v>
      </c>
      <c r="K301" s="208" t="s">
        <v>151</v>
      </c>
      <c r="L301" s="46"/>
      <c r="M301" s="213" t="s">
        <v>32</v>
      </c>
      <c r="N301" s="214" t="s">
        <v>52</v>
      </c>
      <c r="O301" s="86"/>
      <c r="P301" s="215">
        <f>O301*H301</f>
        <v>0</v>
      </c>
      <c r="Q301" s="215">
        <v>0.00017000000000000001</v>
      </c>
      <c r="R301" s="215">
        <f>Q301*H301</f>
        <v>0.00027200000000000005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257</v>
      </c>
      <c r="AT301" s="217" t="s">
        <v>147</v>
      </c>
      <c r="AU301" s="217" t="s">
        <v>91</v>
      </c>
      <c r="AY301" s="18" t="s">
        <v>144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8" t="s">
        <v>89</v>
      </c>
      <c r="BK301" s="218">
        <f>ROUND(I301*H301,2)</f>
        <v>0</v>
      </c>
      <c r="BL301" s="18" t="s">
        <v>257</v>
      </c>
      <c r="BM301" s="217" t="s">
        <v>1030</v>
      </c>
    </row>
    <row r="302" s="2" customFormat="1">
      <c r="A302" s="40"/>
      <c r="B302" s="41"/>
      <c r="C302" s="42"/>
      <c r="D302" s="219" t="s">
        <v>154</v>
      </c>
      <c r="E302" s="42"/>
      <c r="F302" s="220" t="s">
        <v>707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8" t="s">
        <v>154</v>
      </c>
      <c r="AU302" s="18" t="s">
        <v>91</v>
      </c>
    </row>
    <row r="303" s="2" customFormat="1" ht="16.5" customHeight="1">
      <c r="A303" s="40"/>
      <c r="B303" s="41"/>
      <c r="C303" s="247" t="s">
        <v>674</v>
      </c>
      <c r="D303" s="247" t="s">
        <v>197</v>
      </c>
      <c r="E303" s="248" t="s">
        <v>681</v>
      </c>
      <c r="F303" s="249" t="s">
        <v>682</v>
      </c>
      <c r="G303" s="250" t="s">
        <v>160</v>
      </c>
      <c r="H303" s="251">
        <v>1.6799999999999999</v>
      </c>
      <c r="I303" s="252"/>
      <c r="J303" s="253">
        <f>ROUND(I303*H303,2)</f>
        <v>0</v>
      </c>
      <c r="K303" s="249" t="s">
        <v>151</v>
      </c>
      <c r="L303" s="254"/>
      <c r="M303" s="255" t="s">
        <v>32</v>
      </c>
      <c r="N303" s="256" t="s">
        <v>52</v>
      </c>
      <c r="O303" s="86"/>
      <c r="P303" s="215">
        <f>O303*H303</f>
        <v>0</v>
      </c>
      <c r="Q303" s="215">
        <v>0.00091</v>
      </c>
      <c r="R303" s="215">
        <f>Q303*H303</f>
        <v>0.0015287999999999999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304</v>
      </c>
      <c r="AT303" s="217" t="s">
        <v>197</v>
      </c>
      <c r="AU303" s="217" t="s">
        <v>91</v>
      </c>
      <c r="AY303" s="18" t="s">
        <v>144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8" t="s">
        <v>89</v>
      </c>
      <c r="BK303" s="218">
        <f>ROUND(I303*H303,2)</f>
        <v>0</v>
      </c>
      <c r="BL303" s="18" t="s">
        <v>257</v>
      </c>
      <c r="BM303" s="217" t="s">
        <v>1031</v>
      </c>
    </row>
    <row r="304" s="13" customFormat="1">
      <c r="A304" s="13"/>
      <c r="B304" s="224"/>
      <c r="C304" s="225"/>
      <c r="D304" s="226" t="s">
        <v>156</v>
      </c>
      <c r="E304" s="225"/>
      <c r="F304" s="228" t="s">
        <v>710</v>
      </c>
      <c r="G304" s="225"/>
      <c r="H304" s="229">
        <v>1.6799999999999999</v>
      </c>
      <c r="I304" s="230"/>
      <c r="J304" s="225"/>
      <c r="K304" s="225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156</v>
      </c>
      <c r="AU304" s="235" t="s">
        <v>91</v>
      </c>
      <c r="AV304" s="13" t="s">
        <v>91</v>
      </c>
      <c r="AW304" s="13" t="s">
        <v>4</v>
      </c>
      <c r="AX304" s="13" t="s">
        <v>89</v>
      </c>
      <c r="AY304" s="235" t="s">
        <v>144</v>
      </c>
    </row>
    <row r="305" s="2" customFormat="1" ht="21.75" customHeight="1">
      <c r="A305" s="40"/>
      <c r="B305" s="41"/>
      <c r="C305" s="206" t="s">
        <v>680</v>
      </c>
      <c r="D305" s="206" t="s">
        <v>147</v>
      </c>
      <c r="E305" s="207" t="s">
        <v>712</v>
      </c>
      <c r="F305" s="208" t="s">
        <v>713</v>
      </c>
      <c r="G305" s="209" t="s">
        <v>150</v>
      </c>
      <c r="H305" s="210">
        <v>36.299999999999997</v>
      </c>
      <c r="I305" s="211"/>
      <c r="J305" s="212">
        <f>ROUND(I305*H305,2)</f>
        <v>0</v>
      </c>
      <c r="K305" s="208" t="s">
        <v>151</v>
      </c>
      <c r="L305" s="46"/>
      <c r="M305" s="213" t="s">
        <v>32</v>
      </c>
      <c r="N305" s="214" t="s">
        <v>52</v>
      </c>
      <c r="O305" s="86"/>
      <c r="P305" s="215">
        <f>O305*H305</f>
        <v>0</v>
      </c>
      <c r="Q305" s="215">
        <v>0.0053</v>
      </c>
      <c r="R305" s="215">
        <f>Q305*H305</f>
        <v>0.19238999999999998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257</v>
      </c>
      <c r="AT305" s="217" t="s">
        <v>147</v>
      </c>
      <c r="AU305" s="217" t="s">
        <v>91</v>
      </c>
      <c r="AY305" s="18" t="s">
        <v>144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8" t="s">
        <v>89</v>
      </c>
      <c r="BK305" s="218">
        <f>ROUND(I305*H305,2)</f>
        <v>0</v>
      </c>
      <c r="BL305" s="18" t="s">
        <v>257</v>
      </c>
      <c r="BM305" s="217" t="s">
        <v>1032</v>
      </c>
    </row>
    <row r="306" s="2" customFormat="1">
      <c r="A306" s="40"/>
      <c r="B306" s="41"/>
      <c r="C306" s="42"/>
      <c r="D306" s="219" t="s">
        <v>154</v>
      </c>
      <c r="E306" s="42"/>
      <c r="F306" s="220" t="s">
        <v>715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8" t="s">
        <v>154</v>
      </c>
      <c r="AU306" s="18" t="s">
        <v>91</v>
      </c>
    </row>
    <row r="307" s="2" customFormat="1" ht="38.55" customHeight="1">
      <c r="A307" s="40"/>
      <c r="B307" s="41"/>
      <c r="C307" s="247" t="s">
        <v>685</v>
      </c>
      <c r="D307" s="247" t="s">
        <v>197</v>
      </c>
      <c r="E307" s="248" t="s">
        <v>717</v>
      </c>
      <c r="F307" s="249" t="s">
        <v>718</v>
      </c>
      <c r="G307" s="250" t="s">
        <v>150</v>
      </c>
      <c r="H307" s="251">
        <v>39.93</v>
      </c>
      <c r="I307" s="252"/>
      <c r="J307" s="253">
        <f>ROUND(I307*H307,2)</f>
        <v>0</v>
      </c>
      <c r="K307" s="249" t="s">
        <v>151</v>
      </c>
      <c r="L307" s="254"/>
      <c r="M307" s="255" t="s">
        <v>32</v>
      </c>
      <c r="N307" s="256" t="s">
        <v>52</v>
      </c>
      <c r="O307" s="86"/>
      <c r="P307" s="215">
        <f>O307*H307</f>
        <v>0</v>
      </c>
      <c r="Q307" s="215">
        <v>0.01771</v>
      </c>
      <c r="R307" s="215">
        <f>Q307*H307</f>
        <v>0.70716029999999996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304</v>
      </c>
      <c r="AT307" s="217" t="s">
        <v>197</v>
      </c>
      <c r="AU307" s="217" t="s">
        <v>91</v>
      </c>
      <c r="AY307" s="18" t="s">
        <v>144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8" t="s">
        <v>89</v>
      </c>
      <c r="BK307" s="218">
        <f>ROUND(I307*H307,2)</f>
        <v>0</v>
      </c>
      <c r="BL307" s="18" t="s">
        <v>257</v>
      </c>
      <c r="BM307" s="217" t="s">
        <v>1033</v>
      </c>
    </row>
    <row r="308" s="13" customFormat="1">
      <c r="A308" s="13"/>
      <c r="B308" s="224"/>
      <c r="C308" s="225"/>
      <c r="D308" s="226" t="s">
        <v>156</v>
      </c>
      <c r="E308" s="225"/>
      <c r="F308" s="228" t="s">
        <v>1034</v>
      </c>
      <c r="G308" s="225"/>
      <c r="H308" s="229">
        <v>39.93</v>
      </c>
      <c r="I308" s="230"/>
      <c r="J308" s="225"/>
      <c r="K308" s="225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156</v>
      </c>
      <c r="AU308" s="235" t="s">
        <v>91</v>
      </c>
      <c r="AV308" s="13" t="s">
        <v>91</v>
      </c>
      <c r="AW308" s="13" t="s">
        <v>4</v>
      </c>
      <c r="AX308" s="13" t="s">
        <v>89</v>
      </c>
      <c r="AY308" s="235" t="s">
        <v>144</v>
      </c>
    </row>
    <row r="309" s="2" customFormat="1" ht="16.5" customHeight="1">
      <c r="A309" s="40"/>
      <c r="B309" s="41"/>
      <c r="C309" s="206" t="s">
        <v>692</v>
      </c>
      <c r="D309" s="206" t="s">
        <v>147</v>
      </c>
      <c r="E309" s="207" t="s">
        <v>722</v>
      </c>
      <c r="F309" s="208" t="s">
        <v>723</v>
      </c>
      <c r="G309" s="209" t="s">
        <v>150</v>
      </c>
      <c r="H309" s="210">
        <v>36.299999999999997</v>
      </c>
      <c r="I309" s="211"/>
      <c r="J309" s="212">
        <f>ROUND(I309*H309,2)</f>
        <v>0</v>
      </c>
      <c r="K309" s="208" t="s">
        <v>151</v>
      </c>
      <c r="L309" s="46"/>
      <c r="M309" s="213" t="s">
        <v>32</v>
      </c>
      <c r="N309" s="214" t="s">
        <v>52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0.027199999999999998</v>
      </c>
      <c r="T309" s="216">
        <f>S309*H309</f>
        <v>0.9873599999999999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257</v>
      </c>
      <c r="AT309" s="217" t="s">
        <v>147</v>
      </c>
      <c r="AU309" s="217" t="s">
        <v>91</v>
      </c>
      <c r="AY309" s="18" t="s">
        <v>144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8" t="s">
        <v>89</v>
      </c>
      <c r="BK309" s="218">
        <f>ROUND(I309*H309,2)</f>
        <v>0</v>
      </c>
      <c r="BL309" s="18" t="s">
        <v>257</v>
      </c>
      <c r="BM309" s="217" t="s">
        <v>1035</v>
      </c>
    </row>
    <row r="310" s="2" customFormat="1">
      <c r="A310" s="40"/>
      <c r="B310" s="41"/>
      <c r="C310" s="42"/>
      <c r="D310" s="219" t="s">
        <v>154</v>
      </c>
      <c r="E310" s="42"/>
      <c r="F310" s="220" t="s">
        <v>725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8" t="s">
        <v>154</v>
      </c>
      <c r="AU310" s="18" t="s">
        <v>91</v>
      </c>
    </row>
    <row r="311" s="2" customFormat="1" ht="16.5" customHeight="1">
      <c r="A311" s="40"/>
      <c r="B311" s="41"/>
      <c r="C311" s="206" t="s">
        <v>697</v>
      </c>
      <c r="D311" s="206" t="s">
        <v>147</v>
      </c>
      <c r="E311" s="207" t="s">
        <v>727</v>
      </c>
      <c r="F311" s="208" t="s">
        <v>728</v>
      </c>
      <c r="G311" s="209" t="s">
        <v>150</v>
      </c>
      <c r="H311" s="210">
        <v>0.75</v>
      </c>
      <c r="I311" s="211"/>
      <c r="J311" s="212">
        <f>ROUND(I311*H311,2)</f>
        <v>0</v>
      </c>
      <c r="K311" s="208" t="s">
        <v>151</v>
      </c>
      <c r="L311" s="46"/>
      <c r="M311" s="213" t="s">
        <v>32</v>
      </c>
      <c r="N311" s="214" t="s">
        <v>52</v>
      </c>
      <c r="O311" s="86"/>
      <c r="P311" s="215">
        <f>O311*H311</f>
        <v>0</v>
      </c>
      <c r="Q311" s="215">
        <v>0.00142</v>
      </c>
      <c r="R311" s="215">
        <f>Q311*H311</f>
        <v>0.001065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257</v>
      </c>
      <c r="AT311" s="217" t="s">
        <v>147</v>
      </c>
      <c r="AU311" s="217" t="s">
        <v>91</v>
      </c>
      <c r="AY311" s="18" t="s">
        <v>144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8" t="s">
        <v>89</v>
      </c>
      <c r="BK311" s="218">
        <f>ROUND(I311*H311,2)</f>
        <v>0</v>
      </c>
      <c r="BL311" s="18" t="s">
        <v>257</v>
      </c>
      <c r="BM311" s="217" t="s">
        <v>1036</v>
      </c>
    </row>
    <row r="312" s="2" customFormat="1">
      <c r="A312" s="40"/>
      <c r="B312" s="41"/>
      <c r="C312" s="42"/>
      <c r="D312" s="219" t="s">
        <v>154</v>
      </c>
      <c r="E312" s="42"/>
      <c r="F312" s="220" t="s">
        <v>730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8" t="s">
        <v>154</v>
      </c>
      <c r="AU312" s="18" t="s">
        <v>91</v>
      </c>
    </row>
    <row r="313" s="13" customFormat="1">
      <c r="A313" s="13"/>
      <c r="B313" s="224"/>
      <c r="C313" s="225"/>
      <c r="D313" s="226" t="s">
        <v>156</v>
      </c>
      <c r="E313" s="227" t="s">
        <v>32</v>
      </c>
      <c r="F313" s="228" t="s">
        <v>731</v>
      </c>
      <c r="G313" s="225"/>
      <c r="H313" s="229">
        <v>0.75</v>
      </c>
      <c r="I313" s="230"/>
      <c r="J313" s="225"/>
      <c r="K313" s="225"/>
      <c r="L313" s="231"/>
      <c r="M313" s="232"/>
      <c r="N313" s="233"/>
      <c r="O313" s="233"/>
      <c r="P313" s="233"/>
      <c r="Q313" s="233"/>
      <c r="R313" s="233"/>
      <c r="S313" s="233"/>
      <c r="T313" s="23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5" t="s">
        <v>156</v>
      </c>
      <c r="AU313" s="235" t="s">
        <v>91</v>
      </c>
      <c r="AV313" s="13" t="s">
        <v>91</v>
      </c>
      <c r="AW313" s="13" t="s">
        <v>40</v>
      </c>
      <c r="AX313" s="13" t="s">
        <v>89</v>
      </c>
      <c r="AY313" s="235" t="s">
        <v>144</v>
      </c>
    </row>
    <row r="314" s="2" customFormat="1" ht="16.5" customHeight="1">
      <c r="A314" s="40"/>
      <c r="B314" s="41"/>
      <c r="C314" s="247" t="s">
        <v>703</v>
      </c>
      <c r="D314" s="247" t="s">
        <v>197</v>
      </c>
      <c r="E314" s="248" t="s">
        <v>733</v>
      </c>
      <c r="F314" s="249" t="s">
        <v>734</v>
      </c>
      <c r="G314" s="250" t="s">
        <v>150</v>
      </c>
      <c r="H314" s="251">
        <v>0.82499999999999996</v>
      </c>
      <c r="I314" s="252"/>
      <c r="J314" s="253">
        <f>ROUND(I314*H314,2)</f>
        <v>0</v>
      </c>
      <c r="K314" s="249" t="s">
        <v>151</v>
      </c>
      <c r="L314" s="254"/>
      <c r="M314" s="255" t="s">
        <v>32</v>
      </c>
      <c r="N314" s="256" t="s">
        <v>52</v>
      </c>
      <c r="O314" s="86"/>
      <c r="P314" s="215">
        <f>O314*H314</f>
        <v>0</v>
      </c>
      <c r="Q314" s="215">
        <v>0.0074999999999999997</v>
      </c>
      <c r="R314" s="215">
        <f>Q314*H314</f>
        <v>0.0061874999999999994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304</v>
      </c>
      <c r="AT314" s="217" t="s">
        <v>197</v>
      </c>
      <c r="AU314" s="217" t="s">
        <v>91</v>
      </c>
      <c r="AY314" s="18" t="s">
        <v>144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8" t="s">
        <v>89</v>
      </c>
      <c r="BK314" s="218">
        <f>ROUND(I314*H314,2)</f>
        <v>0</v>
      </c>
      <c r="BL314" s="18" t="s">
        <v>257</v>
      </c>
      <c r="BM314" s="217" t="s">
        <v>1037</v>
      </c>
    </row>
    <row r="315" s="13" customFormat="1">
      <c r="A315" s="13"/>
      <c r="B315" s="224"/>
      <c r="C315" s="225"/>
      <c r="D315" s="226" t="s">
        <v>156</v>
      </c>
      <c r="E315" s="225"/>
      <c r="F315" s="228" t="s">
        <v>736</v>
      </c>
      <c r="G315" s="225"/>
      <c r="H315" s="229">
        <v>0.82499999999999996</v>
      </c>
      <c r="I315" s="230"/>
      <c r="J315" s="225"/>
      <c r="K315" s="225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156</v>
      </c>
      <c r="AU315" s="235" t="s">
        <v>91</v>
      </c>
      <c r="AV315" s="13" t="s">
        <v>91</v>
      </c>
      <c r="AW315" s="13" t="s">
        <v>4</v>
      </c>
      <c r="AX315" s="13" t="s">
        <v>89</v>
      </c>
      <c r="AY315" s="235" t="s">
        <v>144</v>
      </c>
    </row>
    <row r="316" s="2" customFormat="1" ht="16.5" customHeight="1">
      <c r="A316" s="40"/>
      <c r="B316" s="41"/>
      <c r="C316" s="206" t="s">
        <v>708</v>
      </c>
      <c r="D316" s="206" t="s">
        <v>147</v>
      </c>
      <c r="E316" s="207" t="s">
        <v>738</v>
      </c>
      <c r="F316" s="208" t="s">
        <v>739</v>
      </c>
      <c r="G316" s="209" t="s">
        <v>160</v>
      </c>
      <c r="H316" s="210">
        <v>16</v>
      </c>
      <c r="I316" s="211"/>
      <c r="J316" s="212">
        <f>ROUND(I316*H316,2)</f>
        <v>0</v>
      </c>
      <c r="K316" s="208" t="s">
        <v>151</v>
      </c>
      <c r="L316" s="46"/>
      <c r="M316" s="213" t="s">
        <v>32</v>
      </c>
      <c r="N316" s="214" t="s">
        <v>52</v>
      </c>
      <c r="O316" s="86"/>
      <c r="P316" s="215">
        <f>O316*H316</f>
        <v>0</v>
      </c>
      <c r="Q316" s="215">
        <v>0.00020000000000000001</v>
      </c>
      <c r="R316" s="215">
        <f>Q316*H316</f>
        <v>0.0032000000000000002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257</v>
      </c>
      <c r="AT316" s="217" t="s">
        <v>147</v>
      </c>
      <c r="AU316" s="217" t="s">
        <v>91</v>
      </c>
      <c r="AY316" s="18" t="s">
        <v>144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8" t="s">
        <v>89</v>
      </c>
      <c r="BK316" s="218">
        <f>ROUND(I316*H316,2)</f>
        <v>0</v>
      </c>
      <c r="BL316" s="18" t="s">
        <v>257</v>
      </c>
      <c r="BM316" s="217" t="s">
        <v>1038</v>
      </c>
    </row>
    <row r="317" s="2" customFormat="1">
      <c r="A317" s="40"/>
      <c r="B317" s="41"/>
      <c r="C317" s="42"/>
      <c r="D317" s="219" t="s">
        <v>154</v>
      </c>
      <c r="E317" s="42"/>
      <c r="F317" s="220" t="s">
        <v>741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8" t="s">
        <v>154</v>
      </c>
      <c r="AU317" s="18" t="s">
        <v>91</v>
      </c>
    </row>
    <row r="318" s="13" customFormat="1">
      <c r="A318" s="13"/>
      <c r="B318" s="224"/>
      <c r="C318" s="225"/>
      <c r="D318" s="226" t="s">
        <v>156</v>
      </c>
      <c r="E318" s="227" t="s">
        <v>32</v>
      </c>
      <c r="F318" s="228" t="s">
        <v>257</v>
      </c>
      <c r="G318" s="225"/>
      <c r="H318" s="229">
        <v>16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156</v>
      </c>
      <c r="AU318" s="235" t="s">
        <v>91</v>
      </c>
      <c r="AV318" s="13" t="s">
        <v>91</v>
      </c>
      <c r="AW318" s="13" t="s">
        <v>40</v>
      </c>
      <c r="AX318" s="13" t="s">
        <v>89</v>
      </c>
      <c r="AY318" s="235" t="s">
        <v>144</v>
      </c>
    </row>
    <row r="319" s="2" customFormat="1" ht="16.5" customHeight="1">
      <c r="A319" s="40"/>
      <c r="B319" s="41"/>
      <c r="C319" s="247" t="s">
        <v>711</v>
      </c>
      <c r="D319" s="247" t="s">
        <v>197</v>
      </c>
      <c r="E319" s="248" t="s">
        <v>743</v>
      </c>
      <c r="F319" s="249" t="s">
        <v>744</v>
      </c>
      <c r="G319" s="250" t="s">
        <v>160</v>
      </c>
      <c r="H319" s="251">
        <v>16.800000000000001</v>
      </c>
      <c r="I319" s="252"/>
      <c r="J319" s="253">
        <f>ROUND(I319*H319,2)</f>
        <v>0</v>
      </c>
      <c r="K319" s="249" t="s">
        <v>151</v>
      </c>
      <c r="L319" s="254"/>
      <c r="M319" s="255" t="s">
        <v>32</v>
      </c>
      <c r="N319" s="256" t="s">
        <v>52</v>
      </c>
      <c r="O319" s="86"/>
      <c r="P319" s="215">
        <f>O319*H319</f>
        <v>0</v>
      </c>
      <c r="Q319" s="215">
        <v>0.00012</v>
      </c>
      <c r="R319" s="215">
        <f>Q319*H319</f>
        <v>0.002016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304</v>
      </c>
      <c r="AT319" s="217" t="s">
        <v>197</v>
      </c>
      <c r="AU319" s="217" t="s">
        <v>91</v>
      </c>
      <c r="AY319" s="18" t="s">
        <v>144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8" t="s">
        <v>89</v>
      </c>
      <c r="BK319" s="218">
        <f>ROUND(I319*H319,2)</f>
        <v>0</v>
      </c>
      <c r="BL319" s="18" t="s">
        <v>257</v>
      </c>
      <c r="BM319" s="217" t="s">
        <v>1039</v>
      </c>
    </row>
    <row r="320" s="13" customFormat="1">
      <c r="A320" s="13"/>
      <c r="B320" s="224"/>
      <c r="C320" s="225"/>
      <c r="D320" s="226" t="s">
        <v>156</v>
      </c>
      <c r="E320" s="225"/>
      <c r="F320" s="228" t="s">
        <v>1040</v>
      </c>
      <c r="G320" s="225"/>
      <c r="H320" s="229">
        <v>16.800000000000001</v>
      </c>
      <c r="I320" s="230"/>
      <c r="J320" s="225"/>
      <c r="K320" s="225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156</v>
      </c>
      <c r="AU320" s="235" t="s">
        <v>91</v>
      </c>
      <c r="AV320" s="13" t="s">
        <v>91</v>
      </c>
      <c r="AW320" s="13" t="s">
        <v>4</v>
      </c>
      <c r="AX320" s="13" t="s">
        <v>89</v>
      </c>
      <c r="AY320" s="235" t="s">
        <v>144</v>
      </c>
    </row>
    <row r="321" s="2" customFormat="1" ht="24.15" customHeight="1">
      <c r="A321" s="40"/>
      <c r="B321" s="41"/>
      <c r="C321" s="206" t="s">
        <v>716</v>
      </c>
      <c r="D321" s="206" t="s">
        <v>147</v>
      </c>
      <c r="E321" s="207" t="s">
        <v>748</v>
      </c>
      <c r="F321" s="208" t="s">
        <v>749</v>
      </c>
      <c r="G321" s="209" t="s">
        <v>260</v>
      </c>
      <c r="H321" s="210">
        <v>0.93000000000000005</v>
      </c>
      <c r="I321" s="211"/>
      <c r="J321" s="212">
        <f>ROUND(I321*H321,2)</f>
        <v>0</v>
      </c>
      <c r="K321" s="208" t="s">
        <v>151</v>
      </c>
      <c r="L321" s="46"/>
      <c r="M321" s="213" t="s">
        <v>32</v>
      </c>
      <c r="N321" s="214" t="s">
        <v>52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257</v>
      </c>
      <c r="AT321" s="217" t="s">
        <v>147</v>
      </c>
      <c r="AU321" s="217" t="s">
        <v>91</v>
      </c>
      <c r="AY321" s="18" t="s">
        <v>144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8" t="s">
        <v>89</v>
      </c>
      <c r="BK321" s="218">
        <f>ROUND(I321*H321,2)</f>
        <v>0</v>
      </c>
      <c r="BL321" s="18" t="s">
        <v>257</v>
      </c>
      <c r="BM321" s="217" t="s">
        <v>1041</v>
      </c>
    </row>
    <row r="322" s="2" customFormat="1">
      <c r="A322" s="40"/>
      <c r="B322" s="41"/>
      <c r="C322" s="42"/>
      <c r="D322" s="219" t="s">
        <v>154</v>
      </c>
      <c r="E322" s="42"/>
      <c r="F322" s="220" t="s">
        <v>751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8" t="s">
        <v>154</v>
      </c>
      <c r="AU322" s="18" t="s">
        <v>91</v>
      </c>
    </row>
    <row r="323" s="12" customFormat="1" ht="22.8" customHeight="1">
      <c r="A323" s="12"/>
      <c r="B323" s="190"/>
      <c r="C323" s="191"/>
      <c r="D323" s="192" t="s">
        <v>80</v>
      </c>
      <c r="E323" s="204" t="s">
        <v>752</v>
      </c>
      <c r="F323" s="204" t="s">
        <v>753</v>
      </c>
      <c r="G323" s="191"/>
      <c r="H323" s="191"/>
      <c r="I323" s="194"/>
      <c r="J323" s="205">
        <f>BK323</f>
        <v>0</v>
      </c>
      <c r="K323" s="191"/>
      <c r="L323" s="196"/>
      <c r="M323" s="197"/>
      <c r="N323" s="198"/>
      <c r="O323" s="198"/>
      <c r="P323" s="199">
        <f>SUM(P324:P337)</f>
        <v>0</v>
      </c>
      <c r="Q323" s="198"/>
      <c r="R323" s="199">
        <f>SUM(R324:R337)</f>
        <v>0.0024245900000000003</v>
      </c>
      <c r="S323" s="198"/>
      <c r="T323" s="200">
        <f>SUM(T324:T337)</f>
        <v>0.0010419499999999998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1" t="s">
        <v>91</v>
      </c>
      <c r="AT323" s="202" t="s">
        <v>80</v>
      </c>
      <c r="AU323" s="202" t="s">
        <v>89</v>
      </c>
      <c r="AY323" s="201" t="s">
        <v>144</v>
      </c>
      <c r="BK323" s="203">
        <f>SUM(BK324:BK337)</f>
        <v>0</v>
      </c>
    </row>
    <row r="324" s="2" customFormat="1" ht="16.5" customHeight="1">
      <c r="A324" s="40"/>
      <c r="B324" s="41"/>
      <c r="C324" s="206" t="s">
        <v>721</v>
      </c>
      <c r="D324" s="206" t="s">
        <v>147</v>
      </c>
      <c r="E324" s="207" t="s">
        <v>755</v>
      </c>
      <c r="F324" s="208" t="s">
        <v>756</v>
      </c>
      <c r="G324" s="209" t="s">
        <v>150</v>
      </c>
      <c r="H324" s="210">
        <v>29.77</v>
      </c>
      <c r="I324" s="211"/>
      <c r="J324" s="212">
        <f>ROUND(I324*H324,2)</f>
        <v>0</v>
      </c>
      <c r="K324" s="208" t="s">
        <v>151</v>
      </c>
      <c r="L324" s="46"/>
      <c r="M324" s="213" t="s">
        <v>32</v>
      </c>
      <c r="N324" s="214" t="s">
        <v>52</v>
      </c>
      <c r="O324" s="86"/>
      <c r="P324" s="215">
        <f>O324*H324</f>
        <v>0</v>
      </c>
      <c r="Q324" s="215">
        <v>0</v>
      </c>
      <c r="R324" s="215">
        <f>Q324*H324</f>
        <v>0</v>
      </c>
      <c r="S324" s="215">
        <v>3.4999999999999997E-05</v>
      </c>
      <c r="T324" s="216">
        <f>S324*H324</f>
        <v>0.0010419499999999998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257</v>
      </c>
      <c r="AT324" s="217" t="s">
        <v>147</v>
      </c>
      <c r="AU324" s="217" t="s">
        <v>91</v>
      </c>
      <c r="AY324" s="18" t="s">
        <v>144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8" t="s">
        <v>89</v>
      </c>
      <c r="BK324" s="218">
        <f>ROUND(I324*H324,2)</f>
        <v>0</v>
      </c>
      <c r="BL324" s="18" t="s">
        <v>257</v>
      </c>
      <c r="BM324" s="217" t="s">
        <v>1042</v>
      </c>
    </row>
    <row r="325" s="2" customFormat="1">
      <c r="A325" s="40"/>
      <c r="B325" s="41"/>
      <c r="C325" s="42"/>
      <c r="D325" s="219" t="s">
        <v>154</v>
      </c>
      <c r="E325" s="42"/>
      <c r="F325" s="220" t="s">
        <v>758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8" t="s">
        <v>154</v>
      </c>
      <c r="AU325" s="18" t="s">
        <v>91</v>
      </c>
    </row>
    <row r="326" s="13" customFormat="1">
      <c r="A326" s="13"/>
      <c r="B326" s="224"/>
      <c r="C326" s="225"/>
      <c r="D326" s="226" t="s">
        <v>156</v>
      </c>
      <c r="E326" s="227" t="s">
        <v>32</v>
      </c>
      <c r="F326" s="228" t="s">
        <v>1043</v>
      </c>
      <c r="G326" s="225"/>
      <c r="H326" s="229">
        <v>29.77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156</v>
      </c>
      <c r="AU326" s="235" t="s">
        <v>91</v>
      </c>
      <c r="AV326" s="13" t="s">
        <v>91</v>
      </c>
      <c r="AW326" s="13" t="s">
        <v>40</v>
      </c>
      <c r="AX326" s="13" t="s">
        <v>89</v>
      </c>
      <c r="AY326" s="235" t="s">
        <v>144</v>
      </c>
    </row>
    <row r="327" s="2" customFormat="1" ht="16.5" customHeight="1">
      <c r="A327" s="40"/>
      <c r="B327" s="41"/>
      <c r="C327" s="247" t="s">
        <v>726</v>
      </c>
      <c r="D327" s="247" t="s">
        <v>197</v>
      </c>
      <c r="E327" s="248" t="s">
        <v>761</v>
      </c>
      <c r="F327" s="249" t="s">
        <v>762</v>
      </c>
      <c r="G327" s="250" t="s">
        <v>150</v>
      </c>
      <c r="H327" s="251">
        <v>31.259</v>
      </c>
      <c r="I327" s="252"/>
      <c r="J327" s="253">
        <f>ROUND(I327*H327,2)</f>
        <v>0</v>
      </c>
      <c r="K327" s="249" t="s">
        <v>151</v>
      </c>
      <c r="L327" s="254"/>
      <c r="M327" s="255" t="s">
        <v>32</v>
      </c>
      <c r="N327" s="256" t="s">
        <v>52</v>
      </c>
      <c r="O327" s="86"/>
      <c r="P327" s="215">
        <f>O327*H327</f>
        <v>0</v>
      </c>
      <c r="Q327" s="215">
        <v>1.0000000000000001E-05</v>
      </c>
      <c r="R327" s="215">
        <f>Q327*H327</f>
        <v>0.00031259000000000001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304</v>
      </c>
      <c r="AT327" s="217" t="s">
        <v>197</v>
      </c>
      <c r="AU327" s="217" t="s">
        <v>91</v>
      </c>
      <c r="AY327" s="18" t="s">
        <v>144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8" t="s">
        <v>89</v>
      </c>
      <c r="BK327" s="218">
        <f>ROUND(I327*H327,2)</f>
        <v>0</v>
      </c>
      <c r="BL327" s="18" t="s">
        <v>257</v>
      </c>
      <c r="BM327" s="217" t="s">
        <v>1044</v>
      </c>
    </row>
    <row r="328" s="13" customFormat="1">
      <c r="A328" s="13"/>
      <c r="B328" s="224"/>
      <c r="C328" s="225"/>
      <c r="D328" s="226" t="s">
        <v>156</v>
      </c>
      <c r="E328" s="225"/>
      <c r="F328" s="228" t="s">
        <v>1045</v>
      </c>
      <c r="G328" s="225"/>
      <c r="H328" s="229">
        <v>31.259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156</v>
      </c>
      <c r="AU328" s="235" t="s">
        <v>91</v>
      </c>
      <c r="AV328" s="13" t="s">
        <v>91</v>
      </c>
      <c r="AW328" s="13" t="s">
        <v>4</v>
      </c>
      <c r="AX328" s="13" t="s">
        <v>89</v>
      </c>
      <c r="AY328" s="235" t="s">
        <v>144</v>
      </c>
    </row>
    <row r="329" s="2" customFormat="1" ht="21.75" customHeight="1">
      <c r="A329" s="40"/>
      <c r="B329" s="41"/>
      <c r="C329" s="206" t="s">
        <v>732</v>
      </c>
      <c r="D329" s="206" t="s">
        <v>147</v>
      </c>
      <c r="E329" s="207" t="s">
        <v>766</v>
      </c>
      <c r="F329" s="208" t="s">
        <v>767</v>
      </c>
      <c r="G329" s="209" t="s">
        <v>150</v>
      </c>
      <c r="H329" s="210">
        <v>6.4000000000000004</v>
      </c>
      <c r="I329" s="211"/>
      <c r="J329" s="212">
        <f>ROUND(I329*H329,2)</f>
        <v>0</v>
      </c>
      <c r="K329" s="208" t="s">
        <v>151</v>
      </c>
      <c r="L329" s="46"/>
      <c r="M329" s="213" t="s">
        <v>32</v>
      </c>
      <c r="N329" s="214" t="s">
        <v>52</v>
      </c>
      <c r="O329" s="86"/>
      <c r="P329" s="215">
        <f>O329*H329</f>
        <v>0</v>
      </c>
      <c r="Q329" s="215">
        <v>6.9999999999999994E-05</v>
      </c>
      <c r="R329" s="215">
        <f>Q329*H329</f>
        <v>0.00044799999999999999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257</v>
      </c>
      <c r="AT329" s="217" t="s">
        <v>147</v>
      </c>
      <c r="AU329" s="217" t="s">
        <v>91</v>
      </c>
      <c r="AY329" s="18" t="s">
        <v>144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8" t="s">
        <v>89</v>
      </c>
      <c r="BK329" s="218">
        <f>ROUND(I329*H329,2)</f>
        <v>0</v>
      </c>
      <c r="BL329" s="18" t="s">
        <v>257</v>
      </c>
      <c r="BM329" s="217" t="s">
        <v>1046</v>
      </c>
    </row>
    <row r="330" s="2" customFormat="1">
      <c r="A330" s="40"/>
      <c r="B330" s="41"/>
      <c r="C330" s="42"/>
      <c r="D330" s="219" t="s">
        <v>154</v>
      </c>
      <c r="E330" s="42"/>
      <c r="F330" s="220" t="s">
        <v>769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8" t="s">
        <v>154</v>
      </c>
      <c r="AU330" s="18" t="s">
        <v>91</v>
      </c>
    </row>
    <row r="331" s="13" customFormat="1">
      <c r="A331" s="13"/>
      <c r="B331" s="224"/>
      <c r="C331" s="225"/>
      <c r="D331" s="226" t="s">
        <v>156</v>
      </c>
      <c r="E331" s="227" t="s">
        <v>32</v>
      </c>
      <c r="F331" s="228" t="s">
        <v>770</v>
      </c>
      <c r="G331" s="225"/>
      <c r="H331" s="229">
        <v>3.7000000000000002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156</v>
      </c>
      <c r="AU331" s="235" t="s">
        <v>91</v>
      </c>
      <c r="AV331" s="13" t="s">
        <v>91</v>
      </c>
      <c r="AW331" s="13" t="s">
        <v>40</v>
      </c>
      <c r="AX331" s="13" t="s">
        <v>81</v>
      </c>
      <c r="AY331" s="235" t="s">
        <v>144</v>
      </c>
    </row>
    <row r="332" s="13" customFormat="1">
      <c r="A332" s="13"/>
      <c r="B332" s="224"/>
      <c r="C332" s="225"/>
      <c r="D332" s="226" t="s">
        <v>156</v>
      </c>
      <c r="E332" s="227" t="s">
        <v>32</v>
      </c>
      <c r="F332" s="228" t="s">
        <v>771</v>
      </c>
      <c r="G332" s="225"/>
      <c r="H332" s="229">
        <v>2.7000000000000002</v>
      </c>
      <c r="I332" s="230"/>
      <c r="J332" s="225"/>
      <c r="K332" s="225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156</v>
      </c>
      <c r="AU332" s="235" t="s">
        <v>91</v>
      </c>
      <c r="AV332" s="13" t="s">
        <v>91</v>
      </c>
      <c r="AW332" s="13" t="s">
        <v>40</v>
      </c>
      <c r="AX332" s="13" t="s">
        <v>81</v>
      </c>
      <c r="AY332" s="235" t="s">
        <v>144</v>
      </c>
    </row>
    <row r="333" s="14" customFormat="1">
      <c r="A333" s="14"/>
      <c r="B333" s="236"/>
      <c r="C333" s="237"/>
      <c r="D333" s="226" t="s">
        <v>156</v>
      </c>
      <c r="E333" s="238" t="s">
        <v>32</v>
      </c>
      <c r="F333" s="239" t="s">
        <v>170</v>
      </c>
      <c r="G333" s="237"/>
      <c r="H333" s="240">
        <v>6.4000000000000004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156</v>
      </c>
      <c r="AU333" s="246" t="s">
        <v>91</v>
      </c>
      <c r="AV333" s="14" t="s">
        <v>152</v>
      </c>
      <c r="AW333" s="14" t="s">
        <v>40</v>
      </c>
      <c r="AX333" s="14" t="s">
        <v>89</v>
      </c>
      <c r="AY333" s="246" t="s">
        <v>144</v>
      </c>
    </row>
    <row r="334" s="2" customFormat="1" ht="16.5" customHeight="1">
      <c r="A334" s="40"/>
      <c r="B334" s="41"/>
      <c r="C334" s="206" t="s">
        <v>737</v>
      </c>
      <c r="D334" s="206" t="s">
        <v>147</v>
      </c>
      <c r="E334" s="207" t="s">
        <v>773</v>
      </c>
      <c r="F334" s="208" t="s">
        <v>774</v>
      </c>
      <c r="G334" s="209" t="s">
        <v>150</v>
      </c>
      <c r="H334" s="210">
        <v>6.4000000000000004</v>
      </c>
      <c r="I334" s="211"/>
      <c r="J334" s="212">
        <f>ROUND(I334*H334,2)</f>
        <v>0</v>
      </c>
      <c r="K334" s="208" t="s">
        <v>151</v>
      </c>
      <c r="L334" s="46"/>
      <c r="M334" s="213" t="s">
        <v>32</v>
      </c>
      <c r="N334" s="214" t="s">
        <v>52</v>
      </c>
      <c r="O334" s="86"/>
      <c r="P334" s="215">
        <f>O334*H334</f>
        <v>0</v>
      </c>
      <c r="Q334" s="215">
        <v>0.00013999999999999999</v>
      </c>
      <c r="R334" s="215">
        <f>Q334*H334</f>
        <v>0.00089599999999999999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257</v>
      </c>
      <c r="AT334" s="217" t="s">
        <v>147</v>
      </c>
      <c r="AU334" s="217" t="s">
        <v>91</v>
      </c>
      <c r="AY334" s="18" t="s">
        <v>144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8" t="s">
        <v>89</v>
      </c>
      <c r="BK334" s="218">
        <f>ROUND(I334*H334,2)</f>
        <v>0</v>
      </c>
      <c r="BL334" s="18" t="s">
        <v>257</v>
      </c>
      <c r="BM334" s="217" t="s">
        <v>1047</v>
      </c>
    </row>
    <row r="335" s="2" customFormat="1">
      <c r="A335" s="40"/>
      <c r="B335" s="41"/>
      <c r="C335" s="42"/>
      <c r="D335" s="219" t="s">
        <v>154</v>
      </c>
      <c r="E335" s="42"/>
      <c r="F335" s="220" t="s">
        <v>776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8" t="s">
        <v>154</v>
      </c>
      <c r="AU335" s="18" t="s">
        <v>91</v>
      </c>
    </row>
    <row r="336" s="2" customFormat="1" ht="16.5" customHeight="1">
      <c r="A336" s="40"/>
      <c r="B336" s="41"/>
      <c r="C336" s="206" t="s">
        <v>742</v>
      </c>
      <c r="D336" s="206" t="s">
        <v>147</v>
      </c>
      <c r="E336" s="207" t="s">
        <v>778</v>
      </c>
      <c r="F336" s="208" t="s">
        <v>779</v>
      </c>
      <c r="G336" s="209" t="s">
        <v>150</v>
      </c>
      <c r="H336" s="210">
        <v>6.4000000000000004</v>
      </c>
      <c r="I336" s="211"/>
      <c r="J336" s="212">
        <f>ROUND(I336*H336,2)</f>
        <v>0</v>
      </c>
      <c r="K336" s="208" t="s">
        <v>151</v>
      </c>
      <c r="L336" s="46"/>
      <c r="M336" s="213" t="s">
        <v>32</v>
      </c>
      <c r="N336" s="214" t="s">
        <v>52</v>
      </c>
      <c r="O336" s="86"/>
      <c r="P336" s="215">
        <f>O336*H336</f>
        <v>0</v>
      </c>
      <c r="Q336" s="215">
        <v>0.00012</v>
      </c>
      <c r="R336" s="215">
        <f>Q336*H336</f>
        <v>0.00076800000000000002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257</v>
      </c>
      <c r="AT336" s="217" t="s">
        <v>147</v>
      </c>
      <c r="AU336" s="217" t="s">
        <v>91</v>
      </c>
      <c r="AY336" s="18" t="s">
        <v>144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8" t="s">
        <v>89</v>
      </c>
      <c r="BK336" s="218">
        <f>ROUND(I336*H336,2)</f>
        <v>0</v>
      </c>
      <c r="BL336" s="18" t="s">
        <v>257</v>
      </c>
      <c r="BM336" s="217" t="s">
        <v>1048</v>
      </c>
    </row>
    <row r="337" s="2" customFormat="1">
      <c r="A337" s="40"/>
      <c r="B337" s="41"/>
      <c r="C337" s="42"/>
      <c r="D337" s="219" t="s">
        <v>154</v>
      </c>
      <c r="E337" s="42"/>
      <c r="F337" s="220" t="s">
        <v>781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8" t="s">
        <v>154</v>
      </c>
      <c r="AU337" s="18" t="s">
        <v>91</v>
      </c>
    </row>
    <row r="338" s="12" customFormat="1" ht="22.8" customHeight="1">
      <c r="A338" s="12"/>
      <c r="B338" s="190"/>
      <c r="C338" s="191"/>
      <c r="D338" s="192" t="s">
        <v>80</v>
      </c>
      <c r="E338" s="204" t="s">
        <v>782</v>
      </c>
      <c r="F338" s="204" t="s">
        <v>783</v>
      </c>
      <c r="G338" s="191"/>
      <c r="H338" s="191"/>
      <c r="I338" s="194"/>
      <c r="J338" s="205">
        <f>BK338</f>
        <v>0</v>
      </c>
      <c r="K338" s="191"/>
      <c r="L338" s="196"/>
      <c r="M338" s="197"/>
      <c r="N338" s="198"/>
      <c r="O338" s="198"/>
      <c r="P338" s="199">
        <f>SUM(P339:P348)</f>
        <v>0</v>
      </c>
      <c r="Q338" s="198"/>
      <c r="R338" s="199">
        <f>SUM(R339:R348)</f>
        <v>0.042645000000000002</v>
      </c>
      <c r="S338" s="198"/>
      <c r="T338" s="200">
        <f>SUM(T339:T348)</f>
        <v>0.0067301000000000001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1" t="s">
        <v>91</v>
      </c>
      <c r="AT338" s="202" t="s">
        <v>80</v>
      </c>
      <c r="AU338" s="202" t="s">
        <v>89</v>
      </c>
      <c r="AY338" s="201" t="s">
        <v>144</v>
      </c>
      <c r="BK338" s="203">
        <f>SUM(BK339:BK348)</f>
        <v>0</v>
      </c>
    </row>
    <row r="339" s="2" customFormat="1" ht="16.5" customHeight="1">
      <c r="A339" s="40"/>
      <c r="B339" s="41"/>
      <c r="C339" s="206" t="s">
        <v>747</v>
      </c>
      <c r="D339" s="206" t="s">
        <v>147</v>
      </c>
      <c r="E339" s="207" t="s">
        <v>785</v>
      </c>
      <c r="F339" s="208" t="s">
        <v>786</v>
      </c>
      <c r="G339" s="209" t="s">
        <v>150</v>
      </c>
      <c r="H339" s="210">
        <v>21.710000000000001</v>
      </c>
      <c r="I339" s="211"/>
      <c r="J339" s="212">
        <f>ROUND(I339*H339,2)</f>
        <v>0</v>
      </c>
      <c r="K339" s="208" t="s">
        <v>151</v>
      </c>
      <c r="L339" s="46"/>
      <c r="M339" s="213" t="s">
        <v>32</v>
      </c>
      <c r="N339" s="214" t="s">
        <v>52</v>
      </c>
      <c r="O339" s="86"/>
      <c r="P339" s="215">
        <f>O339*H339</f>
        <v>0</v>
      </c>
      <c r="Q339" s="215">
        <v>0.001</v>
      </c>
      <c r="R339" s="215">
        <f>Q339*H339</f>
        <v>0.02171</v>
      </c>
      <c r="S339" s="215">
        <v>0.00031</v>
      </c>
      <c r="T339" s="216">
        <f>S339*H339</f>
        <v>0.0067301000000000001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257</v>
      </c>
      <c r="AT339" s="217" t="s">
        <v>147</v>
      </c>
      <c r="AU339" s="217" t="s">
        <v>91</v>
      </c>
      <c r="AY339" s="18" t="s">
        <v>144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8" t="s">
        <v>89</v>
      </c>
      <c r="BK339" s="218">
        <f>ROUND(I339*H339,2)</f>
        <v>0</v>
      </c>
      <c r="BL339" s="18" t="s">
        <v>257</v>
      </c>
      <c r="BM339" s="217" t="s">
        <v>1049</v>
      </c>
    </row>
    <row r="340" s="2" customFormat="1">
      <c r="A340" s="40"/>
      <c r="B340" s="41"/>
      <c r="C340" s="42"/>
      <c r="D340" s="219" t="s">
        <v>154</v>
      </c>
      <c r="E340" s="42"/>
      <c r="F340" s="220" t="s">
        <v>788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8" t="s">
        <v>154</v>
      </c>
      <c r="AU340" s="18" t="s">
        <v>91</v>
      </c>
    </row>
    <row r="341" s="13" customFormat="1">
      <c r="A341" s="13"/>
      <c r="B341" s="224"/>
      <c r="C341" s="225"/>
      <c r="D341" s="226" t="s">
        <v>156</v>
      </c>
      <c r="E341" s="227" t="s">
        <v>32</v>
      </c>
      <c r="F341" s="228" t="s">
        <v>1050</v>
      </c>
      <c r="G341" s="225"/>
      <c r="H341" s="229">
        <v>21.710000000000001</v>
      </c>
      <c r="I341" s="230"/>
      <c r="J341" s="225"/>
      <c r="K341" s="225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156</v>
      </c>
      <c r="AU341" s="235" t="s">
        <v>91</v>
      </c>
      <c r="AV341" s="13" t="s">
        <v>91</v>
      </c>
      <c r="AW341" s="13" t="s">
        <v>40</v>
      </c>
      <c r="AX341" s="13" t="s">
        <v>89</v>
      </c>
      <c r="AY341" s="235" t="s">
        <v>144</v>
      </c>
    </row>
    <row r="342" s="2" customFormat="1" ht="16.5" customHeight="1">
      <c r="A342" s="40"/>
      <c r="B342" s="41"/>
      <c r="C342" s="206" t="s">
        <v>754</v>
      </c>
      <c r="D342" s="206" t="s">
        <v>147</v>
      </c>
      <c r="E342" s="207" t="s">
        <v>791</v>
      </c>
      <c r="F342" s="208" t="s">
        <v>792</v>
      </c>
      <c r="G342" s="209" t="s">
        <v>150</v>
      </c>
      <c r="H342" s="210">
        <v>41.869999999999997</v>
      </c>
      <c r="I342" s="211"/>
      <c r="J342" s="212">
        <f>ROUND(I342*H342,2)</f>
        <v>0</v>
      </c>
      <c r="K342" s="208" t="s">
        <v>151</v>
      </c>
      <c r="L342" s="46"/>
      <c r="M342" s="213" t="s">
        <v>32</v>
      </c>
      <c r="N342" s="214" t="s">
        <v>52</v>
      </c>
      <c r="O342" s="86"/>
      <c r="P342" s="215">
        <f>O342*H342</f>
        <v>0</v>
      </c>
      <c r="Q342" s="215">
        <v>0.00021000000000000001</v>
      </c>
      <c r="R342" s="215">
        <f>Q342*H342</f>
        <v>0.0087927000000000005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257</v>
      </c>
      <c r="AT342" s="217" t="s">
        <v>147</v>
      </c>
      <c r="AU342" s="217" t="s">
        <v>91</v>
      </c>
      <c r="AY342" s="18" t="s">
        <v>144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8" t="s">
        <v>89</v>
      </c>
      <c r="BK342" s="218">
        <f>ROUND(I342*H342,2)</f>
        <v>0</v>
      </c>
      <c r="BL342" s="18" t="s">
        <v>257</v>
      </c>
      <c r="BM342" s="217" t="s">
        <v>1051</v>
      </c>
    </row>
    <row r="343" s="2" customFormat="1">
      <c r="A343" s="40"/>
      <c r="B343" s="41"/>
      <c r="C343" s="42"/>
      <c r="D343" s="219" t="s">
        <v>154</v>
      </c>
      <c r="E343" s="42"/>
      <c r="F343" s="220" t="s">
        <v>794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8" t="s">
        <v>154</v>
      </c>
      <c r="AU343" s="18" t="s">
        <v>91</v>
      </c>
    </row>
    <row r="344" s="13" customFormat="1">
      <c r="A344" s="13"/>
      <c r="B344" s="224"/>
      <c r="C344" s="225"/>
      <c r="D344" s="226" t="s">
        <v>156</v>
      </c>
      <c r="E344" s="227" t="s">
        <v>32</v>
      </c>
      <c r="F344" s="228" t="s">
        <v>1052</v>
      </c>
      <c r="G344" s="225"/>
      <c r="H344" s="229">
        <v>20.16</v>
      </c>
      <c r="I344" s="230"/>
      <c r="J344" s="225"/>
      <c r="K344" s="225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156</v>
      </c>
      <c r="AU344" s="235" t="s">
        <v>91</v>
      </c>
      <c r="AV344" s="13" t="s">
        <v>91</v>
      </c>
      <c r="AW344" s="13" t="s">
        <v>40</v>
      </c>
      <c r="AX344" s="13" t="s">
        <v>81</v>
      </c>
      <c r="AY344" s="235" t="s">
        <v>144</v>
      </c>
    </row>
    <row r="345" s="13" customFormat="1">
      <c r="A345" s="13"/>
      <c r="B345" s="224"/>
      <c r="C345" s="225"/>
      <c r="D345" s="226" t="s">
        <v>156</v>
      </c>
      <c r="E345" s="227" t="s">
        <v>32</v>
      </c>
      <c r="F345" s="228" t="s">
        <v>1050</v>
      </c>
      <c r="G345" s="225"/>
      <c r="H345" s="229">
        <v>21.710000000000001</v>
      </c>
      <c r="I345" s="230"/>
      <c r="J345" s="225"/>
      <c r="K345" s="225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156</v>
      </c>
      <c r="AU345" s="235" t="s">
        <v>91</v>
      </c>
      <c r="AV345" s="13" t="s">
        <v>91</v>
      </c>
      <c r="AW345" s="13" t="s">
        <v>40</v>
      </c>
      <c r="AX345" s="13" t="s">
        <v>81</v>
      </c>
      <c r="AY345" s="235" t="s">
        <v>144</v>
      </c>
    </row>
    <row r="346" s="14" customFormat="1">
      <c r="A346" s="14"/>
      <c r="B346" s="236"/>
      <c r="C346" s="237"/>
      <c r="D346" s="226" t="s">
        <v>156</v>
      </c>
      <c r="E346" s="238" t="s">
        <v>32</v>
      </c>
      <c r="F346" s="239" t="s">
        <v>170</v>
      </c>
      <c r="G346" s="237"/>
      <c r="H346" s="240">
        <v>41.869999999999997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156</v>
      </c>
      <c r="AU346" s="246" t="s">
        <v>91</v>
      </c>
      <c r="AV346" s="14" t="s">
        <v>152</v>
      </c>
      <c r="AW346" s="14" t="s">
        <v>40</v>
      </c>
      <c r="AX346" s="14" t="s">
        <v>89</v>
      </c>
      <c r="AY346" s="246" t="s">
        <v>144</v>
      </c>
    </row>
    <row r="347" s="2" customFormat="1" ht="24.15" customHeight="1">
      <c r="A347" s="40"/>
      <c r="B347" s="41"/>
      <c r="C347" s="206" t="s">
        <v>760</v>
      </c>
      <c r="D347" s="206" t="s">
        <v>147</v>
      </c>
      <c r="E347" s="207" t="s">
        <v>799</v>
      </c>
      <c r="F347" s="208" t="s">
        <v>800</v>
      </c>
      <c r="G347" s="209" t="s">
        <v>150</v>
      </c>
      <c r="H347" s="210">
        <v>41.869999999999997</v>
      </c>
      <c r="I347" s="211"/>
      <c r="J347" s="212">
        <f>ROUND(I347*H347,2)</f>
        <v>0</v>
      </c>
      <c r="K347" s="208" t="s">
        <v>151</v>
      </c>
      <c r="L347" s="46"/>
      <c r="M347" s="213" t="s">
        <v>32</v>
      </c>
      <c r="N347" s="214" t="s">
        <v>52</v>
      </c>
      <c r="O347" s="86"/>
      <c r="P347" s="215">
        <f>O347*H347</f>
        <v>0</v>
      </c>
      <c r="Q347" s="215">
        <v>0.00029</v>
      </c>
      <c r="R347" s="215">
        <f>Q347*H347</f>
        <v>0.0121423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257</v>
      </c>
      <c r="AT347" s="217" t="s">
        <v>147</v>
      </c>
      <c r="AU347" s="217" t="s">
        <v>91</v>
      </c>
      <c r="AY347" s="18" t="s">
        <v>144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8" t="s">
        <v>89</v>
      </c>
      <c r="BK347" s="218">
        <f>ROUND(I347*H347,2)</f>
        <v>0</v>
      </c>
      <c r="BL347" s="18" t="s">
        <v>257</v>
      </c>
      <c r="BM347" s="217" t="s">
        <v>1053</v>
      </c>
    </row>
    <row r="348" s="2" customFormat="1">
      <c r="A348" s="40"/>
      <c r="B348" s="41"/>
      <c r="C348" s="42"/>
      <c r="D348" s="219" t="s">
        <v>154</v>
      </c>
      <c r="E348" s="42"/>
      <c r="F348" s="220" t="s">
        <v>802</v>
      </c>
      <c r="G348" s="42"/>
      <c r="H348" s="42"/>
      <c r="I348" s="221"/>
      <c r="J348" s="42"/>
      <c r="K348" s="42"/>
      <c r="L348" s="46"/>
      <c r="M348" s="257"/>
      <c r="N348" s="258"/>
      <c r="O348" s="259"/>
      <c r="P348" s="259"/>
      <c r="Q348" s="259"/>
      <c r="R348" s="259"/>
      <c r="S348" s="259"/>
      <c r="T348" s="26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8" t="s">
        <v>154</v>
      </c>
      <c r="AU348" s="18" t="s">
        <v>91</v>
      </c>
    </row>
    <row r="349" s="2" customFormat="1" ht="6.96" customHeight="1">
      <c r="A349" s="40"/>
      <c r="B349" s="61"/>
      <c r="C349" s="62"/>
      <c r="D349" s="62"/>
      <c r="E349" s="62"/>
      <c r="F349" s="62"/>
      <c r="G349" s="62"/>
      <c r="H349" s="62"/>
      <c r="I349" s="62"/>
      <c r="J349" s="62"/>
      <c r="K349" s="62"/>
      <c r="L349" s="46"/>
      <c r="M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</row>
  </sheetData>
  <sheetProtection sheet="1" autoFilter="0" formatColumns="0" formatRows="0" objects="1" scenarios="1" spinCount="100000" saltValue="FiBVM3mh0CbARKmFtAdGkZjQzzF5qV96x01fitUDqH7/8j1J1hQFt4ELP37fr7wYDtprBRd1VTnqBEtnHwwp8Q==" hashValue="BDaDhgHRPIvkTvd/4ogv4Az7X2m6+DpeeisqF90+MzPkcULowQ7O880o/+v2VzqZC3QVMMF1r2mQSUlMj8dmqQ==" algorithmName="SHA-512" password="CC35"/>
  <autoFilter ref="C97:K348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2" r:id="rId1" display="https://podminky.urs.cz/item/CS_URS_2025_01/311272030"/>
    <hyperlink ref="F105" r:id="rId2" display="https://podminky.urs.cz/item/CS_URS_2025_01/342291121"/>
    <hyperlink ref="F107" r:id="rId3" display="https://podminky.urs.cz/item/CS_URS_2025_01/346272256"/>
    <hyperlink ref="F112" r:id="rId4" display="https://podminky.urs.cz/item/CS_URS_2025_01/612315417"/>
    <hyperlink ref="F115" r:id="rId5" display="https://podminky.urs.cz/item/CS_URS_2025_01/631312141"/>
    <hyperlink ref="F118" r:id="rId6" display="https://podminky.urs.cz/item/CS_URS_2025_01/949101111"/>
    <hyperlink ref="F120" r:id="rId7" display="https://podminky.urs.cz/item/CS_URS_2025_01/962031133"/>
    <hyperlink ref="F125" r:id="rId8" display="https://podminky.urs.cz/item/CS_URS_2025_01/965042141"/>
    <hyperlink ref="F128" r:id="rId9" display="https://podminky.urs.cz/item/CS_URS_2025_01/968062245"/>
    <hyperlink ref="F131" r:id="rId10" display="https://podminky.urs.cz/item/CS_URS_2025_01/974032122"/>
    <hyperlink ref="F134" r:id="rId11" display="https://podminky.urs.cz/item/CS_URS_2025_01/997013211"/>
    <hyperlink ref="F136" r:id="rId12" display="https://podminky.urs.cz/item/CS_URS_2025_01/997013501"/>
    <hyperlink ref="F138" r:id="rId13" display="https://podminky.urs.cz/item/CS_URS_2025_01/997013509"/>
    <hyperlink ref="F141" r:id="rId14" display="https://podminky.urs.cz/item/CS_URS_2025_01/997013871"/>
    <hyperlink ref="F145" r:id="rId15" display="https://podminky.urs.cz/item/CS_URS_2025_01/998011001"/>
    <hyperlink ref="F149" r:id="rId16" display="https://podminky.urs.cz/item/CS_URS_2025_01/711191101"/>
    <hyperlink ref="F153" r:id="rId17" display="https://podminky.urs.cz/item/CS_URS_2025_01/998711101"/>
    <hyperlink ref="F156" r:id="rId18" display="https://podminky.urs.cz/item/CS_URS_2025_01/713121111"/>
    <hyperlink ref="F160" r:id="rId19" display="https://podminky.urs.cz/item/CS_URS_2025_01/998713101"/>
    <hyperlink ref="F164" r:id="rId20" display="https://podminky.urs.cz/item/CS_URS_2025_01/721174025"/>
    <hyperlink ref="F166" r:id="rId21" display="https://podminky.urs.cz/item/CS_URS_2025_01/721174043"/>
    <hyperlink ref="F168" r:id="rId22" display="https://podminky.urs.cz/item/CS_URS_2025_01/721174044"/>
    <hyperlink ref="F170" r:id="rId23" display="https://podminky.urs.cz/item/CS_URS_2025_01/721174045"/>
    <hyperlink ref="F172" r:id="rId24" display="https://podminky.urs.cz/item/CS_URS_2025_01/721290111"/>
    <hyperlink ref="F174" r:id="rId25" display="https://podminky.urs.cz/item/CS_URS_2025_01/998721101"/>
    <hyperlink ref="F177" r:id="rId26" display="https://podminky.urs.cz/item/CS_URS_2025_01/722130803"/>
    <hyperlink ref="F179" r:id="rId27" display="https://podminky.urs.cz/item/CS_URS_2025_01/722130901"/>
    <hyperlink ref="F181" r:id="rId28" display="https://podminky.urs.cz/item/CS_URS_2025_01/722174003"/>
    <hyperlink ref="F183" r:id="rId29" display="https://podminky.urs.cz/item/CS_URS_2025_01/722174004"/>
    <hyperlink ref="F185" r:id="rId30" display="https://podminky.urs.cz/item/CS_URS_2025_01/722174023"/>
    <hyperlink ref="F187" r:id="rId31" display="https://podminky.urs.cz/item/CS_URS_2025_01/722174024"/>
    <hyperlink ref="F189" r:id="rId32" display="https://podminky.urs.cz/item/CS_URS_2025_01/722181212"/>
    <hyperlink ref="F191" r:id="rId33" display="https://podminky.urs.cz/item/CS_URS_2025_01/722220111"/>
    <hyperlink ref="F193" r:id="rId34" display="https://podminky.urs.cz/item/CS_URS_2025_01/722220121"/>
    <hyperlink ref="F195" r:id="rId35" display="https://podminky.urs.cz/item/CS_URS_2025_01/722290246"/>
    <hyperlink ref="F197" r:id="rId36" display="https://podminky.urs.cz/item/CS_URS_2025_01/998722101"/>
    <hyperlink ref="F201" r:id="rId37" display="https://podminky.urs.cz/item/CS_URS_2025_01/725112022"/>
    <hyperlink ref="F203" r:id="rId38" display="https://podminky.urs.cz/item/CS_URS_2025_01/725119131"/>
    <hyperlink ref="F206" r:id="rId39" display="https://podminky.urs.cz/item/CS_URS_2025_01/725121511"/>
    <hyperlink ref="F208" r:id="rId40" display="https://podminky.urs.cz/item/CS_URS_2025_01/725211602"/>
    <hyperlink ref="F210" r:id="rId41" display="https://podminky.urs.cz/item/CS_URS_2025_01/725219102"/>
    <hyperlink ref="F213" r:id="rId42" display="https://podminky.urs.cz/item/CS_URS_2025_01/725241212"/>
    <hyperlink ref="F215" r:id="rId43" display="https://podminky.urs.cz/item/CS_URS_2025_01/725244522"/>
    <hyperlink ref="F217" r:id="rId44" display="https://podminky.urs.cz/item/CS_URS_2025_01/725291650"/>
    <hyperlink ref="F220" r:id="rId45" display="https://podminky.urs.cz/item/CS_URS_2025_01/725291653"/>
    <hyperlink ref="F223" r:id="rId46" display="https://podminky.urs.cz/item/CS_URS_2025_01/725331112"/>
    <hyperlink ref="F225" r:id="rId47" display="https://podminky.urs.cz/item/CS_URS_2025_01/725821312"/>
    <hyperlink ref="F227" r:id="rId48" display="https://podminky.urs.cz/item/CS_URS_2025_01/725822613"/>
    <hyperlink ref="F229" r:id="rId49" display="https://podminky.urs.cz/item/CS_URS_2025_01/725822651R"/>
    <hyperlink ref="F231" r:id="rId50" display="https://podminky.urs.cz/item/CS_URS_2025_01/725841353"/>
    <hyperlink ref="F233" r:id="rId51" display="https://podminky.urs.cz/item/CS_URS_2025_01/725861101"/>
    <hyperlink ref="F235" r:id="rId52" display="https://podminky.urs.cz/item/CS_URS_2025_01/725865312"/>
    <hyperlink ref="F238" r:id="rId53" display="https://podminky.urs.cz/item/CS_URS_2025_01/998725101"/>
    <hyperlink ref="F241" r:id="rId54" display="https://podminky.urs.cz/item/CS_URS_2025_01/726111021"/>
    <hyperlink ref="F243" r:id="rId55" display="https://podminky.urs.cz/item/CS_URS_2025_01/726111031"/>
    <hyperlink ref="F245" r:id="rId56" display="https://podminky.urs.cz/item/CS_URS_2025_01/726191011"/>
    <hyperlink ref="F248" r:id="rId57" display="https://podminky.urs.cz/item/CS_URS_2025_01/998726111"/>
    <hyperlink ref="F251" r:id="rId58" display="https://podminky.urs.cz/item/CS_URS_2025_01/741310003"/>
    <hyperlink ref="F253" r:id="rId59" display="https://podminky.urs.cz/item/CS_URS_2025_01/741310011"/>
    <hyperlink ref="F256" r:id="rId60" display="https://podminky.urs.cz/item/CS_URS_2025_01/741313813"/>
    <hyperlink ref="F258" r:id="rId61" display="https://podminky.urs.cz/item/CS_URS_2025_01/741372051"/>
    <hyperlink ref="F261" r:id="rId62" display="https://podminky.urs.cz/item/CS_URS_2025_01/741374841"/>
    <hyperlink ref="F264" r:id="rId63" display="https://podminky.urs.cz/item/CS_URS_2025_01/763131451"/>
    <hyperlink ref="F266" r:id="rId64" display="https://podminky.urs.cz/item/CS_URS_2025_01/763172323"/>
    <hyperlink ref="F269" r:id="rId65" display="https://podminky.urs.cz/item/CS_URS_2025_01/763411211"/>
    <hyperlink ref="F272" r:id="rId66" display="https://podminky.urs.cz/item/CS_URS_2025_01/998763301"/>
    <hyperlink ref="F275" r:id="rId67" display="https://podminky.urs.cz/item/CS_URS_2025_01/771121011"/>
    <hyperlink ref="F277" r:id="rId68" display="https://podminky.urs.cz/item/CS_URS_2025_01/771573810"/>
    <hyperlink ref="F279" r:id="rId69" display="https://podminky.urs.cz/item/CS_URS_2025_01/771574416"/>
    <hyperlink ref="F283" r:id="rId70" display="https://podminky.urs.cz/item/CS_URS_2025_01/771591112"/>
    <hyperlink ref="F286" r:id="rId71" display="https://podminky.urs.cz/item/CS_URS_2025_01/771591115"/>
    <hyperlink ref="F289" r:id="rId72" display="https://podminky.urs.cz/item/CS_URS_2025_01/771591237"/>
    <hyperlink ref="F294" r:id="rId73" display="https://podminky.urs.cz/item/CS_URS_2025_01/998771101"/>
    <hyperlink ref="F297" r:id="rId74" display="https://podminky.urs.cz/item/CS_URS_2025_01/781121011"/>
    <hyperlink ref="F299" r:id="rId75" display="https://podminky.urs.cz/item/CS_URS_2025_01/781131112"/>
    <hyperlink ref="F302" r:id="rId76" display="https://podminky.urs.cz/item/CS_URS_2025_01/781131237"/>
    <hyperlink ref="F306" r:id="rId77" display="https://podminky.urs.cz/item/CS_URS_2025_01/781472217"/>
    <hyperlink ref="F310" r:id="rId78" display="https://podminky.urs.cz/item/CS_URS_2025_01/781473810"/>
    <hyperlink ref="F312" r:id="rId79" display="https://podminky.urs.cz/item/CS_URS_2025_01/781491021"/>
    <hyperlink ref="F317" r:id="rId80" display="https://podminky.urs.cz/item/CS_URS_2025_01/781492211"/>
    <hyperlink ref="F322" r:id="rId81" display="https://podminky.urs.cz/item/CS_URS_2025_01/998781101"/>
    <hyperlink ref="F325" r:id="rId82" display="https://podminky.urs.cz/item/CS_URS_2025_01/783000103"/>
    <hyperlink ref="F330" r:id="rId83" display="https://podminky.urs.cz/item/CS_URS_2025_01/783301303"/>
    <hyperlink ref="F335" r:id="rId84" display="https://podminky.urs.cz/item/CS_URS_2025_01/783314101"/>
    <hyperlink ref="F337" r:id="rId85" display="https://podminky.urs.cz/item/CS_URS_2025_01/783317101"/>
    <hyperlink ref="F340" r:id="rId86" display="https://podminky.urs.cz/item/CS_URS_2025_01/784121001"/>
    <hyperlink ref="F343" r:id="rId87" display="https://podminky.urs.cz/item/CS_URS_2025_01/784181111"/>
    <hyperlink ref="F348" r:id="rId88" display="https://podminky.urs.cz/item/CS_URS_2025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91</v>
      </c>
    </row>
    <row r="4" s="1" customFormat="1" ht="24.96" customHeight="1">
      <c r="B4" s="21"/>
      <c r="D4" s="132" t="s">
        <v>101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MODERNIZACE HYGIENICKÉHO ZÁZEMÍ MATEŘSKÉ ŠKOLY MICHLOVA 565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102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1054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32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27. 2. 2025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34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35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37</v>
      </c>
      <c r="E20" s="40"/>
      <c r="F20" s="40"/>
      <c r="G20" s="40"/>
      <c r="H20" s="40"/>
      <c r="I20" s="134" t="s">
        <v>31</v>
      </c>
      <c r="J20" s="138" t="s">
        <v>38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39</v>
      </c>
      <c r="F21" s="40"/>
      <c r="G21" s="40"/>
      <c r="H21" s="40"/>
      <c r="I21" s="134" t="s">
        <v>34</v>
      </c>
      <c r="J21" s="138" t="s">
        <v>32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41</v>
      </c>
      <c r="E23" s="40"/>
      <c r="F23" s="40"/>
      <c r="G23" s="40"/>
      <c r="H23" s="40"/>
      <c r="I23" s="134" t="s">
        <v>31</v>
      </c>
      <c r="J23" s="138" t="s">
        <v>42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43</v>
      </c>
      <c r="F24" s="40"/>
      <c r="G24" s="40"/>
      <c r="H24" s="40"/>
      <c r="I24" s="134" t="s">
        <v>34</v>
      </c>
      <c r="J24" s="138" t="s">
        <v>44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32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47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49</v>
      </c>
      <c r="G32" s="40"/>
      <c r="H32" s="40"/>
      <c r="I32" s="147" t="s">
        <v>48</v>
      </c>
      <c r="J32" s="147" t="s">
        <v>50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51</v>
      </c>
      <c r="E33" s="134" t="s">
        <v>52</v>
      </c>
      <c r="F33" s="149">
        <f>ROUND((SUM(BE83:BE93)),  2)</f>
        <v>0</v>
      </c>
      <c r="G33" s="40"/>
      <c r="H33" s="40"/>
      <c r="I33" s="150">
        <v>0.20999999999999999</v>
      </c>
      <c r="J33" s="149">
        <f>ROUND(((SUM(BE83:BE93))*I33),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53</v>
      </c>
      <c r="F34" s="149">
        <f>ROUND((SUM(BF83:BF93)),  2)</f>
        <v>0</v>
      </c>
      <c r="G34" s="40"/>
      <c r="H34" s="40"/>
      <c r="I34" s="150">
        <v>0.12</v>
      </c>
      <c r="J34" s="149">
        <f>ROUND(((SUM(BF83:BF93))*I34),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54</v>
      </c>
      <c r="F35" s="149">
        <f>ROUND((SUM(BG83:BG93)),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55</v>
      </c>
      <c r="F36" s="149">
        <f>ROUND((SUM(BH83:BH93)),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56</v>
      </c>
      <c r="F37" s="149">
        <f>ROUND((SUM(BI83:BI93)),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57</v>
      </c>
      <c r="E39" s="153"/>
      <c r="F39" s="153"/>
      <c r="G39" s="154" t="s">
        <v>58</v>
      </c>
      <c r="H39" s="155" t="s">
        <v>59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104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HYGIENICKÉHO ZÁZEMÍ MATEŘSKÉ ŠKOLY MICHLOVA 565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102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Domažlice</v>
      </c>
      <c r="G52" s="42"/>
      <c r="H52" s="42"/>
      <c r="I52" s="33" t="s">
        <v>24</v>
      </c>
      <c r="J52" s="74" t="str">
        <f>IF(J12="","",J12)</f>
        <v>27. 2. 2025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33" t="s">
        <v>37</v>
      </c>
      <c r="J54" s="38" t="str">
        <f>E21</f>
        <v>Projekční kancelář Baštář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33" t="s">
        <v>41</v>
      </c>
      <c r="J55" s="38" t="str">
        <f>E24</f>
        <v>Město Domažlice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105</v>
      </c>
      <c r="D57" s="164"/>
      <c r="E57" s="164"/>
      <c r="F57" s="164"/>
      <c r="G57" s="164"/>
      <c r="H57" s="164"/>
      <c r="I57" s="164"/>
      <c r="J57" s="165" t="s">
        <v>106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79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107</v>
      </c>
    </row>
    <row r="60" s="9" customFormat="1" ht="24.96" customHeight="1">
      <c r="A60" s="9"/>
      <c r="B60" s="167"/>
      <c r="C60" s="168"/>
      <c r="D60" s="169" t="s">
        <v>1054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1055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1056</v>
      </c>
      <c r="E62" s="176"/>
      <c r="F62" s="176"/>
      <c r="G62" s="176"/>
      <c r="H62" s="176"/>
      <c r="I62" s="176"/>
      <c r="J62" s="177">
        <f>J88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1057</v>
      </c>
      <c r="E63" s="176"/>
      <c r="F63" s="176"/>
      <c r="G63" s="176"/>
      <c r="H63" s="176"/>
      <c r="I63" s="176"/>
      <c r="J63" s="177">
        <f>J91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4" t="s">
        <v>129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3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MODERNIZACE HYGIENICKÉHO ZÁZEMÍ MATEŘSKÉ ŠKOLY MICHLOVA 565</v>
      </c>
      <c r="F73" s="33"/>
      <c r="G73" s="33"/>
      <c r="H73" s="33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3" t="s">
        <v>102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VRN - Vedlejší rozpočtové náklady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22</v>
      </c>
      <c r="D77" s="42"/>
      <c r="E77" s="42"/>
      <c r="F77" s="28" t="str">
        <f>F12</f>
        <v>Domažlice</v>
      </c>
      <c r="G77" s="42"/>
      <c r="H77" s="42"/>
      <c r="I77" s="33" t="s">
        <v>24</v>
      </c>
      <c r="J77" s="74" t="str">
        <f>IF(J12="","",J12)</f>
        <v>27. 2. 2025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3" t="s">
        <v>30</v>
      </c>
      <c r="D79" s="42"/>
      <c r="E79" s="42"/>
      <c r="F79" s="28" t="str">
        <f>E15</f>
        <v xml:space="preserve"> </v>
      </c>
      <c r="G79" s="42"/>
      <c r="H79" s="42"/>
      <c r="I79" s="33" t="s">
        <v>37</v>
      </c>
      <c r="J79" s="38" t="str">
        <f>E21</f>
        <v>Projekční kancelář Baštář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3" t="s">
        <v>35</v>
      </c>
      <c r="D80" s="42"/>
      <c r="E80" s="42"/>
      <c r="F80" s="28" t="str">
        <f>IF(E18="","",E18)</f>
        <v>Vyplň údaj</v>
      </c>
      <c r="G80" s="42"/>
      <c r="H80" s="42"/>
      <c r="I80" s="33" t="s">
        <v>41</v>
      </c>
      <c r="J80" s="38" t="str">
        <f>E24</f>
        <v>Město Domažlice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130</v>
      </c>
      <c r="D82" s="182" t="s">
        <v>66</v>
      </c>
      <c r="E82" s="182" t="s">
        <v>62</v>
      </c>
      <c r="F82" s="182" t="s">
        <v>63</v>
      </c>
      <c r="G82" s="182" t="s">
        <v>131</v>
      </c>
      <c r="H82" s="182" t="s">
        <v>132</v>
      </c>
      <c r="I82" s="182" t="s">
        <v>133</v>
      </c>
      <c r="J82" s="182" t="s">
        <v>106</v>
      </c>
      <c r="K82" s="183" t="s">
        <v>134</v>
      </c>
      <c r="L82" s="184"/>
      <c r="M82" s="94" t="s">
        <v>32</v>
      </c>
      <c r="N82" s="95" t="s">
        <v>51</v>
      </c>
      <c r="O82" s="95" t="s">
        <v>135</v>
      </c>
      <c r="P82" s="95" t="s">
        <v>136</v>
      </c>
      <c r="Q82" s="95" t="s">
        <v>137</v>
      </c>
      <c r="R82" s="95" t="s">
        <v>138</v>
      </c>
      <c r="S82" s="95" t="s">
        <v>139</v>
      </c>
      <c r="T82" s="96" t="s">
        <v>140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141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8" t="s">
        <v>80</v>
      </c>
      <c r="AU83" s="18" t="s">
        <v>107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80</v>
      </c>
      <c r="E84" s="193" t="s">
        <v>98</v>
      </c>
      <c r="F84" s="193" t="s">
        <v>99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P85+P88+P91</f>
        <v>0</v>
      </c>
      <c r="Q84" s="198"/>
      <c r="R84" s="199">
        <f>R85+R88+R91</f>
        <v>0</v>
      </c>
      <c r="S84" s="198"/>
      <c r="T84" s="200">
        <f>T85+T88+T91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177</v>
      </c>
      <c r="AT84" s="202" t="s">
        <v>80</v>
      </c>
      <c r="AU84" s="202" t="s">
        <v>81</v>
      </c>
      <c r="AY84" s="201" t="s">
        <v>144</v>
      </c>
      <c r="BK84" s="203">
        <f>BK85+BK88+BK91</f>
        <v>0</v>
      </c>
    </row>
    <row r="85" s="12" customFormat="1" ht="22.8" customHeight="1">
      <c r="A85" s="12"/>
      <c r="B85" s="190"/>
      <c r="C85" s="191"/>
      <c r="D85" s="192" t="s">
        <v>80</v>
      </c>
      <c r="E85" s="204" t="s">
        <v>1058</v>
      </c>
      <c r="F85" s="204" t="s">
        <v>1059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SUM(P86:P87)</f>
        <v>0</v>
      </c>
      <c r="Q85" s="198"/>
      <c r="R85" s="199">
        <f>SUM(R86:R87)</f>
        <v>0</v>
      </c>
      <c r="S85" s="198"/>
      <c r="T85" s="200">
        <f>SUM(T86:T87)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177</v>
      </c>
      <c r="AT85" s="202" t="s">
        <v>80</v>
      </c>
      <c r="AU85" s="202" t="s">
        <v>89</v>
      </c>
      <c r="AY85" s="201" t="s">
        <v>144</v>
      </c>
      <c r="BK85" s="203">
        <f>SUM(BK86:BK87)</f>
        <v>0</v>
      </c>
    </row>
    <row r="86" s="2" customFormat="1" ht="16.5" customHeight="1">
      <c r="A86" s="40"/>
      <c r="B86" s="41"/>
      <c r="C86" s="206" t="s">
        <v>145</v>
      </c>
      <c r="D86" s="206" t="s">
        <v>147</v>
      </c>
      <c r="E86" s="207" t="s">
        <v>1060</v>
      </c>
      <c r="F86" s="208" t="s">
        <v>1061</v>
      </c>
      <c r="G86" s="209" t="s">
        <v>1062</v>
      </c>
      <c r="H86" s="210">
        <v>1</v>
      </c>
      <c r="I86" s="211"/>
      <c r="J86" s="212">
        <f>ROUND(I86*H86,2)</f>
        <v>0</v>
      </c>
      <c r="K86" s="208" t="s">
        <v>151</v>
      </c>
      <c r="L86" s="46"/>
      <c r="M86" s="213" t="s">
        <v>32</v>
      </c>
      <c r="N86" s="214" t="s">
        <v>52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1063</v>
      </c>
      <c r="AT86" s="217" t="s">
        <v>147</v>
      </c>
      <c r="AU86" s="217" t="s">
        <v>91</v>
      </c>
      <c r="AY86" s="18" t="s">
        <v>144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8" t="s">
        <v>89</v>
      </c>
      <c r="BK86" s="218">
        <f>ROUND(I86*H86,2)</f>
        <v>0</v>
      </c>
      <c r="BL86" s="18" t="s">
        <v>1063</v>
      </c>
      <c r="BM86" s="217" t="s">
        <v>1064</v>
      </c>
    </row>
    <row r="87" s="2" customFormat="1">
      <c r="A87" s="40"/>
      <c r="B87" s="41"/>
      <c r="C87" s="42"/>
      <c r="D87" s="219" t="s">
        <v>154</v>
      </c>
      <c r="E87" s="42"/>
      <c r="F87" s="220" t="s">
        <v>1065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8" t="s">
        <v>154</v>
      </c>
      <c r="AU87" s="18" t="s">
        <v>91</v>
      </c>
    </row>
    <row r="88" s="12" customFormat="1" ht="22.8" customHeight="1">
      <c r="A88" s="12"/>
      <c r="B88" s="190"/>
      <c r="C88" s="191"/>
      <c r="D88" s="192" t="s">
        <v>80</v>
      </c>
      <c r="E88" s="204" t="s">
        <v>1066</v>
      </c>
      <c r="F88" s="204" t="s">
        <v>1067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SUM(P89:P90)</f>
        <v>0</v>
      </c>
      <c r="Q88" s="198"/>
      <c r="R88" s="199">
        <f>SUM(R89:R90)</f>
        <v>0</v>
      </c>
      <c r="S88" s="198"/>
      <c r="T88" s="200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177</v>
      </c>
      <c r="AT88" s="202" t="s">
        <v>80</v>
      </c>
      <c r="AU88" s="202" t="s">
        <v>89</v>
      </c>
      <c r="AY88" s="201" t="s">
        <v>144</v>
      </c>
      <c r="BK88" s="203">
        <f>SUM(BK89:BK90)</f>
        <v>0</v>
      </c>
    </row>
    <row r="89" s="2" customFormat="1" ht="16.5" customHeight="1">
      <c r="A89" s="40"/>
      <c r="B89" s="41"/>
      <c r="C89" s="206" t="s">
        <v>89</v>
      </c>
      <c r="D89" s="206" t="s">
        <v>147</v>
      </c>
      <c r="E89" s="207" t="s">
        <v>1068</v>
      </c>
      <c r="F89" s="208" t="s">
        <v>1067</v>
      </c>
      <c r="G89" s="209" t="s">
        <v>1062</v>
      </c>
      <c r="H89" s="210">
        <v>1</v>
      </c>
      <c r="I89" s="211"/>
      <c r="J89" s="212">
        <f>ROUND(I89*H89,2)</f>
        <v>0</v>
      </c>
      <c r="K89" s="208" t="s">
        <v>151</v>
      </c>
      <c r="L89" s="46"/>
      <c r="M89" s="213" t="s">
        <v>32</v>
      </c>
      <c r="N89" s="214" t="s">
        <v>52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1063</v>
      </c>
      <c r="AT89" s="217" t="s">
        <v>147</v>
      </c>
      <c r="AU89" s="217" t="s">
        <v>91</v>
      </c>
      <c r="AY89" s="18" t="s">
        <v>144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8" t="s">
        <v>89</v>
      </c>
      <c r="BK89" s="218">
        <f>ROUND(I89*H89,2)</f>
        <v>0</v>
      </c>
      <c r="BL89" s="18" t="s">
        <v>1063</v>
      </c>
      <c r="BM89" s="217" t="s">
        <v>1069</v>
      </c>
    </row>
    <row r="90" s="2" customFormat="1">
      <c r="A90" s="40"/>
      <c r="B90" s="41"/>
      <c r="C90" s="42"/>
      <c r="D90" s="219" t="s">
        <v>154</v>
      </c>
      <c r="E90" s="42"/>
      <c r="F90" s="220" t="s">
        <v>1070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8" t="s">
        <v>154</v>
      </c>
      <c r="AU90" s="18" t="s">
        <v>91</v>
      </c>
    </row>
    <row r="91" s="12" customFormat="1" ht="22.8" customHeight="1">
      <c r="A91" s="12"/>
      <c r="B91" s="190"/>
      <c r="C91" s="191"/>
      <c r="D91" s="192" t="s">
        <v>80</v>
      </c>
      <c r="E91" s="204" t="s">
        <v>1071</v>
      </c>
      <c r="F91" s="204" t="s">
        <v>1072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SUM(P92:P93)</f>
        <v>0</v>
      </c>
      <c r="Q91" s="198"/>
      <c r="R91" s="199">
        <f>SUM(R92:R93)</f>
        <v>0</v>
      </c>
      <c r="S91" s="198"/>
      <c r="T91" s="200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177</v>
      </c>
      <c r="AT91" s="202" t="s">
        <v>80</v>
      </c>
      <c r="AU91" s="202" t="s">
        <v>89</v>
      </c>
      <c r="AY91" s="201" t="s">
        <v>144</v>
      </c>
      <c r="BK91" s="203">
        <f>SUM(BK92:BK93)</f>
        <v>0</v>
      </c>
    </row>
    <row r="92" s="2" customFormat="1" ht="16.5" customHeight="1">
      <c r="A92" s="40"/>
      <c r="B92" s="41"/>
      <c r="C92" s="206" t="s">
        <v>152</v>
      </c>
      <c r="D92" s="206" t="s">
        <v>147</v>
      </c>
      <c r="E92" s="207" t="s">
        <v>1073</v>
      </c>
      <c r="F92" s="208" t="s">
        <v>1072</v>
      </c>
      <c r="G92" s="209" t="s">
        <v>1062</v>
      </c>
      <c r="H92" s="210">
        <v>1</v>
      </c>
      <c r="I92" s="211"/>
      <c r="J92" s="212">
        <f>ROUND(I92*H92,2)</f>
        <v>0</v>
      </c>
      <c r="K92" s="208" t="s">
        <v>151</v>
      </c>
      <c r="L92" s="46"/>
      <c r="M92" s="213" t="s">
        <v>32</v>
      </c>
      <c r="N92" s="214" t="s">
        <v>52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1063</v>
      </c>
      <c r="AT92" s="217" t="s">
        <v>147</v>
      </c>
      <c r="AU92" s="217" t="s">
        <v>91</v>
      </c>
      <c r="AY92" s="18" t="s">
        <v>144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8" t="s">
        <v>89</v>
      </c>
      <c r="BK92" s="218">
        <f>ROUND(I92*H92,2)</f>
        <v>0</v>
      </c>
      <c r="BL92" s="18" t="s">
        <v>1063</v>
      </c>
      <c r="BM92" s="217" t="s">
        <v>1074</v>
      </c>
    </row>
    <row r="93" s="2" customFormat="1">
      <c r="A93" s="40"/>
      <c r="B93" s="41"/>
      <c r="C93" s="42"/>
      <c r="D93" s="219" t="s">
        <v>154</v>
      </c>
      <c r="E93" s="42"/>
      <c r="F93" s="220" t="s">
        <v>1075</v>
      </c>
      <c r="G93" s="42"/>
      <c r="H93" s="42"/>
      <c r="I93" s="221"/>
      <c r="J93" s="42"/>
      <c r="K93" s="42"/>
      <c r="L93" s="46"/>
      <c r="M93" s="257"/>
      <c r="N93" s="258"/>
      <c r="O93" s="259"/>
      <c r="P93" s="259"/>
      <c r="Q93" s="259"/>
      <c r="R93" s="259"/>
      <c r="S93" s="259"/>
      <c r="T93" s="26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154</v>
      </c>
      <c r="AU93" s="18" t="s">
        <v>91</v>
      </c>
    </row>
    <row r="94" s="2" customFormat="1" ht="6.96" customHeight="1">
      <c r="A94" s="40"/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46"/>
      <c r="M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</sheetData>
  <sheetProtection sheet="1" autoFilter="0" formatColumns="0" formatRows="0" objects="1" scenarios="1" spinCount="100000" saltValue="kJdORVlJbTsThfq0lEOBFXVA/MBMAlNWcWnE2/xa43RRyLemPUCVbp5I+mukO4wFdPiGWBjae7e2qv2TsN9nDw==" hashValue="hHNqaP36ovi2jL63vMHOva2BsHOGUx9OxMfoR2GH0SqJ4JieVu955LffuX/ZZWdbavKTtuJzXSmwJFbWqUVmng==" algorithmName="SHA-512" password="CC35"/>
  <autoFilter ref="C82:K9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013254000"/>
    <hyperlink ref="F90" r:id="rId2" display="https://podminky.urs.cz/item/CS_URS_2025_01/030001000"/>
    <hyperlink ref="F93" r:id="rId3" display="https://podminky.urs.cz/item/CS_URS_2025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1076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1077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1078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1079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1080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1081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1082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1083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1084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1085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1086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88</v>
      </c>
      <c r="F18" s="272" t="s">
        <v>1087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1088</v>
      </c>
      <c r="F19" s="272" t="s">
        <v>1089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1090</v>
      </c>
      <c r="F20" s="272" t="s">
        <v>1091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1092</v>
      </c>
      <c r="F21" s="272" t="s">
        <v>1093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1094</v>
      </c>
      <c r="F22" s="272" t="s">
        <v>1095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1096</v>
      </c>
      <c r="F23" s="272" t="s">
        <v>1097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1098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1099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1100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1101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1102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1103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1104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1105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1106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130</v>
      </c>
      <c r="F36" s="272"/>
      <c r="G36" s="272" t="s">
        <v>1107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1108</v>
      </c>
      <c r="F37" s="272"/>
      <c r="G37" s="272" t="s">
        <v>1109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62</v>
      </c>
      <c r="F38" s="272"/>
      <c r="G38" s="272" t="s">
        <v>1110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63</v>
      </c>
      <c r="F39" s="272"/>
      <c r="G39" s="272" t="s">
        <v>1111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131</v>
      </c>
      <c r="F40" s="272"/>
      <c r="G40" s="272" t="s">
        <v>1112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132</v>
      </c>
      <c r="F41" s="272"/>
      <c r="G41" s="272" t="s">
        <v>1113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1114</v>
      </c>
      <c r="F42" s="272"/>
      <c r="G42" s="272" t="s">
        <v>1115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1116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1117</v>
      </c>
      <c r="F44" s="272"/>
      <c r="G44" s="272" t="s">
        <v>1118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134</v>
      </c>
      <c r="F45" s="272"/>
      <c r="G45" s="272" t="s">
        <v>1119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1120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1121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1122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1123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1124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1125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1126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1127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1128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1129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1130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1131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1132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1133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1134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1135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1136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1137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1138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1139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1140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1141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1142</v>
      </c>
      <c r="D76" s="290"/>
      <c r="E76" s="290"/>
      <c r="F76" s="290" t="s">
        <v>1143</v>
      </c>
      <c r="G76" s="291"/>
      <c r="H76" s="290" t="s">
        <v>63</v>
      </c>
      <c r="I76" s="290" t="s">
        <v>66</v>
      </c>
      <c r="J76" s="290" t="s">
        <v>1144</v>
      </c>
      <c r="K76" s="289"/>
    </row>
    <row r="77" s="1" customFormat="1" ht="17.25" customHeight="1">
      <c r="B77" s="287"/>
      <c r="C77" s="292" t="s">
        <v>1145</v>
      </c>
      <c r="D77" s="292"/>
      <c r="E77" s="292"/>
      <c r="F77" s="293" t="s">
        <v>1146</v>
      </c>
      <c r="G77" s="294"/>
      <c r="H77" s="292"/>
      <c r="I77" s="292"/>
      <c r="J77" s="292" t="s">
        <v>1147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62</v>
      </c>
      <c r="D79" s="297"/>
      <c r="E79" s="297"/>
      <c r="F79" s="298" t="s">
        <v>1148</v>
      </c>
      <c r="G79" s="299"/>
      <c r="H79" s="275" t="s">
        <v>1149</v>
      </c>
      <c r="I79" s="275" t="s">
        <v>1150</v>
      </c>
      <c r="J79" s="275">
        <v>20</v>
      </c>
      <c r="K79" s="289"/>
    </row>
    <row r="80" s="1" customFormat="1" ht="15" customHeight="1">
      <c r="B80" s="287"/>
      <c r="C80" s="275" t="s">
        <v>1151</v>
      </c>
      <c r="D80" s="275"/>
      <c r="E80" s="275"/>
      <c r="F80" s="298" t="s">
        <v>1148</v>
      </c>
      <c r="G80" s="299"/>
      <c r="H80" s="275" t="s">
        <v>1152</v>
      </c>
      <c r="I80" s="275" t="s">
        <v>1150</v>
      </c>
      <c r="J80" s="275">
        <v>120</v>
      </c>
      <c r="K80" s="289"/>
    </row>
    <row r="81" s="1" customFormat="1" ht="15" customHeight="1">
      <c r="B81" s="300"/>
      <c r="C81" s="275" t="s">
        <v>1153</v>
      </c>
      <c r="D81" s="275"/>
      <c r="E81" s="275"/>
      <c r="F81" s="298" t="s">
        <v>1154</v>
      </c>
      <c r="G81" s="299"/>
      <c r="H81" s="275" t="s">
        <v>1155</v>
      </c>
      <c r="I81" s="275" t="s">
        <v>1150</v>
      </c>
      <c r="J81" s="275">
        <v>50</v>
      </c>
      <c r="K81" s="289"/>
    </row>
    <row r="82" s="1" customFormat="1" ht="15" customHeight="1">
      <c r="B82" s="300"/>
      <c r="C82" s="275" t="s">
        <v>1156</v>
      </c>
      <c r="D82" s="275"/>
      <c r="E82" s="275"/>
      <c r="F82" s="298" t="s">
        <v>1148</v>
      </c>
      <c r="G82" s="299"/>
      <c r="H82" s="275" t="s">
        <v>1157</v>
      </c>
      <c r="I82" s="275" t="s">
        <v>1158</v>
      </c>
      <c r="J82" s="275"/>
      <c r="K82" s="289"/>
    </row>
    <row r="83" s="1" customFormat="1" ht="15" customHeight="1">
      <c r="B83" s="300"/>
      <c r="C83" s="301" t="s">
        <v>1159</v>
      </c>
      <c r="D83" s="301"/>
      <c r="E83" s="301"/>
      <c r="F83" s="302" t="s">
        <v>1154</v>
      </c>
      <c r="G83" s="301"/>
      <c r="H83" s="301" t="s">
        <v>1160</v>
      </c>
      <c r="I83" s="301" t="s">
        <v>1150</v>
      </c>
      <c r="J83" s="301">
        <v>15</v>
      </c>
      <c r="K83" s="289"/>
    </row>
    <row r="84" s="1" customFormat="1" ht="15" customHeight="1">
      <c r="B84" s="300"/>
      <c r="C84" s="301" t="s">
        <v>1161</v>
      </c>
      <c r="D84" s="301"/>
      <c r="E84" s="301"/>
      <c r="F84" s="302" t="s">
        <v>1154</v>
      </c>
      <c r="G84" s="301"/>
      <c r="H84" s="301" t="s">
        <v>1162</v>
      </c>
      <c r="I84" s="301" t="s">
        <v>1150</v>
      </c>
      <c r="J84" s="301">
        <v>15</v>
      </c>
      <c r="K84" s="289"/>
    </row>
    <row r="85" s="1" customFormat="1" ht="15" customHeight="1">
      <c r="B85" s="300"/>
      <c r="C85" s="301" t="s">
        <v>1163</v>
      </c>
      <c r="D85" s="301"/>
      <c r="E85" s="301"/>
      <c r="F85" s="302" t="s">
        <v>1154</v>
      </c>
      <c r="G85" s="301"/>
      <c r="H85" s="301" t="s">
        <v>1164</v>
      </c>
      <c r="I85" s="301" t="s">
        <v>1150</v>
      </c>
      <c r="J85" s="301">
        <v>20</v>
      </c>
      <c r="K85" s="289"/>
    </row>
    <row r="86" s="1" customFormat="1" ht="15" customHeight="1">
      <c r="B86" s="300"/>
      <c r="C86" s="301" t="s">
        <v>1165</v>
      </c>
      <c r="D86" s="301"/>
      <c r="E86" s="301"/>
      <c r="F86" s="302" t="s">
        <v>1154</v>
      </c>
      <c r="G86" s="301"/>
      <c r="H86" s="301" t="s">
        <v>1166</v>
      </c>
      <c r="I86" s="301" t="s">
        <v>1150</v>
      </c>
      <c r="J86" s="301">
        <v>20</v>
      </c>
      <c r="K86" s="289"/>
    </row>
    <row r="87" s="1" customFormat="1" ht="15" customHeight="1">
      <c r="B87" s="300"/>
      <c r="C87" s="275" t="s">
        <v>1167</v>
      </c>
      <c r="D87" s="275"/>
      <c r="E87" s="275"/>
      <c r="F87" s="298" t="s">
        <v>1154</v>
      </c>
      <c r="G87" s="299"/>
      <c r="H87" s="275" t="s">
        <v>1168</v>
      </c>
      <c r="I87" s="275" t="s">
        <v>1150</v>
      </c>
      <c r="J87" s="275">
        <v>50</v>
      </c>
      <c r="K87" s="289"/>
    </row>
    <row r="88" s="1" customFormat="1" ht="15" customHeight="1">
      <c r="B88" s="300"/>
      <c r="C88" s="275" t="s">
        <v>1169</v>
      </c>
      <c r="D88" s="275"/>
      <c r="E88" s="275"/>
      <c r="F88" s="298" t="s">
        <v>1154</v>
      </c>
      <c r="G88" s="299"/>
      <c r="H88" s="275" t="s">
        <v>1170</v>
      </c>
      <c r="I88" s="275" t="s">
        <v>1150</v>
      </c>
      <c r="J88" s="275">
        <v>20</v>
      </c>
      <c r="K88" s="289"/>
    </row>
    <row r="89" s="1" customFormat="1" ht="15" customHeight="1">
      <c r="B89" s="300"/>
      <c r="C89" s="275" t="s">
        <v>1171</v>
      </c>
      <c r="D89" s="275"/>
      <c r="E89" s="275"/>
      <c r="F89" s="298" t="s">
        <v>1154</v>
      </c>
      <c r="G89" s="299"/>
      <c r="H89" s="275" t="s">
        <v>1172</v>
      </c>
      <c r="I89" s="275" t="s">
        <v>1150</v>
      </c>
      <c r="J89" s="275">
        <v>20</v>
      </c>
      <c r="K89" s="289"/>
    </row>
    <row r="90" s="1" customFormat="1" ht="15" customHeight="1">
      <c r="B90" s="300"/>
      <c r="C90" s="275" t="s">
        <v>1173</v>
      </c>
      <c r="D90" s="275"/>
      <c r="E90" s="275"/>
      <c r="F90" s="298" t="s">
        <v>1154</v>
      </c>
      <c r="G90" s="299"/>
      <c r="H90" s="275" t="s">
        <v>1174</v>
      </c>
      <c r="I90" s="275" t="s">
        <v>1150</v>
      </c>
      <c r="J90" s="275">
        <v>50</v>
      </c>
      <c r="K90" s="289"/>
    </row>
    <row r="91" s="1" customFormat="1" ht="15" customHeight="1">
      <c r="B91" s="300"/>
      <c r="C91" s="275" t="s">
        <v>1175</v>
      </c>
      <c r="D91" s="275"/>
      <c r="E91" s="275"/>
      <c r="F91" s="298" t="s">
        <v>1154</v>
      </c>
      <c r="G91" s="299"/>
      <c r="H91" s="275" t="s">
        <v>1175</v>
      </c>
      <c r="I91" s="275" t="s">
        <v>1150</v>
      </c>
      <c r="J91" s="275">
        <v>50</v>
      </c>
      <c r="K91" s="289"/>
    </row>
    <row r="92" s="1" customFormat="1" ht="15" customHeight="1">
      <c r="B92" s="300"/>
      <c r="C92" s="275" t="s">
        <v>1176</v>
      </c>
      <c r="D92" s="275"/>
      <c r="E92" s="275"/>
      <c r="F92" s="298" t="s">
        <v>1154</v>
      </c>
      <c r="G92" s="299"/>
      <c r="H92" s="275" t="s">
        <v>1177</v>
      </c>
      <c r="I92" s="275" t="s">
        <v>1150</v>
      </c>
      <c r="J92" s="275">
        <v>255</v>
      </c>
      <c r="K92" s="289"/>
    </row>
    <row r="93" s="1" customFormat="1" ht="15" customHeight="1">
      <c r="B93" s="300"/>
      <c r="C93" s="275" t="s">
        <v>1178</v>
      </c>
      <c r="D93" s="275"/>
      <c r="E93" s="275"/>
      <c r="F93" s="298" t="s">
        <v>1148</v>
      </c>
      <c r="G93" s="299"/>
      <c r="H93" s="275" t="s">
        <v>1179</v>
      </c>
      <c r="I93" s="275" t="s">
        <v>1180</v>
      </c>
      <c r="J93" s="275"/>
      <c r="K93" s="289"/>
    </row>
    <row r="94" s="1" customFormat="1" ht="15" customHeight="1">
      <c r="B94" s="300"/>
      <c r="C94" s="275" t="s">
        <v>1181</v>
      </c>
      <c r="D94" s="275"/>
      <c r="E94" s="275"/>
      <c r="F94" s="298" t="s">
        <v>1148</v>
      </c>
      <c r="G94" s="299"/>
      <c r="H94" s="275" t="s">
        <v>1182</v>
      </c>
      <c r="I94" s="275" t="s">
        <v>1183</v>
      </c>
      <c r="J94" s="275"/>
      <c r="K94" s="289"/>
    </row>
    <row r="95" s="1" customFormat="1" ht="15" customHeight="1">
      <c r="B95" s="300"/>
      <c r="C95" s="275" t="s">
        <v>1184</v>
      </c>
      <c r="D95" s="275"/>
      <c r="E95" s="275"/>
      <c r="F95" s="298" t="s">
        <v>1148</v>
      </c>
      <c r="G95" s="299"/>
      <c r="H95" s="275" t="s">
        <v>1184</v>
      </c>
      <c r="I95" s="275" t="s">
        <v>1183</v>
      </c>
      <c r="J95" s="275"/>
      <c r="K95" s="289"/>
    </row>
    <row r="96" s="1" customFormat="1" ht="15" customHeight="1">
      <c r="B96" s="300"/>
      <c r="C96" s="275" t="s">
        <v>47</v>
      </c>
      <c r="D96" s="275"/>
      <c r="E96" s="275"/>
      <c r="F96" s="298" t="s">
        <v>1148</v>
      </c>
      <c r="G96" s="299"/>
      <c r="H96" s="275" t="s">
        <v>1185</v>
      </c>
      <c r="I96" s="275" t="s">
        <v>1183</v>
      </c>
      <c r="J96" s="275"/>
      <c r="K96" s="289"/>
    </row>
    <row r="97" s="1" customFormat="1" ht="15" customHeight="1">
      <c r="B97" s="300"/>
      <c r="C97" s="275" t="s">
        <v>57</v>
      </c>
      <c r="D97" s="275"/>
      <c r="E97" s="275"/>
      <c r="F97" s="298" t="s">
        <v>1148</v>
      </c>
      <c r="G97" s="299"/>
      <c r="H97" s="275" t="s">
        <v>1186</v>
      </c>
      <c r="I97" s="275" t="s">
        <v>1183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1187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1142</v>
      </c>
      <c r="D103" s="290"/>
      <c r="E103" s="290"/>
      <c r="F103" s="290" t="s">
        <v>1143</v>
      </c>
      <c r="G103" s="291"/>
      <c r="H103" s="290" t="s">
        <v>63</v>
      </c>
      <c r="I103" s="290" t="s">
        <v>66</v>
      </c>
      <c r="J103" s="290" t="s">
        <v>1144</v>
      </c>
      <c r="K103" s="289"/>
    </row>
    <row r="104" s="1" customFormat="1" ht="17.25" customHeight="1">
      <c r="B104" s="287"/>
      <c r="C104" s="292" t="s">
        <v>1145</v>
      </c>
      <c r="D104" s="292"/>
      <c r="E104" s="292"/>
      <c r="F104" s="293" t="s">
        <v>1146</v>
      </c>
      <c r="G104" s="294"/>
      <c r="H104" s="292"/>
      <c r="I104" s="292"/>
      <c r="J104" s="292" t="s">
        <v>1147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62</v>
      </c>
      <c r="D106" s="297"/>
      <c r="E106" s="297"/>
      <c r="F106" s="298" t="s">
        <v>1148</v>
      </c>
      <c r="G106" s="275"/>
      <c r="H106" s="275" t="s">
        <v>1188</v>
      </c>
      <c r="I106" s="275" t="s">
        <v>1150</v>
      </c>
      <c r="J106" s="275">
        <v>20</v>
      </c>
      <c r="K106" s="289"/>
    </row>
    <row r="107" s="1" customFormat="1" ht="15" customHeight="1">
      <c r="B107" s="287"/>
      <c r="C107" s="275" t="s">
        <v>1151</v>
      </c>
      <c r="D107" s="275"/>
      <c r="E107" s="275"/>
      <c r="F107" s="298" t="s">
        <v>1148</v>
      </c>
      <c r="G107" s="275"/>
      <c r="H107" s="275" t="s">
        <v>1188</v>
      </c>
      <c r="I107" s="275" t="s">
        <v>1150</v>
      </c>
      <c r="J107" s="275">
        <v>120</v>
      </c>
      <c r="K107" s="289"/>
    </row>
    <row r="108" s="1" customFormat="1" ht="15" customHeight="1">
      <c r="B108" s="300"/>
      <c r="C108" s="275" t="s">
        <v>1153</v>
      </c>
      <c r="D108" s="275"/>
      <c r="E108" s="275"/>
      <c r="F108" s="298" t="s">
        <v>1154</v>
      </c>
      <c r="G108" s="275"/>
      <c r="H108" s="275" t="s">
        <v>1188</v>
      </c>
      <c r="I108" s="275" t="s">
        <v>1150</v>
      </c>
      <c r="J108" s="275">
        <v>50</v>
      </c>
      <c r="K108" s="289"/>
    </row>
    <row r="109" s="1" customFormat="1" ht="15" customHeight="1">
      <c r="B109" s="300"/>
      <c r="C109" s="275" t="s">
        <v>1156</v>
      </c>
      <c r="D109" s="275"/>
      <c r="E109" s="275"/>
      <c r="F109" s="298" t="s">
        <v>1148</v>
      </c>
      <c r="G109" s="275"/>
      <c r="H109" s="275" t="s">
        <v>1188</v>
      </c>
      <c r="I109" s="275" t="s">
        <v>1158</v>
      </c>
      <c r="J109" s="275"/>
      <c r="K109" s="289"/>
    </row>
    <row r="110" s="1" customFormat="1" ht="15" customHeight="1">
      <c r="B110" s="300"/>
      <c r="C110" s="275" t="s">
        <v>1167</v>
      </c>
      <c r="D110" s="275"/>
      <c r="E110" s="275"/>
      <c r="F110" s="298" t="s">
        <v>1154</v>
      </c>
      <c r="G110" s="275"/>
      <c r="H110" s="275" t="s">
        <v>1188</v>
      </c>
      <c r="I110" s="275" t="s">
        <v>1150</v>
      </c>
      <c r="J110" s="275">
        <v>50</v>
      </c>
      <c r="K110" s="289"/>
    </row>
    <row r="111" s="1" customFormat="1" ht="15" customHeight="1">
      <c r="B111" s="300"/>
      <c r="C111" s="275" t="s">
        <v>1175</v>
      </c>
      <c r="D111" s="275"/>
      <c r="E111" s="275"/>
      <c r="F111" s="298" t="s">
        <v>1154</v>
      </c>
      <c r="G111" s="275"/>
      <c r="H111" s="275" t="s">
        <v>1188</v>
      </c>
      <c r="I111" s="275" t="s">
        <v>1150</v>
      </c>
      <c r="J111" s="275">
        <v>50</v>
      </c>
      <c r="K111" s="289"/>
    </row>
    <row r="112" s="1" customFormat="1" ht="15" customHeight="1">
      <c r="B112" s="300"/>
      <c r="C112" s="275" t="s">
        <v>1173</v>
      </c>
      <c r="D112" s="275"/>
      <c r="E112" s="275"/>
      <c r="F112" s="298" t="s">
        <v>1154</v>
      </c>
      <c r="G112" s="275"/>
      <c r="H112" s="275" t="s">
        <v>1188</v>
      </c>
      <c r="I112" s="275" t="s">
        <v>1150</v>
      </c>
      <c r="J112" s="275">
        <v>50</v>
      </c>
      <c r="K112" s="289"/>
    </row>
    <row r="113" s="1" customFormat="1" ht="15" customHeight="1">
      <c r="B113" s="300"/>
      <c r="C113" s="275" t="s">
        <v>62</v>
      </c>
      <c r="D113" s="275"/>
      <c r="E113" s="275"/>
      <c r="F113" s="298" t="s">
        <v>1148</v>
      </c>
      <c r="G113" s="275"/>
      <c r="H113" s="275" t="s">
        <v>1189</v>
      </c>
      <c r="I113" s="275" t="s">
        <v>1150</v>
      </c>
      <c r="J113" s="275">
        <v>20</v>
      </c>
      <c r="K113" s="289"/>
    </row>
    <row r="114" s="1" customFormat="1" ht="15" customHeight="1">
      <c r="B114" s="300"/>
      <c r="C114" s="275" t="s">
        <v>1190</v>
      </c>
      <c r="D114" s="275"/>
      <c r="E114" s="275"/>
      <c r="F114" s="298" t="s">
        <v>1148</v>
      </c>
      <c r="G114" s="275"/>
      <c r="H114" s="275" t="s">
        <v>1191</v>
      </c>
      <c r="I114" s="275" t="s">
        <v>1150</v>
      </c>
      <c r="J114" s="275">
        <v>120</v>
      </c>
      <c r="K114" s="289"/>
    </row>
    <row r="115" s="1" customFormat="1" ht="15" customHeight="1">
      <c r="B115" s="300"/>
      <c r="C115" s="275" t="s">
        <v>47</v>
      </c>
      <c r="D115" s="275"/>
      <c r="E115" s="275"/>
      <c r="F115" s="298" t="s">
        <v>1148</v>
      </c>
      <c r="G115" s="275"/>
      <c r="H115" s="275" t="s">
        <v>1192</v>
      </c>
      <c r="I115" s="275" t="s">
        <v>1183</v>
      </c>
      <c r="J115" s="275"/>
      <c r="K115" s="289"/>
    </row>
    <row r="116" s="1" customFormat="1" ht="15" customHeight="1">
      <c r="B116" s="300"/>
      <c r="C116" s="275" t="s">
        <v>57</v>
      </c>
      <c r="D116" s="275"/>
      <c r="E116" s="275"/>
      <c r="F116" s="298" t="s">
        <v>1148</v>
      </c>
      <c r="G116" s="275"/>
      <c r="H116" s="275" t="s">
        <v>1193</v>
      </c>
      <c r="I116" s="275" t="s">
        <v>1183</v>
      </c>
      <c r="J116" s="275"/>
      <c r="K116" s="289"/>
    </row>
    <row r="117" s="1" customFormat="1" ht="15" customHeight="1">
      <c r="B117" s="300"/>
      <c r="C117" s="275" t="s">
        <v>66</v>
      </c>
      <c r="D117" s="275"/>
      <c r="E117" s="275"/>
      <c r="F117" s="298" t="s">
        <v>1148</v>
      </c>
      <c r="G117" s="275"/>
      <c r="H117" s="275" t="s">
        <v>1194</v>
      </c>
      <c r="I117" s="275" t="s">
        <v>1195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1196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1142</v>
      </c>
      <c r="D123" s="290"/>
      <c r="E123" s="290"/>
      <c r="F123" s="290" t="s">
        <v>1143</v>
      </c>
      <c r="G123" s="291"/>
      <c r="H123" s="290" t="s">
        <v>63</v>
      </c>
      <c r="I123" s="290" t="s">
        <v>66</v>
      </c>
      <c r="J123" s="290" t="s">
        <v>1144</v>
      </c>
      <c r="K123" s="319"/>
    </row>
    <row r="124" s="1" customFormat="1" ht="17.25" customHeight="1">
      <c r="B124" s="318"/>
      <c r="C124" s="292" t="s">
        <v>1145</v>
      </c>
      <c r="D124" s="292"/>
      <c r="E124" s="292"/>
      <c r="F124" s="293" t="s">
        <v>1146</v>
      </c>
      <c r="G124" s="294"/>
      <c r="H124" s="292"/>
      <c r="I124" s="292"/>
      <c r="J124" s="292" t="s">
        <v>1147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1151</v>
      </c>
      <c r="D126" s="297"/>
      <c r="E126" s="297"/>
      <c r="F126" s="298" t="s">
        <v>1148</v>
      </c>
      <c r="G126" s="275"/>
      <c r="H126" s="275" t="s">
        <v>1188</v>
      </c>
      <c r="I126" s="275" t="s">
        <v>1150</v>
      </c>
      <c r="J126" s="275">
        <v>120</v>
      </c>
      <c r="K126" s="323"/>
    </row>
    <row r="127" s="1" customFormat="1" ht="15" customHeight="1">
      <c r="B127" s="320"/>
      <c r="C127" s="275" t="s">
        <v>1197</v>
      </c>
      <c r="D127" s="275"/>
      <c r="E127" s="275"/>
      <c r="F127" s="298" t="s">
        <v>1148</v>
      </c>
      <c r="G127" s="275"/>
      <c r="H127" s="275" t="s">
        <v>1198</v>
      </c>
      <c r="I127" s="275" t="s">
        <v>1150</v>
      </c>
      <c r="J127" s="275" t="s">
        <v>1199</v>
      </c>
      <c r="K127" s="323"/>
    </row>
    <row r="128" s="1" customFormat="1" ht="15" customHeight="1">
      <c r="B128" s="320"/>
      <c r="C128" s="275" t="s">
        <v>1096</v>
      </c>
      <c r="D128" s="275"/>
      <c r="E128" s="275"/>
      <c r="F128" s="298" t="s">
        <v>1148</v>
      </c>
      <c r="G128" s="275"/>
      <c r="H128" s="275" t="s">
        <v>1200</v>
      </c>
      <c r="I128" s="275" t="s">
        <v>1150</v>
      </c>
      <c r="J128" s="275" t="s">
        <v>1199</v>
      </c>
      <c r="K128" s="323"/>
    </row>
    <row r="129" s="1" customFormat="1" ht="15" customHeight="1">
      <c r="B129" s="320"/>
      <c r="C129" s="275" t="s">
        <v>1159</v>
      </c>
      <c r="D129" s="275"/>
      <c r="E129" s="275"/>
      <c r="F129" s="298" t="s">
        <v>1154</v>
      </c>
      <c r="G129" s="275"/>
      <c r="H129" s="275" t="s">
        <v>1160</v>
      </c>
      <c r="I129" s="275" t="s">
        <v>1150</v>
      </c>
      <c r="J129" s="275">
        <v>15</v>
      </c>
      <c r="K129" s="323"/>
    </row>
    <row r="130" s="1" customFormat="1" ht="15" customHeight="1">
      <c r="B130" s="320"/>
      <c r="C130" s="301" t="s">
        <v>1161</v>
      </c>
      <c r="D130" s="301"/>
      <c r="E130" s="301"/>
      <c r="F130" s="302" t="s">
        <v>1154</v>
      </c>
      <c r="G130" s="301"/>
      <c r="H130" s="301" t="s">
        <v>1162</v>
      </c>
      <c r="I130" s="301" t="s">
        <v>1150</v>
      </c>
      <c r="J130" s="301">
        <v>15</v>
      </c>
      <c r="K130" s="323"/>
    </row>
    <row r="131" s="1" customFormat="1" ht="15" customHeight="1">
      <c r="B131" s="320"/>
      <c r="C131" s="301" t="s">
        <v>1163</v>
      </c>
      <c r="D131" s="301"/>
      <c r="E131" s="301"/>
      <c r="F131" s="302" t="s">
        <v>1154</v>
      </c>
      <c r="G131" s="301"/>
      <c r="H131" s="301" t="s">
        <v>1164</v>
      </c>
      <c r="I131" s="301" t="s">
        <v>1150</v>
      </c>
      <c r="J131" s="301">
        <v>20</v>
      </c>
      <c r="K131" s="323"/>
    </row>
    <row r="132" s="1" customFormat="1" ht="15" customHeight="1">
      <c r="B132" s="320"/>
      <c r="C132" s="301" t="s">
        <v>1165</v>
      </c>
      <c r="D132" s="301"/>
      <c r="E132" s="301"/>
      <c r="F132" s="302" t="s">
        <v>1154</v>
      </c>
      <c r="G132" s="301"/>
      <c r="H132" s="301" t="s">
        <v>1166</v>
      </c>
      <c r="I132" s="301" t="s">
        <v>1150</v>
      </c>
      <c r="J132" s="301">
        <v>20</v>
      </c>
      <c r="K132" s="323"/>
    </row>
    <row r="133" s="1" customFormat="1" ht="15" customHeight="1">
      <c r="B133" s="320"/>
      <c r="C133" s="275" t="s">
        <v>1153</v>
      </c>
      <c r="D133" s="275"/>
      <c r="E133" s="275"/>
      <c r="F133" s="298" t="s">
        <v>1154</v>
      </c>
      <c r="G133" s="275"/>
      <c r="H133" s="275" t="s">
        <v>1188</v>
      </c>
      <c r="I133" s="275" t="s">
        <v>1150</v>
      </c>
      <c r="J133" s="275">
        <v>50</v>
      </c>
      <c r="K133" s="323"/>
    </row>
    <row r="134" s="1" customFormat="1" ht="15" customHeight="1">
      <c r="B134" s="320"/>
      <c r="C134" s="275" t="s">
        <v>1167</v>
      </c>
      <c r="D134" s="275"/>
      <c r="E134" s="275"/>
      <c r="F134" s="298" t="s">
        <v>1154</v>
      </c>
      <c r="G134" s="275"/>
      <c r="H134" s="275" t="s">
        <v>1188</v>
      </c>
      <c r="I134" s="275" t="s">
        <v>1150</v>
      </c>
      <c r="J134" s="275">
        <v>50</v>
      </c>
      <c r="K134" s="323"/>
    </row>
    <row r="135" s="1" customFormat="1" ht="15" customHeight="1">
      <c r="B135" s="320"/>
      <c r="C135" s="275" t="s">
        <v>1173</v>
      </c>
      <c r="D135" s="275"/>
      <c r="E135" s="275"/>
      <c r="F135" s="298" t="s">
        <v>1154</v>
      </c>
      <c r="G135" s="275"/>
      <c r="H135" s="275" t="s">
        <v>1188</v>
      </c>
      <c r="I135" s="275" t="s">
        <v>1150</v>
      </c>
      <c r="J135" s="275">
        <v>50</v>
      </c>
      <c r="K135" s="323"/>
    </row>
    <row r="136" s="1" customFormat="1" ht="15" customHeight="1">
      <c r="B136" s="320"/>
      <c r="C136" s="275" t="s">
        <v>1175</v>
      </c>
      <c r="D136" s="275"/>
      <c r="E136" s="275"/>
      <c r="F136" s="298" t="s">
        <v>1154</v>
      </c>
      <c r="G136" s="275"/>
      <c r="H136" s="275" t="s">
        <v>1188</v>
      </c>
      <c r="I136" s="275" t="s">
        <v>1150</v>
      </c>
      <c r="J136" s="275">
        <v>50</v>
      </c>
      <c r="K136" s="323"/>
    </row>
    <row r="137" s="1" customFormat="1" ht="15" customHeight="1">
      <c r="B137" s="320"/>
      <c r="C137" s="275" t="s">
        <v>1176</v>
      </c>
      <c r="D137" s="275"/>
      <c r="E137" s="275"/>
      <c r="F137" s="298" t="s">
        <v>1154</v>
      </c>
      <c r="G137" s="275"/>
      <c r="H137" s="275" t="s">
        <v>1201</v>
      </c>
      <c r="I137" s="275" t="s">
        <v>1150</v>
      </c>
      <c r="J137" s="275">
        <v>255</v>
      </c>
      <c r="K137" s="323"/>
    </row>
    <row r="138" s="1" customFormat="1" ht="15" customHeight="1">
      <c r="B138" s="320"/>
      <c r="C138" s="275" t="s">
        <v>1178</v>
      </c>
      <c r="D138" s="275"/>
      <c r="E138" s="275"/>
      <c r="F138" s="298" t="s">
        <v>1148</v>
      </c>
      <c r="G138" s="275"/>
      <c r="H138" s="275" t="s">
        <v>1202</v>
      </c>
      <c r="I138" s="275" t="s">
        <v>1180</v>
      </c>
      <c r="J138" s="275"/>
      <c r="K138" s="323"/>
    </row>
    <row r="139" s="1" customFormat="1" ht="15" customHeight="1">
      <c r="B139" s="320"/>
      <c r="C139" s="275" t="s">
        <v>1181</v>
      </c>
      <c r="D139" s="275"/>
      <c r="E139" s="275"/>
      <c r="F139" s="298" t="s">
        <v>1148</v>
      </c>
      <c r="G139" s="275"/>
      <c r="H139" s="275" t="s">
        <v>1203</v>
      </c>
      <c r="I139" s="275" t="s">
        <v>1183</v>
      </c>
      <c r="J139" s="275"/>
      <c r="K139" s="323"/>
    </row>
    <row r="140" s="1" customFormat="1" ht="15" customHeight="1">
      <c r="B140" s="320"/>
      <c r="C140" s="275" t="s">
        <v>1184</v>
      </c>
      <c r="D140" s="275"/>
      <c r="E140" s="275"/>
      <c r="F140" s="298" t="s">
        <v>1148</v>
      </c>
      <c r="G140" s="275"/>
      <c r="H140" s="275" t="s">
        <v>1184</v>
      </c>
      <c r="I140" s="275" t="s">
        <v>1183</v>
      </c>
      <c r="J140" s="275"/>
      <c r="K140" s="323"/>
    </row>
    <row r="141" s="1" customFormat="1" ht="15" customHeight="1">
      <c r="B141" s="320"/>
      <c r="C141" s="275" t="s">
        <v>47</v>
      </c>
      <c r="D141" s="275"/>
      <c r="E141" s="275"/>
      <c r="F141" s="298" t="s">
        <v>1148</v>
      </c>
      <c r="G141" s="275"/>
      <c r="H141" s="275" t="s">
        <v>1204</v>
      </c>
      <c r="I141" s="275" t="s">
        <v>1183</v>
      </c>
      <c r="J141" s="275"/>
      <c r="K141" s="323"/>
    </row>
    <row r="142" s="1" customFormat="1" ht="15" customHeight="1">
      <c r="B142" s="320"/>
      <c r="C142" s="275" t="s">
        <v>1205</v>
      </c>
      <c r="D142" s="275"/>
      <c r="E142" s="275"/>
      <c r="F142" s="298" t="s">
        <v>1148</v>
      </c>
      <c r="G142" s="275"/>
      <c r="H142" s="275" t="s">
        <v>1206</v>
      </c>
      <c r="I142" s="275" t="s">
        <v>1183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1207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1142</v>
      </c>
      <c r="D148" s="290"/>
      <c r="E148" s="290"/>
      <c r="F148" s="290" t="s">
        <v>1143</v>
      </c>
      <c r="G148" s="291"/>
      <c r="H148" s="290" t="s">
        <v>63</v>
      </c>
      <c r="I148" s="290" t="s">
        <v>66</v>
      </c>
      <c r="J148" s="290" t="s">
        <v>1144</v>
      </c>
      <c r="K148" s="289"/>
    </row>
    <row r="149" s="1" customFormat="1" ht="17.25" customHeight="1">
      <c r="B149" s="287"/>
      <c r="C149" s="292" t="s">
        <v>1145</v>
      </c>
      <c r="D149" s="292"/>
      <c r="E149" s="292"/>
      <c r="F149" s="293" t="s">
        <v>1146</v>
      </c>
      <c r="G149" s="294"/>
      <c r="H149" s="292"/>
      <c r="I149" s="292"/>
      <c r="J149" s="292" t="s">
        <v>1147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1151</v>
      </c>
      <c r="D151" s="275"/>
      <c r="E151" s="275"/>
      <c r="F151" s="328" t="s">
        <v>1148</v>
      </c>
      <c r="G151" s="275"/>
      <c r="H151" s="327" t="s">
        <v>1188</v>
      </c>
      <c r="I151" s="327" t="s">
        <v>1150</v>
      </c>
      <c r="J151" s="327">
        <v>120</v>
      </c>
      <c r="K151" s="323"/>
    </row>
    <row r="152" s="1" customFormat="1" ht="15" customHeight="1">
      <c r="B152" s="300"/>
      <c r="C152" s="327" t="s">
        <v>1197</v>
      </c>
      <c r="D152" s="275"/>
      <c r="E152" s="275"/>
      <c r="F152" s="328" t="s">
        <v>1148</v>
      </c>
      <c r="G152" s="275"/>
      <c r="H152" s="327" t="s">
        <v>1208</v>
      </c>
      <c r="I152" s="327" t="s">
        <v>1150</v>
      </c>
      <c r="J152" s="327" t="s">
        <v>1199</v>
      </c>
      <c r="K152" s="323"/>
    </row>
    <row r="153" s="1" customFormat="1" ht="15" customHeight="1">
      <c r="B153" s="300"/>
      <c r="C153" s="327" t="s">
        <v>1096</v>
      </c>
      <c r="D153" s="275"/>
      <c r="E153" s="275"/>
      <c r="F153" s="328" t="s">
        <v>1148</v>
      </c>
      <c r="G153" s="275"/>
      <c r="H153" s="327" t="s">
        <v>1209</v>
      </c>
      <c r="I153" s="327" t="s">
        <v>1150</v>
      </c>
      <c r="J153" s="327" t="s">
        <v>1199</v>
      </c>
      <c r="K153" s="323"/>
    </row>
    <row r="154" s="1" customFormat="1" ht="15" customHeight="1">
      <c r="B154" s="300"/>
      <c r="C154" s="327" t="s">
        <v>1153</v>
      </c>
      <c r="D154" s="275"/>
      <c r="E154" s="275"/>
      <c r="F154" s="328" t="s">
        <v>1154</v>
      </c>
      <c r="G154" s="275"/>
      <c r="H154" s="327" t="s">
        <v>1188</v>
      </c>
      <c r="I154" s="327" t="s">
        <v>1150</v>
      </c>
      <c r="J154" s="327">
        <v>50</v>
      </c>
      <c r="K154" s="323"/>
    </row>
    <row r="155" s="1" customFormat="1" ht="15" customHeight="1">
      <c r="B155" s="300"/>
      <c r="C155" s="327" t="s">
        <v>1156</v>
      </c>
      <c r="D155" s="275"/>
      <c r="E155" s="275"/>
      <c r="F155" s="328" t="s">
        <v>1148</v>
      </c>
      <c r="G155" s="275"/>
      <c r="H155" s="327" t="s">
        <v>1188</v>
      </c>
      <c r="I155" s="327" t="s">
        <v>1158</v>
      </c>
      <c r="J155" s="327"/>
      <c r="K155" s="323"/>
    </row>
    <row r="156" s="1" customFormat="1" ht="15" customHeight="1">
      <c r="B156" s="300"/>
      <c r="C156" s="327" t="s">
        <v>1167</v>
      </c>
      <c r="D156" s="275"/>
      <c r="E156" s="275"/>
      <c r="F156" s="328" t="s">
        <v>1154</v>
      </c>
      <c r="G156" s="275"/>
      <c r="H156" s="327" t="s">
        <v>1188</v>
      </c>
      <c r="I156" s="327" t="s">
        <v>1150</v>
      </c>
      <c r="J156" s="327">
        <v>50</v>
      </c>
      <c r="K156" s="323"/>
    </row>
    <row r="157" s="1" customFormat="1" ht="15" customHeight="1">
      <c r="B157" s="300"/>
      <c r="C157" s="327" t="s">
        <v>1175</v>
      </c>
      <c r="D157" s="275"/>
      <c r="E157" s="275"/>
      <c r="F157" s="328" t="s">
        <v>1154</v>
      </c>
      <c r="G157" s="275"/>
      <c r="H157" s="327" t="s">
        <v>1188</v>
      </c>
      <c r="I157" s="327" t="s">
        <v>1150</v>
      </c>
      <c r="J157" s="327">
        <v>50</v>
      </c>
      <c r="K157" s="323"/>
    </row>
    <row r="158" s="1" customFormat="1" ht="15" customHeight="1">
      <c r="B158" s="300"/>
      <c r="C158" s="327" t="s">
        <v>1173</v>
      </c>
      <c r="D158" s="275"/>
      <c r="E158" s="275"/>
      <c r="F158" s="328" t="s">
        <v>1154</v>
      </c>
      <c r="G158" s="275"/>
      <c r="H158" s="327" t="s">
        <v>1188</v>
      </c>
      <c r="I158" s="327" t="s">
        <v>1150</v>
      </c>
      <c r="J158" s="327">
        <v>50</v>
      </c>
      <c r="K158" s="323"/>
    </row>
    <row r="159" s="1" customFormat="1" ht="15" customHeight="1">
      <c r="B159" s="300"/>
      <c r="C159" s="327" t="s">
        <v>105</v>
      </c>
      <c r="D159" s="275"/>
      <c r="E159" s="275"/>
      <c r="F159" s="328" t="s">
        <v>1148</v>
      </c>
      <c r="G159" s="275"/>
      <c r="H159" s="327" t="s">
        <v>1210</v>
      </c>
      <c r="I159" s="327" t="s">
        <v>1150</v>
      </c>
      <c r="J159" s="327" t="s">
        <v>1211</v>
      </c>
      <c r="K159" s="323"/>
    </row>
    <row r="160" s="1" customFormat="1" ht="15" customHeight="1">
      <c r="B160" s="300"/>
      <c r="C160" s="327" t="s">
        <v>1212</v>
      </c>
      <c r="D160" s="275"/>
      <c r="E160" s="275"/>
      <c r="F160" s="328" t="s">
        <v>1148</v>
      </c>
      <c r="G160" s="275"/>
      <c r="H160" s="327" t="s">
        <v>1213</v>
      </c>
      <c r="I160" s="327" t="s">
        <v>1183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1214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1142</v>
      </c>
      <c r="D166" s="290"/>
      <c r="E166" s="290"/>
      <c r="F166" s="290" t="s">
        <v>1143</v>
      </c>
      <c r="G166" s="332"/>
      <c r="H166" s="333" t="s">
        <v>63</v>
      </c>
      <c r="I166" s="333" t="s">
        <v>66</v>
      </c>
      <c r="J166" s="290" t="s">
        <v>1144</v>
      </c>
      <c r="K166" s="267"/>
    </row>
    <row r="167" s="1" customFormat="1" ht="17.25" customHeight="1">
      <c r="B167" s="268"/>
      <c r="C167" s="292" t="s">
        <v>1145</v>
      </c>
      <c r="D167" s="292"/>
      <c r="E167" s="292"/>
      <c r="F167" s="293" t="s">
        <v>1146</v>
      </c>
      <c r="G167" s="334"/>
      <c r="H167" s="335"/>
      <c r="I167" s="335"/>
      <c r="J167" s="292" t="s">
        <v>1147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1151</v>
      </c>
      <c r="D169" s="275"/>
      <c r="E169" s="275"/>
      <c r="F169" s="298" t="s">
        <v>1148</v>
      </c>
      <c r="G169" s="275"/>
      <c r="H169" s="275" t="s">
        <v>1188</v>
      </c>
      <c r="I169" s="275" t="s">
        <v>1150</v>
      </c>
      <c r="J169" s="275">
        <v>120</v>
      </c>
      <c r="K169" s="323"/>
    </row>
    <row r="170" s="1" customFormat="1" ht="15" customHeight="1">
      <c r="B170" s="300"/>
      <c r="C170" s="275" t="s">
        <v>1197</v>
      </c>
      <c r="D170" s="275"/>
      <c r="E170" s="275"/>
      <c r="F170" s="298" t="s">
        <v>1148</v>
      </c>
      <c r="G170" s="275"/>
      <c r="H170" s="275" t="s">
        <v>1198</v>
      </c>
      <c r="I170" s="275" t="s">
        <v>1150</v>
      </c>
      <c r="J170" s="275" t="s">
        <v>1199</v>
      </c>
      <c r="K170" s="323"/>
    </row>
    <row r="171" s="1" customFormat="1" ht="15" customHeight="1">
      <c r="B171" s="300"/>
      <c r="C171" s="275" t="s">
        <v>1096</v>
      </c>
      <c r="D171" s="275"/>
      <c r="E171" s="275"/>
      <c r="F171" s="298" t="s">
        <v>1148</v>
      </c>
      <c r="G171" s="275"/>
      <c r="H171" s="275" t="s">
        <v>1215</v>
      </c>
      <c r="I171" s="275" t="s">
        <v>1150</v>
      </c>
      <c r="J171" s="275" t="s">
        <v>1199</v>
      </c>
      <c r="K171" s="323"/>
    </row>
    <row r="172" s="1" customFormat="1" ht="15" customHeight="1">
      <c r="B172" s="300"/>
      <c r="C172" s="275" t="s">
        <v>1153</v>
      </c>
      <c r="D172" s="275"/>
      <c r="E172" s="275"/>
      <c r="F172" s="298" t="s">
        <v>1154</v>
      </c>
      <c r="G172" s="275"/>
      <c r="H172" s="275" t="s">
        <v>1215</v>
      </c>
      <c r="I172" s="275" t="s">
        <v>1150</v>
      </c>
      <c r="J172" s="275">
        <v>50</v>
      </c>
      <c r="K172" s="323"/>
    </row>
    <row r="173" s="1" customFormat="1" ht="15" customHeight="1">
      <c r="B173" s="300"/>
      <c r="C173" s="275" t="s">
        <v>1156</v>
      </c>
      <c r="D173" s="275"/>
      <c r="E173" s="275"/>
      <c r="F173" s="298" t="s">
        <v>1148</v>
      </c>
      <c r="G173" s="275"/>
      <c r="H173" s="275" t="s">
        <v>1215</v>
      </c>
      <c r="I173" s="275" t="s">
        <v>1158</v>
      </c>
      <c r="J173" s="275"/>
      <c r="K173" s="323"/>
    </row>
    <row r="174" s="1" customFormat="1" ht="15" customHeight="1">
      <c r="B174" s="300"/>
      <c r="C174" s="275" t="s">
        <v>1167</v>
      </c>
      <c r="D174" s="275"/>
      <c r="E174" s="275"/>
      <c r="F174" s="298" t="s">
        <v>1154</v>
      </c>
      <c r="G174" s="275"/>
      <c r="H174" s="275" t="s">
        <v>1215</v>
      </c>
      <c r="I174" s="275" t="s">
        <v>1150</v>
      </c>
      <c r="J174" s="275">
        <v>50</v>
      </c>
      <c r="K174" s="323"/>
    </row>
    <row r="175" s="1" customFormat="1" ht="15" customHeight="1">
      <c r="B175" s="300"/>
      <c r="C175" s="275" t="s">
        <v>1175</v>
      </c>
      <c r="D175" s="275"/>
      <c r="E175" s="275"/>
      <c r="F175" s="298" t="s">
        <v>1154</v>
      </c>
      <c r="G175" s="275"/>
      <c r="H175" s="275" t="s">
        <v>1215</v>
      </c>
      <c r="I175" s="275" t="s">
        <v>1150</v>
      </c>
      <c r="J175" s="275">
        <v>50</v>
      </c>
      <c r="K175" s="323"/>
    </row>
    <row r="176" s="1" customFormat="1" ht="15" customHeight="1">
      <c r="B176" s="300"/>
      <c r="C176" s="275" t="s">
        <v>1173</v>
      </c>
      <c r="D176" s="275"/>
      <c r="E176" s="275"/>
      <c r="F176" s="298" t="s">
        <v>1154</v>
      </c>
      <c r="G176" s="275"/>
      <c r="H176" s="275" t="s">
        <v>1215</v>
      </c>
      <c r="I176" s="275" t="s">
        <v>1150</v>
      </c>
      <c r="J176" s="275">
        <v>50</v>
      </c>
      <c r="K176" s="323"/>
    </row>
    <row r="177" s="1" customFormat="1" ht="15" customHeight="1">
      <c r="B177" s="300"/>
      <c r="C177" s="275" t="s">
        <v>130</v>
      </c>
      <c r="D177" s="275"/>
      <c r="E177" s="275"/>
      <c r="F177" s="298" t="s">
        <v>1148</v>
      </c>
      <c r="G177" s="275"/>
      <c r="H177" s="275" t="s">
        <v>1216</v>
      </c>
      <c r="I177" s="275" t="s">
        <v>1217</v>
      </c>
      <c r="J177" s="275"/>
      <c r="K177" s="323"/>
    </row>
    <row r="178" s="1" customFormat="1" ht="15" customHeight="1">
      <c r="B178" s="300"/>
      <c r="C178" s="275" t="s">
        <v>66</v>
      </c>
      <c r="D178" s="275"/>
      <c r="E178" s="275"/>
      <c r="F178" s="298" t="s">
        <v>1148</v>
      </c>
      <c r="G178" s="275"/>
      <c r="H178" s="275" t="s">
        <v>1218</v>
      </c>
      <c r="I178" s="275" t="s">
        <v>1219</v>
      </c>
      <c r="J178" s="275">
        <v>1</v>
      </c>
      <c r="K178" s="323"/>
    </row>
    <row r="179" s="1" customFormat="1" ht="15" customHeight="1">
      <c r="B179" s="300"/>
      <c r="C179" s="275" t="s">
        <v>62</v>
      </c>
      <c r="D179" s="275"/>
      <c r="E179" s="275"/>
      <c r="F179" s="298" t="s">
        <v>1148</v>
      </c>
      <c r="G179" s="275"/>
      <c r="H179" s="275" t="s">
        <v>1220</v>
      </c>
      <c r="I179" s="275" t="s">
        <v>1150</v>
      </c>
      <c r="J179" s="275">
        <v>20</v>
      </c>
      <c r="K179" s="323"/>
    </row>
    <row r="180" s="1" customFormat="1" ht="15" customHeight="1">
      <c r="B180" s="300"/>
      <c r="C180" s="275" t="s">
        <v>63</v>
      </c>
      <c r="D180" s="275"/>
      <c r="E180" s="275"/>
      <c r="F180" s="298" t="s">
        <v>1148</v>
      </c>
      <c r="G180" s="275"/>
      <c r="H180" s="275" t="s">
        <v>1221</v>
      </c>
      <c r="I180" s="275" t="s">
        <v>1150</v>
      </c>
      <c r="J180" s="275">
        <v>255</v>
      </c>
      <c r="K180" s="323"/>
    </row>
    <row r="181" s="1" customFormat="1" ht="15" customHeight="1">
      <c r="B181" s="300"/>
      <c r="C181" s="275" t="s">
        <v>131</v>
      </c>
      <c r="D181" s="275"/>
      <c r="E181" s="275"/>
      <c r="F181" s="298" t="s">
        <v>1148</v>
      </c>
      <c r="G181" s="275"/>
      <c r="H181" s="275" t="s">
        <v>1112</v>
      </c>
      <c r="I181" s="275" t="s">
        <v>1150</v>
      </c>
      <c r="J181" s="275">
        <v>10</v>
      </c>
      <c r="K181" s="323"/>
    </row>
    <row r="182" s="1" customFormat="1" ht="15" customHeight="1">
      <c r="B182" s="300"/>
      <c r="C182" s="275" t="s">
        <v>132</v>
      </c>
      <c r="D182" s="275"/>
      <c r="E182" s="275"/>
      <c r="F182" s="298" t="s">
        <v>1148</v>
      </c>
      <c r="G182" s="275"/>
      <c r="H182" s="275" t="s">
        <v>1222</v>
      </c>
      <c r="I182" s="275" t="s">
        <v>1183</v>
      </c>
      <c r="J182" s="275"/>
      <c r="K182" s="323"/>
    </row>
    <row r="183" s="1" customFormat="1" ht="15" customHeight="1">
      <c r="B183" s="300"/>
      <c r="C183" s="275" t="s">
        <v>1223</v>
      </c>
      <c r="D183" s="275"/>
      <c r="E183" s="275"/>
      <c r="F183" s="298" t="s">
        <v>1148</v>
      </c>
      <c r="G183" s="275"/>
      <c r="H183" s="275" t="s">
        <v>1224</v>
      </c>
      <c r="I183" s="275" t="s">
        <v>1183</v>
      </c>
      <c r="J183" s="275"/>
      <c r="K183" s="323"/>
    </row>
    <row r="184" s="1" customFormat="1" ht="15" customHeight="1">
      <c r="B184" s="300"/>
      <c r="C184" s="275" t="s">
        <v>1212</v>
      </c>
      <c r="D184" s="275"/>
      <c r="E184" s="275"/>
      <c r="F184" s="298" t="s">
        <v>1148</v>
      </c>
      <c r="G184" s="275"/>
      <c r="H184" s="275" t="s">
        <v>1225</v>
      </c>
      <c r="I184" s="275" t="s">
        <v>1183</v>
      </c>
      <c r="J184" s="275"/>
      <c r="K184" s="323"/>
    </row>
    <row r="185" s="1" customFormat="1" ht="15" customHeight="1">
      <c r="B185" s="300"/>
      <c r="C185" s="275" t="s">
        <v>134</v>
      </c>
      <c r="D185" s="275"/>
      <c r="E185" s="275"/>
      <c r="F185" s="298" t="s">
        <v>1154</v>
      </c>
      <c r="G185" s="275"/>
      <c r="H185" s="275" t="s">
        <v>1226</v>
      </c>
      <c r="I185" s="275" t="s">
        <v>1150</v>
      </c>
      <c r="J185" s="275">
        <v>50</v>
      </c>
      <c r="K185" s="323"/>
    </row>
    <row r="186" s="1" customFormat="1" ht="15" customHeight="1">
      <c r="B186" s="300"/>
      <c r="C186" s="275" t="s">
        <v>1227</v>
      </c>
      <c r="D186" s="275"/>
      <c r="E186" s="275"/>
      <c r="F186" s="298" t="s">
        <v>1154</v>
      </c>
      <c r="G186" s="275"/>
      <c r="H186" s="275" t="s">
        <v>1228</v>
      </c>
      <c r="I186" s="275" t="s">
        <v>1229</v>
      </c>
      <c r="J186" s="275"/>
      <c r="K186" s="323"/>
    </row>
    <row r="187" s="1" customFormat="1" ht="15" customHeight="1">
      <c r="B187" s="300"/>
      <c r="C187" s="275" t="s">
        <v>1230</v>
      </c>
      <c r="D187" s="275"/>
      <c r="E187" s="275"/>
      <c r="F187" s="298" t="s">
        <v>1154</v>
      </c>
      <c r="G187" s="275"/>
      <c r="H187" s="275" t="s">
        <v>1231</v>
      </c>
      <c r="I187" s="275" t="s">
        <v>1229</v>
      </c>
      <c r="J187" s="275"/>
      <c r="K187" s="323"/>
    </row>
    <row r="188" s="1" customFormat="1" ht="15" customHeight="1">
      <c r="B188" s="300"/>
      <c r="C188" s="275" t="s">
        <v>1232</v>
      </c>
      <c r="D188" s="275"/>
      <c r="E188" s="275"/>
      <c r="F188" s="298" t="s">
        <v>1154</v>
      </c>
      <c r="G188" s="275"/>
      <c r="H188" s="275" t="s">
        <v>1233</v>
      </c>
      <c r="I188" s="275" t="s">
        <v>1229</v>
      </c>
      <c r="J188" s="275"/>
      <c r="K188" s="323"/>
    </row>
    <row r="189" s="1" customFormat="1" ht="15" customHeight="1">
      <c r="B189" s="300"/>
      <c r="C189" s="336" t="s">
        <v>1234</v>
      </c>
      <c r="D189" s="275"/>
      <c r="E189" s="275"/>
      <c r="F189" s="298" t="s">
        <v>1154</v>
      </c>
      <c r="G189" s="275"/>
      <c r="H189" s="275" t="s">
        <v>1235</v>
      </c>
      <c r="I189" s="275" t="s">
        <v>1236</v>
      </c>
      <c r="J189" s="337" t="s">
        <v>1237</v>
      </c>
      <c r="K189" s="323"/>
    </row>
    <row r="190" s="16" customFormat="1" ht="15" customHeight="1">
      <c r="B190" s="338"/>
      <c r="C190" s="339" t="s">
        <v>1238</v>
      </c>
      <c r="D190" s="340"/>
      <c r="E190" s="340"/>
      <c r="F190" s="341" t="s">
        <v>1154</v>
      </c>
      <c r="G190" s="340"/>
      <c r="H190" s="340" t="s">
        <v>1239</v>
      </c>
      <c r="I190" s="340" t="s">
        <v>1236</v>
      </c>
      <c r="J190" s="342" t="s">
        <v>1237</v>
      </c>
      <c r="K190" s="343"/>
    </row>
    <row r="191" s="1" customFormat="1" ht="15" customHeight="1">
      <c r="B191" s="300"/>
      <c r="C191" s="336" t="s">
        <v>51</v>
      </c>
      <c r="D191" s="275"/>
      <c r="E191" s="275"/>
      <c r="F191" s="298" t="s">
        <v>1148</v>
      </c>
      <c r="G191" s="275"/>
      <c r="H191" s="272" t="s">
        <v>1240</v>
      </c>
      <c r="I191" s="275" t="s">
        <v>1241</v>
      </c>
      <c r="J191" s="275"/>
      <c r="K191" s="323"/>
    </row>
    <row r="192" s="1" customFormat="1" ht="15" customHeight="1">
      <c r="B192" s="300"/>
      <c r="C192" s="336" t="s">
        <v>1242</v>
      </c>
      <c r="D192" s="275"/>
      <c r="E192" s="275"/>
      <c r="F192" s="298" t="s">
        <v>1148</v>
      </c>
      <c r="G192" s="275"/>
      <c r="H192" s="275" t="s">
        <v>1243</v>
      </c>
      <c r="I192" s="275" t="s">
        <v>1183</v>
      </c>
      <c r="J192" s="275"/>
      <c r="K192" s="323"/>
    </row>
    <row r="193" s="1" customFormat="1" ht="15" customHeight="1">
      <c r="B193" s="300"/>
      <c r="C193" s="336" t="s">
        <v>1244</v>
      </c>
      <c r="D193" s="275"/>
      <c r="E193" s="275"/>
      <c r="F193" s="298" t="s">
        <v>1148</v>
      </c>
      <c r="G193" s="275"/>
      <c r="H193" s="275" t="s">
        <v>1245</v>
      </c>
      <c r="I193" s="275" t="s">
        <v>1183</v>
      </c>
      <c r="J193" s="275"/>
      <c r="K193" s="323"/>
    </row>
    <row r="194" s="1" customFormat="1" ht="15" customHeight="1">
      <c r="B194" s="300"/>
      <c r="C194" s="336" t="s">
        <v>1246</v>
      </c>
      <c r="D194" s="275"/>
      <c r="E194" s="275"/>
      <c r="F194" s="298" t="s">
        <v>1154</v>
      </c>
      <c r="G194" s="275"/>
      <c r="H194" s="275" t="s">
        <v>1247</v>
      </c>
      <c r="I194" s="275" t="s">
        <v>1183</v>
      </c>
      <c r="J194" s="275"/>
      <c r="K194" s="323"/>
    </row>
    <row r="195" s="1" customFormat="1" ht="15" customHeight="1">
      <c r="B195" s="329"/>
      <c r="C195" s="344"/>
      <c r="D195" s="309"/>
      <c r="E195" s="309"/>
      <c r="F195" s="309"/>
      <c r="G195" s="309"/>
      <c r="H195" s="309"/>
      <c r="I195" s="309"/>
      <c r="J195" s="309"/>
      <c r="K195" s="330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311"/>
      <c r="C197" s="321"/>
      <c r="D197" s="321"/>
      <c r="E197" s="321"/>
      <c r="F197" s="331"/>
      <c r="G197" s="321"/>
      <c r="H197" s="321"/>
      <c r="I197" s="321"/>
      <c r="J197" s="321"/>
      <c r="K197" s="311"/>
    </row>
    <row r="198" s="1" customFormat="1" ht="18.75" customHeight="1"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</row>
    <row r="199" s="1" customFormat="1" ht="13.5">
      <c r="B199" s="262"/>
      <c r="C199" s="263"/>
      <c r="D199" s="263"/>
      <c r="E199" s="263"/>
      <c r="F199" s="263"/>
      <c r="G199" s="263"/>
      <c r="H199" s="263"/>
      <c r="I199" s="263"/>
      <c r="J199" s="263"/>
      <c r="K199" s="264"/>
    </row>
    <row r="200" s="1" customFormat="1" ht="21">
      <c r="B200" s="265"/>
      <c r="C200" s="266" t="s">
        <v>1248</v>
      </c>
      <c r="D200" s="266"/>
      <c r="E200" s="266"/>
      <c r="F200" s="266"/>
      <c r="G200" s="266"/>
      <c r="H200" s="266"/>
      <c r="I200" s="266"/>
      <c r="J200" s="266"/>
      <c r="K200" s="267"/>
    </row>
    <row r="201" s="1" customFormat="1" ht="25.5" customHeight="1">
      <c r="B201" s="265"/>
      <c r="C201" s="345" t="s">
        <v>1249</v>
      </c>
      <c r="D201" s="345"/>
      <c r="E201" s="345"/>
      <c r="F201" s="345" t="s">
        <v>1250</v>
      </c>
      <c r="G201" s="346"/>
      <c r="H201" s="345" t="s">
        <v>1251</v>
      </c>
      <c r="I201" s="345"/>
      <c r="J201" s="345"/>
      <c r="K201" s="267"/>
    </row>
    <row r="202" s="1" customFormat="1" ht="5.25" customHeight="1">
      <c r="B202" s="300"/>
      <c r="C202" s="295"/>
      <c r="D202" s="295"/>
      <c r="E202" s="295"/>
      <c r="F202" s="295"/>
      <c r="G202" s="321"/>
      <c r="H202" s="295"/>
      <c r="I202" s="295"/>
      <c r="J202" s="295"/>
      <c r="K202" s="323"/>
    </row>
    <row r="203" s="1" customFormat="1" ht="15" customHeight="1">
      <c r="B203" s="300"/>
      <c r="C203" s="275" t="s">
        <v>1241</v>
      </c>
      <c r="D203" s="275"/>
      <c r="E203" s="275"/>
      <c r="F203" s="298" t="s">
        <v>52</v>
      </c>
      <c r="G203" s="275"/>
      <c r="H203" s="275" t="s">
        <v>1252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53</v>
      </c>
      <c r="G204" s="275"/>
      <c r="H204" s="275" t="s">
        <v>1253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56</v>
      </c>
      <c r="G205" s="275"/>
      <c r="H205" s="275" t="s">
        <v>1254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54</v>
      </c>
      <c r="G206" s="275"/>
      <c r="H206" s="275" t="s">
        <v>1255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 t="s">
        <v>55</v>
      </c>
      <c r="G207" s="275"/>
      <c r="H207" s="275" t="s">
        <v>1256</v>
      </c>
      <c r="I207" s="275"/>
      <c r="J207" s="275"/>
      <c r="K207" s="323"/>
    </row>
    <row r="208" s="1" customFormat="1" ht="15" customHeight="1">
      <c r="B208" s="300"/>
      <c r="C208" s="275"/>
      <c r="D208" s="275"/>
      <c r="E208" s="275"/>
      <c r="F208" s="298"/>
      <c r="G208" s="275"/>
      <c r="H208" s="275"/>
      <c r="I208" s="275"/>
      <c r="J208" s="275"/>
      <c r="K208" s="323"/>
    </row>
    <row r="209" s="1" customFormat="1" ht="15" customHeight="1">
      <c r="B209" s="300"/>
      <c r="C209" s="275" t="s">
        <v>1195</v>
      </c>
      <c r="D209" s="275"/>
      <c r="E209" s="275"/>
      <c r="F209" s="298" t="s">
        <v>88</v>
      </c>
      <c r="G209" s="275"/>
      <c r="H209" s="275" t="s">
        <v>1257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1090</v>
      </c>
      <c r="G210" s="275"/>
      <c r="H210" s="275" t="s">
        <v>1091</v>
      </c>
      <c r="I210" s="275"/>
      <c r="J210" s="275"/>
      <c r="K210" s="323"/>
    </row>
    <row r="211" s="1" customFormat="1" ht="15" customHeight="1">
      <c r="B211" s="300"/>
      <c r="C211" s="275"/>
      <c r="D211" s="275"/>
      <c r="E211" s="275"/>
      <c r="F211" s="298" t="s">
        <v>1088</v>
      </c>
      <c r="G211" s="275"/>
      <c r="H211" s="275" t="s">
        <v>1258</v>
      </c>
      <c r="I211" s="275"/>
      <c r="J211" s="275"/>
      <c r="K211" s="323"/>
    </row>
    <row r="212" s="1" customFormat="1" ht="15" customHeight="1">
      <c r="B212" s="347"/>
      <c r="C212" s="275"/>
      <c r="D212" s="275"/>
      <c r="E212" s="275"/>
      <c r="F212" s="298" t="s">
        <v>1092</v>
      </c>
      <c r="G212" s="336"/>
      <c r="H212" s="327" t="s">
        <v>1093</v>
      </c>
      <c r="I212" s="327"/>
      <c r="J212" s="327"/>
      <c r="K212" s="348"/>
    </row>
    <row r="213" s="1" customFormat="1" ht="15" customHeight="1">
      <c r="B213" s="347"/>
      <c r="C213" s="275"/>
      <c r="D213" s="275"/>
      <c r="E213" s="275"/>
      <c r="F213" s="298" t="s">
        <v>1094</v>
      </c>
      <c r="G213" s="336"/>
      <c r="H213" s="327" t="s">
        <v>1259</v>
      </c>
      <c r="I213" s="327"/>
      <c r="J213" s="327"/>
      <c r="K213" s="348"/>
    </row>
    <row r="214" s="1" customFormat="1" ht="15" customHeight="1">
      <c r="B214" s="347"/>
      <c r="C214" s="275"/>
      <c r="D214" s="275"/>
      <c r="E214" s="275"/>
      <c r="F214" s="298"/>
      <c r="G214" s="336"/>
      <c r="H214" s="327"/>
      <c r="I214" s="327"/>
      <c r="J214" s="327"/>
      <c r="K214" s="348"/>
    </row>
    <row r="215" s="1" customFormat="1" ht="15" customHeight="1">
      <c r="B215" s="347"/>
      <c r="C215" s="275" t="s">
        <v>1219</v>
      </c>
      <c r="D215" s="275"/>
      <c r="E215" s="275"/>
      <c r="F215" s="298">
        <v>1</v>
      </c>
      <c r="G215" s="336"/>
      <c r="H215" s="327" t="s">
        <v>1260</v>
      </c>
      <c r="I215" s="327"/>
      <c r="J215" s="327"/>
      <c r="K215" s="348"/>
    </row>
    <row r="216" s="1" customFormat="1" ht="15" customHeight="1">
      <c r="B216" s="347"/>
      <c r="C216" s="275"/>
      <c r="D216" s="275"/>
      <c r="E216" s="275"/>
      <c r="F216" s="298">
        <v>2</v>
      </c>
      <c r="G216" s="336"/>
      <c r="H216" s="327" t="s">
        <v>1261</v>
      </c>
      <c r="I216" s="327"/>
      <c r="J216" s="327"/>
      <c r="K216" s="348"/>
    </row>
    <row r="217" s="1" customFormat="1" ht="15" customHeight="1">
      <c r="B217" s="347"/>
      <c r="C217" s="275"/>
      <c r="D217" s="275"/>
      <c r="E217" s="275"/>
      <c r="F217" s="298">
        <v>3</v>
      </c>
      <c r="G217" s="336"/>
      <c r="H217" s="327" t="s">
        <v>1262</v>
      </c>
      <c r="I217" s="327"/>
      <c r="J217" s="327"/>
      <c r="K217" s="348"/>
    </row>
    <row r="218" s="1" customFormat="1" ht="15" customHeight="1">
      <c r="B218" s="347"/>
      <c r="C218" s="275"/>
      <c r="D218" s="275"/>
      <c r="E218" s="275"/>
      <c r="F218" s="298">
        <v>4</v>
      </c>
      <c r="G218" s="336"/>
      <c r="H218" s="327" t="s">
        <v>1263</v>
      </c>
      <c r="I218" s="327"/>
      <c r="J218" s="327"/>
      <c r="K218" s="348"/>
    </row>
    <row r="219" s="1" customFormat="1" ht="12.75" customHeight="1">
      <c r="B219" s="349"/>
      <c r="C219" s="350"/>
      <c r="D219" s="350"/>
      <c r="E219" s="350"/>
      <c r="F219" s="350"/>
      <c r="G219" s="350"/>
      <c r="H219" s="350"/>
      <c r="I219" s="350"/>
      <c r="J219" s="350"/>
      <c r="K219" s="35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Jakub Bastar</dc:creator>
  <cp:lastModifiedBy>Jakub Bastar</cp:lastModifiedBy>
  <dcterms:created xsi:type="dcterms:W3CDTF">2025-02-28T12:33:40Z</dcterms:created>
  <dcterms:modified xsi:type="dcterms:W3CDTF">2025-02-28T12:33:50Z</dcterms:modified>
</cp:coreProperties>
</file>