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 101 VŘ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VŘ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VŘ Pol'!$A$1:$Y$81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/>
  <c r="I55"/>
  <c r="I54"/>
  <c r="I53"/>
  <c r="I52"/>
  <c r="I51"/>
  <c r="I50"/>
  <c r="I57" s="1"/>
  <c r="J49" s="1"/>
  <c r="I49"/>
  <c r="G41"/>
  <c r="I41" s="1"/>
  <c r="F41"/>
  <c r="G40"/>
  <c r="F40"/>
  <c r="G39"/>
  <c r="G42" s="1"/>
  <c r="G25" s="1"/>
  <c r="F39"/>
  <c r="G71" i="12"/>
  <c r="G9"/>
  <c r="G8" s="1"/>
  <c r="I9"/>
  <c r="K9"/>
  <c r="K8" s="1"/>
  <c r="O9"/>
  <c r="O8" s="1"/>
  <c r="Q9"/>
  <c r="V9"/>
  <c r="V8" s="1"/>
  <c r="G11"/>
  <c r="I11"/>
  <c r="I8" s="1"/>
  <c r="K11"/>
  <c r="M11"/>
  <c r="O11"/>
  <c r="Q11"/>
  <c r="Q8" s="1"/>
  <c r="V11"/>
  <c r="G15"/>
  <c r="I15"/>
  <c r="I14" s="1"/>
  <c r="K15"/>
  <c r="M15"/>
  <c r="O15"/>
  <c r="Q15"/>
  <c r="Q14" s="1"/>
  <c r="V15"/>
  <c r="G17"/>
  <c r="G14" s="1"/>
  <c r="I17"/>
  <c r="K17"/>
  <c r="K14" s="1"/>
  <c r="O17"/>
  <c r="O14" s="1"/>
  <c r="Q17"/>
  <c r="V17"/>
  <c r="V14" s="1"/>
  <c r="G20"/>
  <c r="I20"/>
  <c r="K20"/>
  <c r="M20"/>
  <c r="O20"/>
  <c r="Q20"/>
  <c r="V20"/>
  <c r="G22"/>
  <c r="M22" s="1"/>
  <c r="I22"/>
  <c r="K22"/>
  <c r="O22"/>
  <c r="Q22"/>
  <c r="V22"/>
  <c r="G25"/>
  <c r="I25"/>
  <c r="K25"/>
  <c r="M25"/>
  <c r="O25"/>
  <c r="Q25"/>
  <c r="V25"/>
  <c r="G27"/>
  <c r="M27" s="1"/>
  <c r="I27"/>
  <c r="K27"/>
  <c r="O27"/>
  <c r="Q27"/>
  <c r="V27"/>
  <c r="G29"/>
  <c r="I29"/>
  <c r="K29"/>
  <c r="M29"/>
  <c r="O29"/>
  <c r="Q29"/>
  <c r="V29"/>
  <c r="G38"/>
  <c r="M38" s="1"/>
  <c r="I38"/>
  <c r="K38"/>
  <c r="O38"/>
  <c r="Q38"/>
  <c r="V38"/>
  <c r="G41"/>
  <c r="G40" s="1"/>
  <c r="I41"/>
  <c r="K41"/>
  <c r="K40" s="1"/>
  <c r="O41"/>
  <c r="O40" s="1"/>
  <c r="Q41"/>
  <c r="V41"/>
  <c r="V40" s="1"/>
  <c r="G42"/>
  <c r="I42"/>
  <c r="I40" s="1"/>
  <c r="K42"/>
  <c r="M42"/>
  <c r="O42"/>
  <c r="Q42"/>
  <c r="Q40" s="1"/>
  <c r="V42"/>
  <c r="G44"/>
  <c r="M44" s="1"/>
  <c r="I44"/>
  <c r="K44"/>
  <c r="O44"/>
  <c r="Q44"/>
  <c r="V44"/>
  <c r="G47"/>
  <c r="G46" s="1"/>
  <c r="I47"/>
  <c r="K47"/>
  <c r="K46" s="1"/>
  <c r="O47"/>
  <c r="O46" s="1"/>
  <c r="Q47"/>
  <c r="V47"/>
  <c r="V46" s="1"/>
  <c r="G50"/>
  <c r="I50"/>
  <c r="I46" s="1"/>
  <c r="K50"/>
  <c r="M50"/>
  <c r="O50"/>
  <c r="Q50"/>
  <c r="Q46" s="1"/>
  <c r="V50"/>
  <c r="G53"/>
  <c r="I53"/>
  <c r="I52" s="1"/>
  <c r="K53"/>
  <c r="M53"/>
  <c r="O53"/>
  <c r="Q53"/>
  <c r="Q52" s="1"/>
  <c r="V53"/>
  <c r="G54"/>
  <c r="M54" s="1"/>
  <c r="I54"/>
  <c r="K54"/>
  <c r="K52" s="1"/>
  <c r="O54"/>
  <c r="O52" s="1"/>
  <c r="Q54"/>
  <c r="V54"/>
  <c r="V52" s="1"/>
  <c r="G56"/>
  <c r="G55" s="1"/>
  <c r="I56"/>
  <c r="K56"/>
  <c r="K55" s="1"/>
  <c r="O56"/>
  <c r="O55" s="1"/>
  <c r="Q56"/>
  <c r="V56"/>
  <c r="V55" s="1"/>
  <c r="G57"/>
  <c r="I57"/>
  <c r="I55" s="1"/>
  <c r="K57"/>
  <c r="M57"/>
  <c r="O57"/>
  <c r="Q57"/>
  <c r="Q55" s="1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4"/>
  <c r="G63" s="1"/>
  <c r="I64"/>
  <c r="K64"/>
  <c r="K63" s="1"/>
  <c r="O64"/>
  <c r="O63" s="1"/>
  <c r="Q64"/>
  <c r="V64"/>
  <c r="V63" s="1"/>
  <c r="G65"/>
  <c r="I65"/>
  <c r="I63" s="1"/>
  <c r="K65"/>
  <c r="M65"/>
  <c r="O65"/>
  <c r="Q65"/>
  <c r="Q63" s="1"/>
  <c r="V65"/>
  <c r="G66"/>
  <c r="G67"/>
  <c r="I67"/>
  <c r="I66" s="1"/>
  <c r="K67"/>
  <c r="M67"/>
  <c r="O67"/>
  <c r="Q67"/>
  <c r="Q66" s="1"/>
  <c r="V67"/>
  <c r="G68"/>
  <c r="M68" s="1"/>
  <c r="I68"/>
  <c r="K68"/>
  <c r="K66" s="1"/>
  <c r="O68"/>
  <c r="O66" s="1"/>
  <c r="Q68"/>
  <c r="V68"/>
  <c r="V66" s="1"/>
  <c r="G69"/>
  <c r="I69"/>
  <c r="K69"/>
  <c r="M69"/>
  <c r="O69"/>
  <c r="Q69"/>
  <c r="V69"/>
  <c r="AE71"/>
  <c r="I20" i="1"/>
  <c r="I19"/>
  <c r="I18"/>
  <c r="I17"/>
  <c r="I16"/>
  <c r="F42"/>
  <c r="G23" s="1"/>
  <c r="H42"/>
  <c r="I40"/>
  <c r="I39" l="1"/>
  <c r="I42" s="1"/>
  <c r="J41" s="1"/>
  <c r="J51"/>
  <c r="J50"/>
  <c r="J52"/>
  <c r="J53"/>
  <c r="J54"/>
  <c r="J55"/>
  <c r="J56"/>
  <c r="A27"/>
  <c r="J40"/>
  <c r="M52" i="12"/>
  <c r="M66"/>
  <c r="G52"/>
  <c r="AF71"/>
  <c r="M64"/>
  <c r="M63" s="1"/>
  <c r="M56"/>
  <c r="M55" s="1"/>
  <c r="M47"/>
  <c r="M46" s="1"/>
  <c r="M41"/>
  <c r="M40" s="1"/>
  <c r="M17"/>
  <c r="M14" s="1"/>
  <c r="M9"/>
  <c r="M8" s="1"/>
  <c r="I21" i="1"/>
  <c r="J28"/>
  <c r="J26"/>
  <c r="G38"/>
  <c r="F38"/>
  <c r="J23"/>
  <c r="J24"/>
  <c r="J25"/>
  <c r="J27"/>
  <c r="E24"/>
  <c r="G24"/>
  <c r="E26"/>
  <c r="G26"/>
  <c r="J39" l="1"/>
  <c r="J42" s="1"/>
  <c r="J57"/>
  <c r="A28"/>
  <c r="G28"/>
  <c r="G27" s="1"/>
  <c r="G29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Aleš Ligas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<sst xmlns="http://schemas.openxmlformats.org/spreadsheetml/2006/main" count="456" uniqueCount="208">
  <si>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</si>
  <si>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</si>
  <si>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</si>
  <si>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</si>
  <si>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</si>
  <si>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</si>
  <si>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</si>
  <si>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</si>
  <si>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</si>
  <si>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</si>
  <si>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</si>
  <si>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</si>
  <si>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</si>
  <si>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</si>
  <si>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</si>
  <si>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</si>
  <si>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</si>
  <si>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</si>
  <si>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</si>
  <si>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</si>
  <si>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</si>
  <si>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</si>
  <si>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</si>
  <si>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</si>
  <si>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</si>
  <si>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</si>
  <si>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</si>
  <si>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</si>
  <si>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</si>
  <si>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</si>
  <si>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</si>
  <si>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</si>
  <si>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</si>
  <si>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</si>
  <si>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</si>
  <si>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</si>
  <si>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</si>
  <si>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</si>
  <si>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</si>
  <si>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</si>
  <si>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</si>
  <si>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</si>
  <si>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</si>
  <si>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VŘ</t>
  </si>
  <si>
    <t>Rozpočet pro výběrové řízení</t>
  </si>
  <si>
    <t>SO 101</t>
  </si>
  <si>
    <t>Komunikace</t>
  </si>
  <si>
    <t>Objekt:</t>
  </si>
  <si>
    <t>Rozpočet:</t>
  </si>
  <si>
    <t>Josef Forst, jednatel společnosti</t>
  </si>
  <si>
    <t>Domažlické městské lesy - "Oprava lesní cesty Malinovka"</t>
  </si>
  <si>
    <t>Domažlické městské lesy spol. s r.o.</t>
  </si>
  <si>
    <t>Tyršova 611</t>
  </si>
  <si>
    <t>Domažlice-Týnské Předměstí</t>
  </si>
  <si>
    <t>34401</t>
  </si>
  <si>
    <t>26322994</t>
  </si>
  <si>
    <t>CZ26322994</t>
  </si>
  <si>
    <t>dle výběrového řízení</t>
  </si>
  <si>
    <t>xxxxxxxx</t>
  </si>
  <si>
    <t>CZxxxxxxxx</t>
  </si>
  <si>
    <t>26.2.2024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</si>
  <si>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</si>
  <si>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</si>
  <si>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</si>
  <si>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</si>
  <si>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</si>
  <si>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</si>
  <si>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</si>
  <si>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</si>
  <si>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</si>
  <si>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</si>
  <si>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</si>
  <si>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</si>
  <si>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</si>
  <si>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</si>
  <si>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</si>
  <si>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</si>
  <si>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</si>
  <si>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</si>
  <si>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</si>
  <si>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</si>
  <si>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</si>
  <si>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</si>
  <si>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</si>
  <si>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</si>
  <si>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</si>
  <si>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</si>
  <si>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</si>
  <si>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</si>
  <si>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</si>
  <si>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</si>
  <si>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</si>
  <si>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</si>
  <si>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</si>
  <si>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</si>
  <si>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</si>
  <si>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</si>
  <si>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</si>
  <si>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</si>
  <si>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</si>
  <si>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</si>
  <si>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</si>
  <si>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</si>
  <si>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</si>
  <si>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</si>
  <si>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</si>
  <si>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</si>
  <si>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</si>
  <si>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113108410</t>
  </si>
  <si>
    <t>Odstranění asfaltové vrstvy pl.nad 50 m2, tl.10 cm</t>
  </si>
  <si>
    <t>m2</t>
  </si>
  <si>
    <t>RTS 24/ I</t>
  </si>
  <si>
    <t>Práce</t>
  </si>
  <si>
    <t>Běžná</t>
  </si>
  <si>
    <t>POL1_</t>
  </si>
  <si>
    <t>VV</t>
  </si>
  <si>
    <t>113151119</t>
  </si>
  <si>
    <t>Fréz.živič.krytu pl.do 500 m2,pruh do 75cm,tl.10cm</t>
  </si>
  <si>
    <t>Indiv</t>
  </si>
  <si>
    <t>ZÚ : 7,0*3,0</t>
  </si>
  <si>
    <t>KÚ : 3,0*3,0</t>
  </si>
  <si>
    <t>566501111</t>
  </si>
  <si>
    <t>Úprava krytu kamenivem drceným do 0,10 m3/m2</t>
  </si>
  <si>
    <t>Odkaz na mn. položky pořadí 1 : 800,00000</t>
  </si>
  <si>
    <t>573231127</t>
  </si>
  <si>
    <t>Postřik spojovací z KAE, množství zbytkového asfaltu 0,7 kg/m2</t>
  </si>
  <si>
    <t>pod spodní vrstvu ACP 16 - komunikace : 1730*3,2</t>
  </si>
  <si>
    <t>rozšíření v obloucích : 200*0,5</t>
  </si>
  <si>
    <t>577141122</t>
  </si>
  <si>
    <t>Beton asfalt. ACL 16+ ložný, š. do 3 m, tl. 5 cm</t>
  </si>
  <si>
    <t>Odkaz na mn. položky pořadí 4 : 5636,00000</t>
  </si>
  <si>
    <t>573231125</t>
  </si>
  <si>
    <t>Postřik spojovací z KAE, množství zbytkového asfaltu 0,5 kg/m2</t>
  </si>
  <si>
    <t>pod vrstvu asfaltu ACO 11 - komunikace : 1730*3,0</t>
  </si>
  <si>
    <t>577112114</t>
  </si>
  <si>
    <t>Beton asfalt. ACO 11 S š. do 3 m, tl.5 cm</t>
  </si>
  <si>
    <t>Odkaz na mn. položky pořadí 6 : 5290,00000</t>
  </si>
  <si>
    <t>565161111</t>
  </si>
  <si>
    <t>Podklad z obal kam.ACP 16+,ACP 22+,do 3 m,tl. 8 cm</t>
  </si>
  <si>
    <t>propadlné krajnice 40% délky oboustranně : 1730*0,4*1,0*2</t>
  </si>
  <si>
    <t>569731111</t>
  </si>
  <si>
    <t>Zpevnění krajnic kamenivem drceným tl. 10 cm</t>
  </si>
  <si>
    <t>krajnice oboustranně : 1730*0,4*2</t>
  </si>
  <si>
    <t>odečet skládka dřeva 1 - "na hlinitý" : -60*0,4</t>
  </si>
  <si>
    <t>odečet skládka dřeva 2 - "u hováda" : -50*0,4</t>
  </si>
  <si>
    <t xml:space="preserve">odečet propustek 1 "pod malinovkou" : </t>
  </si>
  <si>
    <t xml:space="preserve">odečet propustek 2 "pod malinovkou" : </t>
  </si>
  <si>
    <t>odečet skládka dřeva 3 - "pod malinovkou" : -50*0,4</t>
  </si>
  <si>
    <t>odečet skládka dřeva 4 - "pod malinovkou" : -40*0,4</t>
  </si>
  <si>
    <t xml:space="preserve">odečet propustek + vtokový objekt "pod malinovkou" : </t>
  </si>
  <si>
    <t>572751111</t>
  </si>
  <si>
    <t>Vyspravení výtluků krytů asf.betonem,1 km do 10 t</t>
  </si>
  <si>
    <t>t</t>
  </si>
  <si>
    <t>ruční oprava výtluků před strojní pokládkou (plocha x prům. hloubka x objemová hmotnost) : 250*0,08*2,6</t>
  </si>
  <si>
    <t>919735113</t>
  </si>
  <si>
    <t>Řezání stávajícího živičného krytu tl. 10 - 15 cm</t>
  </si>
  <si>
    <t>m</t>
  </si>
  <si>
    <t>919731122</t>
  </si>
  <si>
    <t>Zarovnání styčné plochy živičné tl. do 10 cm</t>
  </si>
  <si>
    <t>Odkaz na mn. položky pořadí 11 : 10,00000</t>
  </si>
  <si>
    <t>599142111</t>
  </si>
  <si>
    <t>Úprava zálivky dil.spár hloubky do 4 cm š. do 4 cm</t>
  </si>
  <si>
    <t>Odkaz na mn. položky pořadí 12 : 10,00000</t>
  </si>
  <si>
    <t>938908411</t>
  </si>
  <si>
    <t>Očištění povrchu krytu saponátovým roztokem</t>
  </si>
  <si>
    <t>pod plochou komunikace : 1730*3,2</t>
  </si>
  <si>
    <t>938909612</t>
  </si>
  <si>
    <t>Odstranění nánosu na krajnicích tl. do 20 cm</t>
  </si>
  <si>
    <t>plocha stávajících krajnic : 1730*2*0,5</t>
  </si>
  <si>
    <t>998225111</t>
  </si>
  <si>
    <t>Přesun hmot, pozemní komunikace, kryt živičný</t>
  </si>
  <si>
    <t>Přesun hmot</t>
  </si>
  <si>
    <t>POL7_</t>
  </si>
  <si>
    <t>998225194</t>
  </si>
  <si>
    <t>Přesun hmot, komunikace živičné, příplatek do 5 km</t>
  </si>
  <si>
    <t>979087212</t>
  </si>
  <si>
    <t>Nakládání suti na dopravní prostředky - komunikace</t>
  </si>
  <si>
    <t>Přesun suti</t>
  </si>
  <si>
    <t>POL8_</t>
  </si>
  <si>
    <t>979083112</t>
  </si>
  <si>
    <t>Vodorovné přemístění suti na skládku do 1000 m</t>
  </si>
  <si>
    <t>979082219</t>
  </si>
  <si>
    <t>Příplatek za dopravu suti po suchu za další 1 km</t>
  </si>
  <si>
    <t>979093111</t>
  </si>
  <si>
    <t>Uložení suti na skládku bez zhutnění</t>
  </si>
  <si>
    <t>979990121</t>
  </si>
  <si>
    <t>Poplatek za uložení suti - asfaltové pásy, skupina odpadu 170302</t>
  </si>
  <si>
    <t>Odkaz na dem. hmot. položky pořadí 1 : 176,00000</t>
  </si>
  <si>
    <t>Odkaz na dem. hmot. položky pořadí 2 : 6,60000</t>
  </si>
  <si>
    <t>005111020R</t>
  </si>
  <si>
    <t>Vytyčení stavby</t>
  </si>
  <si>
    <t>Soubor</t>
  </si>
  <si>
    <t>VRN</t>
  </si>
  <si>
    <t>POL99_8</t>
  </si>
  <si>
    <t>99-000-01</t>
  </si>
  <si>
    <t>Přesun stavební mechanizace na místo stavby</t>
  </si>
  <si>
    <t>Vlastní</t>
  </si>
  <si>
    <t>005121 R</t>
  </si>
  <si>
    <t>Zařízení staveniště</t>
  </si>
  <si>
    <t>005211030R</t>
  </si>
  <si>
    <t xml:space="preserve">Dočasná dopravní opatření </t>
  </si>
  <si>
    <t>005122 R</t>
  </si>
  <si>
    <t>Provozní vlivy</t>
  </si>
  <si>
    <t>SUM</t>
  </si>
  <si>
    <t>Poznámky uchazeče k zadání</t>
  </si>
  <si>
    <t>POPUZIV</t>
  </si>
  <si>
    <t>END</t>
  </si>
  <si>
    <t>část komunikace v délce 250 bm : 250*3,2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</si>
</sst>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0"/>
  <sheetViews>
    <sheetView showGridLines="0" topLeftCell="B17" zoomScaleSheetLayoutView="75" workbookViewId="0">
      <selection activeCell="D15" sqref="D15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>
      <c r="A2" s="2"/>
      <c r="B2" s="78" t="s">
        <v>24</v>
      </c>
      <c r="C2" s="79"/>
      <c r="D2" s="80"/>
      <c r="E2" s="237" t="s">
        <v>50</v>
      </c>
      <c r="F2" s="238"/>
      <c r="G2" s="238"/>
      <c r="H2" s="238"/>
      <c r="I2" s="238"/>
      <c r="J2" s="239"/>
      <c r="O2" s="1"/>
    </row>
    <row r="3" spans="1:15" ht="27" customHeight="1">
      <c r="A3" s="2"/>
      <c r="B3" s="81" t="s">
        <v>47</v>
      </c>
      <c r="C3" s="79"/>
      <c r="D3" s="82" t="s">
        <v>45</v>
      </c>
      <c r="E3" s="240" t="s">
        <v>46</v>
      </c>
      <c r="F3" s="241"/>
      <c r="G3" s="241"/>
      <c r="H3" s="241"/>
      <c r="I3" s="241"/>
      <c r="J3" s="242"/>
    </row>
    <row r="4" spans="1:15" ht="23.25" customHeight="1">
      <c r="A4" s="76">
        <v>9591</v>
      </c>
      <c r="B4" s="83" t="s">
        <v>48</v>
      </c>
      <c r="C4" s="84"/>
      <c r="D4" s="85"/>
      <c r="E4" s="220" t="s">
        <v>44</v>
      </c>
      <c r="F4" s="221"/>
      <c r="G4" s="221"/>
      <c r="H4" s="221"/>
      <c r="I4" s="221"/>
      <c r="J4" s="222"/>
    </row>
    <row r="5" spans="1:15" ht="24" customHeight="1">
      <c r="A5" s="2"/>
      <c r="B5" s="31" t="s">
        <v>23</v>
      </c>
      <c r="D5" s="225" t="s">
        <v>51</v>
      </c>
      <c r="E5" s="226"/>
      <c r="F5" s="226"/>
      <c r="G5" s="226"/>
      <c r="H5" s="18" t="s">
        <v>42</v>
      </c>
      <c r="I5" s="86" t="s">
        <v>55</v>
      </c>
      <c r="J5" s="8"/>
    </row>
    <row r="6" spans="1:15" ht="15.75" customHeight="1">
      <c r="A6" s="2"/>
      <c r="B6" s="28"/>
      <c r="C6" s="55"/>
      <c r="D6" s="227" t="s">
        <v>52</v>
      </c>
      <c r="E6" s="228"/>
      <c r="F6" s="228"/>
      <c r="G6" s="228"/>
      <c r="H6" s="18" t="s">
        <v>36</v>
      </c>
      <c r="I6" s="86" t="s">
        <v>56</v>
      </c>
      <c r="J6" s="8"/>
    </row>
    <row r="7" spans="1:15" ht="15.75" customHeight="1">
      <c r="A7" s="2"/>
      <c r="B7" s="29"/>
      <c r="C7" s="56"/>
      <c r="D7" s="77" t="s">
        <v>54</v>
      </c>
      <c r="E7" s="229" t="s">
        <v>53</v>
      </c>
      <c r="F7" s="230"/>
      <c r="G7" s="230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44" t="s">
        <v>57</v>
      </c>
      <c r="E11" s="244"/>
      <c r="F11" s="244"/>
      <c r="G11" s="244"/>
      <c r="H11" s="18" t="s">
        <v>42</v>
      </c>
      <c r="I11" s="88" t="s">
        <v>58</v>
      </c>
      <c r="J11" s="8"/>
    </row>
    <row r="12" spans="1:15" ht="15.75" customHeight="1">
      <c r="A12" s="2"/>
      <c r="B12" s="28"/>
      <c r="C12" s="55"/>
      <c r="D12" s="219"/>
      <c r="E12" s="219"/>
      <c r="F12" s="219"/>
      <c r="G12" s="219"/>
      <c r="H12" s="18" t="s">
        <v>36</v>
      </c>
      <c r="I12" s="88" t="s">
        <v>59</v>
      </c>
      <c r="J12" s="8"/>
    </row>
    <row r="13" spans="1:15" ht="15.75" customHeight="1">
      <c r="A13" s="2"/>
      <c r="B13" s="29"/>
      <c r="C13" s="56"/>
      <c r="D13" s="87"/>
      <c r="E13" s="223"/>
      <c r="F13" s="224"/>
      <c r="G13" s="22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>
      <c r="A16" s="145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SUMIF(F49:F56,A16,I49:I56)+SUMIF(F49:F56,"PSU",I49:I56)</f>
        <v>0</v>
      </c>
      <c r="J16" s="210"/>
    </row>
    <row r="17" spans="1:10" ht="23.25" customHeight="1">
      <c r="A17" s="145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SUMIF(F49:F56,A17,I49:I56)</f>
        <v>0</v>
      </c>
      <c r="J17" s="210"/>
    </row>
    <row r="18" spans="1:10" ht="23.25" customHeight="1">
      <c r="A18" s="145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SUMIF(F49:F56,A18,I49:I56)</f>
        <v>0</v>
      </c>
      <c r="J18" s="210"/>
    </row>
    <row r="19" spans="1:10" ht="23.25" customHeight="1">
      <c r="A19" s="145" t="s">
        <v>78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SUMIF(F49:F56,A19,I49:I56)</f>
        <v>0</v>
      </c>
      <c r="J19" s="210"/>
    </row>
    <row r="20" spans="1:10" ht="23.25" customHeight="1">
      <c r="A20" s="145" t="s">
        <v>79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SUMIF(F49:F56,A20,I49:I56)</f>
        <v>0</v>
      </c>
      <c r="J20" s="210"/>
    </row>
    <row r="21" spans="1:10" ht="23.25" customHeight="1">
      <c r="A21" s="2"/>
      <c r="B21" s="48" t="s">
        <v>31</v>
      </c>
      <c r="C21" s="64"/>
      <c r="D21" s="65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13</v>
      </c>
      <c r="C23" s="62"/>
      <c r="D23" s="63"/>
      <c r="E23" s="67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hidden="1" customHeight="1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04">
        <f>I23*E23/100</f>
        <v>0</v>
      </c>
      <c r="H24" s="205"/>
      <c r="I24" s="205"/>
      <c r="J24" s="40" t="str">
        <f t="shared" si="0"/>
        <v>CZK</v>
      </c>
    </row>
    <row r="25" spans="1:10" ht="23.25" customHeight="1">
      <c r="A25" s="2"/>
      <c r="B25" s="38" t="s">
        <v>15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hidden="1" customHeight="1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I25*E25/100</f>
        <v>0</v>
      </c>
      <c r="H26" s="235"/>
      <c r="I26" s="235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36">
        <f>CenaCelkemBezDPH-(ZakladDPHSni+ZakladDPHZakl)</f>
        <v>0</v>
      </c>
      <c r="H27" s="236"/>
      <c r="I27" s="236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8" t="s">
        <v>25</v>
      </c>
      <c r="C28" s="119"/>
      <c r="D28" s="119"/>
      <c r="E28" s="120"/>
      <c r="F28" s="121"/>
      <c r="G28" s="214">
        <f>A27</f>
        <v>0</v>
      </c>
      <c r="H28" s="214"/>
      <c r="I28" s="214"/>
      <c r="J28" s="122" t="str">
        <f t="shared" si="0"/>
        <v>CZK</v>
      </c>
    </row>
    <row r="29" spans="1:10" ht="27.75" hidden="1" customHeight="1" thickBot="1">
      <c r="A29" s="2"/>
      <c r="B29" s="118" t="s">
        <v>37</v>
      </c>
      <c r="C29" s="123"/>
      <c r="D29" s="123"/>
      <c r="E29" s="123"/>
      <c r="F29" s="124"/>
      <c r="G29" s="213">
        <f>ZakladDPHSni+DPHSni+ZakladDPHZakl+DPHZakl+Zaokrouhleni</f>
        <v>0</v>
      </c>
      <c r="H29" s="213"/>
      <c r="I29" s="213"/>
      <c r="J29" s="125" t="s">
        <v>63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 t="s">
        <v>60</v>
      </c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5"/>
      <c r="E34" s="216"/>
      <c r="G34" s="217" t="s">
        <v>49</v>
      </c>
      <c r="H34" s="218"/>
      <c r="I34" s="218"/>
      <c r="J34" s="25"/>
    </row>
    <row r="35" spans="1:10" ht="12.75" customHeight="1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9" t="s">
        <v>1</v>
      </c>
      <c r="J38" s="100" t="s">
        <v>0</v>
      </c>
    </row>
    <row r="39" spans="1:10" ht="25.5" hidden="1" customHeight="1">
      <c r="A39" s="90">
        <v>1</v>
      </c>
      <c r="B39" s="101" t="s">
        <v>61</v>
      </c>
      <c r="C39" s="199"/>
      <c r="D39" s="199"/>
      <c r="E39" s="199"/>
      <c r="F39" s="102">
        <f>'SO 101 VŘ Pol'!AE71</f>
        <v>0</v>
      </c>
      <c r="G39" s="103">
        <f>'SO 101 VŘ Pol'!AF71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>
      <c r="A40" s="90">
        <v>2</v>
      </c>
      <c r="B40" s="107" t="s">
        <v>45</v>
      </c>
      <c r="C40" s="200" t="s">
        <v>46</v>
      </c>
      <c r="D40" s="200"/>
      <c r="E40" s="200"/>
      <c r="F40" s="108">
        <f>'SO 101 VŘ Pol'!AE71</f>
        <v>0</v>
      </c>
      <c r="G40" s="109">
        <f>'SO 101 VŘ Pol'!AF71</f>
        <v>0</v>
      </c>
      <c r="H40" s="109"/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>
      <c r="A41" s="90">
        <v>3</v>
      </c>
      <c r="B41" s="112" t="s">
        <v>43</v>
      </c>
      <c r="C41" s="199" t="s">
        <v>44</v>
      </c>
      <c r="D41" s="199"/>
      <c r="E41" s="199"/>
      <c r="F41" s="113">
        <f>'SO 101 VŘ Pol'!AE71</f>
        <v>0</v>
      </c>
      <c r="G41" s="104">
        <f>'SO 101 VŘ Pol'!AF71</f>
        <v>0</v>
      </c>
      <c r="H41" s="104"/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>
      <c r="A42" s="90"/>
      <c r="B42" s="201" t="s">
        <v>62</v>
      </c>
      <c r="C42" s="202"/>
      <c r="D42" s="202"/>
      <c r="E42" s="202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>
      <c r="B46" s="126" t="s">
        <v>64</v>
      </c>
    </row>
    <row r="48" spans="1:10" ht="25.5" customHeight="1">
      <c r="A48" s="128"/>
      <c r="B48" s="131" t="s">
        <v>18</v>
      </c>
      <c r="C48" s="131" t="s">
        <v>6</v>
      </c>
      <c r="D48" s="132"/>
      <c r="E48" s="132"/>
      <c r="F48" s="133" t="s">
        <v>65</v>
      </c>
      <c r="G48" s="133"/>
      <c r="H48" s="133"/>
      <c r="I48" s="133" t="s">
        <v>31</v>
      </c>
      <c r="J48" s="133" t="s">
        <v>0</v>
      </c>
    </row>
    <row r="49" spans="1:10" ht="36.75" customHeight="1">
      <c r="A49" s="129"/>
      <c r="B49" s="134" t="s">
        <v>66</v>
      </c>
      <c r="C49" s="197" t="s">
        <v>67</v>
      </c>
      <c r="D49" s="198"/>
      <c r="E49" s="198"/>
      <c r="F49" s="141" t="s">
        <v>26</v>
      </c>
      <c r="G49" s="142"/>
      <c r="H49" s="142"/>
      <c r="I49" s="142">
        <f>'SO 101 VŘ Pol'!G8</f>
        <v>0</v>
      </c>
      <c r="J49" s="138" t="str">
        <f>IF(I57=0,"",I49/I57*100)</f>
        <v/>
      </c>
    </row>
    <row r="50" spans="1:10" ht="36.75" customHeight="1">
      <c r="A50" s="129"/>
      <c r="B50" s="134" t="s">
        <v>68</v>
      </c>
      <c r="C50" s="197" t="s">
        <v>46</v>
      </c>
      <c r="D50" s="198"/>
      <c r="E50" s="198"/>
      <c r="F50" s="141" t="s">
        <v>26</v>
      </c>
      <c r="G50" s="142"/>
      <c r="H50" s="142"/>
      <c r="I50" s="142">
        <f>'SO 101 VŘ Pol'!G14</f>
        <v>0</v>
      </c>
      <c r="J50" s="138" t="str">
        <f>IF(I57=0,"",I50/I57*100)</f>
        <v/>
      </c>
    </row>
    <row r="51" spans="1:10" ht="36.75" customHeight="1">
      <c r="A51" s="129"/>
      <c r="B51" s="134" t="s">
        <v>69</v>
      </c>
      <c r="C51" s="197" t="s">
        <v>70</v>
      </c>
      <c r="D51" s="198"/>
      <c r="E51" s="198"/>
      <c r="F51" s="141" t="s">
        <v>26</v>
      </c>
      <c r="G51" s="142"/>
      <c r="H51" s="142"/>
      <c r="I51" s="142">
        <f>'SO 101 VŘ Pol'!G40</f>
        <v>0</v>
      </c>
      <c r="J51" s="138" t="str">
        <f>IF(I57=0,"",I51/I57*100)</f>
        <v/>
      </c>
    </row>
    <row r="52" spans="1:10" ht="36.75" customHeight="1">
      <c r="A52" s="129"/>
      <c r="B52" s="134" t="s">
        <v>71</v>
      </c>
      <c r="C52" s="197" t="s">
        <v>72</v>
      </c>
      <c r="D52" s="198"/>
      <c r="E52" s="198"/>
      <c r="F52" s="141" t="s">
        <v>26</v>
      </c>
      <c r="G52" s="142"/>
      <c r="H52" s="142"/>
      <c r="I52" s="142">
        <f>'SO 101 VŘ Pol'!G46</f>
        <v>0</v>
      </c>
      <c r="J52" s="138" t="str">
        <f>IF(I57=0,"",I52/I57*100)</f>
        <v/>
      </c>
    </row>
    <row r="53" spans="1:10" ht="36.75" customHeight="1">
      <c r="A53" s="129"/>
      <c r="B53" s="134" t="s">
        <v>73</v>
      </c>
      <c r="C53" s="197" t="s">
        <v>74</v>
      </c>
      <c r="D53" s="198"/>
      <c r="E53" s="198"/>
      <c r="F53" s="141" t="s">
        <v>26</v>
      </c>
      <c r="G53" s="142"/>
      <c r="H53" s="142"/>
      <c r="I53" s="142">
        <f>'SO 101 VŘ Pol'!G52</f>
        <v>0</v>
      </c>
      <c r="J53" s="138" t="str">
        <f>IF(I57=0,"",I53/I57*100)</f>
        <v/>
      </c>
    </row>
    <row r="54" spans="1:10" ht="36.75" customHeight="1">
      <c r="A54" s="129"/>
      <c r="B54" s="134" t="s">
        <v>75</v>
      </c>
      <c r="C54" s="197" t="s">
        <v>76</v>
      </c>
      <c r="D54" s="198"/>
      <c r="E54" s="198"/>
      <c r="F54" s="141" t="s">
        <v>77</v>
      </c>
      <c r="G54" s="142"/>
      <c r="H54" s="142"/>
      <c r="I54" s="142">
        <f>'SO 101 VŘ Pol'!G55</f>
        <v>0</v>
      </c>
      <c r="J54" s="138" t="str">
        <f>IF(I57=0,"",I54/I57*100)</f>
        <v/>
      </c>
    </row>
    <row r="55" spans="1:10" ht="36.75" customHeight="1">
      <c r="A55" s="129"/>
      <c r="B55" s="134" t="s">
        <v>78</v>
      </c>
      <c r="C55" s="197" t="s">
        <v>29</v>
      </c>
      <c r="D55" s="198"/>
      <c r="E55" s="198"/>
      <c r="F55" s="141" t="s">
        <v>78</v>
      </c>
      <c r="G55" s="142"/>
      <c r="H55" s="142"/>
      <c r="I55" s="142">
        <f>'SO 101 VŘ Pol'!G63</f>
        <v>0</v>
      </c>
      <c r="J55" s="138" t="str">
        <f>IF(I57=0,"",I55/I57*100)</f>
        <v/>
      </c>
    </row>
    <row r="56" spans="1:10" ht="36.75" customHeight="1">
      <c r="A56" s="129"/>
      <c r="B56" s="134" t="s">
        <v>79</v>
      </c>
      <c r="C56" s="197" t="s">
        <v>30</v>
      </c>
      <c r="D56" s="198"/>
      <c r="E56" s="198"/>
      <c r="F56" s="141" t="s">
        <v>79</v>
      </c>
      <c r="G56" s="142"/>
      <c r="H56" s="142"/>
      <c r="I56" s="142">
        <f>'SO 101 VŘ Pol'!G66</f>
        <v>0</v>
      </c>
      <c r="J56" s="138" t="str">
        <f>IF(I57=0,"",I56/I57*100)</f>
        <v/>
      </c>
    </row>
    <row r="57" spans="1:10" ht="25.5" customHeight="1">
      <c r="A57" s="130"/>
      <c r="B57" s="135" t="s">
        <v>1</v>
      </c>
      <c r="C57" s="136"/>
      <c r="D57" s="137"/>
      <c r="E57" s="137"/>
      <c r="F57" s="143"/>
      <c r="G57" s="144"/>
      <c r="H57" s="144"/>
      <c r="I57" s="144">
        <f>SUM(I49:I56)</f>
        <v>0</v>
      </c>
      <c r="J57" s="139">
        <f>SUM(J49:J56)</f>
        <v>0</v>
      </c>
    </row>
    <row r="58" spans="1:10">
      <c r="F58" s="89"/>
      <c r="G58" s="89"/>
      <c r="H58" s="89"/>
      <c r="I58" s="89"/>
      <c r="J58" s="140"/>
    </row>
    <row r="59" spans="1:10">
      <c r="F59" s="89"/>
      <c r="G59" s="89"/>
      <c r="H59" s="89"/>
      <c r="I59" s="89"/>
      <c r="J59" s="140"/>
    </row>
    <row r="60" spans="1:10">
      <c r="F60" s="89"/>
      <c r="G60" s="89"/>
      <c r="H60" s="89"/>
      <c r="I60" s="89"/>
      <c r="J60" s="14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>
      <c r="A4" s="50" t="s">
        <v>10</v>
      </c>
      <c r="B4" s="49"/>
      <c r="C4" s="250"/>
      <c r="D4" s="250"/>
      <c r="E4" s="250"/>
      <c r="F4" s="250"/>
      <c r="G4" s="251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1" sqref="C11"/>
    </sheetView>
  </sheetViews>
  <sheetFormatPr defaultRowHeight="12.75" outlineLevelRow="3"/>
  <cols>
    <col min="1" max="1" width="3.42578125" customWidth="1"/>
    <col min="2" max="2" width="12.5703125" style="127" customWidth="1"/>
    <col min="3" max="3" width="38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52" t="s">
        <v>7</v>
      </c>
      <c r="B1" s="252"/>
      <c r="C1" s="252"/>
      <c r="D1" s="252"/>
      <c r="E1" s="252"/>
      <c r="F1" s="252"/>
      <c r="G1" s="252"/>
      <c r="AG1" t="s">
        <v>80</v>
      </c>
    </row>
    <row r="2" spans="1:60" ht="24.95" customHeight="1">
      <c r="A2" s="146" t="s">
        <v>8</v>
      </c>
      <c r="B2" s="49"/>
      <c r="C2" s="253" t="s">
        <v>50</v>
      </c>
      <c r="D2" s="254"/>
      <c r="E2" s="254"/>
      <c r="F2" s="254"/>
      <c r="G2" s="255"/>
      <c r="AG2" t="s">
        <v>81</v>
      </c>
    </row>
    <row r="3" spans="1:60" ht="24.95" customHeight="1">
      <c r="A3" s="146" t="s">
        <v>9</v>
      </c>
      <c r="B3" s="49" t="s">
        <v>45</v>
      </c>
      <c r="C3" s="253" t="s">
        <v>46</v>
      </c>
      <c r="D3" s="254"/>
      <c r="E3" s="254"/>
      <c r="F3" s="254"/>
      <c r="G3" s="255"/>
      <c r="AC3" s="127" t="s">
        <v>81</v>
      </c>
      <c r="AG3" t="s">
        <v>82</v>
      </c>
    </row>
    <row r="4" spans="1:60" ht="24.95" customHeight="1">
      <c r="A4" s="147" t="s">
        <v>10</v>
      </c>
      <c r="B4" s="148"/>
      <c r="C4" s="256" t="s">
        <v>44</v>
      </c>
      <c r="D4" s="257"/>
      <c r="E4" s="257"/>
      <c r="F4" s="257"/>
      <c r="G4" s="258"/>
      <c r="AG4" t="s">
        <v>83</v>
      </c>
    </row>
    <row r="5" spans="1:60">
      <c r="D5" s="10"/>
    </row>
    <row r="6" spans="1:60" ht="38.25">
      <c r="A6" s="150" t="s">
        <v>84</v>
      </c>
      <c r="B6" s="152" t="s">
        <v>85</v>
      </c>
      <c r="C6" s="152" t="s">
        <v>86</v>
      </c>
      <c r="D6" s="151" t="s">
        <v>87</v>
      </c>
      <c r="E6" s="150" t="s">
        <v>88</v>
      </c>
      <c r="F6" s="149" t="s">
        <v>89</v>
      </c>
      <c r="G6" s="150" t="s">
        <v>31</v>
      </c>
      <c r="H6" s="153" t="s">
        <v>32</v>
      </c>
      <c r="I6" s="153" t="s">
        <v>90</v>
      </c>
      <c r="J6" s="153" t="s">
        <v>33</v>
      </c>
      <c r="K6" s="153" t="s">
        <v>91</v>
      </c>
      <c r="L6" s="153" t="s">
        <v>92</v>
      </c>
      <c r="M6" s="153" t="s">
        <v>93</v>
      </c>
      <c r="N6" s="153" t="s">
        <v>94</v>
      </c>
      <c r="O6" s="153" t="s">
        <v>95</v>
      </c>
      <c r="P6" s="153" t="s">
        <v>96</v>
      </c>
      <c r="Q6" s="153" t="s">
        <v>97</v>
      </c>
      <c r="R6" s="153" t="s">
        <v>98</v>
      </c>
      <c r="S6" s="153" t="s">
        <v>99</v>
      </c>
      <c r="T6" s="153" t="s">
        <v>100</v>
      </c>
      <c r="U6" s="153" t="s">
        <v>101</v>
      </c>
      <c r="V6" s="153" t="s">
        <v>102</v>
      </c>
      <c r="W6" s="153" t="s">
        <v>103</v>
      </c>
      <c r="X6" s="153" t="s">
        <v>104</v>
      </c>
      <c r="Y6" s="153" t="s">
        <v>105</v>
      </c>
    </row>
    <row r="7" spans="1:60" hidden="1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  <c r="Y7" s="156"/>
    </row>
    <row r="8" spans="1:60">
      <c r="A8" s="170" t="s">
        <v>106</v>
      </c>
      <c r="B8" s="171" t="s">
        <v>66</v>
      </c>
      <c r="C8" s="189" t="s">
        <v>67</v>
      </c>
      <c r="D8" s="172"/>
      <c r="E8" s="173"/>
      <c r="F8" s="174"/>
      <c r="G8" s="175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0</v>
      </c>
      <c r="P8" s="168"/>
      <c r="Q8" s="168">
        <f>SUM(Q9:Q13)</f>
        <v>182.6</v>
      </c>
      <c r="R8" s="169"/>
      <c r="S8" s="169"/>
      <c r="T8" s="169"/>
      <c r="U8" s="169"/>
      <c r="V8" s="169">
        <f>SUM(V9:V13)</f>
        <v>59.6</v>
      </c>
      <c r="W8" s="169"/>
      <c r="X8" s="169"/>
      <c r="Y8" s="169"/>
      <c r="AG8" t="s">
        <v>107</v>
      </c>
    </row>
    <row r="9" spans="1:60" outlineLevel="1">
      <c r="A9" s="177">
        <v>1</v>
      </c>
      <c r="B9" s="178" t="s">
        <v>108</v>
      </c>
      <c r="C9" s="190" t="s">
        <v>109</v>
      </c>
      <c r="D9" s="179" t="s">
        <v>110</v>
      </c>
      <c r="E9" s="180">
        <v>800</v>
      </c>
      <c r="F9" s="181"/>
      <c r="G9" s="182">
        <f>ROUND(E9*F9,2)</f>
        <v>0</v>
      </c>
      <c r="H9" s="165"/>
      <c r="I9" s="164">
        <f>ROUND(E9*H9,2)</f>
        <v>0</v>
      </c>
      <c r="J9" s="165"/>
      <c r="K9" s="164">
        <f>ROUND(E9*J9,2)</f>
        <v>0</v>
      </c>
      <c r="L9" s="164">
        <v>21</v>
      </c>
      <c r="M9" s="164">
        <f>G9*(1+L9/100)</f>
        <v>0</v>
      </c>
      <c r="N9" s="163">
        <v>0</v>
      </c>
      <c r="O9" s="163">
        <f>ROUND(E9*N9,2)</f>
        <v>0</v>
      </c>
      <c r="P9" s="163">
        <v>0.22</v>
      </c>
      <c r="Q9" s="163">
        <f>ROUND(E9*P9,2)</f>
        <v>176</v>
      </c>
      <c r="R9" s="164"/>
      <c r="S9" s="164" t="s">
        <v>111</v>
      </c>
      <c r="T9" s="164" t="s">
        <v>111</v>
      </c>
      <c r="U9" s="164">
        <v>7.0000000000000007E-2</v>
      </c>
      <c r="V9" s="164">
        <f>ROUND(E9*U9,2)</f>
        <v>56</v>
      </c>
      <c r="W9" s="164"/>
      <c r="X9" s="164" t="s">
        <v>112</v>
      </c>
      <c r="Y9" s="164" t="s">
        <v>113</v>
      </c>
      <c r="Z9" s="154"/>
      <c r="AA9" s="154"/>
      <c r="AB9" s="154"/>
      <c r="AC9" s="154"/>
      <c r="AD9" s="154"/>
      <c r="AE9" s="154"/>
      <c r="AF9" s="154"/>
      <c r="AG9" s="154" t="s">
        <v>114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2">
      <c r="A10" s="161"/>
      <c r="B10" s="162"/>
      <c r="C10" s="191" t="s">
        <v>207</v>
      </c>
      <c r="D10" s="166"/>
      <c r="E10" s="167">
        <v>800</v>
      </c>
      <c r="F10" s="164"/>
      <c r="G10" s="164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64"/>
      <c r="Z10" s="154"/>
      <c r="AA10" s="154"/>
      <c r="AB10" s="154"/>
      <c r="AC10" s="154"/>
      <c r="AD10" s="154"/>
      <c r="AE10" s="154"/>
      <c r="AF10" s="154"/>
      <c r="AG10" s="154" t="s">
        <v>115</v>
      </c>
      <c r="AH10" s="154">
        <v>0</v>
      </c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>
      <c r="A11" s="177">
        <v>2</v>
      </c>
      <c r="B11" s="178" t="s">
        <v>116</v>
      </c>
      <c r="C11" s="190" t="s">
        <v>117</v>
      </c>
      <c r="D11" s="179" t="s">
        <v>110</v>
      </c>
      <c r="E11" s="180">
        <v>30</v>
      </c>
      <c r="F11" s="181"/>
      <c r="G11" s="182">
        <f>ROUND(E11*F11,2)</f>
        <v>0</v>
      </c>
      <c r="H11" s="165"/>
      <c r="I11" s="164">
        <f>ROUND(E11*H11,2)</f>
        <v>0</v>
      </c>
      <c r="J11" s="165"/>
      <c r="K11" s="164">
        <f>ROUND(E11*J11,2)</f>
        <v>0</v>
      </c>
      <c r="L11" s="164">
        <v>21</v>
      </c>
      <c r="M11" s="164">
        <f>G11*(1+L11/100)</f>
        <v>0</v>
      </c>
      <c r="N11" s="163">
        <v>0</v>
      </c>
      <c r="O11" s="163">
        <f>ROUND(E11*N11,2)</f>
        <v>0</v>
      </c>
      <c r="P11" s="163">
        <v>0.22</v>
      </c>
      <c r="Q11" s="163">
        <f>ROUND(E11*P11,2)</f>
        <v>6.6</v>
      </c>
      <c r="R11" s="164"/>
      <c r="S11" s="164" t="s">
        <v>111</v>
      </c>
      <c r="T11" s="164" t="s">
        <v>118</v>
      </c>
      <c r="U11" s="164">
        <v>0.12</v>
      </c>
      <c r="V11" s="164">
        <f>ROUND(E11*U11,2)</f>
        <v>3.6</v>
      </c>
      <c r="W11" s="164"/>
      <c r="X11" s="164" t="s">
        <v>112</v>
      </c>
      <c r="Y11" s="164" t="s">
        <v>113</v>
      </c>
      <c r="Z11" s="154"/>
      <c r="AA11" s="154"/>
      <c r="AB11" s="154"/>
      <c r="AC11" s="154"/>
      <c r="AD11" s="154"/>
      <c r="AE11" s="154"/>
      <c r="AF11" s="154"/>
      <c r="AG11" s="154" t="s">
        <v>114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2">
      <c r="A12" s="161"/>
      <c r="B12" s="162"/>
      <c r="C12" s="191" t="s">
        <v>119</v>
      </c>
      <c r="D12" s="166"/>
      <c r="E12" s="167">
        <v>21</v>
      </c>
      <c r="F12" s="164"/>
      <c r="G12" s="164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64"/>
      <c r="Z12" s="154"/>
      <c r="AA12" s="154"/>
      <c r="AB12" s="154"/>
      <c r="AC12" s="154"/>
      <c r="AD12" s="154"/>
      <c r="AE12" s="154"/>
      <c r="AF12" s="154"/>
      <c r="AG12" s="154" t="s">
        <v>115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3">
      <c r="A13" s="161"/>
      <c r="B13" s="162"/>
      <c r="C13" s="191" t="s">
        <v>120</v>
      </c>
      <c r="D13" s="166"/>
      <c r="E13" s="167">
        <v>9</v>
      </c>
      <c r="F13" s="164"/>
      <c r="G13" s="164"/>
      <c r="H13" s="164"/>
      <c r="I13" s="164"/>
      <c r="J13" s="164"/>
      <c r="K13" s="164"/>
      <c r="L13" s="164"/>
      <c r="M13" s="164"/>
      <c r="N13" s="163"/>
      <c r="O13" s="163"/>
      <c r="P13" s="163"/>
      <c r="Q13" s="163"/>
      <c r="R13" s="164"/>
      <c r="S13" s="164"/>
      <c r="T13" s="164"/>
      <c r="U13" s="164"/>
      <c r="V13" s="164"/>
      <c r="W13" s="164"/>
      <c r="X13" s="164"/>
      <c r="Y13" s="164"/>
      <c r="Z13" s="154"/>
      <c r="AA13" s="154"/>
      <c r="AB13" s="154"/>
      <c r="AC13" s="154"/>
      <c r="AD13" s="154"/>
      <c r="AE13" s="154"/>
      <c r="AF13" s="154"/>
      <c r="AG13" s="154" t="s">
        <v>115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>
      <c r="A14" s="170" t="s">
        <v>106</v>
      </c>
      <c r="B14" s="171" t="s">
        <v>68</v>
      </c>
      <c r="C14" s="189" t="s">
        <v>46</v>
      </c>
      <c r="D14" s="172"/>
      <c r="E14" s="173"/>
      <c r="F14" s="174"/>
      <c r="G14" s="175">
        <f>SUMIF(AG15:AG39,"&lt;&gt;NOR",G15:G39)</f>
        <v>0</v>
      </c>
      <c r="H14" s="169"/>
      <c r="I14" s="169">
        <f>SUM(I15:I39)</f>
        <v>0</v>
      </c>
      <c r="J14" s="169"/>
      <c r="K14" s="169">
        <f>SUM(K15:K39)</f>
        <v>0</v>
      </c>
      <c r="L14" s="169"/>
      <c r="M14" s="169">
        <f>SUM(M15:M39)</f>
        <v>0</v>
      </c>
      <c r="N14" s="168"/>
      <c r="O14" s="168">
        <f>SUM(O15:O39)</f>
        <v>2166.66</v>
      </c>
      <c r="P14" s="168"/>
      <c r="Q14" s="168">
        <f>SUM(Q15:Q39)</f>
        <v>0</v>
      </c>
      <c r="R14" s="169"/>
      <c r="S14" s="169"/>
      <c r="T14" s="169"/>
      <c r="U14" s="169"/>
      <c r="V14" s="169">
        <f>SUM(V15:V39)</f>
        <v>1236.8399999999999</v>
      </c>
      <c r="W14" s="169"/>
      <c r="X14" s="169"/>
      <c r="Y14" s="169"/>
      <c r="AG14" t="s">
        <v>107</v>
      </c>
    </row>
    <row r="15" spans="1:60" outlineLevel="1">
      <c r="A15" s="177">
        <v>3</v>
      </c>
      <c r="B15" s="178" t="s">
        <v>121</v>
      </c>
      <c r="C15" s="190" t="s">
        <v>122</v>
      </c>
      <c r="D15" s="179" t="s">
        <v>110</v>
      </c>
      <c r="E15" s="180">
        <v>800</v>
      </c>
      <c r="F15" s="181"/>
      <c r="G15" s="182">
        <f>ROUND(E15*F15,2)</f>
        <v>0</v>
      </c>
      <c r="H15" s="165"/>
      <c r="I15" s="164">
        <f>ROUND(E15*H15,2)</f>
        <v>0</v>
      </c>
      <c r="J15" s="165"/>
      <c r="K15" s="164">
        <f>ROUND(E15*J15,2)</f>
        <v>0</v>
      </c>
      <c r="L15" s="164">
        <v>21</v>
      </c>
      <c r="M15" s="164">
        <f>G15*(1+L15/100)</f>
        <v>0</v>
      </c>
      <c r="N15" s="163">
        <v>0.17726</v>
      </c>
      <c r="O15" s="163">
        <f>ROUND(E15*N15,2)</f>
        <v>141.81</v>
      </c>
      <c r="P15" s="163">
        <v>0</v>
      </c>
      <c r="Q15" s="163">
        <f>ROUND(E15*P15,2)</f>
        <v>0</v>
      </c>
      <c r="R15" s="164"/>
      <c r="S15" s="164" t="s">
        <v>111</v>
      </c>
      <c r="T15" s="164" t="s">
        <v>118</v>
      </c>
      <c r="U15" s="164">
        <v>2.1999999999999999E-2</v>
      </c>
      <c r="V15" s="164">
        <f>ROUND(E15*U15,2)</f>
        <v>17.600000000000001</v>
      </c>
      <c r="W15" s="164"/>
      <c r="X15" s="164" t="s">
        <v>112</v>
      </c>
      <c r="Y15" s="164" t="s">
        <v>113</v>
      </c>
      <c r="Z15" s="154"/>
      <c r="AA15" s="154"/>
      <c r="AB15" s="154"/>
      <c r="AC15" s="154"/>
      <c r="AD15" s="154"/>
      <c r="AE15" s="154"/>
      <c r="AF15" s="154"/>
      <c r="AG15" s="154" t="s">
        <v>114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2">
      <c r="A16" s="161"/>
      <c r="B16" s="162"/>
      <c r="C16" s="191" t="s">
        <v>123</v>
      </c>
      <c r="D16" s="166"/>
      <c r="E16" s="167">
        <v>800</v>
      </c>
      <c r="F16" s="164"/>
      <c r="G16" s="164"/>
      <c r="H16" s="164"/>
      <c r="I16" s="164"/>
      <c r="J16" s="164"/>
      <c r="K16" s="164"/>
      <c r="L16" s="164"/>
      <c r="M16" s="164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64"/>
      <c r="Z16" s="154"/>
      <c r="AA16" s="154"/>
      <c r="AB16" s="154"/>
      <c r="AC16" s="154"/>
      <c r="AD16" s="154"/>
      <c r="AE16" s="154"/>
      <c r="AF16" s="154"/>
      <c r="AG16" s="154" t="s">
        <v>115</v>
      </c>
      <c r="AH16" s="154">
        <v>5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>
      <c r="A17" s="177">
        <v>4</v>
      </c>
      <c r="B17" s="178" t="s">
        <v>124</v>
      </c>
      <c r="C17" s="190" t="s">
        <v>125</v>
      </c>
      <c r="D17" s="179" t="s">
        <v>110</v>
      </c>
      <c r="E17" s="180">
        <v>5636</v>
      </c>
      <c r="F17" s="181"/>
      <c r="G17" s="182">
        <f>ROUND(E17*F17,2)</f>
        <v>0</v>
      </c>
      <c r="H17" s="165"/>
      <c r="I17" s="164">
        <f>ROUND(E17*H17,2)</f>
        <v>0</v>
      </c>
      <c r="J17" s="165"/>
      <c r="K17" s="164">
        <f>ROUND(E17*J17,2)</f>
        <v>0</v>
      </c>
      <c r="L17" s="164">
        <v>21</v>
      </c>
      <c r="M17" s="164">
        <f>G17*(1+L17/100)</f>
        <v>0</v>
      </c>
      <c r="N17" s="163">
        <v>6.9999999999999999E-4</v>
      </c>
      <c r="O17" s="163">
        <f>ROUND(E17*N17,2)</f>
        <v>3.95</v>
      </c>
      <c r="P17" s="163">
        <v>0</v>
      </c>
      <c r="Q17" s="163">
        <f>ROUND(E17*P17,2)</f>
        <v>0</v>
      </c>
      <c r="R17" s="164"/>
      <c r="S17" s="164" t="s">
        <v>111</v>
      </c>
      <c r="T17" s="164" t="s">
        <v>118</v>
      </c>
      <c r="U17" s="164">
        <v>2E-3</v>
      </c>
      <c r="V17" s="164">
        <f>ROUND(E17*U17,2)</f>
        <v>11.27</v>
      </c>
      <c r="W17" s="164"/>
      <c r="X17" s="164" t="s">
        <v>112</v>
      </c>
      <c r="Y17" s="164" t="s">
        <v>113</v>
      </c>
      <c r="Z17" s="154"/>
      <c r="AA17" s="154"/>
      <c r="AB17" s="154"/>
      <c r="AC17" s="154"/>
      <c r="AD17" s="154"/>
      <c r="AE17" s="154"/>
      <c r="AF17" s="154"/>
      <c r="AG17" s="154" t="s">
        <v>114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2">
      <c r="A18" s="161"/>
      <c r="B18" s="162"/>
      <c r="C18" s="191" t="s">
        <v>126</v>
      </c>
      <c r="D18" s="166"/>
      <c r="E18" s="167">
        <v>5536</v>
      </c>
      <c r="F18" s="164"/>
      <c r="G18" s="164"/>
      <c r="H18" s="164"/>
      <c r="I18" s="164"/>
      <c r="J18" s="164"/>
      <c r="K18" s="164"/>
      <c r="L18" s="164"/>
      <c r="M18" s="164"/>
      <c r="N18" s="163"/>
      <c r="O18" s="163"/>
      <c r="P18" s="163"/>
      <c r="Q18" s="163"/>
      <c r="R18" s="164"/>
      <c r="S18" s="164"/>
      <c r="T18" s="164"/>
      <c r="U18" s="164"/>
      <c r="V18" s="164"/>
      <c r="W18" s="164"/>
      <c r="X18" s="164"/>
      <c r="Y18" s="164"/>
      <c r="Z18" s="154"/>
      <c r="AA18" s="154"/>
      <c r="AB18" s="154"/>
      <c r="AC18" s="154"/>
      <c r="AD18" s="154"/>
      <c r="AE18" s="154"/>
      <c r="AF18" s="154"/>
      <c r="AG18" s="154" t="s">
        <v>115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3">
      <c r="A19" s="161"/>
      <c r="B19" s="162"/>
      <c r="C19" s="191" t="s">
        <v>127</v>
      </c>
      <c r="D19" s="166"/>
      <c r="E19" s="167">
        <v>100</v>
      </c>
      <c r="F19" s="164"/>
      <c r="G19" s="164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64"/>
      <c r="Z19" s="154"/>
      <c r="AA19" s="154"/>
      <c r="AB19" s="154"/>
      <c r="AC19" s="154"/>
      <c r="AD19" s="154"/>
      <c r="AE19" s="154"/>
      <c r="AF19" s="154"/>
      <c r="AG19" s="154" t="s">
        <v>115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>
      <c r="A20" s="177">
        <v>5</v>
      </c>
      <c r="B20" s="178" t="s">
        <v>128</v>
      </c>
      <c r="C20" s="190" t="s">
        <v>129</v>
      </c>
      <c r="D20" s="179" t="s">
        <v>110</v>
      </c>
      <c r="E20" s="180">
        <v>5636</v>
      </c>
      <c r="F20" s="181"/>
      <c r="G20" s="182">
        <f>ROUND(E20*F20,2)</f>
        <v>0</v>
      </c>
      <c r="H20" s="165"/>
      <c r="I20" s="164">
        <f>ROUND(E20*H20,2)</f>
        <v>0</v>
      </c>
      <c r="J20" s="165"/>
      <c r="K20" s="164">
        <f>ROUND(E20*J20,2)</f>
        <v>0</v>
      </c>
      <c r="L20" s="164">
        <v>21</v>
      </c>
      <c r="M20" s="164">
        <f>G20*(1+L20/100)</f>
        <v>0</v>
      </c>
      <c r="N20" s="163">
        <v>0.12966</v>
      </c>
      <c r="O20" s="163">
        <f>ROUND(E20*N20,2)</f>
        <v>730.76</v>
      </c>
      <c r="P20" s="163">
        <v>0</v>
      </c>
      <c r="Q20" s="163">
        <f>ROUND(E20*P20,2)</f>
        <v>0</v>
      </c>
      <c r="R20" s="164"/>
      <c r="S20" s="164" t="s">
        <v>111</v>
      </c>
      <c r="T20" s="164" t="s">
        <v>118</v>
      </c>
      <c r="U20" s="164">
        <v>7.1999999999999995E-2</v>
      </c>
      <c r="V20" s="164">
        <f>ROUND(E20*U20,2)</f>
        <v>405.79</v>
      </c>
      <c r="W20" s="164"/>
      <c r="X20" s="164" t="s">
        <v>112</v>
      </c>
      <c r="Y20" s="164" t="s">
        <v>113</v>
      </c>
      <c r="Z20" s="154"/>
      <c r="AA20" s="154"/>
      <c r="AB20" s="154"/>
      <c r="AC20" s="154"/>
      <c r="AD20" s="154"/>
      <c r="AE20" s="154"/>
      <c r="AF20" s="154"/>
      <c r="AG20" s="154" t="s">
        <v>114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2">
      <c r="A21" s="161"/>
      <c r="B21" s="162"/>
      <c r="C21" s="191" t="s">
        <v>130</v>
      </c>
      <c r="D21" s="166"/>
      <c r="E21" s="167">
        <v>5636</v>
      </c>
      <c r="F21" s="164"/>
      <c r="G21" s="164"/>
      <c r="H21" s="164"/>
      <c r="I21" s="164"/>
      <c r="J21" s="164"/>
      <c r="K21" s="164"/>
      <c r="L21" s="164"/>
      <c r="M21" s="164"/>
      <c r="N21" s="163"/>
      <c r="O21" s="163"/>
      <c r="P21" s="163"/>
      <c r="Q21" s="163"/>
      <c r="R21" s="164"/>
      <c r="S21" s="164"/>
      <c r="T21" s="164"/>
      <c r="U21" s="164"/>
      <c r="V21" s="164"/>
      <c r="W21" s="164"/>
      <c r="X21" s="164"/>
      <c r="Y21" s="164"/>
      <c r="Z21" s="154"/>
      <c r="AA21" s="154"/>
      <c r="AB21" s="154"/>
      <c r="AC21" s="154"/>
      <c r="AD21" s="154"/>
      <c r="AE21" s="154"/>
      <c r="AF21" s="154"/>
      <c r="AG21" s="154" t="s">
        <v>115</v>
      </c>
      <c r="AH21" s="154">
        <v>5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>
      <c r="A22" s="177">
        <v>6</v>
      </c>
      <c r="B22" s="178" t="s">
        <v>131</v>
      </c>
      <c r="C22" s="190" t="s">
        <v>132</v>
      </c>
      <c r="D22" s="179" t="s">
        <v>110</v>
      </c>
      <c r="E22" s="180">
        <v>5290</v>
      </c>
      <c r="F22" s="181"/>
      <c r="G22" s="182">
        <f>ROUND(E22*F22,2)</f>
        <v>0</v>
      </c>
      <c r="H22" s="165"/>
      <c r="I22" s="164">
        <f>ROUND(E22*H22,2)</f>
        <v>0</v>
      </c>
      <c r="J22" s="165"/>
      <c r="K22" s="164">
        <f>ROUND(E22*J22,2)</f>
        <v>0</v>
      </c>
      <c r="L22" s="164">
        <v>21</v>
      </c>
      <c r="M22" s="164">
        <f>G22*(1+L22/100)</f>
        <v>0</v>
      </c>
      <c r="N22" s="163">
        <v>5.0000000000000001E-4</v>
      </c>
      <c r="O22" s="163">
        <f>ROUND(E22*N22,2)</f>
        <v>2.65</v>
      </c>
      <c r="P22" s="163">
        <v>0</v>
      </c>
      <c r="Q22" s="163">
        <f>ROUND(E22*P22,2)</f>
        <v>0</v>
      </c>
      <c r="R22" s="164"/>
      <c r="S22" s="164" t="s">
        <v>111</v>
      </c>
      <c r="T22" s="164" t="s">
        <v>118</v>
      </c>
      <c r="U22" s="164">
        <v>2E-3</v>
      </c>
      <c r="V22" s="164">
        <f>ROUND(E22*U22,2)</f>
        <v>10.58</v>
      </c>
      <c r="W22" s="164"/>
      <c r="X22" s="164" t="s">
        <v>112</v>
      </c>
      <c r="Y22" s="164" t="s">
        <v>113</v>
      </c>
      <c r="Z22" s="154"/>
      <c r="AA22" s="154"/>
      <c r="AB22" s="154"/>
      <c r="AC22" s="154"/>
      <c r="AD22" s="154"/>
      <c r="AE22" s="154"/>
      <c r="AF22" s="154"/>
      <c r="AG22" s="154" t="s">
        <v>114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2">
      <c r="A23" s="161"/>
      <c r="B23" s="162"/>
      <c r="C23" s="191" t="s">
        <v>133</v>
      </c>
      <c r="D23" s="166"/>
      <c r="E23" s="167">
        <v>5190</v>
      </c>
      <c r="F23" s="164"/>
      <c r="G23" s="164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64"/>
      <c r="Z23" s="154"/>
      <c r="AA23" s="154"/>
      <c r="AB23" s="154"/>
      <c r="AC23" s="154"/>
      <c r="AD23" s="154"/>
      <c r="AE23" s="154"/>
      <c r="AF23" s="154"/>
      <c r="AG23" s="154" t="s">
        <v>115</v>
      </c>
      <c r="AH23" s="154">
        <v>0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3">
      <c r="A24" s="161"/>
      <c r="B24" s="162"/>
      <c r="C24" s="191" t="s">
        <v>127</v>
      </c>
      <c r="D24" s="166"/>
      <c r="E24" s="167">
        <v>100</v>
      </c>
      <c r="F24" s="164"/>
      <c r="G24" s="164"/>
      <c r="H24" s="164"/>
      <c r="I24" s="164"/>
      <c r="J24" s="164"/>
      <c r="K24" s="164"/>
      <c r="L24" s="164"/>
      <c r="M24" s="164"/>
      <c r="N24" s="163"/>
      <c r="O24" s="163"/>
      <c r="P24" s="163"/>
      <c r="Q24" s="163"/>
      <c r="R24" s="164"/>
      <c r="S24" s="164"/>
      <c r="T24" s="164"/>
      <c r="U24" s="164"/>
      <c r="V24" s="164"/>
      <c r="W24" s="164"/>
      <c r="X24" s="164"/>
      <c r="Y24" s="164"/>
      <c r="Z24" s="154"/>
      <c r="AA24" s="154"/>
      <c r="AB24" s="154"/>
      <c r="AC24" s="154"/>
      <c r="AD24" s="154"/>
      <c r="AE24" s="154"/>
      <c r="AF24" s="154"/>
      <c r="AG24" s="154" t="s">
        <v>115</v>
      </c>
      <c r="AH24" s="154">
        <v>0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>
      <c r="A25" s="177">
        <v>7</v>
      </c>
      <c r="B25" s="178" t="s">
        <v>134</v>
      </c>
      <c r="C25" s="190" t="s">
        <v>135</v>
      </c>
      <c r="D25" s="179" t="s">
        <v>110</v>
      </c>
      <c r="E25" s="180">
        <v>5290</v>
      </c>
      <c r="F25" s="181"/>
      <c r="G25" s="182">
        <f>ROUND(E25*F25,2)</f>
        <v>0</v>
      </c>
      <c r="H25" s="165"/>
      <c r="I25" s="164">
        <f>ROUND(E25*H25,2)</f>
        <v>0</v>
      </c>
      <c r="J25" s="165"/>
      <c r="K25" s="164">
        <f>ROUND(E25*J25,2)</f>
        <v>0</v>
      </c>
      <c r="L25" s="164">
        <v>21</v>
      </c>
      <c r="M25" s="164">
        <f>G25*(1+L25/100)</f>
        <v>0</v>
      </c>
      <c r="N25" s="163">
        <v>0.12966</v>
      </c>
      <c r="O25" s="163">
        <f>ROUND(E25*N25,2)</f>
        <v>685.9</v>
      </c>
      <c r="P25" s="163">
        <v>0</v>
      </c>
      <c r="Q25" s="163">
        <f>ROUND(E25*P25,2)</f>
        <v>0</v>
      </c>
      <c r="R25" s="164"/>
      <c r="S25" s="164" t="s">
        <v>111</v>
      </c>
      <c r="T25" s="164" t="s">
        <v>118</v>
      </c>
      <c r="U25" s="164">
        <v>7.1999999999999995E-2</v>
      </c>
      <c r="V25" s="164">
        <f>ROUND(E25*U25,2)</f>
        <v>380.88</v>
      </c>
      <c r="W25" s="164"/>
      <c r="X25" s="164" t="s">
        <v>112</v>
      </c>
      <c r="Y25" s="164" t="s">
        <v>113</v>
      </c>
      <c r="Z25" s="154"/>
      <c r="AA25" s="154"/>
      <c r="AB25" s="154"/>
      <c r="AC25" s="154"/>
      <c r="AD25" s="154"/>
      <c r="AE25" s="154"/>
      <c r="AF25" s="154"/>
      <c r="AG25" s="154" t="s">
        <v>114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2">
      <c r="A26" s="161"/>
      <c r="B26" s="162"/>
      <c r="C26" s="191" t="s">
        <v>136</v>
      </c>
      <c r="D26" s="166"/>
      <c r="E26" s="167">
        <v>5290</v>
      </c>
      <c r="F26" s="164"/>
      <c r="G26" s="164"/>
      <c r="H26" s="164"/>
      <c r="I26" s="164"/>
      <c r="J26" s="164"/>
      <c r="K26" s="164"/>
      <c r="L26" s="164"/>
      <c r="M26" s="164"/>
      <c r="N26" s="163"/>
      <c r="O26" s="163"/>
      <c r="P26" s="163"/>
      <c r="Q26" s="163"/>
      <c r="R26" s="164"/>
      <c r="S26" s="164"/>
      <c r="T26" s="164"/>
      <c r="U26" s="164"/>
      <c r="V26" s="164"/>
      <c r="W26" s="164"/>
      <c r="X26" s="164"/>
      <c r="Y26" s="164"/>
      <c r="Z26" s="154"/>
      <c r="AA26" s="154"/>
      <c r="AB26" s="154"/>
      <c r="AC26" s="154"/>
      <c r="AD26" s="154"/>
      <c r="AE26" s="154"/>
      <c r="AF26" s="154"/>
      <c r="AG26" s="154" t="s">
        <v>115</v>
      </c>
      <c r="AH26" s="154">
        <v>5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>
      <c r="A27" s="177">
        <v>8</v>
      </c>
      <c r="B27" s="178" t="s">
        <v>137</v>
      </c>
      <c r="C27" s="190" t="s">
        <v>138</v>
      </c>
      <c r="D27" s="179" t="s">
        <v>110</v>
      </c>
      <c r="E27" s="180">
        <v>1384</v>
      </c>
      <c r="F27" s="181"/>
      <c r="G27" s="182">
        <f>ROUND(E27*F27,2)</f>
        <v>0</v>
      </c>
      <c r="H27" s="165"/>
      <c r="I27" s="164">
        <f>ROUND(E27*H27,2)</f>
        <v>0</v>
      </c>
      <c r="J27" s="165"/>
      <c r="K27" s="164">
        <f>ROUND(E27*J27,2)</f>
        <v>0</v>
      </c>
      <c r="L27" s="164">
        <v>21</v>
      </c>
      <c r="M27" s="164">
        <f>G27*(1+L27/100)</f>
        <v>0</v>
      </c>
      <c r="N27" s="163">
        <v>0.21099999999999999</v>
      </c>
      <c r="O27" s="163">
        <f>ROUND(E27*N27,2)</f>
        <v>292.02</v>
      </c>
      <c r="P27" s="163">
        <v>0</v>
      </c>
      <c r="Q27" s="163">
        <f>ROUND(E27*P27,2)</f>
        <v>0</v>
      </c>
      <c r="R27" s="164"/>
      <c r="S27" s="164" t="s">
        <v>111</v>
      </c>
      <c r="T27" s="164" t="s">
        <v>118</v>
      </c>
      <c r="U27" s="164">
        <v>7.1999999999999995E-2</v>
      </c>
      <c r="V27" s="164">
        <f>ROUND(E27*U27,2)</f>
        <v>99.65</v>
      </c>
      <c r="W27" s="164"/>
      <c r="X27" s="164" t="s">
        <v>112</v>
      </c>
      <c r="Y27" s="164" t="s">
        <v>113</v>
      </c>
      <c r="Z27" s="154"/>
      <c r="AA27" s="154"/>
      <c r="AB27" s="154"/>
      <c r="AC27" s="154"/>
      <c r="AD27" s="154"/>
      <c r="AE27" s="154"/>
      <c r="AF27" s="154"/>
      <c r="AG27" s="154" t="s">
        <v>114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ht="22.5" outlineLevel="2">
      <c r="A28" s="161"/>
      <c r="B28" s="162"/>
      <c r="C28" s="191" t="s">
        <v>139</v>
      </c>
      <c r="D28" s="166"/>
      <c r="E28" s="167">
        <v>1384</v>
      </c>
      <c r="F28" s="164"/>
      <c r="G28" s="164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64"/>
      <c r="Z28" s="154"/>
      <c r="AA28" s="154"/>
      <c r="AB28" s="154"/>
      <c r="AC28" s="154"/>
      <c r="AD28" s="154"/>
      <c r="AE28" s="154"/>
      <c r="AF28" s="154"/>
      <c r="AG28" s="154" t="s">
        <v>115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>
      <c r="A29" s="177">
        <v>9</v>
      </c>
      <c r="B29" s="178" t="s">
        <v>140</v>
      </c>
      <c r="C29" s="190" t="s">
        <v>141</v>
      </c>
      <c r="D29" s="179" t="s">
        <v>110</v>
      </c>
      <c r="E29" s="180">
        <v>1304</v>
      </c>
      <c r="F29" s="181"/>
      <c r="G29" s="182">
        <f>ROUND(E29*F29,2)</f>
        <v>0</v>
      </c>
      <c r="H29" s="165"/>
      <c r="I29" s="164">
        <f>ROUND(E29*H29,2)</f>
        <v>0</v>
      </c>
      <c r="J29" s="165"/>
      <c r="K29" s="164">
        <f>ROUND(E29*J29,2)</f>
        <v>0</v>
      </c>
      <c r="L29" s="164">
        <v>21</v>
      </c>
      <c r="M29" s="164">
        <f>G29*(1+L29/100)</f>
        <v>0</v>
      </c>
      <c r="N29" s="163">
        <v>0.19694999999999999</v>
      </c>
      <c r="O29" s="163">
        <f>ROUND(E29*N29,2)</f>
        <v>256.82</v>
      </c>
      <c r="P29" s="163">
        <v>0</v>
      </c>
      <c r="Q29" s="163">
        <f>ROUND(E29*P29,2)</f>
        <v>0</v>
      </c>
      <c r="R29" s="164"/>
      <c r="S29" s="164" t="s">
        <v>111</v>
      </c>
      <c r="T29" s="164" t="s">
        <v>118</v>
      </c>
      <c r="U29" s="164">
        <v>5.1999999999999998E-2</v>
      </c>
      <c r="V29" s="164">
        <f>ROUND(E29*U29,2)</f>
        <v>67.81</v>
      </c>
      <c r="W29" s="164"/>
      <c r="X29" s="164" t="s">
        <v>112</v>
      </c>
      <c r="Y29" s="164" t="s">
        <v>113</v>
      </c>
      <c r="Z29" s="154"/>
      <c r="AA29" s="154"/>
      <c r="AB29" s="154"/>
      <c r="AC29" s="154"/>
      <c r="AD29" s="154"/>
      <c r="AE29" s="154"/>
      <c r="AF29" s="154"/>
      <c r="AG29" s="154" t="s">
        <v>114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2">
      <c r="A30" s="161"/>
      <c r="B30" s="162"/>
      <c r="C30" s="191" t="s">
        <v>142</v>
      </c>
      <c r="D30" s="166"/>
      <c r="E30" s="167">
        <v>1384</v>
      </c>
      <c r="F30" s="164"/>
      <c r="G30" s="164"/>
      <c r="H30" s="164"/>
      <c r="I30" s="164"/>
      <c r="J30" s="164"/>
      <c r="K30" s="164"/>
      <c r="L30" s="164"/>
      <c r="M30" s="164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64"/>
      <c r="Z30" s="154"/>
      <c r="AA30" s="154"/>
      <c r="AB30" s="154"/>
      <c r="AC30" s="154"/>
      <c r="AD30" s="154"/>
      <c r="AE30" s="154"/>
      <c r="AF30" s="154"/>
      <c r="AG30" s="154" t="s">
        <v>115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3">
      <c r="A31" s="161"/>
      <c r="B31" s="162"/>
      <c r="C31" s="191" t="s">
        <v>143</v>
      </c>
      <c r="D31" s="166"/>
      <c r="E31" s="167">
        <v>-24</v>
      </c>
      <c r="F31" s="164"/>
      <c r="G31" s="164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64"/>
      <c r="Z31" s="154"/>
      <c r="AA31" s="154"/>
      <c r="AB31" s="154"/>
      <c r="AC31" s="154"/>
      <c r="AD31" s="154"/>
      <c r="AE31" s="154"/>
      <c r="AF31" s="154"/>
      <c r="AG31" s="154" t="s">
        <v>115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3">
      <c r="A32" s="161"/>
      <c r="B32" s="162"/>
      <c r="C32" s="191" t="s">
        <v>144</v>
      </c>
      <c r="D32" s="166"/>
      <c r="E32" s="167">
        <v>-20</v>
      </c>
      <c r="F32" s="164"/>
      <c r="G32" s="164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64"/>
      <c r="Z32" s="154"/>
      <c r="AA32" s="154"/>
      <c r="AB32" s="154"/>
      <c r="AC32" s="154"/>
      <c r="AD32" s="154"/>
      <c r="AE32" s="154"/>
      <c r="AF32" s="154"/>
      <c r="AG32" s="154" t="s">
        <v>115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3">
      <c r="A33" s="161"/>
      <c r="B33" s="162"/>
      <c r="C33" s="191" t="s">
        <v>145</v>
      </c>
      <c r="D33" s="166"/>
      <c r="E33" s="167"/>
      <c r="F33" s="164"/>
      <c r="G33" s="164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64"/>
      <c r="Z33" s="154"/>
      <c r="AA33" s="154"/>
      <c r="AB33" s="154"/>
      <c r="AC33" s="154"/>
      <c r="AD33" s="154"/>
      <c r="AE33" s="154"/>
      <c r="AF33" s="154"/>
      <c r="AG33" s="154" t="s">
        <v>115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3">
      <c r="A34" s="161"/>
      <c r="B34" s="162"/>
      <c r="C34" s="191" t="s">
        <v>146</v>
      </c>
      <c r="D34" s="166"/>
      <c r="E34" s="167"/>
      <c r="F34" s="164"/>
      <c r="G34" s="164"/>
      <c r="H34" s="164"/>
      <c r="I34" s="164"/>
      <c r="J34" s="164"/>
      <c r="K34" s="164"/>
      <c r="L34" s="164"/>
      <c r="M34" s="164"/>
      <c r="N34" s="163"/>
      <c r="O34" s="163"/>
      <c r="P34" s="163"/>
      <c r="Q34" s="163"/>
      <c r="R34" s="164"/>
      <c r="S34" s="164"/>
      <c r="T34" s="164"/>
      <c r="U34" s="164"/>
      <c r="V34" s="164"/>
      <c r="W34" s="164"/>
      <c r="X34" s="164"/>
      <c r="Y34" s="164"/>
      <c r="Z34" s="154"/>
      <c r="AA34" s="154"/>
      <c r="AB34" s="154"/>
      <c r="AC34" s="154"/>
      <c r="AD34" s="154"/>
      <c r="AE34" s="154"/>
      <c r="AF34" s="154"/>
      <c r="AG34" s="154" t="s">
        <v>115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3">
      <c r="A35" s="161"/>
      <c r="B35" s="162"/>
      <c r="C35" s="191" t="s">
        <v>147</v>
      </c>
      <c r="D35" s="166"/>
      <c r="E35" s="167">
        <v>-20</v>
      </c>
      <c r="F35" s="164"/>
      <c r="G35" s="164"/>
      <c r="H35" s="164"/>
      <c r="I35" s="164"/>
      <c r="J35" s="164"/>
      <c r="K35" s="164"/>
      <c r="L35" s="164"/>
      <c r="M35" s="164"/>
      <c r="N35" s="163"/>
      <c r="O35" s="163"/>
      <c r="P35" s="163"/>
      <c r="Q35" s="163"/>
      <c r="R35" s="164"/>
      <c r="S35" s="164"/>
      <c r="T35" s="164"/>
      <c r="U35" s="164"/>
      <c r="V35" s="164"/>
      <c r="W35" s="164"/>
      <c r="X35" s="164"/>
      <c r="Y35" s="164"/>
      <c r="Z35" s="154"/>
      <c r="AA35" s="154"/>
      <c r="AB35" s="154"/>
      <c r="AC35" s="154"/>
      <c r="AD35" s="154"/>
      <c r="AE35" s="154"/>
      <c r="AF35" s="154"/>
      <c r="AG35" s="154" t="s">
        <v>115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3">
      <c r="A36" s="161"/>
      <c r="B36" s="162"/>
      <c r="C36" s="191" t="s">
        <v>148</v>
      </c>
      <c r="D36" s="166"/>
      <c r="E36" s="167">
        <v>-16</v>
      </c>
      <c r="F36" s="164"/>
      <c r="G36" s="164"/>
      <c r="H36" s="164"/>
      <c r="I36" s="164"/>
      <c r="J36" s="164"/>
      <c r="K36" s="164"/>
      <c r="L36" s="164"/>
      <c r="M36" s="164"/>
      <c r="N36" s="163"/>
      <c r="O36" s="163"/>
      <c r="P36" s="163"/>
      <c r="Q36" s="163"/>
      <c r="R36" s="164"/>
      <c r="S36" s="164"/>
      <c r="T36" s="164"/>
      <c r="U36" s="164"/>
      <c r="V36" s="164"/>
      <c r="W36" s="164"/>
      <c r="X36" s="164"/>
      <c r="Y36" s="164"/>
      <c r="Z36" s="154"/>
      <c r="AA36" s="154"/>
      <c r="AB36" s="154"/>
      <c r="AC36" s="154"/>
      <c r="AD36" s="154"/>
      <c r="AE36" s="154"/>
      <c r="AF36" s="154"/>
      <c r="AG36" s="154" t="s">
        <v>115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ht="22.5" outlineLevel="3">
      <c r="A37" s="161"/>
      <c r="B37" s="162"/>
      <c r="C37" s="191" t="s">
        <v>149</v>
      </c>
      <c r="D37" s="166"/>
      <c r="E37" s="167"/>
      <c r="F37" s="164"/>
      <c r="G37" s="164"/>
      <c r="H37" s="164"/>
      <c r="I37" s="164"/>
      <c r="J37" s="164"/>
      <c r="K37" s="164"/>
      <c r="L37" s="164"/>
      <c r="M37" s="164"/>
      <c r="N37" s="163"/>
      <c r="O37" s="163"/>
      <c r="P37" s="163"/>
      <c r="Q37" s="163"/>
      <c r="R37" s="164"/>
      <c r="S37" s="164"/>
      <c r="T37" s="164"/>
      <c r="U37" s="164"/>
      <c r="V37" s="164"/>
      <c r="W37" s="164"/>
      <c r="X37" s="164"/>
      <c r="Y37" s="164"/>
      <c r="Z37" s="154"/>
      <c r="AA37" s="154"/>
      <c r="AB37" s="154"/>
      <c r="AC37" s="154"/>
      <c r="AD37" s="154"/>
      <c r="AE37" s="154"/>
      <c r="AF37" s="154"/>
      <c r="AG37" s="154" t="s">
        <v>115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>
      <c r="A38" s="177">
        <v>10</v>
      </c>
      <c r="B38" s="178" t="s">
        <v>150</v>
      </c>
      <c r="C38" s="190" t="s">
        <v>151</v>
      </c>
      <c r="D38" s="179" t="s">
        <v>152</v>
      </c>
      <c r="E38" s="180">
        <v>52</v>
      </c>
      <c r="F38" s="181"/>
      <c r="G38" s="182">
        <f>ROUND(E38*F38,2)</f>
        <v>0</v>
      </c>
      <c r="H38" s="165"/>
      <c r="I38" s="164">
        <f>ROUND(E38*H38,2)</f>
        <v>0</v>
      </c>
      <c r="J38" s="165"/>
      <c r="K38" s="164">
        <f>ROUND(E38*J38,2)</f>
        <v>0</v>
      </c>
      <c r="L38" s="164">
        <v>21</v>
      </c>
      <c r="M38" s="164">
        <f>G38*(1+L38/100)</f>
        <v>0</v>
      </c>
      <c r="N38" s="163">
        <v>1.0145</v>
      </c>
      <c r="O38" s="163">
        <f>ROUND(E38*N38,2)</f>
        <v>52.75</v>
      </c>
      <c r="P38" s="163">
        <v>0</v>
      </c>
      <c r="Q38" s="163">
        <f>ROUND(E38*P38,2)</f>
        <v>0</v>
      </c>
      <c r="R38" s="164"/>
      <c r="S38" s="164" t="s">
        <v>111</v>
      </c>
      <c r="T38" s="164" t="s">
        <v>118</v>
      </c>
      <c r="U38" s="164">
        <v>4.6779999999999999</v>
      </c>
      <c r="V38" s="164">
        <f>ROUND(E38*U38,2)</f>
        <v>243.26</v>
      </c>
      <c r="W38" s="164"/>
      <c r="X38" s="164" t="s">
        <v>112</v>
      </c>
      <c r="Y38" s="164" t="s">
        <v>113</v>
      </c>
      <c r="Z38" s="154"/>
      <c r="AA38" s="154"/>
      <c r="AB38" s="154"/>
      <c r="AC38" s="154"/>
      <c r="AD38" s="154"/>
      <c r="AE38" s="154"/>
      <c r="AF38" s="154"/>
      <c r="AG38" s="154" t="s">
        <v>114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ht="22.5" outlineLevel="2">
      <c r="A39" s="161"/>
      <c r="B39" s="162"/>
      <c r="C39" s="191" t="s">
        <v>153</v>
      </c>
      <c r="D39" s="166"/>
      <c r="E39" s="167">
        <v>52</v>
      </c>
      <c r="F39" s="164"/>
      <c r="G39" s="164"/>
      <c r="H39" s="164"/>
      <c r="I39" s="164"/>
      <c r="J39" s="164"/>
      <c r="K39" s="164"/>
      <c r="L39" s="164"/>
      <c r="M39" s="164"/>
      <c r="N39" s="163"/>
      <c r="O39" s="163"/>
      <c r="P39" s="163"/>
      <c r="Q39" s="163"/>
      <c r="R39" s="164"/>
      <c r="S39" s="164"/>
      <c r="T39" s="164"/>
      <c r="U39" s="164"/>
      <c r="V39" s="164"/>
      <c r="W39" s="164"/>
      <c r="X39" s="164"/>
      <c r="Y39" s="164"/>
      <c r="Z39" s="154"/>
      <c r="AA39" s="154"/>
      <c r="AB39" s="154"/>
      <c r="AC39" s="154"/>
      <c r="AD39" s="154"/>
      <c r="AE39" s="154"/>
      <c r="AF39" s="154"/>
      <c r="AG39" s="154" t="s">
        <v>115</v>
      </c>
      <c r="AH39" s="154">
        <v>0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>
      <c r="A40" s="170" t="s">
        <v>106</v>
      </c>
      <c r="B40" s="171" t="s">
        <v>69</v>
      </c>
      <c r="C40" s="189" t="s">
        <v>70</v>
      </c>
      <c r="D40" s="172"/>
      <c r="E40" s="173"/>
      <c r="F40" s="174"/>
      <c r="G40" s="175">
        <f>SUMIF(AG41:AG45,"&lt;&gt;NOR",G41:G45)</f>
        <v>0</v>
      </c>
      <c r="H40" s="169"/>
      <c r="I40" s="169">
        <f>SUM(I41:I45)</f>
        <v>0</v>
      </c>
      <c r="J40" s="169"/>
      <c r="K40" s="169">
        <f>SUM(K41:K45)</f>
        <v>0</v>
      </c>
      <c r="L40" s="169"/>
      <c r="M40" s="169">
        <f>SUM(M41:M45)</f>
        <v>0</v>
      </c>
      <c r="N40" s="168"/>
      <c r="O40" s="168">
        <f>SUM(O41:O45)</f>
        <v>0.02</v>
      </c>
      <c r="P40" s="168"/>
      <c r="Q40" s="168">
        <f>SUM(Q41:Q45)</f>
        <v>0</v>
      </c>
      <c r="R40" s="169"/>
      <c r="S40" s="169"/>
      <c r="T40" s="169"/>
      <c r="U40" s="169"/>
      <c r="V40" s="169">
        <f>SUM(V41:V45)</f>
        <v>2.77</v>
      </c>
      <c r="W40" s="169"/>
      <c r="X40" s="169"/>
      <c r="Y40" s="169"/>
      <c r="AG40" t="s">
        <v>107</v>
      </c>
    </row>
    <row r="41" spans="1:60" outlineLevel="1">
      <c r="A41" s="183">
        <v>11</v>
      </c>
      <c r="B41" s="184" t="s">
        <v>154</v>
      </c>
      <c r="C41" s="192" t="s">
        <v>155</v>
      </c>
      <c r="D41" s="185" t="s">
        <v>156</v>
      </c>
      <c r="E41" s="186">
        <v>10</v>
      </c>
      <c r="F41" s="187"/>
      <c r="G41" s="188">
        <f>ROUND(E41*F41,2)</f>
        <v>0</v>
      </c>
      <c r="H41" s="165"/>
      <c r="I41" s="164">
        <f>ROUND(E41*H41,2)</f>
        <v>0</v>
      </c>
      <c r="J41" s="165"/>
      <c r="K41" s="164">
        <f>ROUND(E41*J41,2)</f>
        <v>0</v>
      </c>
      <c r="L41" s="164">
        <v>21</v>
      </c>
      <c r="M41" s="164">
        <f>G41*(1+L41/100)</f>
        <v>0</v>
      </c>
      <c r="N41" s="163">
        <v>0</v>
      </c>
      <c r="O41" s="163">
        <f>ROUND(E41*N41,2)</f>
        <v>0</v>
      </c>
      <c r="P41" s="163">
        <v>0</v>
      </c>
      <c r="Q41" s="163">
        <f>ROUND(E41*P41,2)</f>
        <v>0</v>
      </c>
      <c r="R41" s="164"/>
      <c r="S41" s="164" t="s">
        <v>111</v>
      </c>
      <c r="T41" s="164" t="s">
        <v>118</v>
      </c>
      <c r="U41" s="164">
        <v>5.5E-2</v>
      </c>
      <c r="V41" s="164">
        <f>ROUND(E41*U41,2)</f>
        <v>0.55000000000000004</v>
      </c>
      <c r="W41" s="164"/>
      <c r="X41" s="164" t="s">
        <v>112</v>
      </c>
      <c r="Y41" s="164" t="s">
        <v>113</v>
      </c>
      <c r="Z41" s="154"/>
      <c r="AA41" s="154"/>
      <c r="AB41" s="154"/>
      <c r="AC41" s="154"/>
      <c r="AD41" s="154"/>
      <c r="AE41" s="154"/>
      <c r="AF41" s="154"/>
      <c r="AG41" s="154" t="s">
        <v>114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>
      <c r="A42" s="177">
        <v>12</v>
      </c>
      <c r="B42" s="178" t="s">
        <v>157</v>
      </c>
      <c r="C42" s="190" t="s">
        <v>158</v>
      </c>
      <c r="D42" s="179" t="s">
        <v>156</v>
      </c>
      <c r="E42" s="180">
        <v>10</v>
      </c>
      <c r="F42" s="181"/>
      <c r="G42" s="182">
        <f>ROUND(E42*F42,2)</f>
        <v>0</v>
      </c>
      <c r="H42" s="165"/>
      <c r="I42" s="164">
        <f>ROUND(E42*H42,2)</f>
        <v>0</v>
      </c>
      <c r="J42" s="165"/>
      <c r="K42" s="164">
        <f>ROUND(E42*J42,2)</f>
        <v>0</v>
      </c>
      <c r="L42" s="164">
        <v>21</v>
      </c>
      <c r="M42" s="164">
        <f>G42*(1+L42/100)</f>
        <v>0</v>
      </c>
      <c r="N42" s="163">
        <v>0</v>
      </c>
      <c r="O42" s="163">
        <f>ROUND(E42*N42,2)</f>
        <v>0</v>
      </c>
      <c r="P42" s="163">
        <v>0</v>
      </c>
      <c r="Q42" s="163">
        <f>ROUND(E42*P42,2)</f>
        <v>0</v>
      </c>
      <c r="R42" s="164"/>
      <c r="S42" s="164" t="s">
        <v>111</v>
      </c>
      <c r="T42" s="164" t="s">
        <v>118</v>
      </c>
      <c r="U42" s="164">
        <v>9.2999999999999999E-2</v>
      </c>
      <c r="V42" s="164">
        <f>ROUND(E42*U42,2)</f>
        <v>0.93</v>
      </c>
      <c r="W42" s="164"/>
      <c r="X42" s="164" t="s">
        <v>112</v>
      </c>
      <c r="Y42" s="164" t="s">
        <v>113</v>
      </c>
      <c r="Z42" s="154"/>
      <c r="AA42" s="154"/>
      <c r="AB42" s="154"/>
      <c r="AC42" s="154"/>
      <c r="AD42" s="154"/>
      <c r="AE42" s="154"/>
      <c r="AF42" s="154"/>
      <c r="AG42" s="154" t="s">
        <v>114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2">
      <c r="A43" s="161"/>
      <c r="B43" s="162"/>
      <c r="C43" s="191" t="s">
        <v>159</v>
      </c>
      <c r="D43" s="166"/>
      <c r="E43" s="167">
        <v>10</v>
      </c>
      <c r="F43" s="164"/>
      <c r="G43" s="164"/>
      <c r="H43" s="164"/>
      <c r="I43" s="164"/>
      <c r="J43" s="164"/>
      <c r="K43" s="164"/>
      <c r="L43" s="164"/>
      <c r="M43" s="164"/>
      <c r="N43" s="163"/>
      <c r="O43" s="163"/>
      <c r="P43" s="163"/>
      <c r="Q43" s="163"/>
      <c r="R43" s="164"/>
      <c r="S43" s="164"/>
      <c r="T43" s="164"/>
      <c r="U43" s="164"/>
      <c r="V43" s="164"/>
      <c r="W43" s="164"/>
      <c r="X43" s="164"/>
      <c r="Y43" s="164"/>
      <c r="Z43" s="154"/>
      <c r="AA43" s="154"/>
      <c r="AB43" s="154"/>
      <c r="AC43" s="154"/>
      <c r="AD43" s="154"/>
      <c r="AE43" s="154"/>
      <c r="AF43" s="154"/>
      <c r="AG43" s="154" t="s">
        <v>115</v>
      </c>
      <c r="AH43" s="154">
        <v>5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>
      <c r="A44" s="177">
        <v>13</v>
      </c>
      <c r="B44" s="178" t="s">
        <v>160</v>
      </c>
      <c r="C44" s="190" t="s">
        <v>161</v>
      </c>
      <c r="D44" s="179" t="s">
        <v>156</v>
      </c>
      <c r="E44" s="180">
        <v>10</v>
      </c>
      <c r="F44" s="181"/>
      <c r="G44" s="182">
        <f>ROUND(E44*F44,2)</f>
        <v>0</v>
      </c>
      <c r="H44" s="165"/>
      <c r="I44" s="164">
        <f>ROUND(E44*H44,2)</f>
        <v>0</v>
      </c>
      <c r="J44" s="165"/>
      <c r="K44" s="164">
        <f>ROUND(E44*J44,2)</f>
        <v>0</v>
      </c>
      <c r="L44" s="164">
        <v>21</v>
      </c>
      <c r="M44" s="164">
        <f>G44*(1+L44/100)</f>
        <v>0</v>
      </c>
      <c r="N44" s="163">
        <v>2.2399999999999998E-3</v>
      </c>
      <c r="O44" s="163">
        <f>ROUND(E44*N44,2)</f>
        <v>0.02</v>
      </c>
      <c r="P44" s="163">
        <v>0</v>
      </c>
      <c r="Q44" s="163">
        <f>ROUND(E44*P44,2)</f>
        <v>0</v>
      </c>
      <c r="R44" s="164"/>
      <c r="S44" s="164" t="s">
        <v>111</v>
      </c>
      <c r="T44" s="164" t="s">
        <v>118</v>
      </c>
      <c r="U44" s="164">
        <v>0.129</v>
      </c>
      <c r="V44" s="164">
        <f>ROUND(E44*U44,2)</f>
        <v>1.29</v>
      </c>
      <c r="W44" s="164"/>
      <c r="X44" s="164" t="s">
        <v>112</v>
      </c>
      <c r="Y44" s="164" t="s">
        <v>113</v>
      </c>
      <c r="Z44" s="154"/>
      <c r="AA44" s="154"/>
      <c r="AB44" s="154"/>
      <c r="AC44" s="154"/>
      <c r="AD44" s="154"/>
      <c r="AE44" s="154"/>
      <c r="AF44" s="154"/>
      <c r="AG44" s="154" t="s">
        <v>114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2">
      <c r="A45" s="161"/>
      <c r="B45" s="162"/>
      <c r="C45" s="191" t="s">
        <v>162</v>
      </c>
      <c r="D45" s="166"/>
      <c r="E45" s="167">
        <v>10</v>
      </c>
      <c r="F45" s="164"/>
      <c r="G45" s="164"/>
      <c r="H45" s="164"/>
      <c r="I45" s="164"/>
      <c r="J45" s="164"/>
      <c r="K45" s="164"/>
      <c r="L45" s="164"/>
      <c r="M45" s="164"/>
      <c r="N45" s="163"/>
      <c r="O45" s="163"/>
      <c r="P45" s="163"/>
      <c r="Q45" s="163"/>
      <c r="R45" s="164"/>
      <c r="S45" s="164"/>
      <c r="T45" s="164"/>
      <c r="U45" s="164"/>
      <c r="V45" s="164"/>
      <c r="W45" s="164"/>
      <c r="X45" s="164"/>
      <c r="Y45" s="164"/>
      <c r="Z45" s="154"/>
      <c r="AA45" s="154"/>
      <c r="AB45" s="154"/>
      <c r="AC45" s="154"/>
      <c r="AD45" s="154"/>
      <c r="AE45" s="154"/>
      <c r="AF45" s="154"/>
      <c r="AG45" s="154" t="s">
        <v>115</v>
      </c>
      <c r="AH45" s="154">
        <v>5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>
      <c r="A46" s="170" t="s">
        <v>106</v>
      </c>
      <c r="B46" s="171" t="s">
        <v>71</v>
      </c>
      <c r="C46" s="189" t="s">
        <v>72</v>
      </c>
      <c r="D46" s="172"/>
      <c r="E46" s="173"/>
      <c r="F46" s="174"/>
      <c r="G46" s="175">
        <f>SUMIF(AG47:AG51,"&lt;&gt;NOR",G47:G51)</f>
        <v>0</v>
      </c>
      <c r="H46" s="169"/>
      <c r="I46" s="169">
        <f>SUM(I47:I51)</f>
        <v>0</v>
      </c>
      <c r="J46" s="169"/>
      <c r="K46" s="169">
        <f>SUM(K47:K51)</f>
        <v>0</v>
      </c>
      <c r="L46" s="169"/>
      <c r="M46" s="169">
        <f>SUM(M47:M51)</f>
        <v>0</v>
      </c>
      <c r="N46" s="168"/>
      <c r="O46" s="168">
        <f>SUM(O47:O51)</f>
        <v>0.06</v>
      </c>
      <c r="P46" s="168"/>
      <c r="Q46" s="168">
        <f>SUM(Q47:Q51)</f>
        <v>435.96</v>
      </c>
      <c r="R46" s="169"/>
      <c r="S46" s="169"/>
      <c r="T46" s="169"/>
      <c r="U46" s="169"/>
      <c r="V46" s="169">
        <f>SUM(V47:V51)</f>
        <v>204.36</v>
      </c>
      <c r="W46" s="169"/>
      <c r="X46" s="169"/>
      <c r="Y46" s="169"/>
      <c r="AG46" t="s">
        <v>107</v>
      </c>
    </row>
    <row r="47" spans="1:60" outlineLevel="1">
      <c r="A47" s="177">
        <v>14</v>
      </c>
      <c r="B47" s="178" t="s">
        <v>163</v>
      </c>
      <c r="C47" s="190" t="s">
        <v>164</v>
      </c>
      <c r="D47" s="179" t="s">
        <v>110</v>
      </c>
      <c r="E47" s="180">
        <v>5636</v>
      </c>
      <c r="F47" s="181"/>
      <c r="G47" s="182">
        <f>ROUND(E47*F47,2)</f>
        <v>0</v>
      </c>
      <c r="H47" s="165"/>
      <c r="I47" s="164">
        <f>ROUND(E47*H47,2)</f>
        <v>0</v>
      </c>
      <c r="J47" s="165"/>
      <c r="K47" s="164">
        <f>ROUND(E47*J47,2)</f>
        <v>0</v>
      </c>
      <c r="L47" s="164">
        <v>21</v>
      </c>
      <c r="M47" s="164">
        <f>G47*(1+L47/100)</f>
        <v>0</v>
      </c>
      <c r="N47" s="163">
        <v>1.0000000000000001E-5</v>
      </c>
      <c r="O47" s="163">
        <f>ROUND(E47*N47,2)</f>
        <v>0.06</v>
      </c>
      <c r="P47" s="163">
        <v>0</v>
      </c>
      <c r="Q47" s="163">
        <f>ROUND(E47*P47,2)</f>
        <v>0</v>
      </c>
      <c r="R47" s="164"/>
      <c r="S47" s="164" t="s">
        <v>111</v>
      </c>
      <c r="T47" s="164" t="s">
        <v>118</v>
      </c>
      <c r="U47" s="164">
        <v>1.6E-2</v>
      </c>
      <c r="V47" s="164">
        <f>ROUND(E47*U47,2)</f>
        <v>90.18</v>
      </c>
      <c r="W47" s="164"/>
      <c r="X47" s="164" t="s">
        <v>112</v>
      </c>
      <c r="Y47" s="164" t="s">
        <v>113</v>
      </c>
      <c r="Z47" s="154"/>
      <c r="AA47" s="154"/>
      <c r="AB47" s="154"/>
      <c r="AC47" s="154"/>
      <c r="AD47" s="154"/>
      <c r="AE47" s="154"/>
      <c r="AF47" s="154"/>
      <c r="AG47" s="154" t="s">
        <v>114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2">
      <c r="A48" s="161"/>
      <c r="B48" s="162"/>
      <c r="C48" s="191" t="s">
        <v>165</v>
      </c>
      <c r="D48" s="166"/>
      <c r="E48" s="167">
        <v>5536</v>
      </c>
      <c r="F48" s="164"/>
      <c r="G48" s="164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64"/>
      <c r="Z48" s="154"/>
      <c r="AA48" s="154"/>
      <c r="AB48" s="154"/>
      <c r="AC48" s="154"/>
      <c r="AD48" s="154"/>
      <c r="AE48" s="154"/>
      <c r="AF48" s="154"/>
      <c r="AG48" s="154" t="s">
        <v>115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3">
      <c r="A49" s="161"/>
      <c r="B49" s="162"/>
      <c r="C49" s="191" t="s">
        <v>127</v>
      </c>
      <c r="D49" s="166"/>
      <c r="E49" s="167">
        <v>100</v>
      </c>
      <c r="F49" s="164"/>
      <c r="G49" s="164"/>
      <c r="H49" s="164"/>
      <c r="I49" s="164"/>
      <c r="J49" s="164"/>
      <c r="K49" s="164"/>
      <c r="L49" s="164"/>
      <c r="M49" s="164"/>
      <c r="N49" s="163"/>
      <c r="O49" s="163"/>
      <c r="P49" s="163"/>
      <c r="Q49" s="163"/>
      <c r="R49" s="164"/>
      <c r="S49" s="164"/>
      <c r="T49" s="164"/>
      <c r="U49" s="164"/>
      <c r="V49" s="164"/>
      <c r="W49" s="164"/>
      <c r="X49" s="164"/>
      <c r="Y49" s="164"/>
      <c r="Z49" s="154"/>
      <c r="AA49" s="154"/>
      <c r="AB49" s="154"/>
      <c r="AC49" s="154"/>
      <c r="AD49" s="154"/>
      <c r="AE49" s="154"/>
      <c r="AF49" s="154"/>
      <c r="AG49" s="154" t="s">
        <v>115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>
      <c r="A50" s="177">
        <v>15</v>
      </c>
      <c r="B50" s="178" t="s">
        <v>166</v>
      </c>
      <c r="C50" s="190" t="s">
        <v>167</v>
      </c>
      <c r="D50" s="179" t="s">
        <v>110</v>
      </c>
      <c r="E50" s="180">
        <v>1730</v>
      </c>
      <c r="F50" s="181"/>
      <c r="G50" s="182">
        <f>ROUND(E50*F50,2)</f>
        <v>0</v>
      </c>
      <c r="H50" s="165"/>
      <c r="I50" s="164">
        <f>ROUND(E50*H50,2)</f>
        <v>0</v>
      </c>
      <c r="J50" s="165"/>
      <c r="K50" s="164">
        <f>ROUND(E50*J50,2)</f>
        <v>0</v>
      </c>
      <c r="L50" s="164">
        <v>21</v>
      </c>
      <c r="M50" s="164">
        <f>G50*(1+L50/100)</f>
        <v>0</v>
      </c>
      <c r="N50" s="163">
        <v>0</v>
      </c>
      <c r="O50" s="163">
        <f>ROUND(E50*N50,2)</f>
        <v>0</v>
      </c>
      <c r="P50" s="163">
        <v>0.252</v>
      </c>
      <c r="Q50" s="163">
        <f>ROUND(E50*P50,2)</f>
        <v>435.96</v>
      </c>
      <c r="R50" s="164"/>
      <c r="S50" s="164" t="s">
        <v>111</v>
      </c>
      <c r="T50" s="164" t="s">
        <v>118</v>
      </c>
      <c r="U50" s="164">
        <v>6.6000000000000003E-2</v>
      </c>
      <c r="V50" s="164">
        <f>ROUND(E50*U50,2)</f>
        <v>114.18</v>
      </c>
      <c r="W50" s="164"/>
      <c r="X50" s="164" t="s">
        <v>112</v>
      </c>
      <c r="Y50" s="164" t="s">
        <v>113</v>
      </c>
      <c r="Z50" s="154"/>
      <c r="AA50" s="154"/>
      <c r="AB50" s="154"/>
      <c r="AC50" s="154"/>
      <c r="AD50" s="154"/>
      <c r="AE50" s="154"/>
      <c r="AF50" s="154"/>
      <c r="AG50" s="154" t="s">
        <v>114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2">
      <c r="A51" s="161"/>
      <c r="B51" s="162"/>
      <c r="C51" s="191" t="s">
        <v>168</v>
      </c>
      <c r="D51" s="166"/>
      <c r="E51" s="167">
        <v>1730</v>
      </c>
      <c r="F51" s="164"/>
      <c r="G51" s="164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64"/>
      <c r="Z51" s="154"/>
      <c r="AA51" s="154"/>
      <c r="AB51" s="154"/>
      <c r="AC51" s="154"/>
      <c r="AD51" s="154"/>
      <c r="AE51" s="154"/>
      <c r="AF51" s="154"/>
      <c r="AG51" s="154" t="s">
        <v>115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>
      <c r="A52" s="170" t="s">
        <v>106</v>
      </c>
      <c r="B52" s="171" t="s">
        <v>73</v>
      </c>
      <c r="C52" s="189" t="s">
        <v>74</v>
      </c>
      <c r="D52" s="172"/>
      <c r="E52" s="173"/>
      <c r="F52" s="174"/>
      <c r="G52" s="175">
        <f>SUMIF(AG53:AG54,"&lt;&gt;NOR",G53:G54)</f>
        <v>0</v>
      </c>
      <c r="H52" s="169"/>
      <c r="I52" s="169">
        <f>SUM(I53:I54)</f>
        <v>0</v>
      </c>
      <c r="J52" s="169"/>
      <c r="K52" s="169">
        <f>SUM(K53:K54)</f>
        <v>0</v>
      </c>
      <c r="L52" s="169"/>
      <c r="M52" s="169">
        <f>SUM(M53:M54)</f>
        <v>0</v>
      </c>
      <c r="N52" s="168"/>
      <c r="O52" s="168">
        <f>SUM(O53:O54)</f>
        <v>0</v>
      </c>
      <c r="P52" s="168"/>
      <c r="Q52" s="168">
        <f>SUM(Q53:Q54)</f>
        <v>0</v>
      </c>
      <c r="R52" s="169"/>
      <c r="S52" s="169"/>
      <c r="T52" s="169"/>
      <c r="U52" s="169"/>
      <c r="V52" s="169">
        <f>SUM(V53:V54)</f>
        <v>34.67</v>
      </c>
      <c r="W52" s="169"/>
      <c r="X52" s="169"/>
      <c r="Y52" s="169"/>
      <c r="AG52" t="s">
        <v>107</v>
      </c>
    </row>
    <row r="53" spans="1:60" outlineLevel="1">
      <c r="A53" s="183">
        <v>16</v>
      </c>
      <c r="B53" s="184" t="s">
        <v>169</v>
      </c>
      <c r="C53" s="192" t="s">
        <v>170</v>
      </c>
      <c r="D53" s="185" t="s">
        <v>152</v>
      </c>
      <c r="E53" s="186">
        <v>2166.7429200000001</v>
      </c>
      <c r="F53" s="187"/>
      <c r="G53" s="188">
        <f>ROUND(E53*F53,2)</f>
        <v>0</v>
      </c>
      <c r="H53" s="165"/>
      <c r="I53" s="164">
        <f>ROUND(E53*H53,2)</f>
        <v>0</v>
      </c>
      <c r="J53" s="165"/>
      <c r="K53" s="164">
        <f>ROUND(E53*J53,2)</f>
        <v>0</v>
      </c>
      <c r="L53" s="164">
        <v>21</v>
      </c>
      <c r="M53" s="164">
        <f>G53*(1+L53/100)</f>
        <v>0</v>
      </c>
      <c r="N53" s="163">
        <v>0</v>
      </c>
      <c r="O53" s="163">
        <f>ROUND(E53*N53,2)</f>
        <v>0</v>
      </c>
      <c r="P53" s="163">
        <v>0</v>
      </c>
      <c r="Q53" s="163">
        <f>ROUND(E53*P53,2)</f>
        <v>0</v>
      </c>
      <c r="R53" s="164"/>
      <c r="S53" s="164" t="s">
        <v>111</v>
      </c>
      <c r="T53" s="164" t="s">
        <v>118</v>
      </c>
      <c r="U53" s="164">
        <v>1.6E-2</v>
      </c>
      <c r="V53" s="164">
        <f>ROUND(E53*U53,2)</f>
        <v>34.67</v>
      </c>
      <c r="W53" s="164"/>
      <c r="X53" s="164" t="s">
        <v>171</v>
      </c>
      <c r="Y53" s="164" t="s">
        <v>113</v>
      </c>
      <c r="Z53" s="154"/>
      <c r="AA53" s="154"/>
      <c r="AB53" s="154"/>
      <c r="AC53" s="154"/>
      <c r="AD53" s="154"/>
      <c r="AE53" s="154"/>
      <c r="AF53" s="154"/>
      <c r="AG53" s="154" t="s">
        <v>172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>
      <c r="A54" s="183">
        <v>17</v>
      </c>
      <c r="B54" s="184" t="s">
        <v>173</v>
      </c>
      <c r="C54" s="192" t="s">
        <v>174</v>
      </c>
      <c r="D54" s="185" t="s">
        <v>152</v>
      </c>
      <c r="E54" s="186">
        <v>2166.7429200000001</v>
      </c>
      <c r="F54" s="187"/>
      <c r="G54" s="188">
        <f>ROUND(E54*F54,2)</f>
        <v>0</v>
      </c>
      <c r="H54" s="165"/>
      <c r="I54" s="164">
        <f>ROUND(E54*H54,2)</f>
        <v>0</v>
      </c>
      <c r="J54" s="165"/>
      <c r="K54" s="164">
        <f>ROUND(E54*J54,2)</f>
        <v>0</v>
      </c>
      <c r="L54" s="164">
        <v>21</v>
      </c>
      <c r="M54" s="164">
        <f>G54*(1+L54/100)</f>
        <v>0</v>
      </c>
      <c r="N54" s="163">
        <v>0</v>
      </c>
      <c r="O54" s="163">
        <f>ROUND(E54*N54,2)</f>
        <v>0</v>
      </c>
      <c r="P54" s="163">
        <v>0</v>
      </c>
      <c r="Q54" s="163">
        <f>ROUND(E54*P54,2)</f>
        <v>0</v>
      </c>
      <c r="R54" s="164"/>
      <c r="S54" s="164" t="s">
        <v>111</v>
      </c>
      <c r="T54" s="164" t="s">
        <v>118</v>
      </c>
      <c r="U54" s="164">
        <v>0</v>
      </c>
      <c r="V54" s="164">
        <f>ROUND(E54*U54,2)</f>
        <v>0</v>
      </c>
      <c r="W54" s="164"/>
      <c r="X54" s="164" t="s">
        <v>171</v>
      </c>
      <c r="Y54" s="164" t="s">
        <v>113</v>
      </c>
      <c r="Z54" s="154"/>
      <c r="AA54" s="154"/>
      <c r="AB54" s="154"/>
      <c r="AC54" s="154"/>
      <c r="AD54" s="154"/>
      <c r="AE54" s="154"/>
      <c r="AF54" s="154"/>
      <c r="AG54" s="154" t="s">
        <v>172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>
      <c r="A55" s="170" t="s">
        <v>106</v>
      </c>
      <c r="B55" s="171" t="s">
        <v>75</v>
      </c>
      <c r="C55" s="189" t="s">
        <v>76</v>
      </c>
      <c r="D55" s="172"/>
      <c r="E55" s="173"/>
      <c r="F55" s="174"/>
      <c r="G55" s="175">
        <f>SUMIF(AG56:AG62,"&lt;&gt;NOR",G56:G62)</f>
        <v>0</v>
      </c>
      <c r="H55" s="169"/>
      <c r="I55" s="169">
        <f>SUM(I56:I62)</f>
        <v>0</v>
      </c>
      <c r="J55" s="169"/>
      <c r="K55" s="169">
        <f>SUM(K56:K62)</f>
        <v>0</v>
      </c>
      <c r="L55" s="169"/>
      <c r="M55" s="169">
        <f>SUM(M56:M62)</f>
        <v>0</v>
      </c>
      <c r="N55" s="168"/>
      <c r="O55" s="168">
        <f>SUM(O56:O62)</f>
        <v>0</v>
      </c>
      <c r="P55" s="168"/>
      <c r="Q55" s="168">
        <f>SUM(Q56:Q62)</f>
        <v>0</v>
      </c>
      <c r="R55" s="169"/>
      <c r="S55" s="169"/>
      <c r="T55" s="169"/>
      <c r="U55" s="169"/>
      <c r="V55" s="169">
        <f>SUM(V56:V62)</f>
        <v>90.929999999999993</v>
      </c>
      <c r="W55" s="169"/>
      <c r="X55" s="169"/>
      <c r="Y55" s="169"/>
      <c r="AG55" t="s">
        <v>107</v>
      </c>
    </row>
    <row r="56" spans="1:60" outlineLevel="1">
      <c r="A56" s="183">
        <v>18</v>
      </c>
      <c r="B56" s="184" t="s">
        <v>175</v>
      </c>
      <c r="C56" s="192" t="s">
        <v>176</v>
      </c>
      <c r="D56" s="185" t="s">
        <v>152</v>
      </c>
      <c r="E56" s="186">
        <v>618.55999999999995</v>
      </c>
      <c r="F56" s="187"/>
      <c r="G56" s="188">
        <f>ROUND(E56*F56,2)</f>
        <v>0</v>
      </c>
      <c r="H56" s="165"/>
      <c r="I56" s="164">
        <f>ROUND(E56*H56,2)</f>
        <v>0</v>
      </c>
      <c r="J56" s="165"/>
      <c r="K56" s="164">
        <f>ROUND(E56*J56,2)</f>
        <v>0</v>
      </c>
      <c r="L56" s="164">
        <v>21</v>
      </c>
      <c r="M56" s="164">
        <f>G56*(1+L56/100)</f>
        <v>0</v>
      </c>
      <c r="N56" s="163">
        <v>0</v>
      </c>
      <c r="O56" s="163">
        <f>ROUND(E56*N56,2)</f>
        <v>0</v>
      </c>
      <c r="P56" s="163">
        <v>0</v>
      </c>
      <c r="Q56" s="163">
        <f>ROUND(E56*P56,2)</f>
        <v>0</v>
      </c>
      <c r="R56" s="164"/>
      <c r="S56" s="164" t="s">
        <v>111</v>
      </c>
      <c r="T56" s="164" t="s">
        <v>118</v>
      </c>
      <c r="U56" s="164">
        <v>9.9000000000000005E-2</v>
      </c>
      <c r="V56" s="164">
        <f>ROUND(E56*U56,2)</f>
        <v>61.24</v>
      </c>
      <c r="W56" s="164"/>
      <c r="X56" s="164" t="s">
        <v>177</v>
      </c>
      <c r="Y56" s="164" t="s">
        <v>113</v>
      </c>
      <c r="Z56" s="154"/>
      <c r="AA56" s="154"/>
      <c r="AB56" s="154"/>
      <c r="AC56" s="154"/>
      <c r="AD56" s="154"/>
      <c r="AE56" s="154"/>
      <c r="AF56" s="154"/>
      <c r="AG56" s="154" t="s">
        <v>178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>
      <c r="A57" s="183">
        <v>19</v>
      </c>
      <c r="B57" s="184" t="s">
        <v>179</v>
      </c>
      <c r="C57" s="192" t="s">
        <v>180</v>
      </c>
      <c r="D57" s="185" t="s">
        <v>152</v>
      </c>
      <c r="E57" s="186">
        <v>618.55999999999995</v>
      </c>
      <c r="F57" s="187"/>
      <c r="G57" s="188">
        <f>ROUND(E57*F57,2)</f>
        <v>0</v>
      </c>
      <c r="H57" s="165"/>
      <c r="I57" s="164">
        <f>ROUND(E57*H57,2)</f>
        <v>0</v>
      </c>
      <c r="J57" s="165"/>
      <c r="K57" s="164">
        <f>ROUND(E57*J57,2)</f>
        <v>0</v>
      </c>
      <c r="L57" s="164">
        <v>21</v>
      </c>
      <c r="M57" s="164">
        <f>G57*(1+L57/100)</f>
        <v>0</v>
      </c>
      <c r="N57" s="163">
        <v>0</v>
      </c>
      <c r="O57" s="163">
        <f>ROUND(E57*N57,2)</f>
        <v>0</v>
      </c>
      <c r="P57" s="163">
        <v>0</v>
      </c>
      <c r="Q57" s="163">
        <f>ROUND(E57*P57,2)</f>
        <v>0</v>
      </c>
      <c r="R57" s="164"/>
      <c r="S57" s="164" t="s">
        <v>111</v>
      </c>
      <c r="T57" s="164" t="s">
        <v>118</v>
      </c>
      <c r="U57" s="164">
        <v>4.2000000000000003E-2</v>
      </c>
      <c r="V57" s="164">
        <f>ROUND(E57*U57,2)</f>
        <v>25.98</v>
      </c>
      <c r="W57" s="164"/>
      <c r="X57" s="164" t="s">
        <v>177</v>
      </c>
      <c r="Y57" s="164" t="s">
        <v>113</v>
      </c>
      <c r="Z57" s="154"/>
      <c r="AA57" s="154"/>
      <c r="AB57" s="154"/>
      <c r="AC57" s="154"/>
      <c r="AD57" s="154"/>
      <c r="AE57" s="154"/>
      <c r="AF57" s="154"/>
      <c r="AG57" s="154" t="s">
        <v>178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>
      <c r="A58" s="183">
        <v>20</v>
      </c>
      <c r="B58" s="184" t="s">
        <v>181</v>
      </c>
      <c r="C58" s="192" t="s">
        <v>182</v>
      </c>
      <c r="D58" s="185" t="s">
        <v>152</v>
      </c>
      <c r="E58" s="186">
        <v>7845.12</v>
      </c>
      <c r="F58" s="187"/>
      <c r="G58" s="188">
        <f>ROUND(E58*F58,2)</f>
        <v>0</v>
      </c>
      <c r="H58" s="165"/>
      <c r="I58" s="164">
        <f>ROUND(E58*H58,2)</f>
        <v>0</v>
      </c>
      <c r="J58" s="165"/>
      <c r="K58" s="164">
        <f>ROUND(E58*J58,2)</f>
        <v>0</v>
      </c>
      <c r="L58" s="164">
        <v>21</v>
      </c>
      <c r="M58" s="164">
        <f>G58*(1+L58/100)</f>
        <v>0</v>
      </c>
      <c r="N58" s="163">
        <v>0</v>
      </c>
      <c r="O58" s="163">
        <f>ROUND(E58*N58,2)</f>
        <v>0</v>
      </c>
      <c r="P58" s="163">
        <v>0</v>
      </c>
      <c r="Q58" s="163">
        <f>ROUND(E58*P58,2)</f>
        <v>0</v>
      </c>
      <c r="R58" s="164"/>
      <c r="S58" s="164" t="s">
        <v>111</v>
      </c>
      <c r="T58" s="164" t="s">
        <v>118</v>
      </c>
      <c r="U58" s="164">
        <v>0</v>
      </c>
      <c r="V58" s="164">
        <f>ROUND(E58*U58,2)</f>
        <v>0</v>
      </c>
      <c r="W58" s="164"/>
      <c r="X58" s="164" t="s">
        <v>112</v>
      </c>
      <c r="Y58" s="164" t="s">
        <v>113</v>
      </c>
      <c r="Z58" s="154"/>
      <c r="AA58" s="154"/>
      <c r="AB58" s="154"/>
      <c r="AC58" s="154"/>
      <c r="AD58" s="154"/>
      <c r="AE58" s="154"/>
      <c r="AF58" s="154"/>
      <c r="AG58" s="154" t="s">
        <v>114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>
      <c r="A59" s="183">
        <v>21</v>
      </c>
      <c r="B59" s="184" t="s">
        <v>183</v>
      </c>
      <c r="C59" s="192" t="s">
        <v>184</v>
      </c>
      <c r="D59" s="185" t="s">
        <v>152</v>
      </c>
      <c r="E59" s="186">
        <v>618.55999999999995</v>
      </c>
      <c r="F59" s="187"/>
      <c r="G59" s="188">
        <f>ROUND(E59*F59,2)</f>
        <v>0</v>
      </c>
      <c r="H59" s="165"/>
      <c r="I59" s="164">
        <f>ROUND(E59*H59,2)</f>
        <v>0</v>
      </c>
      <c r="J59" s="165"/>
      <c r="K59" s="164">
        <f>ROUND(E59*J59,2)</f>
        <v>0</v>
      </c>
      <c r="L59" s="164">
        <v>21</v>
      </c>
      <c r="M59" s="164">
        <f>G59*(1+L59/100)</f>
        <v>0</v>
      </c>
      <c r="N59" s="163">
        <v>0</v>
      </c>
      <c r="O59" s="163">
        <f>ROUND(E59*N59,2)</f>
        <v>0</v>
      </c>
      <c r="P59" s="163">
        <v>0</v>
      </c>
      <c r="Q59" s="163">
        <f>ROUND(E59*P59,2)</f>
        <v>0</v>
      </c>
      <c r="R59" s="164"/>
      <c r="S59" s="164" t="s">
        <v>111</v>
      </c>
      <c r="T59" s="164" t="s">
        <v>118</v>
      </c>
      <c r="U59" s="164">
        <v>6.0000000000000001E-3</v>
      </c>
      <c r="V59" s="164">
        <f>ROUND(E59*U59,2)</f>
        <v>3.71</v>
      </c>
      <c r="W59" s="164"/>
      <c r="X59" s="164" t="s">
        <v>177</v>
      </c>
      <c r="Y59" s="164" t="s">
        <v>113</v>
      </c>
      <c r="Z59" s="154"/>
      <c r="AA59" s="154"/>
      <c r="AB59" s="154"/>
      <c r="AC59" s="154"/>
      <c r="AD59" s="154"/>
      <c r="AE59" s="154"/>
      <c r="AF59" s="154"/>
      <c r="AG59" s="154" t="s">
        <v>178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ht="22.5" outlineLevel="1">
      <c r="A60" s="177">
        <v>22</v>
      </c>
      <c r="B60" s="178" t="s">
        <v>185</v>
      </c>
      <c r="C60" s="190" t="s">
        <v>186</v>
      </c>
      <c r="D60" s="179" t="s">
        <v>152</v>
      </c>
      <c r="E60" s="180">
        <v>182.6</v>
      </c>
      <c r="F60" s="181"/>
      <c r="G60" s="182">
        <f>ROUND(E60*F60,2)</f>
        <v>0</v>
      </c>
      <c r="H60" s="165"/>
      <c r="I60" s="164">
        <f>ROUND(E60*H60,2)</f>
        <v>0</v>
      </c>
      <c r="J60" s="165"/>
      <c r="K60" s="164">
        <f>ROUND(E60*J60,2)</f>
        <v>0</v>
      </c>
      <c r="L60" s="164">
        <v>21</v>
      </c>
      <c r="M60" s="164">
        <f>G60*(1+L60/100)</f>
        <v>0</v>
      </c>
      <c r="N60" s="163">
        <v>0</v>
      </c>
      <c r="O60" s="163">
        <f>ROUND(E60*N60,2)</f>
        <v>0</v>
      </c>
      <c r="P60" s="163">
        <v>0</v>
      </c>
      <c r="Q60" s="163">
        <f>ROUND(E60*P60,2)</f>
        <v>0</v>
      </c>
      <c r="R60" s="164"/>
      <c r="S60" s="164" t="s">
        <v>111</v>
      </c>
      <c r="T60" s="164" t="s">
        <v>118</v>
      </c>
      <c r="U60" s="164">
        <v>0</v>
      </c>
      <c r="V60" s="164">
        <f>ROUND(E60*U60,2)</f>
        <v>0</v>
      </c>
      <c r="W60" s="164"/>
      <c r="X60" s="164" t="s">
        <v>112</v>
      </c>
      <c r="Y60" s="164" t="s">
        <v>113</v>
      </c>
      <c r="Z60" s="154"/>
      <c r="AA60" s="154"/>
      <c r="AB60" s="154"/>
      <c r="AC60" s="154"/>
      <c r="AD60" s="154"/>
      <c r="AE60" s="154"/>
      <c r="AF60" s="154"/>
      <c r="AG60" s="154" t="s">
        <v>114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2">
      <c r="A61" s="161"/>
      <c r="B61" s="162"/>
      <c r="C61" s="191" t="s">
        <v>187</v>
      </c>
      <c r="D61" s="166"/>
      <c r="E61" s="167">
        <v>176</v>
      </c>
      <c r="F61" s="164"/>
      <c r="G61" s="164"/>
      <c r="H61" s="164"/>
      <c r="I61" s="164"/>
      <c r="J61" s="164"/>
      <c r="K61" s="164"/>
      <c r="L61" s="164"/>
      <c r="M61" s="164"/>
      <c r="N61" s="163"/>
      <c r="O61" s="163"/>
      <c r="P61" s="163"/>
      <c r="Q61" s="163"/>
      <c r="R61" s="164"/>
      <c r="S61" s="164"/>
      <c r="T61" s="164"/>
      <c r="U61" s="164"/>
      <c r="V61" s="164"/>
      <c r="W61" s="164"/>
      <c r="X61" s="164"/>
      <c r="Y61" s="164"/>
      <c r="Z61" s="154"/>
      <c r="AA61" s="154"/>
      <c r="AB61" s="154"/>
      <c r="AC61" s="154"/>
      <c r="AD61" s="154"/>
      <c r="AE61" s="154"/>
      <c r="AF61" s="154"/>
      <c r="AG61" s="154" t="s">
        <v>115</v>
      </c>
      <c r="AH61" s="154">
        <v>7</v>
      </c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3">
      <c r="A62" s="161"/>
      <c r="B62" s="162"/>
      <c r="C62" s="191" t="s">
        <v>188</v>
      </c>
      <c r="D62" s="166"/>
      <c r="E62" s="167">
        <v>6.6</v>
      </c>
      <c r="F62" s="164"/>
      <c r="G62" s="164"/>
      <c r="H62" s="164"/>
      <c r="I62" s="164"/>
      <c r="J62" s="164"/>
      <c r="K62" s="164"/>
      <c r="L62" s="164"/>
      <c r="M62" s="164"/>
      <c r="N62" s="163"/>
      <c r="O62" s="163"/>
      <c r="P62" s="163"/>
      <c r="Q62" s="163"/>
      <c r="R62" s="164"/>
      <c r="S62" s="164"/>
      <c r="T62" s="164"/>
      <c r="U62" s="164"/>
      <c r="V62" s="164"/>
      <c r="W62" s="164"/>
      <c r="X62" s="164"/>
      <c r="Y62" s="164"/>
      <c r="Z62" s="154"/>
      <c r="AA62" s="154"/>
      <c r="AB62" s="154"/>
      <c r="AC62" s="154"/>
      <c r="AD62" s="154"/>
      <c r="AE62" s="154"/>
      <c r="AF62" s="154"/>
      <c r="AG62" s="154" t="s">
        <v>115</v>
      </c>
      <c r="AH62" s="154">
        <v>7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>
      <c r="A63" s="170" t="s">
        <v>106</v>
      </c>
      <c r="B63" s="171" t="s">
        <v>78</v>
      </c>
      <c r="C63" s="189" t="s">
        <v>29</v>
      </c>
      <c r="D63" s="172"/>
      <c r="E63" s="173"/>
      <c r="F63" s="174"/>
      <c r="G63" s="175">
        <f>SUMIF(AG64:AG65,"&lt;&gt;NOR",G64:G65)</f>
        <v>0</v>
      </c>
      <c r="H63" s="169"/>
      <c r="I63" s="169">
        <f>SUM(I64:I65)</f>
        <v>0</v>
      </c>
      <c r="J63" s="169"/>
      <c r="K63" s="169">
        <f>SUM(K64:K65)</f>
        <v>0</v>
      </c>
      <c r="L63" s="169"/>
      <c r="M63" s="169">
        <f>SUM(M64:M65)</f>
        <v>0</v>
      </c>
      <c r="N63" s="168"/>
      <c r="O63" s="168">
        <f>SUM(O64:O65)</f>
        <v>0</v>
      </c>
      <c r="P63" s="168"/>
      <c r="Q63" s="168">
        <f>SUM(Q64:Q65)</f>
        <v>0</v>
      </c>
      <c r="R63" s="169"/>
      <c r="S63" s="169"/>
      <c r="T63" s="169"/>
      <c r="U63" s="169"/>
      <c r="V63" s="169">
        <f>SUM(V64:V65)</f>
        <v>0</v>
      </c>
      <c r="W63" s="169"/>
      <c r="X63" s="169"/>
      <c r="Y63" s="169"/>
      <c r="AG63" t="s">
        <v>107</v>
      </c>
    </row>
    <row r="64" spans="1:60" outlineLevel="1">
      <c r="A64" s="183">
        <v>23</v>
      </c>
      <c r="B64" s="184" t="s">
        <v>189</v>
      </c>
      <c r="C64" s="192" t="s">
        <v>190</v>
      </c>
      <c r="D64" s="185" t="s">
        <v>191</v>
      </c>
      <c r="E64" s="186">
        <v>1</v>
      </c>
      <c r="F64" s="187"/>
      <c r="G64" s="188">
        <f>ROUND(E64*F64,2)</f>
        <v>0</v>
      </c>
      <c r="H64" s="165"/>
      <c r="I64" s="164">
        <f>ROUND(E64*H64,2)</f>
        <v>0</v>
      </c>
      <c r="J64" s="165"/>
      <c r="K64" s="164">
        <f>ROUND(E64*J64,2)</f>
        <v>0</v>
      </c>
      <c r="L64" s="164">
        <v>21</v>
      </c>
      <c r="M64" s="164">
        <f>G64*(1+L64/100)</f>
        <v>0</v>
      </c>
      <c r="N64" s="163">
        <v>0</v>
      </c>
      <c r="O64" s="163">
        <f>ROUND(E64*N64,2)</f>
        <v>0</v>
      </c>
      <c r="P64" s="163">
        <v>0</v>
      </c>
      <c r="Q64" s="163">
        <f>ROUND(E64*P64,2)</f>
        <v>0</v>
      </c>
      <c r="R64" s="164"/>
      <c r="S64" s="164" t="s">
        <v>111</v>
      </c>
      <c r="T64" s="164" t="s">
        <v>118</v>
      </c>
      <c r="U64" s="164">
        <v>0</v>
      </c>
      <c r="V64" s="164">
        <f>ROUND(E64*U64,2)</f>
        <v>0</v>
      </c>
      <c r="W64" s="164"/>
      <c r="X64" s="164" t="s">
        <v>192</v>
      </c>
      <c r="Y64" s="164" t="s">
        <v>113</v>
      </c>
      <c r="Z64" s="154"/>
      <c r="AA64" s="154"/>
      <c r="AB64" s="154"/>
      <c r="AC64" s="154"/>
      <c r="AD64" s="154"/>
      <c r="AE64" s="154"/>
      <c r="AF64" s="154"/>
      <c r="AG64" s="154" t="s">
        <v>193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>
      <c r="A65" s="183">
        <v>24</v>
      </c>
      <c r="B65" s="184" t="s">
        <v>194</v>
      </c>
      <c r="C65" s="192" t="s">
        <v>195</v>
      </c>
      <c r="D65" s="185" t="s">
        <v>191</v>
      </c>
      <c r="E65" s="186">
        <v>1</v>
      </c>
      <c r="F65" s="187"/>
      <c r="G65" s="188">
        <f>ROUND(E65*F65,2)</f>
        <v>0</v>
      </c>
      <c r="H65" s="165"/>
      <c r="I65" s="164">
        <f>ROUND(E65*H65,2)</f>
        <v>0</v>
      </c>
      <c r="J65" s="165"/>
      <c r="K65" s="164">
        <f>ROUND(E65*J65,2)</f>
        <v>0</v>
      </c>
      <c r="L65" s="164">
        <v>21</v>
      </c>
      <c r="M65" s="164">
        <f>G65*(1+L65/100)</f>
        <v>0</v>
      </c>
      <c r="N65" s="163">
        <v>0</v>
      </c>
      <c r="O65" s="163">
        <f>ROUND(E65*N65,2)</f>
        <v>0</v>
      </c>
      <c r="P65" s="163">
        <v>0</v>
      </c>
      <c r="Q65" s="163">
        <f>ROUND(E65*P65,2)</f>
        <v>0</v>
      </c>
      <c r="R65" s="164"/>
      <c r="S65" s="164" t="s">
        <v>196</v>
      </c>
      <c r="T65" s="164" t="s">
        <v>118</v>
      </c>
      <c r="U65" s="164">
        <v>0</v>
      </c>
      <c r="V65" s="164">
        <f>ROUND(E65*U65,2)</f>
        <v>0</v>
      </c>
      <c r="W65" s="164"/>
      <c r="X65" s="164" t="s">
        <v>112</v>
      </c>
      <c r="Y65" s="164" t="s">
        <v>113</v>
      </c>
      <c r="Z65" s="154"/>
      <c r="AA65" s="154"/>
      <c r="AB65" s="154"/>
      <c r="AC65" s="154"/>
      <c r="AD65" s="154"/>
      <c r="AE65" s="154"/>
      <c r="AF65" s="154"/>
      <c r="AG65" s="154" t="s">
        <v>114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>
      <c r="A66" s="170" t="s">
        <v>106</v>
      </c>
      <c r="B66" s="171" t="s">
        <v>79</v>
      </c>
      <c r="C66" s="189" t="s">
        <v>30</v>
      </c>
      <c r="D66" s="172"/>
      <c r="E66" s="173"/>
      <c r="F66" s="174"/>
      <c r="G66" s="175">
        <f>SUMIF(AG67:AG69,"&lt;&gt;NOR",G67:G69)</f>
        <v>0</v>
      </c>
      <c r="H66" s="169"/>
      <c r="I66" s="169">
        <f>SUM(I67:I69)</f>
        <v>0</v>
      </c>
      <c r="J66" s="169"/>
      <c r="K66" s="169">
        <f>SUM(K67:K69)</f>
        <v>0</v>
      </c>
      <c r="L66" s="169"/>
      <c r="M66" s="169">
        <f>SUM(M67:M69)</f>
        <v>0</v>
      </c>
      <c r="N66" s="168"/>
      <c r="O66" s="168">
        <f>SUM(O67:O69)</f>
        <v>0</v>
      </c>
      <c r="P66" s="168"/>
      <c r="Q66" s="168">
        <f>SUM(Q67:Q69)</f>
        <v>0</v>
      </c>
      <c r="R66" s="169"/>
      <c r="S66" s="169"/>
      <c r="T66" s="169"/>
      <c r="U66" s="169"/>
      <c r="V66" s="169">
        <f>SUM(V67:V69)</f>
        <v>0</v>
      </c>
      <c r="W66" s="169"/>
      <c r="X66" s="169"/>
      <c r="Y66" s="169"/>
      <c r="AG66" t="s">
        <v>107</v>
      </c>
    </row>
    <row r="67" spans="1:60" outlineLevel="1">
      <c r="A67" s="183">
        <v>25</v>
      </c>
      <c r="B67" s="184" t="s">
        <v>197</v>
      </c>
      <c r="C67" s="192" t="s">
        <v>198</v>
      </c>
      <c r="D67" s="185" t="s">
        <v>191</v>
      </c>
      <c r="E67" s="186">
        <v>1</v>
      </c>
      <c r="F67" s="187"/>
      <c r="G67" s="188">
        <f>ROUND(E67*F67,2)</f>
        <v>0</v>
      </c>
      <c r="H67" s="165"/>
      <c r="I67" s="164">
        <f>ROUND(E67*H67,2)</f>
        <v>0</v>
      </c>
      <c r="J67" s="165"/>
      <c r="K67" s="164">
        <f>ROUND(E67*J67,2)</f>
        <v>0</v>
      </c>
      <c r="L67" s="164">
        <v>21</v>
      </c>
      <c r="M67" s="164">
        <f>G67*(1+L67/100)</f>
        <v>0</v>
      </c>
      <c r="N67" s="163">
        <v>0</v>
      </c>
      <c r="O67" s="163">
        <f>ROUND(E67*N67,2)</f>
        <v>0</v>
      </c>
      <c r="P67" s="163">
        <v>0</v>
      </c>
      <c r="Q67" s="163">
        <f>ROUND(E67*P67,2)</f>
        <v>0</v>
      </c>
      <c r="R67" s="164"/>
      <c r="S67" s="164" t="s">
        <v>111</v>
      </c>
      <c r="T67" s="164" t="s">
        <v>118</v>
      </c>
      <c r="U67" s="164">
        <v>0</v>
      </c>
      <c r="V67" s="164">
        <f>ROUND(E67*U67,2)</f>
        <v>0</v>
      </c>
      <c r="W67" s="164"/>
      <c r="X67" s="164" t="s">
        <v>192</v>
      </c>
      <c r="Y67" s="164" t="s">
        <v>113</v>
      </c>
      <c r="Z67" s="154"/>
      <c r="AA67" s="154"/>
      <c r="AB67" s="154"/>
      <c r="AC67" s="154"/>
      <c r="AD67" s="154"/>
      <c r="AE67" s="154"/>
      <c r="AF67" s="154"/>
      <c r="AG67" s="154" t="s">
        <v>193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>
      <c r="A68" s="183">
        <v>26</v>
      </c>
      <c r="B68" s="184" t="s">
        <v>199</v>
      </c>
      <c r="C68" s="192" t="s">
        <v>200</v>
      </c>
      <c r="D68" s="185" t="s">
        <v>191</v>
      </c>
      <c r="E68" s="186">
        <v>1</v>
      </c>
      <c r="F68" s="187"/>
      <c r="G68" s="188">
        <f>ROUND(E68*F68,2)</f>
        <v>0</v>
      </c>
      <c r="H68" s="165"/>
      <c r="I68" s="164">
        <f>ROUND(E68*H68,2)</f>
        <v>0</v>
      </c>
      <c r="J68" s="165"/>
      <c r="K68" s="164">
        <f>ROUND(E68*J68,2)</f>
        <v>0</v>
      </c>
      <c r="L68" s="164">
        <v>21</v>
      </c>
      <c r="M68" s="164">
        <f>G68*(1+L68/100)</f>
        <v>0</v>
      </c>
      <c r="N68" s="163">
        <v>0</v>
      </c>
      <c r="O68" s="163">
        <f>ROUND(E68*N68,2)</f>
        <v>0</v>
      </c>
      <c r="P68" s="163">
        <v>0</v>
      </c>
      <c r="Q68" s="163">
        <f>ROUND(E68*P68,2)</f>
        <v>0</v>
      </c>
      <c r="R68" s="164"/>
      <c r="S68" s="164" t="s">
        <v>111</v>
      </c>
      <c r="T68" s="164" t="s">
        <v>118</v>
      </c>
      <c r="U68" s="164">
        <v>0</v>
      </c>
      <c r="V68" s="164">
        <f>ROUND(E68*U68,2)</f>
        <v>0</v>
      </c>
      <c r="W68" s="164"/>
      <c r="X68" s="164" t="s">
        <v>192</v>
      </c>
      <c r="Y68" s="164" t="s">
        <v>113</v>
      </c>
      <c r="Z68" s="154"/>
      <c r="AA68" s="154"/>
      <c r="AB68" s="154"/>
      <c r="AC68" s="154"/>
      <c r="AD68" s="154"/>
      <c r="AE68" s="154"/>
      <c r="AF68" s="154"/>
      <c r="AG68" s="154" t="s">
        <v>193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>
      <c r="A69" s="177">
        <v>27</v>
      </c>
      <c r="B69" s="178" t="s">
        <v>201</v>
      </c>
      <c r="C69" s="190" t="s">
        <v>202</v>
      </c>
      <c r="D69" s="179" t="s">
        <v>191</v>
      </c>
      <c r="E69" s="180">
        <v>1</v>
      </c>
      <c r="F69" s="181"/>
      <c r="G69" s="182">
        <f>ROUND(E69*F69,2)</f>
        <v>0</v>
      </c>
      <c r="H69" s="165"/>
      <c r="I69" s="164">
        <f>ROUND(E69*H69,2)</f>
        <v>0</v>
      </c>
      <c r="J69" s="165"/>
      <c r="K69" s="164">
        <f>ROUND(E69*J69,2)</f>
        <v>0</v>
      </c>
      <c r="L69" s="164">
        <v>21</v>
      </c>
      <c r="M69" s="164">
        <f>G69*(1+L69/100)</f>
        <v>0</v>
      </c>
      <c r="N69" s="163">
        <v>0</v>
      </c>
      <c r="O69" s="163">
        <f>ROUND(E69*N69,2)</f>
        <v>0</v>
      </c>
      <c r="P69" s="163">
        <v>0</v>
      </c>
      <c r="Q69" s="163">
        <f>ROUND(E69*P69,2)</f>
        <v>0</v>
      </c>
      <c r="R69" s="164"/>
      <c r="S69" s="164" t="s">
        <v>111</v>
      </c>
      <c r="T69" s="164" t="s">
        <v>118</v>
      </c>
      <c r="U69" s="164">
        <v>0</v>
      </c>
      <c r="V69" s="164">
        <f>ROUND(E69*U69,2)</f>
        <v>0</v>
      </c>
      <c r="W69" s="164"/>
      <c r="X69" s="164" t="s">
        <v>192</v>
      </c>
      <c r="Y69" s="164" t="s">
        <v>113</v>
      </c>
      <c r="Z69" s="154"/>
      <c r="AA69" s="154"/>
      <c r="AB69" s="154"/>
      <c r="AC69" s="154"/>
      <c r="AD69" s="154"/>
      <c r="AE69" s="154"/>
      <c r="AF69" s="154"/>
      <c r="AG69" s="154" t="s">
        <v>193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>
      <c r="A70" s="3"/>
      <c r="B70" s="4"/>
      <c r="C70" s="19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92</v>
      </c>
    </row>
    <row r="71" spans="1:60">
      <c r="A71" s="157"/>
      <c r="B71" s="158" t="s">
        <v>31</v>
      </c>
      <c r="C71" s="194"/>
      <c r="D71" s="159"/>
      <c r="E71" s="160"/>
      <c r="F71" s="160"/>
      <c r="G71" s="176">
        <f>G8+G14+G40+G46+G52+G55+G63+G66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203</v>
      </c>
    </row>
    <row r="72" spans="1:60">
      <c r="A72" s="3"/>
      <c r="B72" s="4"/>
      <c r="C72" s="19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>
      <c r="A73" s="3"/>
      <c r="B73" s="4"/>
      <c r="C73" s="19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>
      <c r="A74" s="259" t="s">
        <v>204</v>
      </c>
      <c r="B74" s="259"/>
      <c r="C74" s="260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>
      <c r="A75" s="261"/>
      <c r="B75" s="262"/>
      <c r="C75" s="263"/>
      <c r="D75" s="262"/>
      <c r="E75" s="262"/>
      <c r="F75" s="262"/>
      <c r="G75" s="26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G75" t="s">
        <v>205</v>
      </c>
    </row>
    <row r="76" spans="1:60">
      <c r="A76" s="265"/>
      <c r="B76" s="266"/>
      <c r="C76" s="267"/>
      <c r="D76" s="266"/>
      <c r="E76" s="266"/>
      <c r="F76" s="266"/>
      <c r="G76" s="26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>
      <c r="A77" s="265"/>
      <c r="B77" s="266"/>
      <c r="C77" s="267"/>
      <c r="D77" s="266"/>
      <c r="E77" s="266"/>
      <c r="F77" s="266"/>
      <c r="G77" s="26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>
      <c r="A78" s="265"/>
      <c r="B78" s="266"/>
      <c r="C78" s="267"/>
      <c r="D78" s="266"/>
      <c r="E78" s="266"/>
      <c r="F78" s="266"/>
      <c r="G78" s="26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>
      <c r="A79" s="269"/>
      <c r="B79" s="270"/>
      <c r="C79" s="271"/>
      <c r="D79" s="270"/>
      <c r="E79" s="270"/>
      <c r="F79" s="270"/>
      <c r="G79" s="27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>
      <c r="A80" s="3"/>
      <c r="B80" s="4"/>
      <c r="C80" s="19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3:33">
      <c r="C81" s="195"/>
      <c r="D81" s="10"/>
      <c r="AG81" t="s">
        <v>206</v>
      </c>
    </row>
    <row r="82" spans="3:33">
      <c r="D82" s="10"/>
    </row>
    <row r="83" spans="3:33">
      <c r="D83" s="10"/>
    </row>
    <row r="84" spans="3:33">
      <c r="D84" s="10"/>
    </row>
    <row r="85" spans="3:33">
      <c r="D85" s="10"/>
    </row>
    <row r="86" spans="3:33">
      <c r="D86" s="10"/>
    </row>
    <row r="87" spans="3:33">
      <c r="D87" s="10"/>
    </row>
    <row r="88" spans="3:33">
      <c r="D88" s="10"/>
    </row>
    <row r="89" spans="3:33">
      <c r="D89" s="10"/>
    </row>
    <row r="90" spans="3:33">
      <c r="D90" s="10"/>
    </row>
    <row r="91" spans="3:33">
      <c r="D91" s="10"/>
    </row>
    <row r="92" spans="3:33">
      <c r="D92" s="10"/>
    </row>
    <row r="93" spans="3:33">
      <c r="D93" s="10"/>
    </row>
    <row r="94" spans="3:33">
      <c r="D94" s="10"/>
    </row>
    <row r="95" spans="3:33">
      <c r="D95" s="10"/>
    </row>
    <row r="96" spans="3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75:G79"/>
    <mergeCell ref="A1:G1"/>
    <mergeCell ref="C2:G2"/>
    <mergeCell ref="C3:G3"/>
    <mergeCell ref="C4:G4"/>
    <mergeCell ref="A74:C7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DD4F2615FB5D4F92FF5702EE516CBA" ma:contentTypeVersion="16" ma:contentTypeDescription="Vytvoří nový dokument" ma:contentTypeScope="" ma:versionID="3bb6d4bd0ae19213012ac482b111ab73">
  <xsd:schema xmlns:xsd="http://www.w3.org/2001/XMLSchema" xmlns:xs="http://www.w3.org/2001/XMLSchema" xmlns:p="http://schemas.microsoft.com/office/2006/metadata/properties" xmlns:ns2="75a5ac84-ffae-4f69-904f-34fe58abc48e" xmlns:ns3="f08e78ba-7a0e-416a-bcee-7a519529d41c" targetNamespace="http://schemas.microsoft.com/office/2006/metadata/properties" ma:root="true" ma:fieldsID="50f7a820f0968158457dc57b90ed8868" ns2:_="" ns3:_="">
    <xsd:import namespace="75a5ac84-ffae-4f69-904f-34fe58abc48e"/>
    <xsd:import namespace="f08e78ba-7a0e-416a-bcee-7a519529d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ac84-ffae-4f69-904f-34fe58ab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4d1aa97-ce82-46a0-a336-790b7aee3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e78ba-7a0e-416a-bcee-7a519529d41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ad03f4-e0fd-423d-8913-6bf8930948a8}" ma:internalName="TaxCatchAll" ma:showField="CatchAllData" ma:web="f08e78ba-7a0e-416a-bcee-7a519529d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8e78ba-7a0e-416a-bcee-7a519529d41c" xsi:nil="true"/>
    <lcf76f155ced4ddcb4097134ff3c332f xmlns="75a5ac84-ffae-4f69-904f-34fe58abc4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C84C6D-D825-4DCD-960F-ADBB255664E8}"/>
</file>

<file path=customXml/itemProps2.xml><?xml version="1.0" encoding="utf-8"?>
<ds:datastoreItem xmlns:ds="http://schemas.openxmlformats.org/officeDocument/2006/customXml" ds:itemID="{130B71C4-2F58-426E-AAFC-7306707F2834}"/>
</file>

<file path=customXml/itemProps3.xml><?xml version="1.0" encoding="utf-8"?>
<ds:datastoreItem xmlns:ds="http://schemas.openxmlformats.org/officeDocument/2006/customXml" ds:itemID="{6961DD90-5CAD-4AEE-922C-570E52EFD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101 VŘ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VŘ Pol'!Názvy_tisku</vt:lpstr>
      <vt:lpstr>oadresa</vt:lpstr>
      <vt:lpstr>Stavba!Objednatel</vt:lpstr>
      <vt:lpstr>Stavba!Objekt</vt:lpstr>
      <vt:lpstr>'SO 101 VŘ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Aleš Ligas</cp:lastModifiedBy>
  <cp:lastPrinted>2019-03-19T12:27:02Z</cp:lastPrinted>
  <dcterms:created xsi:type="dcterms:W3CDTF">2009-04-08T07:15:50Z</dcterms:created>
  <dcterms:modified xsi:type="dcterms:W3CDTF">2024-02-26T13:21:19Z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0x01010096DD4F2615FB5D4F92FF5702EE516CBA</vt:lpwstr>
  </property>
  <property fmtid="{D5CDD505-2E9C-101B-9397-08002B2CF9AE}" pid="3" name="MediaServiceImageTags">
    <vt:lpwstr/>
  </property>
</Properties>
</file>