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DOMAŽLICE CHODNÍK\rozpočet\"/>
    </mc:Choice>
  </mc:AlternateContent>
  <bookViews>
    <workbookView xWindow="0" yWindow="0" windowWidth="0" windowHeight="0"/>
  </bookViews>
  <sheets>
    <sheet name="Rekapitulace stavby" sheetId="1" r:id="rId1"/>
    <sheet name="01 - CHODNÍK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CHODNÍK'!$C$127:$K$261</definedName>
    <definedName name="_xlnm.Print_Area" localSheetId="1">'01 - CHODNÍK'!$C$4:$J$76,'01 - CHODNÍK'!$C$82:$J$109,'01 - CHODNÍK'!$C$115:$K$261</definedName>
    <definedName name="_xlnm.Print_Titles" localSheetId="1">'01 - CHODNÍK'!$127:$127</definedName>
    <definedName name="_xlnm.Print_Area" localSheetId="2">'Seznam figur'!$C$4:$G$33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BK161"/>
  <c r="BK143"/>
  <c r="BK135"/>
  <c r="J131"/>
  <c r="BK258"/>
  <c r="J253"/>
  <c r="BK245"/>
  <c r="BK261"/>
  <c r="BK256"/>
  <c r="J242"/>
  <c r="J240"/>
  <c r="BK236"/>
  <c r="J235"/>
  <c r="BK225"/>
  <c r="J219"/>
  <c r="BK215"/>
  <c r="BK209"/>
  <c r="J204"/>
  <c r="BK193"/>
  <c r="J189"/>
  <c r="BK181"/>
  <c r="J175"/>
  <c r="BK164"/>
  <c r="J161"/>
  <c r="BK153"/>
  <c r="J149"/>
  <c r="J141"/>
  <c r="J259"/>
  <c r="BK253"/>
  <c r="J254"/>
  <c r="J258"/>
  <c r="BK242"/>
  <c r="BK237"/>
  <c r="J236"/>
  <c r="BK230"/>
  <c r="J225"/>
  <c r="BK217"/>
  <c r="J215"/>
  <c r="BK204"/>
  <c r="BK197"/>
  <c r="J193"/>
  <c r="BK185"/>
  <c r="J181"/>
  <c r="BK171"/>
  <c r="J164"/>
  <c r="J157"/>
  <c r="BK149"/>
  <c r="BK141"/>
  <c r="BK131"/>
  <c i="1" r="AS94"/>
  <c i="2" r="J256"/>
  <c r="BK248"/>
  <c r="BK259"/>
  <c r="J245"/>
  <c r="BK240"/>
  <c r="J237"/>
  <c r="BK235"/>
  <c r="J230"/>
  <c r="BK219"/>
  <c r="J217"/>
  <c r="J209"/>
  <c r="J197"/>
  <c r="BK189"/>
  <c r="J185"/>
  <c r="BK175"/>
  <c r="J171"/>
  <c r="BK157"/>
  <c r="J153"/>
  <c r="J143"/>
  <c r="J135"/>
  <c r="J261"/>
  <c r="BK254"/>
  <c r="J248"/>
  <c l="1" r="BK130"/>
  <c r="BK170"/>
  <c r="J170"/>
  <c r="J99"/>
  <c r="R216"/>
  <c r="P244"/>
  <c r="P243"/>
  <c r="BK257"/>
  <c r="J257"/>
  <c r="J108"/>
  <c r="R130"/>
  <c r="P170"/>
  <c r="BK216"/>
  <c r="J216"/>
  <c r="J101"/>
  <c r="T244"/>
  <c r="T243"/>
  <c r="P252"/>
  <c r="P257"/>
  <c r="P130"/>
  <c r="P129"/>
  <c r="T170"/>
  <c r="P216"/>
  <c r="BK244"/>
  <c r="J244"/>
  <c r="J105"/>
  <c r="BK252"/>
  <c r="J252"/>
  <c r="J107"/>
  <c r="T252"/>
  <c r="R257"/>
  <c r="T130"/>
  <c r="T129"/>
  <c r="R170"/>
  <c r="T216"/>
  <c r="R244"/>
  <c r="R243"/>
  <c r="R252"/>
  <c r="R251"/>
  <c r="T257"/>
  <c r="BK239"/>
  <c r="J239"/>
  <c r="J102"/>
  <c r="BK241"/>
  <c r="J241"/>
  <c r="J103"/>
  <c r="BK214"/>
  <c r="J214"/>
  <c r="J100"/>
  <c r="BE245"/>
  <c r="BE248"/>
  <c r="BE253"/>
  <c r="BE254"/>
  <c r="BE261"/>
  <c r="E85"/>
  <c r="J89"/>
  <c r="F92"/>
  <c r="BE131"/>
  <c r="BE135"/>
  <c r="BE141"/>
  <c r="BE143"/>
  <c r="BE149"/>
  <c r="BE153"/>
  <c r="BE157"/>
  <c r="BE161"/>
  <c r="BE164"/>
  <c r="BE171"/>
  <c r="BE175"/>
  <c r="BE181"/>
  <c r="BE185"/>
  <c r="BE189"/>
  <c r="BE193"/>
  <c r="BE197"/>
  <c r="BE204"/>
  <c r="BE209"/>
  <c r="BE215"/>
  <c r="BE217"/>
  <c r="BE219"/>
  <c r="BE225"/>
  <c r="BE230"/>
  <c r="BE235"/>
  <c r="BE236"/>
  <c r="BE237"/>
  <c r="BE240"/>
  <c r="BE242"/>
  <c r="BE256"/>
  <c r="BE258"/>
  <c r="BE259"/>
  <c r="F35"/>
  <c i="1" r="BB95"/>
  <c r="BB94"/>
  <c r="W31"/>
  <c i="2" r="F37"/>
  <c i="1" r="BD95"/>
  <c r="BD94"/>
  <c r="W33"/>
  <c i="2" r="F36"/>
  <c i="1" r="BC95"/>
  <c r="BC94"/>
  <c r="W32"/>
  <c i="2" r="F34"/>
  <c i="1" r="BA95"/>
  <c r="BA94"/>
  <c r="W30"/>
  <c i="2" r="J34"/>
  <c i="1" r="AW95"/>
  <c i="2" l="1" r="T251"/>
  <c r="T128"/>
  <c r="P251"/>
  <c r="P128"/>
  <c i="1" r="AU95"/>
  <c i="2" r="R129"/>
  <c r="R128"/>
  <c r="BK129"/>
  <c r="BK128"/>
  <c r="J128"/>
  <c r="J96"/>
  <c r="J130"/>
  <c r="J98"/>
  <c r="BK243"/>
  <c r="J243"/>
  <c r="J104"/>
  <c r="BK251"/>
  <c r="J251"/>
  <c r="J106"/>
  <c i="1" r="AU94"/>
  <c r="AY94"/>
  <c i="2" r="F33"/>
  <c i="1" r="AZ95"/>
  <c r="AZ94"/>
  <c r="W29"/>
  <c r="AX94"/>
  <c i="2" r="J33"/>
  <c i="1" r="AV95"/>
  <c r="AT95"/>
  <c r="AW94"/>
  <c r="AK30"/>
  <c i="2" l="1" r="J129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<sst xmlns="http://schemas.openxmlformats.org/spreadsheetml/2006/main">
  <si>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</si>
  <si>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</si>
  <si>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</si>
  <si>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</si>
  <si>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</si>
  <si>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{f31f4827-6f18-43d5-8d5c-3356c223d965}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</si>
  <si>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</si>
  <si>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</si>
  <si>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</si>
  <si>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</si>
  <si>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</si>
  <si>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</si>
  <si>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</si>
  <si>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</si>
  <si>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1424_1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</si>
  <si>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</si>
  <si>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</si>
  <si>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DOMAŽLICE - PODĚBRADOVA - OPRAVA CHODNÍKU</t>
  </si>
  <si>
    <t>KSO:</t>
  </si>
  <si>
    <t>CC-CZ:</t>
  </si>
  <si>
    <t>Místo:</t>
  </si>
  <si>
    <t>DOMAŽLICE</t>
  </si>
  <si>
    <t>Datum:</t>
  </si>
  <si>
    <t>16. 3. 2024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</si>
  <si>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</si>
  <si>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</si>
  <si>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</si>
  <si>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</si>
  <si>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</si>
  <si>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</si>
  <si>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</si>
  <si>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</si>
  <si>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</si>
  <si>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</si>
  <si>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</si>
  <si>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</si>
  <si>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</si>
  <si>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</si>
  <si>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</si>
  <si>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</si>
  <si>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</si>
  <si>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</si>
  <si>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</si>
  <si>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</si>
  <si>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</si>
  <si>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</si>
  <si>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</si>
  <si>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</si>
  <si>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</si>
  <si>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</si>
  <si>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</si>
  <si>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</si>
  <si>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</si>
  <si>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</si>
  <si>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</si>
  <si>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</si>
  <si>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</si>
  <si>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</si>
  <si>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</si>
  <si>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</si>
  <si>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</si>
  <si>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</si>
  <si>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</si>
  <si>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</si>
  <si>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</si>
  <si>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</si>
  <si>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</si>
  <si>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</si>
  <si>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</si>
  <si>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</si>
  <si>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</si>
  <si>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</si>
  <si>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</si>
  <si>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</si>
  <si>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</si>
  <si>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</si>
  <si>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</si>
  <si>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</si>
  <si>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</si>
  <si>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</si>
  <si>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</si>
  <si>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</si>
  <si>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</t>
  </si>
  <si>
    <t>STA</t>
  </si>
  <si>
    <t>1</t>
  </si>
  <si>
    <t>{3920a54d-7e9f-4c78-aade-1c5ddf0923cd}</t>
  </si>
  <si>
    <t>2</t>
  </si>
  <si>
    <t>odkop</t>
  </si>
  <si>
    <t>m3</t>
  </si>
  <si>
    <t>137,14</t>
  </si>
  <si>
    <t>hloub</t>
  </si>
  <si>
    <t>6</t>
  </si>
  <si>
    <t>KRYCÍ LIST SOUPISU PRACÍ</t>
  </si>
  <si>
    <t>zásyp</t>
  </si>
  <si>
    <t>5,4</t>
  </si>
  <si>
    <t>Objekt:</t>
  </si>
  <si>
    <t>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</si>
  <si>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</si>
  <si>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</si>
  <si>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</si>
  <si>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</si>
  <si>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</si>
  <si>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</si>
  <si>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</si>
  <si>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</si>
  <si>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</si>
  <si>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</si>
  <si>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</si>
  <si>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</si>
  <si>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</si>
  <si>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</si>
  <si>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</si>
  <si>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</si>
  <si>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</si>
  <si>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</si>
  <si>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</si>
  <si>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</si>
  <si>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</si>
  <si>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</si>
  <si>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</si>
  <si>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</si>
  <si>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</si>
  <si>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</si>
  <si>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</si>
  <si>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</si>
  <si>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</si>
  <si>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</si>
  <si>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</si>
  <si>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</si>
  <si>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</si>
  <si>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</si>
  <si>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</si>
  <si>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</si>
  <si>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</si>
  <si>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m2</t>
  </si>
  <si>
    <t>CS ÚRS 2024 01</t>
  </si>
  <si>
    <t>4</t>
  </si>
  <si>
    <t>1843413081</t>
  </si>
  <si>
    <t>P</t>
  </si>
  <si>
    <t xml:space="preserve">Poznámka k položce:_x000d_
rozebrání varovného pásu_x000d_
</t>
  </si>
  <si>
    <t>VV</t>
  </si>
  <si>
    <t>10*0,4</t>
  </si>
  <si>
    <t>Součet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</si>
  <si>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</si>
  <si>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</si>
  <si>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-1341387036</t>
  </si>
  <si>
    <t>chodník</t>
  </si>
  <si>
    <t>331</t>
  </si>
  <si>
    <t>sjezdy</t>
  </si>
  <si>
    <t>111</t>
  </si>
  <si>
    <t>3</t>
  </si>
  <si>
    <t>113203111</t>
  </si>
  <si>
    <t>Vytrhání obrub s vybouráním lože, s přemístěním hmot na skládku na vzdálenost do 3 m nebo s naložením na dopravní prostředek z dlažebních kostek</t>
  </si>
  <si>
    <t>m</t>
  </si>
  <si>
    <t>-1539359162</t>
  </si>
  <si>
    <t>Poznámka k položce:_x000d_
kolem žlabové vpusti</t>
  </si>
  <si>
    <t>122151103</t>
  </si>
  <si>
    <t>Odkopávky a prokopávky nezapažené strojně v hornině třídy těžitelnosti I skupiny 1 a 2 přes 50 do 100 m3</t>
  </si>
  <si>
    <t>-1433937112</t>
  </si>
  <si>
    <t>331*0,25</t>
  </si>
  <si>
    <t>111*0,49</t>
  </si>
  <si>
    <t>5</t>
  </si>
  <si>
    <t>132151102</t>
  </si>
  <si>
    <t>Hloubení nezapažených rýh šířky do 800 mm strojně s urovnáním dna do předepsaného profilu a spádu v hornině třídy těžitelnosti I skupiny 1 a 2 přes 20 do 50 m3</t>
  </si>
  <si>
    <t>-655870125</t>
  </si>
  <si>
    <t>žlabová vpusť + přípojka</t>
  </si>
  <si>
    <t>3*2*1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</si>
  <si>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</si>
  <si>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</si>
  <si>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-1473445858</t>
  </si>
  <si>
    <t>7</t>
  </si>
  <si>
    <t>174151101</t>
  </si>
  <si>
    <t>Zásyp sypaninou z jakékoliv horniny strojně s uložením výkopku ve vrstvách se zhutněním jam, šachet, rýh nebo kolem objektů v těchto vykopávkách</t>
  </si>
  <si>
    <t>-1087934925</t>
  </si>
  <si>
    <t>3*1,8*1</t>
  </si>
  <si>
    <t>8</t>
  </si>
  <si>
    <t>M</t>
  </si>
  <si>
    <t>58344171</t>
  </si>
  <si>
    <t>štěrkodrť frakce 0/32</t>
  </si>
  <si>
    <t>t</t>
  </si>
  <si>
    <t>620729443</t>
  </si>
  <si>
    <t>zásyp*1,8</t>
  </si>
  <si>
    <t>9</t>
  </si>
  <si>
    <t>181951112</t>
  </si>
  <si>
    <t>Úprava pláně vyrovnáním výškových rozdílů strojně v hornině třídy těžitelnosti I, skupiny 1 až 3 se zhutněním</t>
  </si>
  <si>
    <t>2045167648</t>
  </si>
  <si>
    <t>Komunikace pozemní</t>
  </si>
  <si>
    <t>10</t>
  </si>
  <si>
    <t>564861011</t>
  </si>
  <si>
    <t>Podklad ze štěrkodrti ŠD s rozprostřením a zhutněním plochy jednotlivě do 100 m2, po zhutnění tl. 200 mm</t>
  </si>
  <si>
    <t>1790628650</t>
  </si>
  <si>
    <t>11</t>
  </si>
  <si>
    <t>564851111</t>
  </si>
  <si>
    <t>Podklad ze štěrkodrti ŠD s rozprostřením a zhutněním plochy přes 100 m2, po zhutnění tl. 150 mm</t>
  </si>
  <si>
    <t>1673866947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</si>
  <si>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</si>
  <si>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</si>
  <si>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-1260642614</t>
  </si>
  <si>
    <t>chodník bez dlažby pro nevidomé a lemování</t>
  </si>
  <si>
    <t>328</t>
  </si>
  <si>
    <t>13</t>
  </si>
  <si>
    <t>58381005</t>
  </si>
  <si>
    <t>kostka štípaná dlažební mozaika žula 4/6 šedá</t>
  </si>
  <si>
    <t>-837840948</t>
  </si>
  <si>
    <t>328*1,02</t>
  </si>
  <si>
    <t>14</t>
  </si>
  <si>
    <t>591211111</t>
  </si>
  <si>
    <t>Kladení dlažby z kostek s provedením lože do tl. 40 mm, s vyplněním spár, s dvojím beraněním a se smetením přebytečného materiálu na krajnici drobných z kamene, do lože z kameniva drceného</t>
  </si>
  <si>
    <t>-1416208744</t>
  </si>
  <si>
    <t>sjezdy bez dlažby pro nevidomé a lemování</t>
  </si>
  <si>
    <t>79</t>
  </si>
  <si>
    <t>15</t>
  </si>
  <si>
    <t>58381007</t>
  </si>
  <si>
    <t>kostka štípaná dlažební žula drobná 8/10</t>
  </si>
  <si>
    <t>267352193</t>
  </si>
  <si>
    <t>79*1,02</t>
  </si>
  <si>
    <t>16</t>
  </si>
  <si>
    <t>596811120</t>
  </si>
  <si>
    <t>Kladení dlažby z betonových nebo kamenných dlaždic komunikací pro pěší s vyplněním spár a se smetením přebytečného materiálu na vzdálenost do 3 m s ložem z kameniva těženého tl. do 40 mm velikosti dlaždic do 0,09 m2 (bez zámku), pro plochy do 50 m2</t>
  </si>
  <si>
    <t>1518190070</t>
  </si>
  <si>
    <t>Poznámka k položce:_x000d_
dlažba pro nevidomé lemovaná dlažbou ze žulových desek</t>
  </si>
  <si>
    <t>lemování dlažby pro nevidomé</t>
  </si>
  <si>
    <t>17</t>
  </si>
  <si>
    <t>dlažba pro nevidomé</t>
  </si>
  <si>
    <t>18</t>
  </si>
  <si>
    <t>58381154R</t>
  </si>
  <si>
    <t>deska dlažební tryskaná žula 250x250mm tl 80mm</t>
  </si>
  <si>
    <t>1481850396</t>
  </si>
  <si>
    <t>Poznámka k položce:_x000d_
lemování kolem dlažby pro nevidomé</t>
  </si>
  <si>
    <t>17*1,02</t>
  </si>
  <si>
    <t>58381159R</t>
  </si>
  <si>
    <t>Dlažba z kamenného konglomerátu pro nevidomé 200*200*60mm</t>
  </si>
  <si>
    <t>2029755779</t>
  </si>
  <si>
    <t>Poznámka k položce:_x000d_
např. COMCON CD</t>
  </si>
  <si>
    <t>18*1,02</t>
  </si>
  <si>
    <t>Trubní vedení</t>
  </si>
  <si>
    <t>19</t>
  </si>
  <si>
    <t>871315221</t>
  </si>
  <si>
    <t>Kanalizační potrubí z tvrdého PVC v otevřeném výkopu ve sklonu do 20 %, hladkého plnostěnného jednovrstvého, tuhost třídy SN 8 DN 160</t>
  </si>
  <si>
    <t>CS ÚRS 2023 01</t>
  </si>
  <si>
    <t>-2020594043</t>
  </si>
  <si>
    <t>Ostatní konstrukce a práce, bourání</t>
  </si>
  <si>
    <t>20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</si>
  <si>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</si>
  <si>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</si>
  <si>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-1539313913</t>
  </si>
  <si>
    <t>916241213</t>
  </si>
  <si>
    <t>Osazení obrubníku kamenného se zřízením lože, s vyplněním a zatřením spár cementovou maltou stojatého s boční opěrou z betonu prostého, do lože z betonu prostého</t>
  </si>
  <si>
    <t>-1030124724</t>
  </si>
  <si>
    <t>žulový krajník KS3 do vjezdů</t>
  </si>
  <si>
    <t>38</t>
  </si>
  <si>
    <t>žulový obrubník před ppč. 30/2 a 30/3</t>
  </si>
  <si>
    <t>22</t>
  </si>
  <si>
    <t>58380001</t>
  </si>
  <si>
    <t>krajník kamenný žulový silniční 130x200x300-800mm</t>
  </si>
  <si>
    <t>1919684244</t>
  </si>
  <si>
    <t>Poznámka k položce:_x000d_
šířka 100 - 130 mm</t>
  </si>
  <si>
    <t>23</t>
  </si>
  <si>
    <t>58380007</t>
  </si>
  <si>
    <t>obrubník kamenný žulový přímý 1000x150x250mm</t>
  </si>
  <si>
    <t>-1838854832</t>
  </si>
  <si>
    <t>Poznámka k položce:_x000d_
Hmotnost: 104 kg/bm</t>
  </si>
  <si>
    <t>24</t>
  </si>
  <si>
    <t>935932611</t>
  </si>
  <si>
    <t xml:space="preserve">Odvodňovací plastový žlab vpusť s kalovým košem pro žlab vnitřní šířky 100 mm s výtokem DN150_x000d_
</t>
  </si>
  <si>
    <t>kus</t>
  </si>
  <si>
    <t>-1945364126</t>
  </si>
  <si>
    <t>25</t>
  </si>
  <si>
    <t>001R</t>
  </si>
  <si>
    <t>Montáž a dodávka kabelové chráničky průměr 50 mm</t>
  </si>
  <si>
    <t>1891341809</t>
  </si>
  <si>
    <t>26</t>
  </si>
  <si>
    <t>34111076</t>
  </si>
  <si>
    <t>kabel CYKY 4x10</t>
  </si>
  <si>
    <t>923004902</t>
  </si>
  <si>
    <t>Poznámka k položce:_x000d_
m</t>
  </si>
  <si>
    <t>997</t>
  </si>
  <si>
    <t>Přesun sutě</t>
  </si>
  <si>
    <t>27</t>
  </si>
  <si>
    <t>997211511R</t>
  </si>
  <si>
    <t>Vodorovná doprava suti nebo vybouraných hmot suti se složením a hrubým urovnáním, na skládku včetně likvidace v souladu se zákonem o odpadech</t>
  </si>
  <si>
    <t>360884644</t>
  </si>
  <si>
    <t>998</t>
  </si>
  <si>
    <t>Přesun hmot</t>
  </si>
  <si>
    <t>28</t>
  </si>
  <si>
    <t>998225111</t>
  </si>
  <si>
    <t xml:space="preserve">Přesun hmot pro komunikace s krytem z kameniva, monolitickým betonovým nebo živičným  dopravní vzdálenost do 200 m jakékoliv délky objektu</t>
  </si>
  <si>
    <t>-1304899103</t>
  </si>
  <si>
    <t>PSV</t>
  </si>
  <si>
    <t>Práce a dodávky PSV</t>
  </si>
  <si>
    <t>711</t>
  </si>
  <si>
    <t>Izolace proti vodě, vlhkosti a plynům</t>
  </si>
  <si>
    <t>29</t>
  </si>
  <si>
    <t>711161273</t>
  </si>
  <si>
    <t>Provedení izolace proti zemní vlhkosti nopovou fólií na ploše svislé S z nopové fólie</t>
  </si>
  <si>
    <t>CS ÚRS 2023 02</t>
  </si>
  <si>
    <t>-807116164</t>
  </si>
  <si>
    <t>180*0,5</t>
  </si>
  <si>
    <t>30</t>
  </si>
  <si>
    <t>28323005</t>
  </si>
  <si>
    <t>fólie profilovaná (nopová) drenážní HDPE s výškou nopů 8mm</t>
  </si>
  <si>
    <t>32</t>
  </si>
  <si>
    <t>-1076028220</t>
  </si>
  <si>
    <t>90*1,2</t>
  </si>
  <si>
    <t>VRN</t>
  </si>
  <si>
    <t>Vedlejší rozpočtové náklady</t>
  </si>
  <si>
    <t>VRN1</t>
  </si>
  <si>
    <t>Průzkumné, geodetické a projektové práce</t>
  </si>
  <si>
    <t>31</t>
  </si>
  <si>
    <t>012203000</t>
  </si>
  <si>
    <t>Geodetické práce při provádění stavby</t>
  </si>
  <si>
    <t>ks</t>
  </si>
  <si>
    <t>1024</t>
  </si>
  <si>
    <t>-538130489</t>
  </si>
  <si>
    <t>012303000</t>
  </si>
  <si>
    <t>Geodetické práce po výstavbě</t>
  </si>
  <si>
    <t>-1913868714</t>
  </si>
  <si>
    <t>Poznámka k položce:_x000d_
zaměření skutečného provedení stavby</t>
  </si>
  <si>
    <t>33</t>
  </si>
  <si>
    <t>013254000</t>
  </si>
  <si>
    <t>Dokumentace skutečného provedení stavby</t>
  </si>
  <si>
    <t>834523763</t>
  </si>
  <si>
    <t>VRN3</t>
  </si>
  <si>
    <t>Zařízení staveniště</t>
  </si>
  <si>
    <t>34</t>
  </si>
  <si>
    <t>030001000</t>
  </si>
  <si>
    <t>-1673158161</t>
  </si>
  <si>
    <t>35</t>
  </si>
  <si>
    <t>034303000</t>
  </si>
  <si>
    <t>Dopravní značení na staveništi</t>
  </si>
  <si>
    <t>kpl</t>
  </si>
  <si>
    <t>1183156930</t>
  </si>
  <si>
    <t>Poznámka k položce:_x000d_
DIO zajištění včetně projednání s úřady</t>
  </si>
  <si>
    <t>36</t>
  </si>
  <si>
    <t>039103000</t>
  </si>
  <si>
    <t>Rozebrání, bourání a odvoz zařízení staveniště</t>
  </si>
  <si>
    <t>-1703072189</t>
  </si>
  <si>
    <t>SEZNAM FIGUR</t>
  </si>
  <si>
    <t>Výměra</t>
  </si>
  <si>
    <t xml:space="preserve"> 01</t>
  </si>
  <si>
    <t>Použití figury:</t>
  </si>
  <si>
    <t>Hloubení rýh nezapažených š do 800 mm v hornině třídy těžitelnosti I skupiny 1 a 2 objem do 50 m3 strojně</t>
  </si>
  <si>
    <t>Odkopávky a prokopávky nezapažené v hornině třídy těžitelnosti I skupiny 1 a 2 objem do 100 m3 strojně</t>
  </si>
  <si>
    <t>Zásyp jam, šachet rýh nebo kolem objektů sypaninou se zhutněním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</si>
</sst>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1424_1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DOMAŽLICE - PODĚBRADOVA - OPRAVA CHODNÍKU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DOMAŽLICE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DOMAŽLICE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CHODNÍK'!J30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CHODNÍK'!P128</f>
        <v>0</v>
      </c>
      <c r="AV95" s="128">
        <f>'01 - CHODNÍK'!J33</f>
        <v>0</v>
      </c>
      <c r="AW95" s="128">
        <f>'01 - CHODNÍK'!J34</f>
        <v>0</v>
      </c>
      <c r="AX95" s="128">
        <f>'01 - CHODNÍK'!J35</f>
        <v>0</v>
      </c>
      <c r="AY95" s="128">
        <f>'01 - CHODNÍK'!J36</f>
        <v>0</v>
      </c>
      <c r="AZ95" s="128">
        <f>'01 - CHODNÍK'!F33</f>
        <v>0</v>
      </c>
      <c r="BA95" s="128">
        <f>'01 - CHODNÍK'!F34</f>
        <v>0</v>
      </c>
      <c r="BB95" s="128">
        <f>'01 - CHODNÍK'!F35</f>
        <v>0</v>
      </c>
      <c r="BC95" s="128">
        <f>'01 - CHODNÍK'!F36</f>
        <v>0</v>
      </c>
      <c r="BD95" s="130">
        <f>'01 - CHODNÍK'!F37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mxBnsJa1ixA2sb7brzfTPxSLVthshy7HEtS3t+AnAzbe9ij2Ahl4/M/0iO6/z2U/WL9xZTzdSEwLAntwCkChA==" hashValue="cWWOxRTcWZNSY80ZQBJfgRbxcuDjmqwP9vNADPMvD05s/9DNkFOYfq6ZIjweB1f38cfCOQoHW2943h604UcNb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CHODNÍ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2" t="s">
        <v>87</v>
      </c>
      <c r="BA2" s="132" t="s">
        <v>87</v>
      </c>
      <c r="BB2" s="132" t="s">
        <v>88</v>
      </c>
      <c r="BC2" s="132" t="s">
        <v>89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0"/>
      <c r="AT3" s="17" t="s">
        <v>86</v>
      </c>
      <c r="AZ3" s="132" t="s">
        <v>90</v>
      </c>
      <c r="BA3" s="132" t="s">
        <v>90</v>
      </c>
      <c r="BB3" s="132" t="s">
        <v>88</v>
      </c>
      <c r="BC3" s="132" t="s">
        <v>91</v>
      </c>
      <c r="BD3" s="132" t="s">
        <v>86</v>
      </c>
    </row>
    <row r="4" s="1" customFormat="1" ht="24.96" customHeight="1">
      <c r="B4" s="20"/>
      <c r="D4" s="135" t="s">
        <v>92</v>
      </c>
      <c r="L4" s="20"/>
      <c r="M4" s="136" t="s">
        <v>10</v>
      </c>
      <c r="AT4" s="17" t="s">
        <v>4</v>
      </c>
      <c r="AZ4" s="132" t="s">
        <v>93</v>
      </c>
      <c r="BA4" s="132" t="s">
        <v>93</v>
      </c>
      <c r="BB4" s="132" t="s">
        <v>88</v>
      </c>
      <c r="BC4" s="132" t="s">
        <v>94</v>
      </c>
      <c r="BD4" s="132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37" t="s">
        <v>16</v>
      </c>
      <c r="L6" s="20"/>
    </row>
    <row r="7" s="1" customFormat="1" ht="16.5" customHeight="1">
      <c r="B7" s="20"/>
      <c r="E7" s="138" t="str">
        <f>'Rekapitulace stavby'!K6</f>
        <v>DOMAŽLICE - PODĚBRADOVA - OPRAVA CHODNÍKU</v>
      </c>
      <c r="F7" s="137"/>
      <c r="G7" s="137"/>
      <c r="H7" s="137"/>
      <c r="L7" s="20"/>
    </row>
    <row r="8" s="2" customFormat="1" ht="12" customHeight="1">
      <c r="A8" s="38"/>
      <c r="B8" s="44"/>
      <c r="C8" s="38"/>
      <c r="D8" s="137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18</v>
      </c>
      <c r="E11" s="38"/>
      <c r="F11" s="140" t="s">
        <v>1</v>
      </c>
      <c r="G11" s="38"/>
      <c r="H11" s="38"/>
      <c r="I11" s="137" t="s">
        <v>19</v>
      </c>
      <c r="J11" s="140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20</v>
      </c>
      <c r="E12" s="38"/>
      <c r="F12" s="140" t="s">
        <v>21</v>
      </c>
      <c r="G12" s="38"/>
      <c r="H12" s="38"/>
      <c r="I12" s="137" t="s">
        <v>22</v>
      </c>
      <c r="J12" s="141" t="str">
        <f>'Rekapitulace stavby'!AN8</f>
        <v>16. 3. 2024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24</v>
      </c>
      <c r="E14" s="38"/>
      <c r="F14" s="38"/>
      <c r="G14" s="38"/>
      <c r="H14" s="38"/>
      <c r="I14" s="137" t="s">
        <v>25</v>
      </c>
      <c r="J14" s="140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26</v>
      </c>
      <c r="F15" s="38"/>
      <c r="G15" s="38"/>
      <c r="H15" s="38"/>
      <c r="I15" s="137" t="s">
        <v>27</v>
      </c>
      <c r="J15" s="140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28</v>
      </c>
      <c r="E17" s="38"/>
      <c r="F17" s="38"/>
      <c r="G17" s="38"/>
      <c r="H17" s="38"/>
      <c r="I17" s="13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30</v>
      </c>
      <c r="E20" s="38"/>
      <c r="F20" s="38"/>
      <c r="G20" s="38"/>
      <c r="H20" s="38"/>
      <c r="I20" s="137" t="s">
        <v>25</v>
      </c>
      <c r="J20" s="140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31</v>
      </c>
      <c r="F21" s="38"/>
      <c r="G21" s="38"/>
      <c r="H21" s="38"/>
      <c r="I21" s="137" t="s">
        <v>27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25</v>
      </c>
      <c r="J23" s="140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34</v>
      </c>
      <c r="F24" s="38"/>
      <c r="G24" s="38"/>
      <c r="H24" s="38"/>
      <c r="I24" s="137" t="s">
        <v>27</v>
      </c>
      <c r="J24" s="140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38"/>
      <c r="J30" s="148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6"/>
      <c r="E31" s="146"/>
      <c r="F31" s="146"/>
      <c r="G31" s="146"/>
      <c r="H31" s="146"/>
      <c r="I31" s="146"/>
      <c r="J31" s="146"/>
      <c r="K31" s="14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49" t="s">
        <v>37</v>
      </c>
      <c r="J32" s="149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40</v>
      </c>
      <c r="E33" s="137" t="s">
        <v>41</v>
      </c>
      <c r="F33" s="151">
        <f>ROUND((SUM(BE128:BE261)),  2)</f>
        <v>0</v>
      </c>
      <c r="G33" s="38"/>
      <c r="H33" s="38"/>
      <c r="I33" s="152">
        <v>0.20999999999999999</v>
      </c>
      <c r="J33" s="151">
        <f>ROUND(((SUM(BE128:BE261))*I33),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42</v>
      </c>
      <c r="F34" s="151">
        <f>ROUND((SUM(BF128:BF261)),  2)</f>
        <v>0</v>
      </c>
      <c r="G34" s="38"/>
      <c r="H34" s="38"/>
      <c r="I34" s="152">
        <v>0.12</v>
      </c>
      <c r="J34" s="151">
        <f>ROUND(((SUM(BF128:BF261))*I34),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43</v>
      </c>
      <c r="F35" s="151">
        <f>ROUND((SUM(BG128:BG261)),  2)</f>
        <v>0</v>
      </c>
      <c r="G35" s="38"/>
      <c r="H35" s="38"/>
      <c r="I35" s="152">
        <v>0.20999999999999999</v>
      </c>
      <c r="J35" s="15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44</v>
      </c>
      <c r="F36" s="151">
        <f>ROUND((SUM(BH128:BH261)),  2)</f>
        <v>0</v>
      </c>
      <c r="G36" s="38"/>
      <c r="H36" s="38"/>
      <c r="I36" s="152">
        <v>0.12</v>
      </c>
      <c r="J36" s="15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45</v>
      </c>
      <c r="F37" s="151">
        <f>ROUND((SUM(BI128:BI261)),  2)</f>
        <v>0</v>
      </c>
      <c r="G37" s="38"/>
      <c r="H37" s="38"/>
      <c r="I37" s="152">
        <v>0</v>
      </c>
      <c r="J37" s="15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1" t="str">
        <f>E7</f>
        <v>DOMAŽLICE - PODĚBRADOVA - OPRAVA CHODNÍKU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DOMAŽLICE</v>
      </c>
      <c r="G89" s="40"/>
      <c r="H89" s="40"/>
      <c r="I89" s="32" t="s">
        <v>22</v>
      </c>
      <c r="J89" s="79" t="str">
        <f>IF(J12="","",J12)</f>
        <v>16. 3. 2024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DOMAŽLICE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100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J129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J130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J170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J214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J216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107</v>
      </c>
      <c r="E102" s="185"/>
      <c r="F102" s="185"/>
      <c r="G102" s="185"/>
      <c r="H102" s="185"/>
      <c r="I102" s="185"/>
      <c r="J102" s="186">
        <f>J239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J241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109</v>
      </c>
      <c r="E104" s="179"/>
      <c r="F104" s="179"/>
      <c r="G104" s="179"/>
      <c r="H104" s="179"/>
      <c r="I104" s="179"/>
      <c r="J104" s="180">
        <f>J243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110</v>
      </c>
      <c r="E105" s="185"/>
      <c r="F105" s="185"/>
      <c r="G105" s="185"/>
      <c r="H105" s="185"/>
      <c r="I105" s="185"/>
      <c r="J105" s="186">
        <f>J244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111</v>
      </c>
      <c r="E106" s="179"/>
      <c r="F106" s="179"/>
      <c r="G106" s="179"/>
      <c r="H106" s="179"/>
      <c r="I106" s="179"/>
      <c r="J106" s="180">
        <f>J251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2"/>
      <c r="C107" s="183"/>
      <c r="D107" s="184" t="s">
        <v>112</v>
      </c>
      <c r="E107" s="185"/>
      <c r="F107" s="185"/>
      <c r="G107" s="185"/>
      <c r="H107" s="185"/>
      <c r="I107" s="185"/>
      <c r="J107" s="186">
        <f>J252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113</v>
      </c>
      <c r="E108" s="185"/>
      <c r="F108" s="185"/>
      <c r="G108" s="185"/>
      <c r="H108" s="185"/>
      <c r="I108" s="185"/>
      <c r="J108" s="186">
        <f>J257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1" t="str">
        <f>E7</f>
        <v>DOMAŽLICE - PODĚBRADOVA - OPRAVA CHODNÍKU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CHODNÍK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DOMAŽLICE</v>
      </c>
      <c r="G122" s="40"/>
      <c r="H122" s="40"/>
      <c r="I122" s="32" t="s">
        <v>22</v>
      </c>
      <c r="J122" s="79" t="str">
        <f>IF(J12="","",J12)</f>
        <v>16. 3. 2024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MĚSTO DOMAŽLICE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 Petr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8"/>
      <c r="B127" s="189"/>
      <c r="C127" s="190" t="s">
        <v>115</v>
      </c>
      <c r="D127" s="191" t="s">
        <v>61</v>
      </c>
      <c r="E127" s="191" t="s">
        <v>57</v>
      </c>
      <c r="F127" s="191" t="s">
        <v>58</v>
      </c>
      <c r="G127" s="191" t="s">
        <v>116</v>
      </c>
      <c r="H127" s="191" t="s">
        <v>117</v>
      </c>
      <c r="I127" s="191" t="s">
        <v>118</v>
      </c>
      <c r="J127" s="191" t="s">
        <v>99</v>
      </c>
      <c r="K127" s="192" t="s">
        <v>119</v>
      </c>
      <c r="L127" s="193"/>
      <c r="M127" s="100" t="s">
        <v>1</v>
      </c>
      <c r="N127" s="101" t="s">
        <v>40</v>
      </c>
      <c r="O127" s="101" t="s">
        <v>120</v>
      </c>
      <c r="P127" s="101" t="s">
        <v>121</v>
      </c>
      <c r="Q127" s="101" t="s">
        <v>122</v>
      </c>
      <c r="R127" s="101" t="s">
        <v>123</v>
      </c>
      <c r="S127" s="101" t="s">
        <v>124</v>
      </c>
      <c r="T127" s="102" t="s">
        <v>125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8"/>
      <c r="B128" s="39"/>
      <c r="C128" s="107" t="s">
        <v>126</v>
      </c>
      <c r="D128" s="40"/>
      <c r="E128" s="40"/>
      <c r="F128" s="40"/>
      <c r="G128" s="40"/>
      <c r="H128" s="40"/>
      <c r="I128" s="40"/>
      <c r="J128" s="194">
        <f>BK128</f>
        <v>0</v>
      </c>
      <c r="K128" s="40"/>
      <c r="L128" s="44"/>
      <c r="M128" s="103"/>
      <c r="N128" s="195"/>
      <c r="O128" s="104"/>
      <c r="P128" s="196">
        <f>P129+P243+P251</f>
        <v>0</v>
      </c>
      <c r="Q128" s="104"/>
      <c r="R128" s="196">
        <f>R129+R243+R251</f>
        <v>155.60285999999999</v>
      </c>
      <c r="S128" s="104"/>
      <c r="T128" s="197">
        <f>T129+T243+T251</f>
        <v>44.785000000000004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101</v>
      </c>
      <c r="BK128" s="198">
        <f>BK129+BK243+BK251</f>
        <v>0</v>
      </c>
    </row>
    <row r="129" s="12" customFormat="1" ht="25.92" customHeight="1">
      <c r="A129" s="12"/>
      <c r="B129" s="199"/>
      <c r="C129" s="200"/>
      <c r="D129" s="201" t="s">
        <v>75</v>
      </c>
      <c r="E129" s="202" t="s">
        <v>127</v>
      </c>
      <c r="F129" s="202" t="s">
        <v>128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P130+P170+P214+P216+P239+P241</f>
        <v>0</v>
      </c>
      <c r="Q129" s="207"/>
      <c r="R129" s="208">
        <f>R130+R170+R214+R216+R239+R241</f>
        <v>155.56685999999999</v>
      </c>
      <c r="S129" s="207"/>
      <c r="T129" s="209">
        <f>T130+T170+T214+T216+T239+T241</f>
        <v>44.785000000000004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84</v>
      </c>
      <c r="AT129" s="211" t="s">
        <v>75</v>
      </c>
      <c r="AU129" s="211" t="s">
        <v>76</v>
      </c>
      <c r="AY129" s="210" t="s">
        <v>129</v>
      </c>
      <c r="BK129" s="212">
        <f>BK130+BK170+BK214+BK216+BK239+BK241</f>
        <v>0</v>
      </c>
    </row>
    <row r="130" s="12" customFormat="1" ht="22.8" customHeight="1">
      <c r="A130" s="12"/>
      <c r="B130" s="199"/>
      <c r="C130" s="200"/>
      <c r="D130" s="201" t="s">
        <v>75</v>
      </c>
      <c r="E130" s="213" t="s">
        <v>84</v>
      </c>
      <c r="F130" s="213" t="s">
        <v>130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SUM(P131:P169)</f>
        <v>0</v>
      </c>
      <c r="Q130" s="207"/>
      <c r="R130" s="208">
        <f>SUM(R131:R169)</f>
        <v>9.7200000000000006</v>
      </c>
      <c r="S130" s="207"/>
      <c r="T130" s="209">
        <f>SUM(T131:T169)</f>
        <v>44.785000000000004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84</v>
      </c>
      <c r="AT130" s="211" t="s">
        <v>75</v>
      </c>
      <c r="AU130" s="211" t="s">
        <v>84</v>
      </c>
      <c r="AY130" s="210" t="s">
        <v>129</v>
      </c>
      <c r="BK130" s="212">
        <f>SUM(BK131:BK169)</f>
        <v>0</v>
      </c>
    </row>
    <row r="131" s="2" customFormat="1" ht="55.5" customHeight="1">
      <c r="A131" s="38"/>
      <c r="B131" s="39"/>
      <c r="C131" s="215" t="s">
        <v>84</v>
      </c>
      <c r="D131" s="215" t="s">
        <v>131</v>
      </c>
      <c r="E131" s="216" t="s">
        <v>132</v>
      </c>
      <c r="F131" s="217" t="s">
        <v>133</v>
      </c>
      <c r="G131" s="218" t="s">
        <v>134</v>
      </c>
      <c r="H131" s="219">
        <v>4</v>
      </c>
      <c r="I131" s="220"/>
      <c r="J131" s="221">
        <f>ROUND(I131*H131,2)</f>
        <v>0</v>
      </c>
      <c r="K131" s="217" t="s">
        <v>135</v>
      </c>
      <c r="L131" s="44"/>
      <c r="M131" s="222" t="s">
        <v>1</v>
      </c>
      <c r="N131" s="223" t="s">
        <v>41</v>
      </c>
      <c r="O131" s="91"/>
      <c r="P131" s="224">
        <f>O131*H131</f>
        <v>0</v>
      </c>
      <c r="Q131" s="224">
        <v>0</v>
      </c>
      <c r="R131" s="224">
        <f>Q131*H131</f>
        <v>0</v>
      </c>
      <c r="S131" s="224">
        <v>0.28100000000000003</v>
      </c>
      <c r="T131" s="225">
        <f>S131*H131</f>
        <v>1.1240000000000001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6" t="s">
        <v>136</v>
      </c>
      <c r="AT131" s="226" t="s">
        <v>131</v>
      </c>
      <c r="AU131" s="226" t="s">
        <v>86</v>
      </c>
      <c r="AY131" s="17" t="s">
        <v>129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84</v>
      </c>
      <c r="BK131" s="227">
        <f>ROUND(I131*H131,2)</f>
        <v>0</v>
      </c>
      <c r="BL131" s="17" t="s">
        <v>136</v>
      </c>
      <c r="BM131" s="226" t="s">
        <v>137</v>
      </c>
    </row>
    <row r="132" s="2" customFormat="1">
      <c r="A132" s="38"/>
      <c r="B132" s="39"/>
      <c r="C132" s="40"/>
      <c r="D132" s="228" t="s">
        <v>138</v>
      </c>
      <c r="E132" s="40"/>
      <c r="F132" s="229" t="s">
        <v>139</v>
      </c>
      <c r="G132" s="40"/>
      <c r="H132" s="40"/>
      <c r="I132" s="230"/>
      <c r="J132" s="40"/>
      <c r="K132" s="40"/>
      <c r="L132" s="44"/>
      <c r="M132" s="231"/>
      <c r="N132" s="232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138</v>
      </c>
      <c r="AU132" s="17" t="s">
        <v>86</v>
      </c>
    </row>
    <row r="133" s="13" customFormat="1">
      <c r="A133" s="13"/>
      <c r="B133" s="233"/>
      <c r="C133" s="234"/>
      <c r="D133" s="228" t="s">
        <v>140</v>
      </c>
      <c r="E133" s="235" t="s">
        <v>1</v>
      </c>
      <c r="F133" s="236" t="s">
        <v>141</v>
      </c>
      <c r="G133" s="234"/>
      <c r="H133" s="237">
        <v>4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140</v>
      </c>
      <c r="AU133" s="243" t="s">
        <v>86</v>
      </c>
      <c r="AV133" s="13" t="s">
        <v>86</v>
      </c>
      <c r="AW133" s="13" t="s">
        <v>32</v>
      </c>
      <c r="AX133" s="13" t="s">
        <v>76</v>
      </c>
      <c r="AY133" s="243" t="s">
        <v>129</v>
      </c>
    </row>
    <row r="134" s="14" customFormat="1">
      <c r="A134" s="14"/>
      <c r="B134" s="244"/>
      <c r="C134" s="245"/>
      <c r="D134" s="228" t="s">
        <v>140</v>
      </c>
      <c r="E134" s="246" t="s">
        <v>1</v>
      </c>
      <c r="F134" s="247" t="s">
        <v>142</v>
      </c>
      <c r="G134" s="245"/>
      <c r="H134" s="248">
        <v>4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86</v>
      </c>
      <c r="AV134" s="14" t="s">
        <v>136</v>
      </c>
      <c r="AW134" s="14" t="s">
        <v>32</v>
      </c>
      <c r="AX134" s="14" t="s">
        <v>84</v>
      </c>
      <c r="AY134" s="254" t="s">
        <v>129</v>
      </c>
    </row>
    <row r="135" s="2" customFormat="1" ht="55.5" customHeight="1">
      <c r="A135" s="38"/>
      <c r="B135" s="39"/>
      <c r="C135" s="215" t="s">
        <v>86</v>
      </c>
      <c r="D135" s="215" t="s">
        <v>131</v>
      </c>
      <c r="E135" s="216" t="s">
        <v>143</v>
      </c>
      <c r="F135" s="217" t="s">
        <v>144</v>
      </c>
      <c r="G135" s="218" t="s">
        <v>134</v>
      </c>
      <c r="H135" s="219">
        <v>442</v>
      </c>
      <c r="I135" s="220"/>
      <c r="J135" s="221">
        <f>ROUND(I135*H135,2)</f>
        <v>0</v>
      </c>
      <c r="K135" s="217" t="s">
        <v>135</v>
      </c>
      <c r="L135" s="44"/>
      <c r="M135" s="222" t="s">
        <v>1</v>
      </c>
      <c r="N135" s="223" t="s">
        <v>41</v>
      </c>
      <c r="O135" s="91"/>
      <c r="P135" s="224">
        <f>O135*H135</f>
        <v>0</v>
      </c>
      <c r="Q135" s="224">
        <v>0</v>
      </c>
      <c r="R135" s="224">
        <f>Q135*H135</f>
        <v>0</v>
      </c>
      <c r="S135" s="224">
        <v>0.098000000000000004</v>
      </c>
      <c r="T135" s="225">
        <f>S135*H135</f>
        <v>43.316000000000002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136</v>
      </c>
      <c r="AT135" s="226" t="s">
        <v>131</v>
      </c>
      <c r="AU135" s="226" t="s">
        <v>86</v>
      </c>
      <c r="AY135" s="17" t="s">
        <v>129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84</v>
      </c>
      <c r="BK135" s="227">
        <f>ROUND(I135*H135,2)</f>
        <v>0</v>
      </c>
      <c r="BL135" s="17" t="s">
        <v>136</v>
      </c>
      <c r="BM135" s="226" t="s">
        <v>145</v>
      </c>
    </row>
    <row r="136" s="15" customFormat="1">
      <c r="A136" s="15"/>
      <c r="B136" s="255"/>
      <c r="C136" s="256"/>
      <c r="D136" s="228" t="s">
        <v>140</v>
      </c>
      <c r="E136" s="257" t="s">
        <v>1</v>
      </c>
      <c r="F136" s="258" t="s">
        <v>146</v>
      </c>
      <c r="G136" s="256"/>
      <c r="H136" s="257" t="s">
        <v>1</v>
      </c>
      <c r="I136" s="259"/>
      <c r="J136" s="256"/>
      <c r="K136" s="256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140</v>
      </c>
      <c r="AU136" s="264" t="s">
        <v>86</v>
      </c>
      <c r="AV136" s="15" t="s">
        <v>84</v>
      </c>
      <c r="AW136" s="15" t="s">
        <v>32</v>
      </c>
      <c r="AX136" s="15" t="s">
        <v>76</v>
      </c>
      <c r="AY136" s="264" t="s">
        <v>129</v>
      </c>
    </row>
    <row r="137" s="13" customFormat="1">
      <c r="A137" s="13"/>
      <c r="B137" s="233"/>
      <c r="C137" s="234"/>
      <c r="D137" s="228" t="s">
        <v>140</v>
      </c>
      <c r="E137" s="235" t="s">
        <v>1</v>
      </c>
      <c r="F137" s="236" t="s">
        <v>147</v>
      </c>
      <c r="G137" s="234"/>
      <c r="H137" s="237">
        <v>331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140</v>
      </c>
      <c r="AU137" s="243" t="s">
        <v>86</v>
      </c>
      <c r="AV137" s="13" t="s">
        <v>86</v>
      </c>
      <c r="AW137" s="13" t="s">
        <v>32</v>
      </c>
      <c r="AX137" s="13" t="s">
        <v>76</v>
      </c>
      <c r="AY137" s="243" t="s">
        <v>129</v>
      </c>
    </row>
    <row r="138" s="15" customFormat="1">
      <c r="A138" s="15"/>
      <c r="B138" s="255"/>
      <c r="C138" s="256"/>
      <c r="D138" s="228" t="s">
        <v>140</v>
      </c>
      <c r="E138" s="257" t="s">
        <v>1</v>
      </c>
      <c r="F138" s="258" t="s">
        <v>148</v>
      </c>
      <c r="G138" s="256"/>
      <c r="H138" s="257" t="s">
        <v>1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140</v>
      </c>
      <c r="AU138" s="264" t="s">
        <v>86</v>
      </c>
      <c r="AV138" s="15" t="s">
        <v>84</v>
      </c>
      <c r="AW138" s="15" t="s">
        <v>32</v>
      </c>
      <c r="AX138" s="15" t="s">
        <v>76</v>
      </c>
      <c r="AY138" s="264" t="s">
        <v>129</v>
      </c>
    </row>
    <row r="139" s="13" customFormat="1">
      <c r="A139" s="13"/>
      <c r="B139" s="233"/>
      <c r="C139" s="234"/>
      <c r="D139" s="228" t="s">
        <v>140</v>
      </c>
      <c r="E139" s="235" t="s">
        <v>1</v>
      </c>
      <c r="F139" s="236" t="s">
        <v>149</v>
      </c>
      <c r="G139" s="234"/>
      <c r="H139" s="237">
        <v>111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140</v>
      </c>
      <c r="AU139" s="243" t="s">
        <v>86</v>
      </c>
      <c r="AV139" s="13" t="s">
        <v>86</v>
      </c>
      <c r="AW139" s="13" t="s">
        <v>32</v>
      </c>
      <c r="AX139" s="13" t="s">
        <v>76</v>
      </c>
      <c r="AY139" s="243" t="s">
        <v>129</v>
      </c>
    </row>
    <row r="140" s="14" customFormat="1">
      <c r="A140" s="14"/>
      <c r="B140" s="244"/>
      <c r="C140" s="245"/>
      <c r="D140" s="228" t="s">
        <v>140</v>
      </c>
      <c r="E140" s="246" t="s">
        <v>1</v>
      </c>
      <c r="F140" s="247" t="s">
        <v>142</v>
      </c>
      <c r="G140" s="245"/>
      <c r="H140" s="248">
        <v>442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140</v>
      </c>
      <c r="AU140" s="254" t="s">
        <v>86</v>
      </c>
      <c r="AV140" s="14" t="s">
        <v>136</v>
      </c>
      <c r="AW140" s="14" t="s">
        <v>32</v>
      </c>
      <c r="AX140" s="14" t="s">
        <v>84</v>
      </c>
      <c r="AY140" s="254" t="s">
        <v>129</v>
      </c>
    </row>
    <row r="141" s="2" customFormat="1" ht="44.25" customHeight="1">
      <c r="A141" s="38"/>
      <c r="B141" s="39"/>
      <c r="C141" s="215" t="s">
        <v>150</v>
      </c>
      <c r="D141" s="215" t="s">
        <v>131</v>
      </c>
      <c r="E141" s="216" t="s">
        <v>151</v>
      </c>
      <c r="F141" s="217" t="s">
        <v>152</v>
      </c>
      <c r="G141" s="218" t="s">
        <v>153</v>
      </c>
      <c r="H141" s="219">
        <v>3</v>
      </c>
      <c r="I141" s="220"/>
      <c r="J141" s="221">
        <f>ROUND(I141*H141,2)</f>
        <v>0</v>
      </c>
      <c r="K141" s="217" t="s">
        <v>135</v>
      </c>
      <c r="L141" s="44"/>
      <c r="M141" s="222" t="s">
        <v>1</v>
      </c>
      <c r="N141" s="223" t="s">
        <v>41</v>
      </c>
      <c r="O141" s="91"/>
      <c r="P141" s="224">
        <f>O141*H141</f>
        <v>0</v>
      </c>
      <c r="Q141" s="224">
        <v>0</v>
      </c>
      <c r="R141" s="224">
        <f>Q141*H141</f>
        <v>0</v>
      </c>
      <c r="S141" s="224">
        <v>0.11500000000000001</v>
      </c>
      <c r="T141" s="225">
        <f>S141*H141</f>
        <v>0.34500000000000003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136</v>
      </c>
      <c r="AT141" s="226" t="s">
        <v>131</v>
      </c>
      <c r="AU141" s="226" t="s">
        <v>86</v>
      </c>
      <c r="AY141" s="17" t="s">
        <v>129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84</v>
      </c>
      <c r="BK141" s="227">
        <f>ROUND(I141*H141,2)</f>
        <v>0</v>
      </c>
      <c r="BL141" s="17" t="s">
        <v>136</v>
      </c>
      <c r="BM141" s="226" t="s">
        <v>154</v>
      </c>
    </row>
    <row r="142" s="2" customFormat="1">
      <c r="A142" s="38"/>
      <c r="B142" s="39"/>
      <c r="C142" s="40"/>
      <c r="D142" s="228" t="s">
        <v>138</v>
      </c>
      <c r="E142" s="40"/>
      <c r="F142" s="229" t="s">
        <v>155</v>
      </c>
      <c r="G142" s="40"/>
      <c r="H142" s="40"/>
      <c r="I142" s="230"/>
      <c r="J142" s="40"/>
      <c r="K142" s="40"/>
      <c r="L142" s="44"/>
      <c r="M142" s="231"/>
      <c r="N142" s="23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138</v>
      </c>
      <c r="AU142" s="17" t="s">
        <v>86</v>
      </c>
    </row>
    <row r="143" s="2" customFormat="1" ht="33" customHeight="1">
      <c r="A143" s="38"/>
      <c r="B143" s="39"/>
      <c r="C143" s="215" t="s">
        <v>136</v>
      </c>
      <c r="D143" s="215" t="s">
        <v>131</v>
      </c>
      <c r="E143" s="216" t="s">
        <v>156</v>
      </c>
      <c r="F143" s="217" t="s">
        <v>157</v>
      </c>
      <c r="G143" s="218" t="s">
        <v>88</v>
      </c>
      <c r="H143" s="219">
        <v>137.13999999999999</v>
      </c>
      <c r="I143" s="220"/>
      <c r="J143" s="221">
        <f>ROUND(I143*H143,2)</f>
        <v>0</v>
      </c>
      <c r="K143" s="217" t="s">
        <v>135</v>
      </c>
      <c r="L143" s="44"/>
      <c r="M143" s="222" t="s">
        <v>1</v>
      </c>
      <c r="N143" s="223" t="s">
        <v>41</v>
      </c>
      <c r="O143" s="91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136</v>
      </c>
      <c r="AT143" s="226" t="s">
        <v>131</v>
      </c>
      <c r="AU143" s="226" t="s">
        <v>86</v>
      </c>
      <c r="AY143" s="17" t="s">
        <v>129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84</v>
      </c>
      <c r="BK143" s="227">
        <f>ROUND(I143*H143,2)</f>
        <v>0</v>
      </c>
      <c r="BL143" s="17" t="s">
        <v>136</v>
      </c>
      <c r="BM143" s="226" t="s">
        <v>158</v>
      </c>
    </row>
    <row r="144" s="15" customFormat="1">
      <c r="A144" s="15"/>
      <c r="B144" s="255"/>
      <c r="C144" s="256"/>
      <c r="D144" s="228" t="s">
        <v>140</v>
      </c>
      <c r="E144" s="257" t="s">
        <v>1</v>
      </c>
      <c r="F144" s="258" t="s">
        <v>146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140</v>
      </c>
      <c r="AU144" s="264" t="s">
        <v>86</v>
      </c>
      <c r="AV144" s="15" t="s">
        <v>84</v>
      </c>
      <c r="AW144" s="15" t="s">
        <v>32</v>
      </c>
      <c r="AX144" s="15" t="s">
        <v>76</v>
      </c>
      <c r="AY144" s="264" t="s">
        <v>129</v>
      </c>
    </row>
    <row r="145" s="13" customFormat="1">
      <c r="A145" s="13"/>
      <c r="B145" s="233"/>
      <c r="C145" s="234"/>
      <c r="D145" s="228" t="s">
        <v>140</v>
      </c>
      <c r="E145" s="235" t="s">
        <v>1</v>
      </c>
      <c r="F145" s="236" t="s">
        <v>159</v>
      </c>
      <c r="G145" s="234"/>
      <c r="H145" s="237">
        <v>82.75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140</v>
      </c>
      <c r="AU145" s="243" t="s">
        <v>86</v>
      </c>
      <c r="AV145" s="13" t="s">
        <v>86</v>
      </c>
      <c r="AW145" s="13" t="s">
        <v>32</v>
      </c>
      <c r="AX145" s="13" t="s">
        <v>76</v>
      </c>
      <c r="AY145" s="243" t="s">
        <v>129</v>
      </c>
    </row>
    <row r="146" s="15" customFormat="1">
      <c r="A146" s="15"/>
      <c r="B146" s="255"/>
      <c r="C146" s="256"/>
      <c r="D146" s="228" t="s">
        <v>140</v>
      </c>
      <c r="E146" s="257" t="s">
        <v>1</v>
      </c>
      <c r="F146" s="258" t="s">
        <v>148</v>
      </c>
      <c r="G146" s="256"/>
      <c r="H146" s="257" t="s">
        <v>1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140</v>
      </c>
      <c r="AU146" s="264" t="s">
        <v>86</v>
      </c>
      <c r="AV146" s="15" t="s">
        <v>84</v>
      </c>
      <c r="AW146" s="15" t="s">
        <v>32</v>
      </c>
      <c r="AX146" s="15" t="s">
        <v>76</v>
      </c>
      <c r="AY146" s="264" t="s">
        <v>129</v>
      </c>
    </row>
    <row r="147" s="13" customFormat="1">
      <c r="A147" s="13"/>
      <c r="B147" s="233"/>
      <c r="C147" s="234"/>
      <c r="D147" s="228" t="s">
        <v>140</v>
      </c>
      <c r="E147" s="235" t="s">
        <v>1</v>
      </c>
      <c r="F147" s="236" t="s">
        <v>160</v>
      </c>
      <c r="G147" s="234"/>
      <c r="H147" s="237">
        <v>54.390000000000001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140</v>
      </c>
      <c r="AU147" s="243" t="s">
        <v>86</v>
      </c>
      <c r="AV147" s="13" t="s">
        <v>86</v>
      </c>
      <c r="AW147" s="13" t="s">
        <v>32</v>
      </c>
      <c r="AX147" s="13" t="s">
        <v>76</v>
      </c>
      <c r="AY147" s="243" t="s">
        <v>129</v>
      </c>
    </row>
    <row r="148" s="14" customFormat="1">
      <c r="A148" s="14"/>
      <c r="B148" s="244"/>
      <c r="C148" s="245"/>
      <c r="D148" s="228" t="s">
        <v>140</v>
      </c>
      <c r="E148" s="246" t="s">
        <v>87</v>
      </c>
      <c r="F148" s="247" t="s">
        <v>142</v>
      </c>
      <c r="G148" s="245"/>
      <c r="H148" s="248">
        <v>137.13999999999999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140</v>
      </c>
      <c r="AU148" s="254" t="s">
        <v>86</v>
      </c>
      <c r="AV148" s="14" t="s">
        <v>136</v>
      </c>
      <c r="AW148" s="14" t="s">
        <v>32</v>
      </c>
      <c r="AX148" s="14" t="s">
        <v>84</v>
      </c>
      <c r="AY148" s="254" t="s">
        <v>129</v>
      </c>
    </row>
    <row r="149" s="2" customFormat="1" ht="49.05" customHeight="1">
      <c r="A149" s="38"/>
      <c r="B149" s="39"/>
      <c r="C149" s="215" t="s">
        <v>161</v>
      </c>
      <c r="D149" s="215" t="s">
        <v>131</v>
      </c>
      <c r="E149" s="216" t="s">
        <v>162</v>
      </c>
      <c r="F149" s="217" t="s">
        <v>163</v>
      </c>
      <c r="G149" s="218" t="s">
        <v>88</v>
      </c>
      <c r="H149" s="219">
        <v>6</v>
      </c>
      <c r="I149" s="220"/>
      <c r="J149" s="221">
        <f>ROUND(I149*H149,2)</f>
        <v>0</v>
      </c>
      <c r="K149" s="217" t="s">
        <v>135</v>
      </c>
      <c r="L149" s="44"/>
      <c r="M149" s="222" t="s">
        <v>1</v>
      </c>
      <c r="N149" s="223" t="s">
        <v>41</v>
      </c>
      <c r="O149" s="91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6" t="s">
        <v>136</v>
      </c>
      <c r="AT149" s="226" t="s">
        <v>131</v>
      </c>
      <c r="AU149" s="226" t="s">
        <v>86</v>
      </c>
      <c r="AY149" s="17" t="s">
        <v>129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84</v>
      </c>
      <c r="BK149" s="227">
        <f>ROUND(I149*H149,2)</f>
        <v>0</v>
      </c>
      <c r="BL149" s="17" t="s">
        <v>136</v>
      </c>
      <c r="BM149" s="226" t="s">
        <v>164</v>
      </c>
    </row>
    <row r="150" s="15" customFormat="1">
      <c r="A150" s="15"/>
      <c r="B150" s="255"/>
      <c r="C150" s="256"/>
      <c r="D150" s="228" t="s">
        <v>140</v>
      </c>
      <c r="E150" s="257" t="s">
        <v>1</v>
      </c>
      <c r="F150" s="258" t="s">
        <v>165</v>
      </c>
      <c r="G150" s="256"/>
      <c r="H150" s="257" t="s">
        <v>1</v>
      </c>
      <c r="I150" s="259"/>
      <c r="J150" s="256"/>
      <c r="K150" s="256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140</v>
      </c>
      <c r="AU150" s="264" t="s">
        <v>86</v>
      </c>
      <c r="AV150" s="15" t="s">
        <v>84</v>
      </c>
      <c r="AW150" s="15" t="s">
        <v>32</v>
      </c>
      <c r="AX150" s="15" t="s">
        <v>76</v>
      </c>
      <c r="AY150" s="264" t="s">
        <v>129</v>
      </c>
    </row>
    <row r="151" s="13" customFormat="1">
      <c r="A151" s="13"/>
      <c r="B151" s="233"/>
      <c r="C151" s="234"/>
      <c r="D151" s="228" t="s">
        <v>140</v>
      </c>
      <c r="E151" s="235" t="s">
        <v>1</v>
      </c>
      <c r="F151" s="236" t="s">
        <v>166</v>
      </c>
      <c r="G151" s="234"/>
      <c r="H151" s="237">
        <v>6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140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129</v>
      </c>
    </row>
    <row r="152" s="14" customFormat="1">
      <c r="A152" s="14"/>
      <c r="B152" s="244"/>
      <c r="C152" s="245"/>
      <c r="D152" s="228" t="s">
        <v>140</v>
      </c>
      <c r="E152" s="246" t="s">
        <v>90</v>
      </c>
      <c r="F152" s="247" t="s">
        <v>142</v>
      </c>
      <c r="G152" s="245"/>
      <c r="H152" s="248">
        <v>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140</v>
      </c>
      <c r="AU152" s="254" t="s">
        <v>86</v>
      </c>
      <c r="AV152" s="14" t="s">
        <v>136</v>
      </c>
      <c r="AW152" s="14" t="s">
        <v>32</v>
      </c>
      <c r="AX152" s="14" t="s">
        <v>84</v>
      </c>
      <c r="AY152" s="254" t="s">
        <v>129</v>
      </c>
    </row>
    <row r="153" s="2" customFormat="1" ht="66.75" customHeight="1">
      <c r="A153" s="38"/>
      <c r="B153" s="39"/>
      <c r="C153" s="215" t="s">
        <v>91</v>
      </c>
      <c r="D153" s="215" t="s">
        <v>131</v>
      </c>
      <c r="E153" s="216" t="s">
        <v>167</v>
      </c>
      <c r="F153" s="217" t="s">
        <v>168</v>
      </c>
      <c r="G153" s="218" t="s">
        <v>88</v>
      </c>
      <c r="H153" s="219">
        <v>143.13999999999999</v>
      </c>
      <c r="I153" s="220"/>
      <c r="J153" s="221">
        <f>ROUND(I153*H153,2)</f>
        <v>0</v>
      </c>
      <c r="K153" s="217" t="s">
        <v>1</v>
      </c>
      <c r="L153" s="44"/>
      <c r="M153" s="222" t="s">
        <v>1</v>
      </c>
      <c r="N153" s="223" t="s">
        <v>41</v>
      </c>
      <c r="O153" s="91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6" t="s">
        <v>136</v>
      </c>
      <c r="AT153" s="226" t="s">
        <v>131</v>
      </c>
      <c r="AU153" s="226" t="s">
        <v>86</v>
      </c>
      <c r="AY153" s="17" t="s">
        <v>129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84</v>
      </c>
      <c r="BK153" s="227">
        <f>ROUND(I153*H153,2)</f>
        <v>0</v>
      </c>
      <c r="BL153" s="17" t="s">
        <v>136</v>
      </c>
      <c r="BM153" s="226" t="s">
        <v>169</v>
      </c>
    </row>
    <row r="154" s="13" customFormat="1">
      <c r="A154" s="13"/>
      <c r="B154" s="233"/>
      <c r="C154" s="234"/>
      <c r="D154" s="228" t="s">
        <v>140</v>
      </c>
      <c r="E154" s="235" t="s">
        <v>1</v>
      </c>
      <c r="F154" s="236" t="s">
        <v>87</v>
      </c>
      <c r="G154" s="234"/>
      <c r="H154" s="237">
        <v>137.13999999999999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140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129</v>
      </c>
    </row>
    <row r="155" s="13" customFormat="1">
      <c r="A155" s="13"/>
      <c r="B155" s="233"/>
      <c r="C155" s="234"/>
      <c r="D155" s="228" t="s">
        <v>140</v>
      </c>
      <c r="E155" s="235" t="s">
        <v>1</v>
      </c>
      <c r="F155" s="236" t="s">
        <v>90</v>
      </c>
      <c r="G155" s="234"/>
      <c r="H155" s="237">
        <v>6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140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129</v>
      </c>
    </row>
    <row r="156" s="14" customFormat="1">
      <c r="A156" s="14"/>
      <c r="B156" s="244"/>
      <c r="C156" s="245"/>
      <c r="D156" s="228" t="s">
        <v>140</v>
      </c>
      <c r="E156" s="246" t="s">
        <v>1</v>
      </c>
      <c r="F156" s="247" t="s">
        <v>142</v>
      </c>
      <c r="G156" s="245"/>
      <c r="H156" s="248">
        <v>143.13999999999999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140</v>
      </c>
      <c r="AU156" s="254" t="s">
        <v>86</v>
      </c>
      <c r="AV156" s="14" t="s">
        <v>136</v>
      </c>
      <c r="AW156" s="14" t="s">
        <v>32</v>
      </c>
      <c r="AX156" s="14" t="s">
        <v>84</v>
      </c>
      <c r="AY156" s="254" t="s">
        <v>129</v>
      </c>
    </row>
    <row r="157" s="2" customFormat="1" ht="44.25" customHeight="1">
      <c r="A157" s="38"/>
      <c r="B157" s="39"/>
      <c r="C157" s="215" t="s">
        <v>170</v>
      </c>
      <c r="D157" s="215" t="s">
        <v>131</v>
      </c>
      <c r="E157" s="216" t="s">
        <v>171</v>
      </c>
      <c r="F157" s="217" t="s">
        <v>172</v>
      </c>
      <c r="G157" s="218" t="s">
        <v>88</v>
      </c>
      <c r="H157" s="219">
        <v>5.4000000000000004</v>
      </c>
      <c r="I157" s="220"/>
      <c r="J157" s="221">
        <f>ROUND(I157*H157,2)</f>
        <v>0</v>
      </c>
      <c r="K157" s="217" t="s">
        <v>135</v>
      </c>
      <c r="L157" s="44"/>
      <c r="M157" s="222" t="s">
        <v>1</v>
      </c>
      <c r="N157" s="223" t="s">
        <v>41</v>
      </c>
      <c r="O157" s="91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6" t="s">
        <v>136</v>
      </c>
      <c r="AT157" s="226" t="s">
        <v>131</v>
      </c>
      <c r="AU157" s="226" t="s">
        <v>86</v>
      </c>
      <c r="AY157" s="17" t="s">
        <v>129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7" t="s">
        <v>84</v>
      </c>
      <c r="BK157" s="227">
        <f>ROUND(I157*H157,2)</f>
        <v>0</v>
      </c>
      <c r="BL157" s="17" t="s">
        <v>136</v>
      </c>
      <c r="BM157" s="226" t="s">
        <v>173</v>
      </c>
    </row>
    <row r="158" s="15" customFormat="1">
      <c r="A158" s="15"/>
      <c r="B158" s="255"/>
      <c r="C158" s="256"/>
      <c r="D158" s="228" t="s">
        <v>140</v>
      </c>
      <c r="E158" s="257" t="s">
        <v>1</v>
      </c>
      <c r="F158" s="258" t="s">
        <v>165</v>
      </c>
      <c r="G158" s="256"/>
      <c r="H158" s="257" t="s">
        <v>1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140</v>
      </c>
      <c r="AU158" s="264" t="s">
        <v>86</v>
      </c>
      <c r="AV158" s="15" t="s">
        <v>84</v>
      </c>
      <c r="AW158" s="15" t="s">
        <v>32</v>
      </c>
      <c r="AX158" s="15" t="s">
        <v>76</v>
      </c>
      <c r="AY158" s="264" t="s">
        <v>129</v>
      </c>
    </row>
    <row r="159" s="13" customFormat="1">
      <c r="A159" s="13"/>
      <c r="B159" s="233"/>
      <c r="C159" s="234"/>
      <c r="D159" s="228" t="s">
        <v>140</v>
      </c>
      <c r="E159" s="235" t="s">
        <v>1</v>
      </c>
      <c r="F159" s="236" t="s">
        <v>174</v>
      </c>
      <c r="G159" s="234"/>
      <c r="H159" s="237">
        <v>5.4000000000000004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140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129</v>
      </c>
    </row>
    <row r="160" s="14" customFormat="1">
      <c r="A160" s="14"/>
      <c r="B160" s="244"/>
      <c r="C160" s="245"/>
      <c r="D160" s="228" t="s">
        <v>140</v>
      </c>
      <c r="E160" s="246" t="s">
        <v>93</v>
      </c>
      <c r="F160" s="247" t="s">
        <v>142</v>
      </c>
      <c r="G160" s="245"/>
      <c r="H160" s="248">
        <v>5.4000000000000004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140</v>
      </c>
      <c r="AU160" s="254" t="s">
        <v>86</v>
      </c>
      <c r="AV160" s="14" t="s">
        <v>136</v>
      </c>
      <c r="AW160" s="14" t="s">
        <v>32</v>
      </c>
      <c r="AX160" s="14" t="s">
        <v>84</v>
      </c>
      <c r="AY160" s="254" t="s">
        <v>129</v>
      </c>
    </row>
    <row r="161" s="2" customFormat="1" ht="16.5" customHeight="1">
      <c r="A161" s="38"/>
      <c r="B161" s="39"/>
      <c r="C161" s="265" t="s">
        <v>175</v>
      </c>
      <c r="D161" s="265" t="s">
        <v>176</v>
      </c>
      <c r="E161" s="266" t="s">
        <v>177</v>
      </c>
      <c r="F161" s="267" t="s">
        <v>178</v>
      </c>
      <c r="G161" s="268" t="s">
        <v>179</v>
      </c>
      <c r="H161" s="269">
        <v>9.7200000000000006</v>
      </c>
      <c r="I161" s="270"/>
      <c r="J161" s="271">
        <f>ROUND(I161*H161,2)</f>
        <v>0</v>
      </c>
      <c r="K161" s="267" t="s">
        <v>135</v>
      </c>
      <c r="L161" s="272"/>
      <c r="M161" s="273" t="s">
        <v>1</v>
      </c>
      <c r="N161" s="274" t="s">
        <v>41</v>
      </c>
      <c r="O161" s="91"/>
      <c r="P161" s="224">
        <f>O161*H161</f>
        <v>0</v>
      </c>
      <c r="Q161" s="224">
        <v>1</v>
      </c>
      <c r="R161" s="224">
        <f>Q161*H161</f>
        <v>9.7200000000000006</v>
      </c>
      <c r="S161" s="224">
        <v>0</v>
      </c>
      <c r="T161" s="22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175</v>
      </c>
      <c r="AT161" s="226" t="s">
        <v>176</v>
      </c>
      <c r="AU161" s="226" t="s">
        <v>86</v>
      </c>
      <c r="AY161" s="17" t="s">
        <v>129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84</v>
      </c>
      <c r="BK161" s="227">
        <f>ROUND(I161*H161,2)</f>
        <v>0</v>
      </c>
      <c r="BL161" s="17" t="s">
        <v>136</v>
      </c>
      <c r="BM161" s="226" t="s">
        <v>180</v>
      </c>
    </row>
    <row r="162" s="13" customFormat="1">
      <c r="A162" s="13"/>
      <c r="B162" s="233"/>
      <c r="C162" s="234"/>
      <c r="D162" s="228" t="s">
        <v>140</v>
      </c>
      <c r="E162" s="235" t="s">
        <v>1</v>
      </c>
      <c r="F162" s="236" t="s">
        <v>181</v>
      </c>
      <c r="G162" s="234"/>
      <c r="H162" s="237">
        <v>9.7200000000000006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140</v>
      </c>
      <c r="AU162" s="243" t="s">
        <v>86</v>
      </c>
      <c r="AV162" s="13" t="s">
        <v>86</v>
      </c>
      <c r="AW162" s="13" t="s">
        <v>32</v>
      </c>
      <c r="AX162" s="13" t="s">
        <v>76</v>
      </c>
      <c r="AY162" s="243" t="s">
        <v>129</v>
      </c>
    </row>
    <row r="163" s="14" customFormat="1">
      <c r="A163" s="14"/>
      <c r="B163" s="244"/>
      <c r="C163" s="245"/>
      <c r="D163" s="228" t="s">
        <v>140</v>
      </c>
      <c r="E163" s="246" t="s">
        <v>1</v>
      </c>
      <c r="F163" s="247" t="s">
        <v>142</v>
      </c>
      <c r="G163" s="245"/>
      <c r="H163" s="248">
        <v>9.7200000000000006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140</v>
      </c>
      <c r="AU163" s="254" t="s">
        <v>86</v>
      </c>
      <c r="AV163" s="14" t="s">
        <v>136</v>
      </c>
      <c r="AW163" s="14" t="s">
        <v>32</v>
      </c>
      <c r="AX163" s="14" t="s">
        <v>84</v>
      </c>
      <c r="AY163" s="254" t="s">
        <v>129</v>
      </c>
    </row>
    <row r="164" s="2" customFormat="1" ht="33" customHeight="1">
      <c r="A164" s="38"/>
      <c r="B164" s="39"/>
      <c r="C164" s="215" t="s">
        <v>182</v>
      </c>
      <c r="D164" s="215" t="s">
        <v>131</v>
      </c>
      <c r="E164" s="216" t="s">
        <v>183</v>
      </c>
      <c r="F164" s="217" t="s">
        <v>184</v>
      </c>
      <c r="G164" s="218" t="s">
        <v>134</v>
      </c>
      <c r="H164" s="219">
        <v>442</v>
      </c>
      <c r="I164" s="220"/>
      <c r="J164" s="221">
        <f>ROUND(I164*H164,2)</f>
        <v>0</v>
      </c>
      <c r="K164" s="217" t="s">
        <v>135</v>
      </c>
      <c r="L164" s="44"/>
      <c r="M164" s="222" t="s">
        <v>1</v>
      </c>
      <c r="N164" s="223" t="s">
        <v>41</v>
      </c>
      <c r="O164" s="91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6" t="s">
        <v>136</v>
      </c>
      <c r="AT164" s="226" t="s">
        <v>131</v>
      </c>
      <c r="AU164" s="226" t="s">
        <v>86</v>
      </c>
      <c r="AY164" s="17" t="s">
        <v>129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7" t="s">
        <v>84</v>
      </c>
      <c r="BK164" s="227">
        <f>ROUND(I164*H164,2)</f>
        <v>0</v>
      </c>
      <c r="BL164" s="17" t="s">
        <v>136</v>
      </c>
      <c r="BM164" s="226" t="s">
        <v>185</v>
      </c>
    </row>
    <row r="165" s="15" customFormat="1">
      <c r="A165" s="15"/>
      <c r="B165" s="255"/>
      <c r="C165" s="256"/>
      <c r="D165" s="228" t="s">
        <v>140</v>
      </c>
      <c r="E165" s="257" t="s">
        <v>1</v>
      </c>
      <c r="F165" s="258" t="s">
        <v>146</v>
      </c>
      <c r="G165" s="256"/>
      <c r="H165" s="257" t="s">
        <v>1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140</v>
      </c>
      <c r="AU165" s="264" t="s">
        <v>86</v>
      </c>
      <c r="AV165" s="15" t="s">
        <v>84</v>
      </c>
      <c r="AW165" s="15" t="s">
        <v>32</v>
      </c>
      <c r="AX165" s="15" t="s">
        <v>76</v>
      </c>
      <c r="AY165" s="264" t="s">
        <v>129</v>
      </c>
    </row>
    <row r="166" s="13" customFormat="1">
      <c r="A166" s="13"/>
      <c r="B166" s="233"/>
      <c r="C166" s="234"/>
      <c r="D166" s="228" t="s">
        <v>140</v>
      </c>
      <c r="E166" s="235" t="s">
        <v>1</v>
      </c>
      <c r="F166" s="236" t="s">
        <v>147</v>
      </c>
      <c r="G166" s="234"/>
      <c r="H166" s="237">
        <v>331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140</v>
      </c>
      <c r="AU166" s="243" t="s">
        <v>86</v>
      </c>
      <c r="AV166" s="13" t="s">
        <v>86</v>
      </c>
      <c r="AW166" s="13" t="s">
        <v>32</v>
      </c>
      <c r="AX166" s="13" t="s">
        <v>76</v>
      </c>
      <c r="AY166" s="243" t="s">
        <v>129</v>
      </c>
    </row>
    <row r="167" s="15" customFormat="1">
      <c r="A167" s="15"/>
      <c r="B167" s="255"/>
      <c r="C167" s="256"/>
      <c r="D167" s="228" t="s">
        <v>140</v>
      </c>
      <c r="E167" s="257" t="s">
        <v>1</v>
      </c>
      <c r="F167" s="258" t="s">
        <v>148</v>
      </c>
      <c r="G167" s="256"/>
      <c r="H167" s="257" t="s">
        <v>1</v>
      </c>
      <c r="I167" s="259"/>
      <c r="J167" s="256"/>
      <c r="K167" s="256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140</v>
      </c>
      <c r="AU167" s="264" t="s">
        <v>86</v>
      </c>
      <c r="AV167" s="15" t="s">
        <v>84</v>
      </c>
      <c r="AW167" s="15" t="s">
        <v>32</v>
      </c>
      <c r="AX167" s="15" t="s">
        <v>76</v>
      </c>
      <c r="AY167" s="264" t="s">
        <v>129</v>
      </c>
    </row>
    <row r="168" s="13" customFormat="1">
      <c r="A168" s="13"/>
      <c r="B168" s="233"/>
      <c r="C168" s="234"/>
      <c r="D168" s="228" t="s">
        <v>140</v>
      </c>
      <c r="E168" s="235" t="s">
        <v>1</v>
      </c>
      <c r="F168" s="236" t="s">
        <v>149</v>
      </c>
      <c r="G168" s="234"/>
      <c r="H168" s="237">
        <v>111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140</v>
      </c>
      <c r="AU168" s="243" t="s">
        <v>86</v>
      </c>
      <c r="AV168" s="13" t="s">
        <v>86</v>
      </c>
      <c r="AW168" s="13" t="s">
        <v>32</v>
      </c>
      <c r="AX168" s="13" t="s">
        <v>76</v>
      </c>
      <c r="AY168" s="243" t="s">
        <v>129</v>
      </c>
    </row>
    <row r="169" s="14" customFormat="1">
      <c r="A169" s="14"/>
      <c r="B169" s="244"/>
      <c r="C169" s="245"/>
      <c r="D169" s="228" t="s">
        <v>140</v>
      </c>
      <c r="E169" s="246" t="s">
        <v>1</v>
      </c>
      <c r="F169" s="247" t="s">
        <v>142</v>
      </c>
      <c r="G169" s="245"/>
      <c r="H169" s="248">
        <v>442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140</v>
      </c>
      <c r="AU169" s="254" t="s">
        <v>86</v>
      </c>
      <c r="AV169" s="14" t="s">
        <v>136</v>
      </c>
      <c r="AW169" s="14" t="s">
        <v>32</v>
      </c>
      <c r="AX169" s="14" t="s">
        <v>84</v>
      </c>
      <c r="AY169" s="254" t="s">
        <v>129</v>
      </c>
    </row>
    <row r="170" s="12" customFormat="1" ht="22.8" customHeight="1">
      <c r="A170" s="12"/>
      <c r="B170" s="199"/>
      <c r="C170" s="200"/>
      <c r="D170" s="201" t="s">
        <v>75</v>
      </c>
      <c r="E170" s="213" t="s">
        <v>161</v>
      </c>
      <c r="F170" s="213" t="s">
        <v>186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SUM(P171:P213)</f>
        <v>0</v>
      </c>
      <c r="Q170" s="207"/>
      <c r="R170" s="208">
        <f>SUM(R171:R213)</f>
        <v>135.00963999999999</v>
      </c>
      <c r="S170" s="207"/>
      <c r="T170" s="209">
        <f>SUM(T171:T213)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84</v>
      </c>
      <c r="AT170" s="211" t="s">
        <v>75</v>
      </c>
      <c r="AU170" s="211" t="s">
        <v>84</v>
      </c>
      <c r="AY170" s="210" t="s">
        <v>129</v>
      </c>
      <c r="BK170" s="212">
        <f>SUM(BK171:BK213)</f>
        <v>0</v>
      </c>
    </row>
    <row r="171" s="2" customFormat="1" ht="33" customHeight="1">
      <c r="A171" s="38"/>
      <c r="B171" s="39"/>
      <c r="C171" s="215" t="s">
        <v>187</v>
      </c>
      <c r="D171" s="215" t="s">
        <v>131</v>
      </c>
      <c r="E171" s="216" t="s">
        <v>188</v>
      </c>
      <c r="F171" s="217" t="s">
        <v>189</v>
      </c>
      <c r="G171" s="218" t="s">
        <v>134</v>
      </c>
      <c r="H171" s="219">
        <v>111</v>
      </c>
      <c r="I171" s="220"/>
      <c r="J171" s="221">
        <f>ROUND(I171*H171,2)</f>
        <v>0</v>
      </c>
      <c r="K171" s="217" t="s">
        <v>135</v>
      </c>
      <c r="L171" s="44"/>
      <c r="M171" s="222" t="s">
        <v>1</v>
      </c>
      <c r="N171" s="223" t="s">
        <v>41</v>
      </c>
      <c r="O171" s="91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6" t="s">
        <v>136</v>
      </c>
      <c r="AT171" s="226" t="s">
        <v>131</v>
      </c>
      <c r="AU171" s="226" t="s">
        <v>86</v>
      </c>
      <c r="AY171" s="17" t="s">
        <v>129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84</v>
      </c>
      <c r="BK171" s="227">
        <f>ROUND(I171*H171,2)</f>
        <v>0</v>
      </c>
      <c r="BL171" s="17" t="s">
        <v>136</v>
      </c>
      <c r="BM171" s="226" t="s">
        <v>190</v>
      </c>
    </row>
    <row r="172" s="15" customFormat="1">
      <c r="A172" s="15"/>
      <c r="B172" s="255"/>
      <c r="C172" s="256"/>
      <c r="D172" s="228" t="s">
        <v>140</v>
      </c>
      <c r="E172" s="257" t="s">
        <v>1</v>
      </c>
      <c r="F172" s="258" t="s">
        <v>148</v>
      </c>
      <c r="G172" s="256"/>
      <c r="H172" s="257" t="s">
        <v>1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140</v>
      </c>
      <c r="AU172" s="264" t="s">
        <v>86</v>
      </c>
      <c r="AV172" s="15" t="s">
        <v>84</v>
      </c>
      <c r="AW172" s="15" t="s">
        <v>32</v>
      </c>
      <c r="AX172" s="15" t="s">
        <v>76</v>
      </c>
      <c r="AY172" s="264" t="s">
        <v>129</v>
      </c>
    </row>
    <row r="173" s="13" customFormat="1">
      <c r="A173" s="13"/>
      <c r="B173" s="233"/>
      <c r="C173" s="234"/>
      <c r="D173" s="228" t="s">
        <v>140</v>
      </c>
      <c r="E173" s="235" t="s">
        <v>1</v>
      </c>
      <c r="F173" s="236" t="s">
        <v>149</v>
      </c>
      <c r="G173" s="234"/>
      <c r="H173" s="237">
        <v>111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140</v>
      </c>
      <c r="AU173" s="243" t="s">
        <v>86</v>
      </c>
      <c r="AV173" s="13" t="s">
        <v>86</v>
      </c>
      <c r="AW173" s="13" t="s">
        <v>32</v>
      </c>
      <c r="AX173" s="13" t="s">
        <v>76</v>
      </c>
      <c r="AY173" s="243" t="s">
        <v>129</v>
      </c>
    </row>
    <row r="174" s="14" customFormat="1">
      <c r="A174" s="14"/>
      <c r="B174" s="244"/>
      <c r="C174" s="245"/>
      <c r="D174" s="228" t="s">
        <v>140</v>
      </c>
      <c r="E174" s="246" t="s">
        <v>1</v>
      </c>
      <c r="F174" s="247" t="s">
        <v>142</v>
      </c>
      <c r="G174" s="245"/>
      <c r="H174" s="248">
        <v>111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140</v>
      </c>
      <c r="AU174" s="254" t="s">
        <v>86</v>
      </c>
      <c r="AV174" s="14" t="s">
        <v>136</v>
      </c>
      <c r="AW174" s="14" t="s">
        <v>32</v>
      </c>
      <c r="AX174" s="14" t="s">
        <v>84</v>
      </c>
      <c r="AY174" s="254" t="s">
        <v>129</v>
      </c>
    </row>
    <row r="175" s="2" customFormat="1" ht="33" customHeight="1">
      <c r="A175" s="38"/>
      <c r="B175" s="39"/>
      <c r="C175" s="215" t="s">
        <v>191</v>
      </c>
      <c r="D175" s="215" t="s">
        <v>131</v>
      </c>
      <c r="E175" s="216" t="s">
        <v>192</v>
      </c>
      <c r="F175" s="217" t="s">
        <v>193</v>
      </c>
      <c r="G175" s="218" t="s">
        <v>134</v>
      </c>
      <c r="H175" s="219">
        <v>442</v>
      </c>
      <c r="I175" s="220"/>
      <c r="J175" s="221">
        <f>ROUND(I175*H175,2)</f>
        <v>0</v>
      </c>
      <c r="K175" s="217" t="s">
        <v>135</v>
      </c>
      <c r="L175" s="44"/>
      <c r="M175" s="222" t="s">
        <v>1</v>
      </c>
      <c r="N175" s="223" t="s">
        <v>41</v>
      </c>
      <c r="O175" s="91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6" t="s">
        <v>136</v>
      </c>
      <c r="AT175" s="226" t="s">
        <v>131</v>
      </c>
      <c r="AU175" s="226" t="s">
        <v>86</v>
      </c>
      <c r="AY175" s="17" t="s">
        <v>129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84</v>
      </c>
      <c r="BK175" s="227">
        <f>ROUND(I175*H175,2)</f>
        <v>0</v>
      </c>
      <c r="BL175" s="17" t="s">
        <v>136</v>
      </c>
      <c r="BM175" s="226" t="s">
        <v>194</v>
      </c>
    </row>
    <row r="176" s="15" customFormat="1">
      <c r="A176" s="15"/>
      <c r="B176" s="255"/>
      <c r="C176" s="256"/>
      <c r="D176" s="228" t="s">
        <v>140</v>
      </c>
      <c r="E176" s="257" t="s">
        <v>1</v>
      </c>
      <c r="F176" s="258" t="s">
        <v>146</v>
      </c>
      <c r="G176" s="256"/>
      <c r="H176" s="257" t="s">
        <v>1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140</v>
      </c>
      <c r="AU176" s="264" t="s">
        <v>86</v>
      </c>
      <c r="AV176" s="15" t="s">
        <v>84</v>
      </c>
      <c r="AW176" s="15" t="s">
        <v>32</v>
      </c>
      <c r="AX176" s="15" t="s">
        <v>76</v>
      </c>
      <c r="AY176" s="264" t="s">
        <v>129</v>
      </c>
    </row>
    <row r="177" s="13" customFormat="1">
      <c r="A177" s="13"/>
      <c r="B177" s="233"/>
      <c r="C177" s="234"/>
      <c r="D177" s="228" t="s">
        <v>140</v>
      </c>
      <c r="E177" s="235" t="s">
        <v>1</v>
      </c>
      <c r="F177" s="236" t="s">
        <v>147</v>
      </c>
      <c r="G177" s="234"/>
      <c r="H177" s="237">
        <v>331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129</v>
      </c>
    </row>
    <row r="178" s="15" customFormat="1">
      <c r="A178" s="15"/>
      <c r="B178" s="255"/>
      <c r="C178" s="256"/>
      <c r="D178" s="228" t="s">
        <v>140</v>
      </c>
      <c r="E178" s="257" t="s">
        <v>1</v>
      </c>
      <c r="F178" s="258" t="s">
        <v>148</v>
      </c>
      <c r="G178" s="256"/>
      <c r="H178" s="257" t="s">
        <v>1</v>
      </c>
      <c r="I178" s="259"/>
      <c r="J178" s="256"/>
      <c r="K178" s="256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140</v>
      </c>
      <c r="AU178" s="264" t="s">
        <v>86</v>
      </c>
      <c r="AV178" s="15" t="s">
        <v>84</v>
      </c>
      <c r="AW178" s="15" t="s">
        <v>32</v>
      </c>
      <c r="AX178" s="15" t="s">
        <v>76</v>
      </c>
      <c r="AY178" s="264" t="s">
        <v>129</v>
      </c>
    </row>
    <row r="179" s="13" customFormat="1">
      <c r="A179" s="13"/>
      <c r="B179" s="233"/>
      <c r="C179" s="234"/>
      <c r="D179" s="228" t="s">
        <v>140</v>
      </c>
      <c r="E179" s="235" t="s">
        <v>1</v>
      </c>
      <c r="F179" s="236" t="s">
        <v>149</v>
      </c>
      <c r="G179" s="234"/>
      <c r="H179" s="237">
        <v>111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140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129</v>
      </c>
    </row>
    <row r="180" s="14" customFormat="1">
      <c r="A180" s="14"/>
      <c r="B180" s="244"/>
      <c r="C180" s="245"/>
      <c r="D180" s="228" t="s">
        <v>140</v>
      </c>
      <c r="E180" s="246" t="s">
        <v>1</v>
      </c>
      <c r="F180" s="247" t="s">
        <v>142</v>
      </c>
      <c r="G180" s="245"/>
      <c r="H180" s="248">
        <v>442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140</v>
      </c>
      <c r="AU180" s="254" t="s">
        <v>86</v>
      </c>
      <c r="AV180" s="14" t="s">
        <v>136</v>
      </c>
      <c r="AW180" s="14" t="s">
        <v>32</v>
      </c>
      <c r="AX180" s="14" t="s">
        <v>84</v>
      </c>
      <c r="AY180" s="254" t="s">
        <v>129</v>
      </c>
    </row>
    <row r="181" s="2" customFormat="1" ht="55.5" customHeight="1">
      <c r="A181" s="38"/>
      <c r="B181" s="39"/>
      <c r="C181" s="215" t="s">
        <v>8</v>
      </c>
      <c r="D181" s="215" t="s">
        <v>131</v>
      </c>
      <c r="E181" s="216" t="s">
        <v>195</v>
      </c>
      <c r="F181" s="217" t="s">
        <v>196</v>
      </c>
      <c r="G181" s="218" t="s">
        <v>134</v>
      </c>
      <c r="H181" s="219">
        <v>328</v>
      </c>
      <c r="I181" s="220"/>
      <c r="J181" s="221">
        <f>ROUND(I181*H181,2)</f>
        <v>0</v>
      </c>
      <c r="K181" s="217" t="s">
        <v>135</v>
      </c>
      <c r="L181" s="44"/>
      <c r="M181" s="222" t="s">
        <v>1</v>
      </c>
      <c r="N181" s="223" t="s">
        <v>41</v>
      </c>
      <c r="O181" s="91"/>
      <c r="P181" s="224">
        <f>O181*H181</f>
        <v>0</v>
      </c>
      <c r="Q181" s="224">
        <v>0.16700000000000001</v>
      </c>
      <c r="R181" s="224">
        <f>Q181*H181</f>
        <v>54.776000000000003</v>
      </c>
      <c r="S181" s="224">
        <v>0</v>
      </c>
      <c r="T181" s="22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6" t="s">
        <v>136</v>
      </c>
      <c r="AT181" s="226" t="s">
        <v>131</v>
      </c>
      <c r="AU181" s="226" t="s">
        <v>86</v>
      </c>
      <c r="AY181" s="17" t="s">
        <v>129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7" t="s">
        <v>84</v>
      </c>
      <c r="BK181" s="227">
        <f>ROUND(I181*H181,2)</f>
        <v>0</v>
      </c>
      <c r="BL181" s="17" t="s">
        <v>136</v>
      </c>
      <c r="BM181" s="226" t="s">
        <v>197</v>
      </c>
    </row>
    <row r="182" s="15" customFormat="1">
      <c r="A182" s="15"/>
      <c r="B182" s="255"/>
      <c r="C182" s="256"/>
      <c r="D182" s="228" t="s">
        <v>140</v>
      </c>
      <c r="E182" s="257" t="s">
        <v>1</v>
      </c>
      <c r="F182" s="258" t="s">
        <v>198</v>
      </c>
      <c r="G182" s="256"/>
      <c r="H182" s="257" t="s">
        <v>1</v>
      </c>
      <c r="I182" s="259"/>
      <c r="J182" s="256"/>
      <c r="K182" s="256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140</v>
      </c>
      <c r="AU182" s="264" t="s">
        <v>86</v>
      </c>
      <c r="AV182" s="15" t="s">
        <v>84</v>
      </c>
      <c r="AW182" s="15" t="s">
        <v>32</v>
      </c>
      <c r="AX182" s="15" t="s">
        <v>76</v>
      </c>
      <c r="AY182" s="264" t="s">
        <v>129</v>
      </c>
    </row>
    <row r="183" s="13" customFormat="1">
      <c r="A183" s="13"/>
      <c r="B183" s="233"/>
      <c r="C183" s="234"/>
      <c r="D183" s="228" t="s">
        <v>140</v>
      </c>
      <c r="E183" s="235" t="s">
        <v>1</v>
      </c>
      <c r="F183" s="236" t="s">
        <v>199</v>
      </c>
      <c r="G183" s="234"/>
      <c r="H183" s="237">
        <v>328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140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129</v>
      </c>
    </row>
    <row r="184" s="14" customFormat="1">
      <c r="A184" s="14"/>
      <c r="B184" s="244"/>
      <c r="C184" s="245"/>
      <c r="D184" s="228" t="s">
        <v>140</v>
      </c>
      <c r="E184" s="246" t="s">
        <v>1</v>
      </c>
      <c r="F184" s="247" t="s">
        <v>142</v>
      </c>
      <c r="G184" s="245"/>
      <c r="H184" s="248">
        <v>328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140</v>
      </c>
      <c r="AU184" s="254" t="s">
        <v>86</v>
      </c>
      <c r="AV184" s="14" t="s">
        <v>136</v>
      </c>
      <c r="AW184" s="14" t="s">
        <v>32</v>
      </c>
      <c r="AX184" s="14" t="s">
        <v>84</v>
      </c>
      <c r="AY184" s="254" t="s">
        <v>129</v>
      </c>
    </row>
    <row r="185" s="2" customFormat="1" ht="16.5" customHeight="1">
      <c r="A185" s="38"/>
      <c r="B185" s="39"/>
      <c r="C185" s="265" t="s">
        <v>200</v>
      </c>
      <c r="D185" s="265" t="s">
        <v>176</v>
      </c>
      <c r="E185" s="266" t="s">
        <v>201</v>
      </c>
      <c r="F185" s="267" t="s">
        <v>202</v>
      </c>
      <c r="G185" s="268" t="s">
        <v>134</v>
      </c>
      <c r="H185" s="269">
        <v>334.56</v>
      </c>
      <c r="I185" s="270"/>
      <c r="J185" s="271">
        <f>ROUND(I185*H185,2)</f>
        <v>0</v>
      </c>
      <c r="K185" s="267" t="s">
        <v>135</v>
      </c>
      <c r="L185" s="272"/>
      <c r="M185" s="273" t="s">
        <v>1</v>
      </c>
      <c r="N185" s="274" t="s">
        <v>41</v>
      </c>
      <c r="O185" s="91"/>
      <c r="P185" s="224">
        <f>O185*H185</f>
        <v>0</v>
      </c>
      <c r="Q185" s="224">
        <v>0.11799999999999999</v>
      </c>
      <c r="R185" s="224">
        <f>Q185*H185</f>
        <v>39.478079999999999</v>
      </c>
      <c r="S185" s="224">
        <v>0</v>
      </c>
      <c r="T185" s="22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6" t="s">
        <v>175</v>
      </c>
      <c r="AT185" s="226" t="s">
        <v>176</v>
      </c>
      <c r="AU185" s="226" t="s">
        <v>86</v>
      </c>
      <c r="AY185" s="17" t="s">
        <v>129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7" t="s">
        <v>84</v>
      </c>
      <c r="BK185" s="227">
        <f>ROUND(I185*H185,2)</f>
        <v>0</v>
      </c>
      <c r="BL185" s="17" t="s">
        <v>136</v>
      </c>
      <c r="BM185" s="226" t="s">
        <v>203</v>
      </c>
    </row>
    <row r="186" s="15" customFormat="1">
      <c r="A186" s="15"/>
      <c r="B186" s="255"/>
      <c r="C186" s="256"/>
      <c r="D186" s="228" t="s">
        <v>140</v>
      </c>
      <c r="E186" s="257" t="s">
        <v>1</v>
      </c>
      <c r="F186" s="258" t="s">
        <v>198</v>
      </c>
      <c r="G186" s="256"/>
      <c r="H186" s="257" t="s">
        <v>1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140</v>
      </c>
      <c r="AU186" s="264" t="s">
        <v>86</v>
      </c>
      <c r="AV186" s="15" t="s">
        <v>84</v>
      </c>
      <c r="AW186" s="15" t="s">
        <v>32</v>
      </c>
      <c r="AX186" s="15" t="s">
        <v>76</v>
      </c>
      <c r="AY186" s="264" t="s">
        <v>129</v>
      </c>
    </row>
    <row r="187" s="13" customFormat="1">
      <c r="A187" s="13"/>
      <c r="B187" s="233"/>
      <c r="C187" s="234"/>
      <c r="D187" s="228" t="s">
        <v>140</v>
      </c>
      <c r="E187" s="235" t="s">
        <v>1</v>
      </c>
      <c r="F187" s="236" t="s">
        <v>204</v>
      </c>
      <c r="G187" s="234"/>
      <c r="H187" s="237">
        <v>334.56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129</v>
      </c>
    </row>
    <row r="188" s="14" customFormat="1">
      <c r="A188" s="14"/>
      <c r="B188" s="244"/>
      <c r="C188" s="245"/>
      <c r="D188" s="228" t="s">
        <v>140</v>
      </c>
      <c r="E188" s="246" t="s">
        <v>1</v>
      </c>
      <c r="F188" s="247" t="s">
        <v>142</v>
      </c>
      <c r="G188" s="245"/>
      <c r="H188" s="248">
        <v>334.56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140</v>
      </c>
      <c r="AU188" s="254" t="s">
        <v>86</v>
      </c>
      <c r="AV188" s="14" t="s">
        <v>136</v>
      </c>
      <c r="AW188" s="14" t="s">
        <v>32</v>
      </c>
      <c r="AX188" s="14" t="s">
        <v>84</v>
      </c>
      <c r="AY188" s="254" t="s">
        <v>129</v>
      </c>
    </row>
    <row r="189" s="2" customFormat="1" ht="55.5" customHeight="1">
      <c r="A189" s="38"/>
      <c r="B189" s="39"/>
      <c r="C189" s="215" t="s">
        <v>205</v>
      </c>
      <c r="D189" s="215" t="s">
        <v>131</v>
      </c>
      <c r="E189" s="216" t="s">
        <v>206</v>
      </c>
      <c r="F189" s="217" t="s">
        <v>207</v>
      </c>
      <c r="G189" s="218" t="s">
        <v>134</v>
      </c>
      <c r="H189" s="219">
        <v>79</v>
      </c>
      <c r="I189" s="220"/>
      <c r="J189" s="221">
        <f>ROUND(I189*H189,2)</f>
        <v>0</v>
      </c>
      <c r="K189" s="217" t="s">
        <v>135</v>
      </c>
      <c r="L189" s="44"/>
      <c r="M189" s="222" t="s">
        <v>1</v>
      </c>
      <c r="N189" s="223" t="s">
        <v>41</v>
      </c>
      <c r="O189" s="91"/>
      <c r="P189" s="224">
        <f>O189*H189</f>
        <v>0</v>
      </c>
      <c r="Q189" s="224">
        <v>0.1837</v>
      </c>
      <c r="R189" s="224">
        <f>Q189*H189</f>
        <v>14.5123</v>
      </c>
      <c r="S189" s="224">
        <v>0</v>
      </c>
      <c r="T189" s="22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6" t="s">
        <v>136</v>
      </c>
      <c r="AT189" s="226" t="s">
        <v>131</v>
      </c>
      <c r="AU189" s="226" t="s">
        <v>86</v>
      </c>
      <c r="AY189" s="17" t="s">
        <v>129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7" t="s">
        <v>84</v>
      </c>
      <c r="BK189" s="227">
        <f>ROUND(I189*H189,2)</f>
        <v>0</v>
      </c>
      <c r="BL189" s="17" t="s">
        <v>136</v>
      </c>
      <c r="BM189" s="226" t="s">
        <v>208</v>
      </c>
    </row>
    <row r="190" s="15" customFormat="1">
      <c r="A190" s="15"/>
      <c r="B190" s="255"/>
      <c r="C190" s="256"/>
      <c r="D190" s="228" t="s">
        <v>140</v>
      </c>
      <c r="E190" s="257" t="s">
        <v>1</v>
      </c>
      <c r="F190" s="258" t="s">
        <v>209</v>
      </c>
      <c r="G190" s="256"/>
      <c r="H190" s="257" t="s">
        <v>1</v>
      </c>
      <c r="I190" s="259"/>
      <c r="J190" s="256"/>
      <c r="K190" s="256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140</v>
      </c>
      <c r="AU190" s="264" t="s">
        <v>86</v>
      </c>
      <c r="AV190" s="15" t="s">
        <v>84</v>
      </c>
      <c r="AW190" s="15" t="s">
        <v>32</v>
      </c>
      <c r="AX190" s="15" t="s">
        <v>76</v>
      </c>
      <c r="AY190" s="264" t="s">
        <v>129</v>
      </c>
    </row>
    <row r="191" s="13" customFormat="1">
      <c r="A191" s="13"/>
      <c r="B191" s="233"/>
      <c r="C191" s="234"/>
      <c r="D191" s="228" t="s">
        <v>140</v>
      </c>
      <c r="E191" s="235" t="s">
        <v>1</v>
      </c>
      <c r="F191" s="236" t="s">
        <v>210</v>
      </c>
      <c r="G191" s="234"/>
      <c r="H191" s="237">
        <v>79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140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129</v>
      </c>
    </row>
    <row r="192" s="14" customFormat="1">
      <c r="A192" s="14"/>
      <c r="B192" s="244"/>
      <c r="C192" s="245"/>
      <c r="D192" s="228" t="s">
        <v>140</v>
      </c>
      <c r="E192" s="246" t="s">
        <v>1</v>
      </c>
      <c r="F192" s="247" t="s">
        <v>142</v>
      </c>
      <c r="G192" s="245"/>
      <c r="H192" s="248">
        <v>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140</v>
      </c>
      <c r="AU192" s="254" t="s">
        <v>86</v>
      </c>
      <c r="AV192" s="14" t="s">
        <v>136</v>
      </c>
      <c r="AW192" s="14" t="s">
        <v>32</v>
      </c>
      <c r="AX192" s="14" t="s">
        <v>84</v>
      </c>
      <c r="AY192" s="254" t="s">
        <v>129</v>
      </c>
    </row>
    <row r="193" s="2" customFormat="1" ht="16.5" customHeight="1">
      <c r="A193" s="38"/>
      <c r="B193" s="39"/>
      <c r="C193" s="265" t="s">
        <v>211</v>
      </c>
      <c r="D193" s="265" t="s">
        <v>176</v>
      </c>
      <c r="E193" s="266" t="s">
        <v>212</v>
      </c>
      <c r="F193" s="267" t="s">
        <v>213</v>
      </c>
      <c r="G193" s="268" t="s">
        <v>134</v>
      </c>
      <c r="H193" s="269">
        <v>80.579999999999998</v>
      </c>
      <c r="I193" s="270"/>
      <c r="J193" s="271">
        <f>ROUND(I193*H193,2)</f>
        <v>0</v>
      </c>
      <c r="K193" s="267" t="s">
        <v>135</v>
      </c>
      <c r="L193" s="272"/>
      <c r="M193" s="273" t="s">
        <v>1</v>
      </c>
      <c r="N193" s="274" t="s">
        <v>41</v>
      </c>
      <c r="O193" s="91"/>
      <c r="P193" s="224">
        <f>O193*H193</f>
        <v>0</v>
      </c>
      <c r="Q193" s="224">
        <v>0.222</v>
      </c>
      <c r="R193" s="224">
        <f>Q193*H193</f>
        <v>17.888760000000001</v>
      </c>
      <c r="S193" s="224">
        <v>0</v>
      </c>
      <c r="T193" s="22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6" t="s">
        <v>175</v>
      </c>
      <c r="AT193" s="226" t="s">
        <v>176</v>
      </c>
      <c r="AU193" s="226" t="s">
        <v>86</v>
      </c>
      <c r="AY193" s="17" t="s">
        <v>129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84</v>
      </c>
      <c r="BK193" s="227">
        <f>ROUND(I193*H193,2)</f>
        <v>0</v>
      </c>
      <c r="BL193" s="17" t="s">
        <v>136</v>
      </c>
      <c r="BM193" s="226" t="s">
        <v>214</v>
      </c>
    </row>
    <row r="194" s="15" customFormat="1">
      <c r="A194" s="15"/>
      <c r="B194" s="255"/>
      <c r="C194" s="256"/>
      <c r="D194" s="228" t="s">
        <v>140</v>
      </c>
      <c r="E194" s="257" t="s">
        <v>1</v>
      </c>
      <c r="F194" s="258" t="s">
        <v>209</v>
      </c>
      <c r="G194" s="256"/>
      <c r="H194" s="257" t="s">
        <v>1</v>
      </c>
      <c r="I194" s="259"/>
      <c r="J194" s="256"/>
      <c r="K194" s="256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140</v>
      </c>
      <c r="AU194" s="264" t="s">
        <v>86</v>
      </c>
      <c r="AV194" s="15" t="s">
        <v>84</v>
      </c>
      <c r="AW194" s="15" t="s">
        <v>32</v>
      </c>
      <c r="AX194" s="15" t="s">
        <v>76</v>
      </c>
      <c r="AY194" s="264" t="s">
        <v>129</v>
      </c>
    </row>
    <row r="195" s="13" customFormat="1">
      <c r="A195" s="13"/>
      <c r="B195" s="233"/>
      <c r="C195" s="234"/>
      <c r="D195" s="228" t="s">
        <v>140</v>
      </c>
      <c r="E195" s="235" t="s">
        <v>1</v>
      </c>
      <c r="F195" s="236" t="s">
        <v>215</v>
      </c>
      <c r="G195" s="234"/>
      <c r="H195" s="237">
        <v>80.579999999999998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129</v>
      </c>
    </row>
    <row r="196" s="14" customFormat="1">
      <c r="A196" s="14"/>
      <c r="B196" s="244"/>
      <c r="C196" s="245"/>
      <c r="D196" s="228" t="s">
        <v>140</v>
      </c>
      <c r="E196" s="246" t="s">
        <v>1</v>
      </c>
      <c r="F196" s="247" t="s">
        <v>142</v>
      </c>
      <c r="G196" s="245"/>
      <c r="H196" s="248">
        <v>80.579999999999998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140</v>
      </c>
      <c r="AU196" s="254" t="s">
        <v>86</v>
      </c>
      <c r="AV196" s="14" t="s">
        <v>136</v>
      </c>
      <c r="AW196" s="14" t="s">
        <v>32</v>
      </c>
      <c r="AX196" s="14" t="s">
        <v>84</v>
      </c>
      <c r="AY196" s="254" t="s">
        <v>129</v>
      </c>
    </row>
    <row r="197" s="2" customFormat="1" ht="66.75" customHeight="1">
      <c r="A197" s="38"/>
      <c r="B197" s="39"/>
      <c r="C197" s="215" t="s">
        <v>216</v>
      </c>
      <c r="D197" s="215" t="s">
        <v>131</v>
      </c>
      <c r="E197" s="216" t="s">
        <v>217</v>
      </c>
      <c r="F197" s="217" t="s">
        <v>218</v>
      </c>
      <c r="G197" s="218" t="s">
        <v>134</v>
      </c>
      <c r="H197" s="219">
        <v>35</v>
      </c>
      <c r="I197" s="220"/>
      <c r="J197" s="221">
        <f>ROUND(I197*H197,2)</f>
        <v>0</v>
      </c>
      <c r="K197" s="217" t="s">
        <v>135</v>
      </c>
      <c r="L197" s="44"/>
      <c r="M197" s="222" t="s">
        <v>1</v>
      </c>
      <c r="N197" s="223" t="s">
        <v>41</v>
      </c>
      <c r="O197" s="91"/>
      <c r="P197" s="224">
        <f>O197*H197</f>
        <v>0</v>
      </c>
      <c r="Q197" s="224">
        <v>0.10100000000000001</v>
      </c>
      <c r="R197" s="224">
        <f>Q197*H197</f>
        <v>3.5350000000000001</v>
      </c>
      <c r="S197" s="224">
        <v>0</v>
      </c>
      <c r="T197" s="22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6" t="s">
        <v>136</v>
      </c>
      <c r="AT197" s="226" t="s">
        <v>131</v>
      </c>
      <c r="AU197" s="226" t="s">
        <v>86</v>
      </c>
      <c r="AY197" s="17" t="s">
        <v>129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7" t="s">
        <v>84</v>
      </c>
      <c r="BK197" s="227">
        <f>ROUND(I197*H197,2)</f>
        <v>0</v>
      </c>
      <c r="BL197" s="17" t="s">
        <v>136</v>
      </c>
      <c r="BM197" s="226" t="s">
        <v>219</v>
      </c>
    </row>
    <row r="198" s="2" customFormat="1">
      <c r="A198" s="38"/>
      <c r="B198" s="39"/>
      <c r="C198" s="40"/>
      <c r="D198" s="228" t="s">
        <v>138</v>
      </c>
      <c r="E198" s="40"/>
      <c r="F198" s="229" t="s">
        <v>220</v>
      </c>
      <c r="G198" s="40"/>
      <c r="H198" s="40"/>
      <c r="I198" s="230"/>
      <c r="J198" s="40"/>
      <c r="K198" s="40"/>
      <c r="L198" s="44"/>
      <c r="M198" s="231"/>
      <c r="N198" s="23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86</v>
      </c>
    </row>
    <row r="199" s="15" customFormat="1">
      <c r="A199" s="15"/>
      <c r="B199" s="255"/>
      <c r="C199" s="256"/>
      <c r="D199" s="228" t="s">
        <v>140</v>
      </c>
      <c r="E199" s="257" t="s">
        <v>1</v>
      </c>
      <c r="F199" s="258" t="s">
        <v>221</v>
      </c>
      <c r="G199" s="256"/>
      <c r="H199" s="257" t="s">
        <v>1</v>
      </c>
      <c r="I199" s="259"/>
      <c r="J199" s="256"/>
      <c r="K199" s="256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140</v>
      </c>
      <c r="AU199" s="264" t="s">
        <v>86</v>
      </c>
      <c r="AV199" s="15" t="s">
        <v>84</v>
      </c>
      <c r="AW199" s="15" t="s">
        <v>32</v>
      </c>
      <c r="AX199" s="15" t="s">
        <v>76</v>
      </c>
      <c r="AY199" s="264" t="s">
        <v>129</v>
      </c>
    </row>
    <row r="200" s="13" customFormat="1">
      <c r="A200" s="13"/>
      <c r="B200" s="233"/>
      <c r="C200" s="234"/>
      <c r="D200" s="228" t="s">
        <v>140</v>
      </c>
      <c r="E200" s="235" t="s">
        <v>1</v>
      </c>
      <c r="F200" s="236" t="s">
        <v>222</v>
      </c>
      <c r="G200" s="234"/>
      <c r="H200" s="237">
        <v>17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129</v>
      </c>
    </row>
    <row r="201" s="15" customFormat="1">
      <c r="A201" s="15"/>
      <c r="B201" s="255"/>
      <c r="C201" s="256"/>
      <c r="D201" s="228" t="s">
        <v>140</v>
      </c>
      <c r="E201" s="257" t="s">
        <v>1</v>
      </c>
      <c r="F201" s="258" t="s">
        <v>223</v>
      </c>
      <c r="G201" s="256"/>
      <c r="H201" s="257" t="s">
        <v>1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140</v>
      </c>
      <c r="AU201" s="264" t="s">
        <v>86</v>
      </c>
      <c r="AV201" s="15" t="s">
        <v>84</v>
      </c>
      <c r="AW201" s="15" t="s">
        <v>32</v>
      </c>
      <c r="AX201" s="15" t="s">
        <v>76</v>
      </c>
      <c r="AY201" s="264" t="s">
        <v>129</v>
      </c>
    </row>
    <row r="202" s="13" customFormat="1">
      <c r="A202" s="13"/>
      <c r="B202" s="233"/>
      <c r="C202" s="234"/>
      <c r="D202" s="228" t="s">
        <v>140</v>
      </c>
      <c r="E202" s="235" t="s">
        <v>1</v>
      </c>
      <c r="F202" s="236" t="s">
        <v>224</v>
      </c>
      <c r="G202" s="234"/>
      <c r="H202" s="237">
        <v>18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129</v>
      </c>
    </row>
    <row r="203" s="14" customFormat="1">
      <c r="A203" s="14"/>
      <c r="B203" s="244"/>
      <c r="C203" s="245"/>
      <c r="D203" s="228" t="s">
        <v>140</v>
      </c>
      <c r="E203" s="246" t="s">
        <v>1</v>
      </c>
      <c r="F203" s="247" t="s">
        <v>142</v>
      </c>
      <c r="G203" s="245"/>
      <c r="H203" s="248">
        <v>35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140</v>
      </c>
      <c r="AU203" s="254" t="s">
        <v>86</v>
      </c>
      <c r="AV203" s="14" t="s">
        <v>136</v>
      </c>
      <c r="AW203" s="14" t="s">
        <v>32</v>
      </c>
      <c r="AX203" s="14" t="s">
        <v>84</v>
      </c>
      <c r="AY203" s="254" t="s">
        <v>129</v>
      </c>
    </row>
    <row r="204" s="2" customFormat="1" ht="21.75" customHeight="1">
      <c r="A204" s="38"/>
      <c r="B204" s="39"/>
      <c r="C204" s="265" t="s">
        <v>222</v>
      </c>
      <c r="D204" s="265" t="s">
        <v>176</v>
      </c>
      <c r="E204" s="266" t="s">
        <v>225</v>
      </c>
      <c r="F204" s="267" t="s">
        <v>226</v>
      </c>
      <c r="G204" s="268" t="s">
        <v>134</v>
      </c>
      <c r="H204" s="269">
        <v>17.34</v>
      </c>
      <c r="I204" s="270"/>
      <c r="J204" s="271">
        <f>ROUND(I204*H204,2)</f>
        <v>0</v>
      </c>
      <c r="K204" s="267" t="s">
        <v>1</v>
      </c>
      <c r="L204" s="272"/>
      <c r="M204" s="273" t="s">
        <v>1</v>
      </c>
      <c r="N204" s="274" t="s">
        <v>41</v>
      </c>
      <c r="O204" s="91"/>
      <c r="P204" s="224">
        <f>O204*H204</f>
        <v>0</v>
      </c>
      <c r="Q204" s="224">
        <v>0.13500000000000001</v>
      </c>
      <c r="R204" s="224">
        <f>Q204*H204</f>
        <v>2.3409</v>
      </c>
      <c r="S204" s="224">
        <v>0</v>
      </c>
      <c r="T204" s="22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6" t="s">
        <v>175</v>
      </c>
      <c r="AT204" s="226" t="s">
        <v>176</v>
      </c>
      <c r="AU204" s="226" t="s">
        <v>86</v>
      </c>
      <c r="AY204" s="17" t="s">
        <v>129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84</v>
      </c>
      <c r="BK204" s="227">
        <f>ROUND(I204*H204,2)</f>
        <v>0</v>
      </c>
      <c r="BL204" s="17" t="s">
        <v>136</v>
      </c>
      <c r="BM204" s="226" t="s">
        <v>227</v>
      </c>
    </row>
    <row r="205" s="2" customFormat="1">
      <c r="A205" s="38"/>
      <c r="B205" s="39"/>
      <c r="C205" s="40"/>
      <c r="D205" s="228" t="s">
        <v>138</v>
      </c>
      <c r="E205" s="40"/>
      <c r="F205" s="229" t="s">
        <v>228</v>
      </c>
      <c r="G205" s="40"/>
      <c r="H205" s="40"/>
      <c r="I205" s="230"/>
      <c r="J205" s="40"/>
      <c r="K205" s="40"/>
      <c r="L205" s="44"/>
      <c r="M205" s="231"/>
      <c r="N205" s="232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138</v>
      </c>
      <c r="AU205" s="17" t="s">
        <v>86</v>
      </c>
    </row>
    <row r="206" s="15" customFormat="1">
      <c r="A206" s="15"/>
      <c r="B206" s="255"/>
      <c r="C206" s="256"/>
      <c r="D206" s="228" t="s">
        <v>140</v>
      </c>
      <c r="E206" s="257" t="s">
        <v>1</v>
      </c>
      <c r="F206" s="258" t="s">
        <v>221</v>
      </c>
      <c r="G206" s="256"/>
      <c r="H206" s="257" t="s">
        <v>1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140</v>
      </c>
      <c r="AU206" s="264" t="s">
        <v>86</v>
      </c>
      <c r="AV206" s="15" t="s">
        <v>84</v>
      </c>
      <c r="AW206" s="15" t="s">
        <v>32</v>
      </c>
      <c r="AX206" s="15" t="s">
        <v>76</v>
      </c>
      <c r="AY206" s="264" t="s">
        <v>129</v>
      </c>
    </row>
    <row r="207" s="13" customFormat="1">
      <c r="A207" s="13"/>
      <c r="B207" s="233"/>
      <c r="C207" s="234"/>
      <c r="D207" s="228" t="s">
        <v>140</v>
      </c>
      <c r="E207" s="235" t="s">
        <v>1</v>
      </c>
      <c r="F207" s="236" t="s">
        <v>229</v>
      </c>
      <c r="G207" s="234"/>
      <c r="H207" s="237">
        <v>17.34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140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129</v>
      </c>
    </row>
    <row r="208" s="14" customFormat="1">
      <c r="A208" s="14"/>
      <c r="B208" s="244"/>
      <c r="C208" s="245"/>
      <c r="D208" s="228" t="s">
        <v>140</v>
      </c>
      <c r="E208" s="246" t="s">
        <v>1</v>
      </c>
      <c r="F208" s="247" t="s">
        <v>142</v>
      </c>
      <c r="G208" s="245"/>
      <c r="H208" s="248">
        <v>17.34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140</v>
      </c>
      <c r="AU208" s="254" t="s">
        <v>86</v>
      </c>
      <c r="AV208" s="14" t="s">
        <v>136</v>
      </c>
      <c r="AW208" s="14" t="s">
        <v>32</v>
      </c>
      <c r="AX208" s="14" t="s">
        <v>84</v>
      </c>
      <c r="AY208" s="254" t="s">
        <v>129</v>
      </c>
    </row>
    <row r="209" s="2" customFormat="1" ht="24.15" customHeight="1">
      <c r="A209" s="38"/>
      <c r="B209" s="39"/>
      <c r="C209" s="265" t="s">
        <v>224</v>
      </c>
      <c r="D209" s="265" t="s">
        <v>176</v>
      </c>
      <c r="E209" s="266" t="s">
        <v>230</v>
      </c>
      <c r="F209" s="267" t="s">
        <v>231</v>
      </c>
      <c r="G209" s="268" t="s">
        <v>134</v>
      </c>
      <c r="H209" s="269">
        <v>18.359999999999999</v>
      </c>
      <c r="I209" s="270"/>
      <c r="J209" s="271">
        <f>ROUND(I209*H209,2)</f>
        <v>0</v>
      </c>
      <c r="K209" s="267" t="s">
        <v>135</v>
      </c>
      <c r="L209" s="272"/>
      <c r="M209" s="273" t="s">
        <v>1</v>
      </c>
      <c r="N209" s="274" t="s">
        <v>41</v>
      </c>
      <c r="O209" s="91"/>
      <c r="P209" s="224">
        <f>O209*H209</f>
        <v>0</v>
      </c>
      <c r="Q209" s="224">
        <v>0.13500000000000001</v>
      </c>
      <c r="R209" s="224">
        <f>Q209*H209</f>
        <v>2.4786000000000001</v>
      </c>
      <c r="S209" s="224">
        <v>0</v>
      </c>
      <c r="T209" s="22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6" t="s">
        <v>175</v>
      </c>
      <c r="AT209" s="226" t="s">
        <v>176</v>
      </c>
      <c r="AU209" s="226" t="s">
        <v>86</v>
      </c>
      <c r="AY209" s="17" t="s">
        <v>129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7" t="s">
        <v>84</v>
      </c>
      <c r="BK209" s="227">
        <f>ROUND(I209*H209,2)</f>
        <v>0</v>
      </c>
      <c r="BL209" s="17" t="s">
        <v>136</v>
      </c>
      <c r="BM209" s="226" t="s">
        <v>232</v>
      </c>
    </row>
    <row r="210" s="2" customFormat="1">
      <c r="A210" s="38"/>
      <c r="B210" s="39"/>
      <c r="C210" s="40"/>
      <c r="D210" s="228" t="s">
        <v>138</v>
      </c>
      <c r="E210" s="40"/>
      <c r="F210" s="229" t="s">
        <v>233</v>
      </c>
      <c r="G210" s="40"/>
      <c r="H210" s="40"/>
      <c r="I210" s="230"/>
      <c r="J210" s="40"/>
      <c r="K210" s="40"/>
      <c r="L210" s="44"/>
      <c r="M210" s="231"/>
      <c r="N210" s="23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86</v>
      </c>
    </row>
    <row r="211" s="15" customFormat="1">
      <c r="A211" s="15"/>
      <c r="B211" s="255"/>
      <c r="C211" s="256"/>
      <c r="D211" s="228" t="s">
        <v>140</v>
      </c>
      <c r="E211" s="257" t="s">
        <v>1</v>
      </c>
      <c r="F211" s="258" t="s">
        <v>223</v>
      </c>
      <c r="G211" s="256"/>
      <c r="H211" s="257" t="s">
        <v>1</v>
      </c>
      <c r="I211" s="259"/>
      <c r="J211" s="256"/>
      <c r="K211" s="256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140</v>
      </c>
      <c r="AU211" s="264" t="s">
        <v>86</v>
      </c>
      <c r="AV211" s="15" t="s">
        <v>84</v>
      </c>
      <c r="AW211" s="15" t="s">
        <v>32</v>
      </c>
      <c r="AX211" s="15" t="s">
        <v>76</v>
      </c>
      <c r="AY211" s="264" t="s">
        <v>129</v>
      </c>
    </row>
    <row r="212" s="13" customFormat="1">
      <c r="A212" s="13"/>
      <c r="B212" s="233"/>
      <c r="C212" s="234"/>
      <c r="D212" s="228" t="s">
        <v>140</v>
      </c>
      <c r="E212" s="235" t="s">
        <v>1</v>
      </c>
      <c r="F212" s="236" t="s">
        <v>234</v>
      </c>
      <c r="G212" s="234"/>
      <c r="H212" s="237">
        <v>18.359999999999999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129</v>
      </c>
    </row>
    <row r="213" s="14" customFormat="1">
      <c r="A213" s="14"/>
      <c r="B213" s="244"/>
      <c r="C213" s="245"/>
      <c r="D213" s="228" t="s">
        <v>140</v>
      </c>
      <c r="E213" s="246" t="s">
        <v>1</v>
      </c>
      <c r="F213" s="247" t="s">
        <v>142</v>
      </c>
      <c r="G213" s="245"/>
      <c r="H213" s="248">
        <v>18.359999999999999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140</v>
      </c>
      <c r="AU213" s="254" t="s">
        <v>86</v>
      </c>
      <c r="AV213" s="14" t="s">
        <v>136</v>
      </c>
      <c r="AW213" s="14" t="s">
        <v>32</v>
      </c>
      <c r="AX213" s="14" t="s">
        <v>84</v>
      </c>
      <c r="AY213" s="254" t="s">
        <v>129</v>
      </c>
    </row>
    <row r="214" s="12" customFormat="1" ht="22.8" customHeight="1">
      <c r="A214" s="12"/>
      <c r="B214" s="199"/>
      <c r="C214" s="200"/>
      <c r="D214" s="201" t="s">
        <v>75</v>
      </c>
      <c r="E214" s="213" t="s">
        <v>175</v>
      </c>
      <c r="F214" s="213" t="s">
        <v>235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P215</f>
        <v>0</v>
      </c>
      <c r="Q214" s="207"/>
      <c r="R214" s="208">
        <f>R215</f>
        <v>0.0082799999999999992</v>
      </c>
      <c r="S214" s="207"/>
      <c r="T214" s="209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84</v>
      </c>
      <c r="AT214" s="211" t="s">
        <v>75</v>
      </c>
      <c r="AU214" s="211" t="s">
        <v>84</v>
      </c>
      <c r="AY214" s="210" t="s">
        <v>129</v>
      </c>
      <c r="BK214" s="212">
        <f>BK215</f>
        <v>0</v>
      </c>
    </row>
    <row r="215" s="2" customFormat="1" ht="44.25" customHeight="1">
      <c r="A215" s="38"/>
      <c r="B215" s="39"/>
      <c r="C215" s="215" t="s">
        <v>236</v>
      </c>
      <c r="D215" s="215" t="s">
        <v>131</v>
      </c>
      <c r="E215" s="216" t="s">
        <v>237</v>
      </c>
      <c r="F215" s="217" t="s">
        <v>238</v>
      </c>
      <c r="G215" s="218" t="s">
        <v>153</v>
      </c>
      <c r="H215" s="219">
        <v>3</v>
      </c>
      <c r="I215" s="220"/>
      <c r="J215" s="221">
        <f>ROUND(I215*H215,2)</f>
        <v>0</v>
      </c>
      <c r="K215" s="217" t="s">
        <v>239</v>
      </c>
      <c r="L215" s="44"/>
      <c r="M215" s="222" t="s">
        <v>1</v>
      </c>
      <c r="N215" s="223" t="s">
        <v>41</v>
      </c>
      <c r="O215" s="91"/>
      <c r="P215" s="224">
        <f>O215*H215</f>
        <v>0</v>
      </c>
      <c r="Q215" s="224">
        <v>0.0027599999999999999</v>
      </c>
      <c r="R215" s="224">
        <f>Q215*H215</f>
        <v>0.0082799999999999992</v>
      </c>
      <c r="S215" s="224">
        <v>0</v>
      </c>
      <c r="T215" s="22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6" t="s">
        <v>136</v>
      </c>
      <c r="AT215" s="226" t="s">
        <v>131</v>
      </c>
      <c r="AU215" s="226" t="s">
        <v>86</v>
      </c>
      <c r="AY215" s="17" t="s">
        <v>129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84</v>
      </c>
      <c r="BK215" s="227">
        <f>ROUND(I215*H215,2)</f>
        <v>0</v>
      </c>
      <c r="BL215" s="17" t="s">
        <v>136</v>
      </c>
      <c r="BM215" s="226" t="s">
        <v>240</v>
      </c>
    </row>
    <row r="216" s="12" customFormat="1" ht="22.8" customHeight="1">
      <c r="A216" s="12"/>
      <c r="B216" s="199"/>
      <c r="C216" s="200"/>
      <c r="D216" s="201" t="s">
        <v>75</v>
      </c>
      <c r="E216" s="213" t="s">
        <v>182</v>
      </c>
      <c r="F216" s="213" t="s">
        <v>241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SUM(P217:P238)</f>
        <v>0</v>
      </c>
      <c r="Q216" s="207"/>
      <c r="R216" s="208">
        <f>SUM(R217:R238)</f>
        <v>10.828939999999999</v>
      </c>
      <c r="S216" s="207"/>
      <c r="T216" s="209">
        <f>SUM(T217:T238)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84</v>
      </c>
      <c r="AT216" s="211" t="s">
        <v>75</v>
      </c>
      <c r="AU216" s="211" t="s">
        <v>84</v>
      </c>
      <c r="AY216" s="210" t="s">
        <v>129</v>
      </c>
      <c r="BK216" s="212">
        <f>SUM(BK217:BK238)</f>
        <v>0</v>
      </c>
    </row>
    <row r="217" s="2" customFormat="1" ht="62.7" customHeight="1">
      <c r="A217" s="38"/>
      <c r="B217" s="39"/>
      <c r="C217" s="215" t="s">
        <v>242</v>
      </c>
      <c r="D217" s="215" t="s">
        <v>131</v>
      </c>
      <c r="E217" s="216" t="s">
        <v>243</v>
      </c>
      <c r="F217" s="217" t="s">
        <v>244</v>
      </c>
      <c r="G217" s="218" t="s">
        <v>153</v>
      </c>
      <c r="H217" s="219">
        <v>3</v>
      </c>
      <c r="I217" s="220"/>
      <c r="J217" s="221">
        <f>ROUND(I217*H217,2)</f>
        <v>0</v>
      </c>
      <c r="K217" s="217" t="s">
        <v>135</v>
      </c>
      <c r="L217" s="44"/>
      <c r="M217" s="222" t="s">
        <v>1</v>
      </c>
      <c r="N217" s="223" t="s">
        <v>41</v>
      </c>
      <c r="O217" s="91"/>
      <c r="P217" s="224">
        <f>O217*H217</f>
        <v>0</v>
      </c>
      <c r="Q217" s="224">
        <v>0.089779999999999999</v>
      </c>
      <c r="R217" s="224">
        <f>Q217*H217</f>
        <v>0.26934000000000002</v>
      </c>
      <c r="S217" s="224">
        <v>0</v>
      </c>
      <c r="T217" s="22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6" t="s">
        <v>136</v>
      </c>
      <c r="AT217" s="226" t="s">
        <v>131</v>
      </c>
      <c r="AU217" s="226" t="s">
        <v>86</v>
      </c>
      <c r="AY217" s="17" t="s">
        <v>129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7" t="s">
        <v>84</v>
      </c>
      <c r="BK217" s="227">
        <f>ROUND(I217*H217,2)</f>
        <v>0</v>
      </c>
      <c r="BL217" s="17" t="s">
        <v>136</v>
      </c>
      <c r="BM217" s="226" t="s">
        <v>245</v>
      </c>
    </row>
    <row r="218" s="2" customFormat="1">
      <c r="A218" s="38"/>
      <c r="B218" s="39"/>
      <c r="C218" s="40"/>
      <c r="D218" s="228" t="s">
        <v>138</v>
      </c>
      <c r="E218" s="40"/>
      <c r="F218" s="229" t="s">
        <v>155</v>
      </c>
      <c r="G218" s="40"/>
      <c r="H218" s="40"/>
      <c r="I218" s="230"/>
      <c r="J218" s="40"/>
      <c r="K218" s="40"/>
      <c r="L218" s="44"/>
      <c r="M218" s="231"/>
      <c r="N218" s="232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138</v>
      </c>
      <c r="AU218" s="17" t="s">
        <v>86</v>
      </c>
    </row>
    <row r="219" s="2" customFormat="1" ht="49.05" customHeight="1">
      <c r="A219" s="38"/>
      <c r="B219" s="39"/>
      <c r="C219" s="215" t="s">
        <v>7</v>
      </c>
      <c r="D219" s="215" t="s">
        <v>131</v>
      </c>
      <c r="E219" s="216" t="s">
        <v>246</v>
      </c>
      <c r="F219" s="217" t="s">
        <v>247</v>
      </c>
      <c r="G219" s="218" t="s">
        <v>153</v>
      </c>
      <c r="H219" s="219">
        <v>48</v>
      </c>
      <c r="I219" s="220"/>
      <c r="J219" s="221">
        <f>ROUND(I219*H219,2)</f>
        <v>0</v>
      </c>
      <c r="K219" s="217" t="s">
        <v>135</v>
      </c>
      <c r="L219" s="44"/>
      <c r="M219" s="222" t="s">
        <v>1</v>
      </c>
      <c r="N219" s="223" t="s">
        <v>41</v>
      </c>
      <c r="O219" s="91"/>
      <c r="P219" s="224">
        <f>O219*H219</f>
        <v>0</v>
      </c>
      <c r="Q219" s="224">
        <v>0.14066999999999999</v>
      </c>
      <c r="R219" s="224">
        <f>Q219*H219</f>
        <v>6.7521599999999999</v>
      </c>
      <c r="S219" s="224">
        <v>0</v>
      </c>
      <c r="T219" s="22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6" t="s">
        <v>136</v>
      </c>
      <c r="AT219" s="226" t="s">
        <v>131</v>
      </c>
      <c r="AU219" s="226" t="s">
        <v>86</v>
      </c>
      <c r="AY219" s="17" t="s">
        <v>129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84</v>
      </c>
      <c r="BK219" s="227">
        <f>ROUND(I219*H219,2)</f>
        <v>0</v>
      </c>
      <c r="BL219" s="17" t="s">
        <v>136</v>
      </c>
      <c r="BM219" s="226" t="s">
        <v>248</v>
      </c>
    </row>
    <row r="220" s="15" customFormat="1">
      <c r="A220" s="15"/>
      <c r="B220" s="255"/>
      <c r="C220" s="256"/>
      <c r="D220" s="228" t="s">
        <v>140</v>
      </c>
      <c r="E220" s="257" t="s">
        <v>1</v>
      </c>
      <c r="F220" s="258" t="s">
        <v>249</v>
      </c>
      <c r="G220" s="256"/>
      <c r="H220" s="257" t="s">
        <v>1</v>
      </c>
      <c r="I220" s="259"/>
      <c r="J220" s="256"/>
      <c r="K220" s="256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140</v>
      </c>
      <c r="AU220" s="264" t="s">
        <v>86</v>
      </c>
      <c r="AV220" s="15" t="s">
        <v>84</v>
      </c>
      <c r="AW220" s="15" t="s">
        <v>32</v>
      </c>
      <c r="AX220" s="15" t="s">
        <v>76</v>
      </c>
      <c r="AY220" s="264" t="s">
        <v>129</v>
      </c>
    </row>
    <row r="221" s="13" customFormat="1">
      <c r="A221" s="13"/>
      <c r="B221" s="233"/>
      <c r="C221" s="234"/>
      <c r="D221" s="228" t="s">
        <v>140</v>
      </c>
      <c r="E221" s="235" t="s">
        <v>1</v>
      </c>
      <c r="F221" s="236" t="s">
        <v>250</v>
      </c>
      <c r="G221" s="234"/>
      <c r="H221" s="237">
        <v>38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140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129</v>
      </c>
    </row>
    <row r="222" s="15" customFormat="1">
      <c r="A222" s="15"/>
      <c r="B222" s="255"/>
      <c r="C222" s="256"/>
      <c r="D222" s="228" t="s">
        <v>140</v>
      </c>
      <c r="E222" s="257" t="s">
        <v>1</v>
      </c>
      <c r="F222" s="258" t="s">
        <v>251</v>
      </c>
      <c r="G222" s="256"/>
      <c r="H222" s="257" t="s">
        <v>1</v>
      </c>
      <c r="I222" s="259"/>
      <c r="J222" s="256"/>
      <c r="K222" s="256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140</v>
      </c>
      <c r="AU222" s="264" t="s">
        <v>86</v>
      </c>
      <c r="AV222" s="15" t="s">
        <v>84</v>
      </c>
      <c r="AW222" s="15" t="s">
        <v>32</v>
      </c>
      <c r="AX222" s="15" t="s">
        <v>76</v>
      </c>
      <c r="AY222" s="264" t="s">
        <v>129</v>
      </c>
    </row>
    <row r="223" s="13" customFormat="1">
      <c r="A223" s="13"/>
      <c r="B223" s="233"/>
      <c r="C223" s="234"/>
      <c r="D223" s="228" t="s">
        <v>140</v>
      </c>
      <c r="E223" s="235" t="s">
        <v>1</v>
      </c>
      <c r="F223" s="236" t="s">
        <v>187</v>
      </c>
      <c r="G223" s="234"/>
      <c r="H223" s="237">
        <v>10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140</v>
      </c>
      <c r="AU223" s="243" t="s">
        <v>86</v>
      </c>
      <c r="AV223" s="13" t="s">
        <v>86</v>
      </c>
      <c r="AW223" s="13" t="s">
        <v>32</v>
      </c>
      <c r="AX223" s="13" t="s">
        <v>76</v>
      </c>
      <c r="AY223" s="243" t="s">
        <v>129</v>
      </c>
    </row>
    <row r="224" s="14" customFormat="1">
      <c r="A224" s="14"/>
      <c r="B224" s="244"/>
      <c r="C224" s="245"/>
      <c r="D224" s="228" t="s">
        <v>140</v>
      </c>
      <c r="E224" s="246" t="s">
        <v>1</v>
      </c>
      <c r="F224" s="247" t="s">
        <v>142</v>
      </c>
      <c r="G224" s="245"/>
      <c r="H224" s="248">
        <v>48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140</v>
      </c>
      <c r="AU224" s="254" t="s">
        <v>86</v>
      </c>
      <c r="AV224" s="14" t="s">
        <v>136</v>
      </c>
      <c r="AW224" s="14" t="s">
        <v>32</v>
      </c>
      <c r="AX224" s="14" t="s">
        <v>84</v>
      </c>
      <c r="AY224" s="254" t="s">
        <v>129</v>
      </c>
    </row>
    <row r="225" s="2" customFormat="1" ht="21.75" customHeight="1">
      <c r="A225" s="38"/>
      <c r="B225" s="39"/>
      <c r="C225" s="265" t="s">
        <v>252</v>
      </c>
      <c r="D225" s="265" t="s">
        <v>176</v>
      </c>
      <c r="E225" s="266" t="s">
        <v>253</v>
      </c>
      <c r="F225" s="267" t="s">
        <v>254</v>
      </c>
      <c r="G225" s="268" t="s">
        <v>153</v>
      </c>
      <c r="H225" s="269">
        <v>38</v>
      </c>
      <c r="I225" s="270"/>
      <c r="J225" s="271">
        <f>ROUND(I225*H225,2)</f>
        <v>0</v>
      </c>
      <c r="K225" s="267" t="s">
        <v>135</v>
      </c>
      <c r="L225" s="272"/>
      <c r="M225" s="273" t="s">
        <v>1</v>
      </c>
      <c r="N225" s="274" t="s">
        <v>41</v>
      </c>
      <c r="O225" s="91"/>
      <c r="P225" s="224">
        <f>O225*H225</f>
        <v>0</v>
      </c>
      <c r="Q225" s="224">
        <v>0.065000000000000002</v>
      </c>
      <c r="R225" s="224">
        <f>Q225*H225</f>
        <v>2.4700000000000002</v>
      </c>
      <c r="S225" s="224">
        <v>0</v>
      </c>
      <c r="T225" s="22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6" t="s">
        <v>175</v>
      </c>
      <c r="AT225" s="226" t="s">
        <v>176</v>
      </c>
      <c r="AU225" s="226" t="s">
        <v>86</v>
      </c>
      <c r="AY225" s="17" t="s">
        <v>129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84</v>
      </c>
      <c r="BK225" s="227">
        <f>ROUND(I225*H225,2)</f>
        <v>0</v>
      </c>
      <c r="BL225" s="17" t="s">
        <v>136</v>
      </c>
      <c r="BM225" s="226" t="s">
        <v>255</v>
      </c>
    </row>
    <row r="226" s="2" customFormat="1">
      <c r="A226" s="38"/>
      <c r="B226" s="39"/>
      <c r="C226" s="40"/>
      <c r="D226" s="228" t="s">
        <v>138</v>
      </c>
      <c r="E226" s="40"/>
      <c r="F226" s="229" t="s">
        <v>256</v>
      </c>
      <c r="G226" s="40"/>
      <c r="H226" s="40"/>
      <c r="I226" s="230"/>
      <c r="J226" s="40"/>
      <c r="K226" s="40"/>
      <c r="L226" s="44"/>
      <c r="M226" s="231"/>
      <c r="N226" s="232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138</v>
      </c>
      <c r="AU226" s="17" t="s">
        <v>86</v>
      </c>
    </row>
    <row r="227" s="15" customFormat="1">
      <c r="A227" s="15"/>
      <c r="B227" s="255"/>
      <c r="C227" s="256"/>
      <c r="D227" s="228" t="s">
        <v>140</v>
      </c>
      <c r="E227" s="257" t="s">
        <v>1</v>
      </c>
      <c r="F227" s="258" t="s">
        <v>249</v>
      </c>
      <c r="G227" s="256"/>
      <c r="H227" s="257" t="s">
        <v>1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140</v>
      </c>
      <c r="AU227" s="264" t="s">
        <v>86</v>
      </c>
      <c r="AV227" s="15" t="s">
        <v>84</v>
      </c>
      <c r="AW227" s="15" t="s">
        <v>32</v>
      </c>
      <c r="AX227" s="15" t="s">
        <v>76</v>
      </c>
      <c r="AY227" s="264" t="s">
        <v>129</v>
      </c>
    </row>
    <row r="228" s="13" customFormat="1">
      <c r="A228" s="13"/>
      <c r="B228" s="233"/>
      <c r="C228" s="234"/>
      <c r="D228" s="228" t="s">
        <v>140</v>
      </c>
      <c r="E228" s="235" t="s">
        <v>1</v>
      </c>
      <c r="F228" s="236" t="s">
        <v>250</v>
      </c>
      <c r="G228" s="234"/>
      <c r="H228" s="237">
        <v>38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129</v>
      </c>
    </row>
    <row r="229" s="14" customFormat="1">
      <c r="A229" s="14"/>
      <c r="B229" s="244"/>
      <c r="C229" s="245"/>
      <c r="D229" s="228" t="s">
        <v>140</v>
      </c>
      <c r="E229" s="246" t="s">
        <v>1</v>
      </c>
      <c r="F229" s="247" t="s">
        <v>142</v>
      </c>
      <c r="G229" s="245"/>
      <c r="H229" s="248">
        <v>38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140</v>
      </c>
      <c r="AU229" s="254" t="s">
        <v>86</v>
      </c>
      <c r="AV229" s="14" t="s">
        <v>136</v>
      </c>
      <c r="AW229" s="14" t="s">
        <v>32</v>
      </c>
      <c r="AX229" s="14" t="s">
        <v>84</v>
      </c>
      <c r="AY229" s="254" t="s">
        <v>129</v>
      </c>
    </row>
    <row r="230" s="2" customFormat="1" ht="16.5" customHeight="1">
      <c r="A230" s="38"/>
      <c r="B230" s="39"/>
      <c r="C230" s="265" t="s">
        <v>257</v>
      </c>
      <c r="D230" s="265" t="s">
        <v>176</v>
      </c>
      <c r="E230" s="266" t="s">
        <v>258</v>
      </c>
      <c r="F230" s="267" t="s">
        <v>259</v>
      </c>
      <c r="G230" s="268" t="s">
        <v>153</v>
      </c>
      <c r="H230" s="269">
        <v>10</v>
      </c>
      <c r="I230" s="270"/>
      <c r="J230" s="271">
        <f>ROUND(I230*H230,2)</f>
        <v>0</v>
      </c>
      <c r="K230" s="267" t="s">
        <v>135</v>
      </c>
      <c r="L230" s="272"/>
      <c r="M230" s="273" t="s">
        <v>1</v>
      </c>
      <c r="N230" s="274" t="s">
        <v>41</v>
      </c>
      <c r="O230" s="91"/>
      <c r="P230" s="224">
        <f>O230*H230</f>
        <v>0</v>
      </c>
      <c r="Q230" s="224">
        <v>0.104</v>
      </c>
      <c r="R230" s="224">
        <f>Q230*H230</f>
        <v>1.04</v>
      </c>
      <c r="S230" s="224">
        <v>0</v>
      </c>
      <c r="T230" s="22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6" t="s">
        <v>175</v>
      </c>
      <c r="AT230" s="226" t="s">
        <v>176</v>
      </c>
      <c r="AU230" s="226" t="s">
        <v>86</v>
      </c>
      <c r="AY230" s="17" t="s">
        <v>129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7" t="s">
        <v>84</v>
      </c>
      <c r="BK230" s="227">
        <f>ROUND(I230*H230,2)</f>
        <v>0</v>
      </c>
      <c r="BL230" s="17" t="s">
        <v>136</v>
      </c>
      <c r="BM230" s="226" t="s">
        <v>260</v>
      </c>
    </row>
    <row r="231" s="2" customFormat="1">
      <c r="A231" s="38"/>
      <c r="B231" s="39"/>
      <c r="C231" s="40"/>
      <c r="D231" s="228" t="s">
        <v>138</v>
      </c>
      <c r="E231" s="40"/>
      <c r="F231" s="229" t="s">
        <v>261</v>
      </c>
      <c r="G231" s="40"/>
      <c r="H231" s="40"/>
      <c r="I231" s="230"/>
      <c r="J231" s="40"/>
      <c r="K231" s="40"/>
      <c r="L231" s="44"/>
      <c r="M231" s="231"/>
      <c r="N231" s="23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138</v>
      </c>
      <c r="AU231" s="17" t="s">
        <v>86</v>
      </c>
    </row>
    <row r="232" s="15" customFormat="1">
      <c r="A232" s="15"/>
      <c r="B232" s="255"/>
      <c r="C232" s="256"/>
      <c r="D232" s="228" t="s">
        <v>140</v>
      </c>
      <c r="E232" s="257" t="s">
        <v>1</v>
      </c>
      <c r="F232" s="258" t="s">
        <v>251</v>
      </c>
      <c r="G232" s="256"/>
      <c r="H232" s="257" t="s">
        <v>1</v>
      </c>
      <c r="I232" s="259"/>
      <c r="J232" s="256"/>
      <c r="K232" s="256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140</v>
      </c>
      <c r="AU232" s="264" t="s">
        <v>86</v>
      </c>
      <c r="AV232" s="15" t="s">
        <v>84</v>
      </c>
      <c r="AW232" s="15" t="s">
        <v>32</v>
      </c>
      <c r="AX232" s="15" t="s">
        <v>76</v>
      </c>
      <c r="AY232" s="264" t="s">
        <v>129</v>
      </c>
    </row>
    <row r="233" s="13" customFormat="1">
      <c r="A233" s="13"/>
      <c r="B233" s="233"/>
      <c r="C233" s="234"/>
      <c r="D233" s="228" t="s">
        <v>140</v>
      </c>
      <c r="E233" s="235" t="s">
        <v>1</v>
      </c>
      <c r="F233" s="236" t="s">
        <v>187</v>
      </c>
      <c r="G233" s="234"/>
      <c r="H233" s="237">
        <v>10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140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129</v>
      </c>
    </row>
    <row r="234" s="14" customFormat="1">
      <c r="A234" s="14"/>
      <c r="B234" s="244"/>
      <c r="C234" s="245"/>
      <c r="D234" s="228" t="s">
        <v>140</v>
      </c>
      <c r="E234" s="246" t="s">
        <v>1</v>
      </c>
      <c r="F234" s="247" t="s">
        <v>142</v>
      </c>
      <c r="G234" s="245"/>
      <c r="H234" s="248">
        <v>10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140</v>
      </c>
      <c r="AU234" s="254" t="s">
        <v>86</v>
      </c>
      <c r="AV234" s="14" t="s">
        <v>136</v>
      </c>
      <c r="AW234" s="14" t="s">
        <v>32</v>
      </c>
      <c r="AX234" s="14" t="s">
        <v>84</v>
      </c>
      <c r="AY234" s="254" t="s">
        <v>129</v>
      </c>
    </row>
    <row r="235" s="2" customFormat="1" ht="45" customHeight="1">
      <c r="A235" s="38"/>
      <c r="B235" s="39"/>
      <c r="C235" s="215" t="s">
        <v>262</v>
      </c>
      <c r="D235" s="215" t="s">
        <v>131</v>
      </c>
      <c r="E235" s="216" t="s">
        <v>263</v>
      </c>
      <c r="F235" s="217" t="s">
        <v>264</v>
      </c>
      <c r="G235" s="218" t="s">
        <v>265</v>
      </c>
      <c r="H235" s="219">
        <v>1</v>
      </c>
      <c r="I235" s="220"/>
      <c r="J235" s="221">
        <f>ROUND(I235*H235,2)</f>
        <v>0</v>
      </c>
      <c r="K235" s="217" t="s">
        <v>135</v>
      </c>
      <c r="L235" s="44"/>
      <c r="M235" s="222" t="s">
        <v>1</v>
      </c>
      <c r="N235" s="223" t="s">
        <v>41</v>
      </c>
      <c r="O235" s="91"/>
      <c r="P235" s="224">
        <f>O235*H235</f>
        <v>0</v>
      </c>
      <c r="Q235" s="224">
        <v>0.19503999999999999</v>
      </c>
      <c r="R235" s="224">
        <f>Q235*H235</f>
        <v>0.19503999999999999</v>
      </c>
      <c r="S235" s="224">
        <v>0</v>
      </c>
      <c r="T235" s="22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6" t="s">
        <v>136</v>
      </c>
      <c r="AT235" s="226" t="s">
        <v>131</v>
      </c>
      <c r="AU235" s="226" t="s">
        <v>86</v>
      </c>
      <c r="AY235" s="17" t="s">
        <v>129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7" t="s">
        <v>84</v>
      </c>
      <c r="BK235" s="227">
        <f>ROUND(I235*H235,2)</f>
        <v>0</v>
      </c>
      <c r="BL235" s="17" t="s">
        <v>136</v>
      </c>
      <c r="BM235" s="226" t="s">
        <v>266</v>
      </c>
    </row>
    <row r="236" s="2" customFormat="1" ht="21.75" customHeight="1">
      <c r="A236" s="38"/>
      <c r="B236" s="39"/>
      <c r="C236" s="215" t="s">
        <v>267</v>
      </c>
      <c r="D236" s="215" t="s">
        <v>131</v>
      </c>
      <c r="E236" s="216" t="s">
        <v>268</v>
      </c>
      <c r="F236" s="217" t="s">
        <v>269</v>
      </c>
      <c r="G236" s="218" t="s">
        <v>153</v>
      </c>
      <c r="H236" s="219">
        <v>160</v>
      </c>
      <c r="I236" s="220"/>
      <c r="J236" s="221">
        <f>ROUND(I236*H236,2)</f>
        <v>0</v>
      </c>
      <c r="K236" s="217" t="s">
        <v>1</v>
      </c>
      <c r="L236" s="44"/>
      <c r="M236" s="222" t="s">
        <v>1</v>
      </c>
      <c r="N236" s="223" t="s">
        <v>41</v>
      </c>
      <c r="O236" s="91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6" t="s">
        <v>136</v>
      </c>
      <c r="AT236" s="226" t="s">
        <v>131</v>
      </c>
      <c r="AU236" s="226" t="s">
        <v>86</v>
      </c>
      <c r="AY236" s="17" t="s">
        <v>129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7" t="s">
        <v>84</v>
      </c>
      <c r="BK236" s="227">
        <f>ROUND(I236*H236,2)</f>
        <v>0</v>
      </c>
      <c r="BL236" s="17" t="s">
        <v>136</v>
      </c>
      <c r="BM236" s="226" t="s">
        <v>270</v>
      </c>
    </row>
    <row r="237" s="2" customFormat="1" ht="16.5" customHeight="1">
      <c r="A237" s="38"/>
      <c r="B237" s="39"/>
      <c r="C237" s="265" t="s">
        <v>271</v>
      </c>
      <c r="D237" s="265" t="s">
        <v>176</v>
      </c>
      <c r="E237" s="266" t="s">
        <v>272</v>
      </c>
      <c r="F237" s="267" t="s">
        <v>273</v>
      </c>
      <c r="G237" s="268" t="s">
        <v>153</v>
      </c>
      <c r="H237" s="269">
        <v>160</v>
      </c>
      <c r="I237" s="270"/>
      <c r="J237" s="271">
        <f>ROUND(I237*H237,2)</f>
        <v>0</v>
      </c>
      <c r="K237" s="267" t="s">
        <v>135</v>
      </c>
      <c r="L237" s="272"/>
      <c r="M237" s="273" t="s">
        <v>1</v>
      </c>
      <c r="N237" s="274" t="s">
        <v>41</v>
      </c>
      <c r="O237" s="91"/>
      <c r="P237" s="224">
        <f>O237*H237</f>
        <v>0</v>
      </c>
      <c r="Q237" s="224">
        <v>0.00064000000000000005</v>
      </c>
      <c r="R237" s="224">
        <f>Q237*H237</f>
        <v>0.10240000000000001</v>
      </c>
      <c r="S237" s="224">
        <v>0</v>
      </c>
      <c r="T237" s="22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6" t="s">
        <v>175</v>
      </c>
      <c r="AT237" s="226" t="s">
        <v>176</v>
      </c>
      <c r="AU237" s="226" t="s">
        <v>86</v>
      </c>
      <c r="AY237" s="17" t="s">
        <v>129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84</v>
      </c>
      <c r="BK237" s="227">
        <f>ROUND(I237*H237,2)</f>
        <v>0</v>
      </c>
      <c r="BL237" s="17" t="s">
        <v>136</v>
      </c>
      <c r="BM237" s="226" t="s">
        <v>274</v>
      </c>
    </row>
    <row r="238" s="2" customFormat="1">
      <c r="A238" s="38"/>
      <c r="B238" s="39"/>
      <c r="C238" s="40"/>
      <c r="D238" s="228" t="s">
        <v>138</v>
      </c>
      <c r="E238" s="40"/>
      <c r="F238" s="229" t="s">
        <v>275</v>
      </c>
      <c r="G238" s="40"/>
      <c r="H238" s="40"/>
      <c r="I238" s="230"/>
      <c r="J238" s="40"/>
      <c r="K238" s="40"/>
      <c r="L238" s="44"/>
      <c r="M238" s="231"/>
      <c r="N238" s="232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138</v>
      </c>
      <c r="AU238" s="17" t="s">
        <v>86</v>
      </c>
    </row>
    <row r="239" s="12" customFormat="1" ht="22.8" customHeight="1">
      <c r="A239" s="12"/>
      <c r="B239" s="199"/>
      <c r="C239" s="200"/>
      <c r="D239" s="201" t="s">
        <v>75</v>
      </c>
      <c r="E239" s="213" t="s">
        <v>276</v>
      </c>
      <c r="F239" s="213" t="s">
        <v>277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P240</f>
        <v>0</v>
      </c>
      <c r="Q239" s="207"/>
      <c r="R239" s="208">
        <f>R240</f>
        <v>0</v>
      </c>
      <c r="S239" s="207"/>
      <c r="T239" s="209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84</v>
      </c>
      <c r="AT239" s="211" t="s">
        <v>75</v>
      </c>
      <c r="AU239" s="211" t="s">
        <v>84</v>
      </c>
      <c r="AY239" s="210" t="s">
        <v>129</v>
      </c>
      <c r="BK239" s="212">
        <f>BK240</f>
        <v>0</v>
      </c>
    </row>
    <row r="240" s="2" customFormat="1" ht="44.25" customHeight="1">
      <c r="A240" s="38"/>
      <c r="B240" s="39"/>
      <c r="C240" s="215" t="s">
        <v>278</v>
      </c>
      <c r="D240" s="215" t="s">
        <v>131</v>
      </c>
      <c r="E240" s="216" t="s">
        <v>279</v>
      </c>
      <c r="F240" s="217" t="s">
        <v>280</v>
      </c>
      <c r="G240" s="218" t="s">
        <v>179</v>
      </c>
      <c r="H240" s="219">
        <v>44.784999999999997</v>
      </c>
      <c r="I240" s="220"/>
      <c r="J240" s="221">
        <f>ROUND(I240*H240,2)</f>
        <v>0</v>
      </c>
      <c r="K240" s="217" t="s">
        <v>1</v>
      </c>
      <c r="L240" s="44"/>
      <c r="M240" s="222" t="s">
        <v>1</v>
      </c>
      <c r="N240" s="223" t="s">
        <v>41</v>
      </c>
      <c r="O240" s="91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6" t="s">
        <v>136</v>
      </c>
      <c r="AT240" s="226" t="s">
        <v>131</v>
      </c>
      <c r="AU240" s="226" t="s">
        <v>86</v>
      </c>
      <c r="AY240" s="17" t="s">
        <v>129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84</v>
      </c>
      <c r="BK240" s="227">
        <f>ROUND(I240*H240,2)</f>
        <v>0</v>
      </c>
      <c r="BL240" s="17" t="s">
        <v>136</v>
      </c>
      <c r="BM240" s="226" t="s">
        <v>281</v>
      </c>
    </row>
    <row r="241" s="12" customFormat="1" ht="22.8" customHeight="1">
      <c r="A241" s="12"/>
      <c r="B241" s="199"/>
      <c r="C241" s="200"/>
      <c r="D241" s="201" t="s">
        <v>75</v>
      </c>
      <c r="E241" s="213" t="s">
        <v>282</v>
      </c>
      <c r="F241" s="213" t="s">
        <v>283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P242</f>
        <v>0</v>
      </c>
      <c r="Q241" s="207"/>
      <c r="R241" s="208">
        <f>R242</f>
        <v>0</v>
      </c>
      <c r="S241" s="207"/>
      <c r="T241" s="209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84</v>
      </c>
      <c r="AT241" s="211" t="s">
        <v>75</v>
      </c>
      <c r="AU241" s="211" t="s">
        <v>84</v>
      </c>
      <c r="AY241" s="210" t="s">
        <v>129</v>
      </c>
      <c r="BK241" s="212">
        <f>BK242</f>
        <v>0</v>
      </c>
    </row>
    <row r="242" s="2" customFormat="1" ht="44.25" customHeight="1">
      <c r="A242" s="38"/>
      <c r="B242" s="39"/>
      <c r="C242" s="215" t="s">
        <v>284</v>
      </c>
      <c r="D242" s="215" t="s">
        <v>131</v>
      </c>
      <c r="E242" s="216" t="s">
        <v>285</v>
      </c>
      <c r="F242" s="217" t="s">
        <v>286</v>
      </c>
      <c r="G242" s="218" t="s">
        <v>179</v>
      </c>
      <c r="H242" s="219">
        <v>155.56700000000001</v>
      </c>
      <c r="I242" s="220"/>
      <c r="J242" s="221">
        <f>ROUND(I242*H242,2)</f>
        <v>0</v>
      </c>
      <c r="K242" s="217" t="s">
        <v>1</v>
      </c>
      <c r="L242" s="44"/>
      <c r="M242" s="222" t="s">
        <v>1</v>
      </c>
      <c r="N242" s="223" t="s">
        <v>41</v>
      </c>
      <c r="O242" s="91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6" t="s">
        <v>136</v>
      </c>
      <c r="AT242" s="226" t="s">
        <v>131</v>
      </c>
      <c r="AU242" s="226" t="s">
        <v>86</v>
      </c>
      <c r="AY242" s="17" t="s">
        <v>129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7" t="s">
        <v>84</v>
      </c>
      <c r="BK242" s="227">
        <f>ROUND(I242*H242,2)</f>
        <v>0</v>
      </c>
      <c r="BL242" s="17" t="s">
        <v>136</v>
      </c>
      <c r="BM242" s="226" t="s">
        <v>287</v>
      </c>
    </row>
    <row r="243" s="12" customFormat="1" ht="25.92" customHeight="1">
      <c r="A243" s="12"/>
      <c r="B243" s="199"/>
      <c r="C243" s="200"/>
      <c r="D243" s="201" t="s">
        <v>75</v>
      </c>
      <c r="E243" s="202" t="s">
        <v>288</v>
      </c>
      <c r="F243" s="202" t="s">
        <v>289</v>
      </c>
      <c r="G243" s="200"/>
      <c r="H243" s="200"/>
      <c r="I243" s="203"/>
      <c r="J243" s="204">
        <f>BK243</f>
        <v>0</v>
      </c>
      <c r="K243" s="200"/>
      <c r="L243" s="205"/>
      <c r="M243" s="206"/>
      <c r="N243" s="207"/>
      <c r="O243" s="207"/>
      <c r="P243" s="208">
        <f>P244</f>
        <v>0</v>
      </c>
      <c r="Q243" s="207"/>
      <c r="R243" s="208">
        <f>R244</f>
        <v>0.035999999999999997</v>
      </c>
      <c r="S243" s="207"/>
      <c r="T243" s="209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86</v>
      </c>
      <c r="AT243" s="211" t="s">
        <v>75</v>
      </c>
      <c r="AU243" s="211" t="s">
        <v>76</v>
      </c>
      <c r="AY243" s="210" t="s">
        <v>129</v>
      </c>
      <c r="BK243" s="212">
        <f>BK244</f>
        <v>0</v>
      </c>
    </row>
    <row r="244" s="12" customFormat="1" ht="22.8" customHeight="1">
      <c r="A244" s="12"/>
      <c r="B244" s="199"/>
      <c r="C244" s="200"/>
      <c r="D244" s="201" t="s">
        <v>75</v>
      </c>
      <c r="E244" s="213" t="s">
        <v>290</v>
      </c>
      <c r="F244" s="213" t="s">
        <v>291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SUM(P245:P250)</f>
        <v>0</v>
      </c>
      <c r="Q244" s="207"/>
      <c r="R244" s="208">
        <f>SUM(R245:R250)</f>
        <v>0.035999999999999997</v>
      </c>
      <c r="S244" s="207"/>
      <c r="T244" s="209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86</v>
      </c>
      <c r="AT244" s="211" t="s">
        <v>75</v>
      </c>
      <c r="AU244" s="211" t="s">
        <v>84</v>
      </c>
      <c r="AY244" s="210" t="s">
        <v>129</v>
      </c>
      <c r="BK244" s="212">
        <f>SUM(BK245:BK250)</f>
        <v>0</v>
      </c>
    </row>
    <row r="245" s="2" customFormat="1" ht="24.15" customHeight="1">
      <c r="A245" s="38"/>
      <c r="B245" s="39"/>
      <c r="C245" s="215" t="s">
        <v>292</v>
      </c>
      <c r="D245" s="215" t="s">
        <v>131</v>
      </c>
      <c r="E245" s="216" t="s">
        <v>293</v>
      </c>
      <c r="F245" s="217" t="s">
        <v>294</v>
      </c>
      <c r="G245" s="218" t="s">
        <v>134</v>
      </c>
      <c r="H245" s="219">
        <v>90</v>
      </c>
      <c r="I245" s="220"/>
      <c r="J245" s="221">
        <f>ROUND(I245*H245,2)</f>
        <v>0</v>
      </c>
      <c r="K245" s="217" t="s">
        <v>295</v>
      </c>
      <c r="L245" s="44"/>
      <c r="M245" s="222" t="s">
        <v>1</v>
      </c>
      <c r="N245" s="223" t="s">
        <v>41</v>
      </c>
      <c r="O245" s="91"/>
      <c r="P245" s="224">
        <f>O245*H245</f>
        <v>0</v>
      </c>
      <c r="Q245" s="224">
        <v>4.0000000000000003E-05</v>
      </c>
      <c r="R245" s="224">
        <f>Q245*H245</f>
        <v>0.0036000000000000003</v>
      </c>
      <c r="S245" s="224">
        <v>0</v>
      </c>
      <c r="T245" s="22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6" t="s">
        <v>216</v>
      </c>
      <c r="AT245" s="226" t="s">
        <v>131</v>
      </c>
      <c r="AU245" s="226" t="s">
        <v>86</v>
      </c>
      <c r="AY245" s="17" t="s">
        <v>129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7" t="s">
        <v>84</v>
      </c>
      <c r="BK245" s="227">
        <f>ROUND(I245*H245,2)</f>
        <v>0</v>
      </c>
      <c r="BL245" s="17" t="s">
        <v>216</v>
      </c>
      <c r="BM245" s="226" t="s">
        <v>296</v>
      </c>
    </row>
    <row r="246" s="13" customFormat="1">
      <c r="A246" s="13"/>
      <c r="B246" s="233"/>
      <c r="C246" s="234"/>
      <c r="D246" s="228" t="s">
        <v>140</v>
      </c>
      <c r="E246" s="235" t="s">
        <v>1</v>
      </c>
      <c r="F246" s="236" t="s">
        <v>297</v>
      </c>
      <c r="G246" s="234"/>
      <c r="H246" s="237">
        <v>90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129</v>
      </c>
    </row>
    <row r="247" s="14" customFormat="1">
      <c r="A247" s="14"/>
      <c r="B247" s="244"/>
      <c r="C247" s="245"/>
      <c r="D247" s="228" t="s">
        <v>140</v>
      </c>
      <c r="E247" s="246" t="s">
        <v>1</v>
      </c>
      <c r="F247" s="247" t="s">
        <v>142</v>
      </c>
      <c r="G247" s="245"/>
      <c r="H247" s="248">
        <v>90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140</v>
      </c>
      <c r="AU247" s="254" t="s">
        <v>86</v>
      </c>
      <c r="AV247" s="14" t="s">
        <v>136</v>
      </c>
      <c r="AW247" s="14" t="s">
        <v>32</v>
      </c>
      <c r="AX247" s="14" t="s">
        <v>84</v>
      </c>
      <c r="AY247" s="254" t="s">
        <v>129</v>
      </c>
    </row>
    <row r="248" s="2" customFormat="1" ht="24.15" customHeight="1">
      <c r="A248" s="38"/>
      <c r="B248" s="39"/>
      <c r="C248" s="265" t="s">
        <v>298</v>
      </c>
      <c r="D248" s="265" t="s">
        <v>176</v>
      </c>
      <c r="E248" s="266" t="s">
        <v>299</v>
      </c>
      <c r="F248" s="267" t="s">
        <v>300</v>
      </c>
      <c r="G248" s="268" t="s">
        <v>134</v>
      </c>
      <c r="H248" s="269">
        <v>108</v>
      </c>
      <c r="I248" s="270"/>
      <c r="J248" s="271">
        <f>ROUND(I248*H248,2)</f>
        <v>0</v>
      </c>
      <c r="K248" s="267" t="s">
        <v>295</v>
      </c>
      <c r="L248" s="272"/>
      <c r="M248" s="273" t="s">
        <v>1</v>
      </c>
      <c r="N248" s="274" t="s">
        <v>41</v>
      </c>
      <c r="O248" s="91"/>
      <c r="P248" s="224">
        <f>O248*H248</f>
        <v>0</v>
      </c>
      <c r="Q248" s="224">
        <v>0.00029999999999999997</v>
      </c>
      <c r="R248" s="224">
        <f>Q248*H248</f>
        <v>0.032399999999999998</v>
      </c>
      <c r="S248" s="224">
        <v>0</v>
      </c>
      <c r="T248" s="22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6" t="s">
        <v>301</v>
      </c>
      <c r="AT248" s="226" t="s">
        <v>176</v>
      </c>
      <c r="AU248" s="226" t="s">
        <v>86</v>
      </c>
      <c r="AY248" s="17" t="s">
        <v>129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7" t="s">
        <v>84</v>
      </c>
      <c r="BK248" s="227">
        <f>ROUND(I248*H248,2)</f>
        <v>0</v>
      </c>
      <c r="BL248" s="17" t="s">
        <v>216</v>
      </c>
      <c r="BM248" s="226" t="s">
        <v>302</v>
      </c>
    </row>
    <row r="249" s="13" customFormat="1">
      <c r="A249" s="13"/>
      <c r="B249" s="233"/>
      <c r="C249" s="234"/>
      <c r="D249" s="228" t="s">
        <v>140</v>
      </c>
      <c r="E249" s="235" t="s">
        <v>1</v>
      </c>
      <c r="F249" s="236" t="s">
        <v>303</v>
      </c>
      <c r="G249" s="234"/>
      <c r="H249" s="237">
        <v>108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129</v>
      </c>
    </row>
    <row r="250" s="14" customFormat="1">
      <c r="A250" s="14"/>
      <c r="B250" s="244"/>
      <c r="C250" s="245"/>
      <c r="D250" s="228" t="s">
        <v>140</v>
      </c>
      <c r="E250" s="246" t="s">
        <v>1</v>
      </c>
      <c r="F250" s="247" t="s">
        <v>142</v>
      </c>
      <c r="G250" s="245"/>
      <c r="H250" s="248">
        <v>108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140</v>
      </c>
      <c r="AU250" s="254" t="s">
        <v>86</v>
      </c>
      <c r="AV250" s="14" t="s">
        <v>136</v>
      </c>
      <c r="AW250" s="14" t="s">
        <v>32</v>
      </c>
      <c r="AX250" s="14" t="s">
        <v>84</v>
      </c>
      <c r="AY250" s="254" t="s">
        <v>129</v>
      </c>
    </row>
    <row r="251" s="12" customFormat="1" ht="25.92" customHeight="1">
      <c r="A251" s="12"/>
      <c r="B251" s="199"/>
      <c r="C251" s="200"/>
      <c r="D251" s="201" t="s">
        <v>75</v>
      </c>
      <c r="E251" s="202" t="s">
        <v>304</v>
      </c>
      <c r="F251" s="202" t="s">
        <v>305</v>
      </c>
      <c r="G251" s="200"/>
      <c r="H251" s="200"/>
      <c r="I251" s="203"/>
      <c r="J251" s="204">
        <f>BK251</f>
        <v>0</v>
      </c>
      <c r="K251" s="200"/>
      <c r="L251" s="205"/>
      <c r="M251" s="206"/>
      <c r="N251" s="207"/>
      <c r="O251" s="207"/>
      <c r="P251" s="208">
        <f>P252+P257</f>
        <v>0</v>
      </c>
      <c r="Q251" s="207"/>
      <c r="R251" s="208">
        <f>R252+R257</f>
        <v>0</v>
      </c>
      <c r="S251" s="207"/>
      <c r="T251" s="209">
        <f>T252+T257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161</v>
      </c>
      <c r="AT251" s="211" t="s">
        <v>75</v>
      </c>
      <c r="AU251" s="211" t="s">
        <v>76</v>
      </c>
      <c r="AY251" s="210" t="s">
        <v>129</v>
      </c>
      <c r="BK251" s="212">
        <f>BK252+BK257</f>
        <v>0</v>
      </c>
    </row>
    <row r="252" s="12" customFormat="1" ht="22.8" customHeight="1">
      <c r="A252" s="12"/>
      <c r="B252" s="199"/>
      <c r="C252" s="200"/>
      <c r="D252" s="201" t="s">
        <v>75</v>
      </c>
      <c r="E252" s="213" t="s">
        <v>306</v>
      </c>
      <c r="F252" s="213" t="s">
        <v>307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SUM(P253:P256)</f>
        <v>0</v>
      </c>
      <c r="Q252" s="207"/>
      <c r="R252" s="208">
        <f>SUM(R253:R256)</f>
        <v>0</v>
      </c>
      <c r="S252" s="207"/>
      <c r="T252" s="209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161</v>
      </c>
      <c r="AT252" s="211" t="s">
        <v>75</v>
      </c>
      <c r="AU252" s="211" t="s">
        <v>84</v>
      </c>
      <c r="AY252" s="210" t="s">
        <v>129</v>
      </c>
      <c r="BK252" s="212">
        <f>SUM(BK253:BK256)</f>
        <v>0</v>
      </c>
    </row>
    <row r="253" s="2" customFormat="1" ht="16.5" customHeight="1">
      <c r="A253" s="38"/>
      <c r="B253" s="39"/>
      <c r="C253" s="215" t="s">
        <v>308</v>
      </c>
      <c r="D253" s="215" t="s">
        <v>131</v>
      </c>
      <c r="E253" s="216" t="s">
        <v>309</v>
      </c>
      <c r="F253" s="217" t="s">
        <v>310</v>
      </c>
      <c r="G253" s="218" t="s">
        <v>311</v>
      </c>
      <c r="H253" s="219">
        <v>1</v>
      </c>
      <c r="I253" s="220"/>
      <c r="J253" s="221">
        <f>ROUND(I253*H253,2)</f>
        <v>0</v>
      </c>
      <c r="K253" s="217" t="s">
        <v>1</v>
      </c>
      <c r="L253" s="44"/>
      <c r="M253" s="222" t="s">
        <v>1</v>
      </c>
      <c r="N253" s="223" t="s">
        <v>41</v>
      </c>
      <c r="O253" s="91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6" t="s">
        <v>312</v>
      </c>
      <c r="AT253" s="226" t="s">
        <v>131</v>
      </c>
      <c r="AU253" s="226" t="s">
        <v>86</v>
      </c>
      <c r="AY253" s="17" t="s">
        <v>129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7" t="s">
        <v>84</v>
      </c>
      <c r="BK253" s="227">
        <f>ROUND(I253*H253,2)</f>
        <v>0</v>
      </c>
      <c r="BL253" s="17" t="s">
        <v>312</v>
      </c>
      <c r="BM253" s="226" t="s">
        <v>313</v>
      </c>
    </row>
    <row r="254" s="2" customFormat="1" ht="16.5" customHeight="1">
      <c r="A254" s="38"/>
      <c r="B254" s="39"/>
      <c r="C254" s="215" t="s">
        <v>301</v>
      </c>
      <c r="D254" s="215" t="s">
        <v>131</v>
      </c>
      <c r="E254" s="216" t="s">
        <v>314</v>
      </c>
      <c r="F254" s="217" t="s">
        <v>315</v>
      </c>
      <c r="G254" s="218" t="s">
        <v>311</v>
      </c>
      <c r="H254" s="219">
        <v>1</v>
      </c>
      <c r="I254" s="220"/>
      <c r="J254" s="221">
        <f>ROUND(I254*H254,2)</f>
        <v>0</v>
      </c>
      <c r="K254" s="217" t="s">
        <v>1</v>
      </c>
      <c r="L254" s="44"/>
      <c r="M254" s="222" t="s">
        <v>1</v>
      </c>
      <c r="N254" s="223" t="s">
        <v>41</v>
      </c>
      <c r="O254" s="91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6" t="s">
        <v>312</v>
      </c>
      <c r="AT254" s="226" t="s">
        <v>131</v>
      </c>
      <c r="AU254" s="226" t="s">
        <v>86</v>
      </c>
      <c r="AY254" s="17" t="s">
        <v>129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7" t="s">
        <v>84</v>
      </c>
      <c r="BK254" s="227">
        <f>ROUND(I254*H254,2)</f>
        <v>0</v>
      </c>
      <c r="BL254" s="17" t="s">
        <v>312</v>
      </c>
      <c r="BM254" s="226" t="s">
        <v>316</v>
      </c>
    </row>
    <row r="255" s="2" customFormat="1">
      <c r="A255" s="38"/>
      <c r="B255" s="39"/>
      <c r="C255" s="40"/>
      <c r="D255" s="228" t="s">
        <v>138</v>
      </c>
      <c r="E255" s="40"/>
      <c r="F255" s="229" t="s">
        <v>317</v>
      </c>
      <c r="G255" s="40"/>
      <c r="H255" s="40"/>
      <c r="I255" s="230"/>
      <c r="J255" s="40"/>
      <c r="K255" s="40"/>
      <c r="L255" s="44"/>
      <c r="M255" s="231"/>
      <c r="N255" s="23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138</v>
      </c>
      <c r="AU255" s="17" t="s">
        <v>86</v>
      </c>
    </row>
    <row r="256" s="2" customFormat="1" ht="16.5" customHeight="1">
      <c r="A256" s="38"/>
      <c r="B256" s="39"/>
      <c r="C256" s="215" t="s">
        <v>318</v>
      </c>
      <c r="D256" s="215" t="s">
        <v>131</v>
      </c>
      <c r="E256" s="216" t="s">
        <v>319</v>
      </c>
      <c r="F256" s="217" t="s">
        <v>320</v>
      </c>
      <c r="G256" s="218" t="s">
        <v>311</v>
      </c>
      <c r="H256" s="219">
        <v>1</v>
      </c>
      <c r="I256" s="220"/>
      <c r="J256" s="221">
        <f>ROUND(I256*H256,2)</f>
        <v>0</v>
      </c>
      <c r="K256" s="217" t="s">
        <v>1</v>
      </c>
      <c r="L256" s="44"/>
      <c r="M256" s="222" t="s">
        <v>1</v>
      </c>
      <c r="N256" s="223" t="s">
        <v>41</v>
      </c>
      <c r="O256" s="91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6" t="s">
        <v>312</v>
      </c>
      <c r="AT256" s="226" t="s">
        <v>131</v>
      </c>
      <c r="AU256" s="226" t="s">
        <v>86</v>
      </c>
      <c r="AY256" s="17" t="s">
        <v>129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7" t="s">
        <v>84</v>
      </c>
      <c r="BK256" s="227">
        <f>ROUND(I256*H256,2)</f>
        <v>0</v>
      </c>
      <c r="BL256" s="17" t="s">
        <v>312</v>
      </c>
      <c r="BM256" s="226" t="s">
        <v>321</v>
      </c>
    </row>
    <row r="257" s="12" customFormat="1" ht="22.8" customHeight="1">
      <c r="A257" s="12"/>
      <c r="B257" s="199"/>
      <c r="C257" s="200"/>
      <c r="D257" s="201" t="s">
        <v>75</v>
      </c>
      <c r="E257" s="213" t="s">
        <v>322</v>
      </c>
      <c r="F257" s="213" t="s">
        <v>323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SUM(P258:P261)</f>
        <v>0</v>
      </c>
      <c r="Q257" s="207"/>
      <c r="R257" s="208">
        <f>SUM(R258:R261)</f>
        <v>0</v>
      </c>
      <c r="S257" s="207"/>
      <c r="T257" s="209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161</v>
      </c>
      <c r="AT257" s="211" t="s">
        <v>75</v>
      </c>
      <c r="AU257" s="211" t="s">
        <v>84</v>
      </c>
      <c r="AY257" s="210" t="s">
        <v>129</v>
      </c>
      <c r="BK257" s="212">
        <f>SUM(BK258:BK261)</f>
        <v>0</v>
      </c>
    </row>
    <row r="258" s="2" customFormat="1" ht="16.5" customHeight="1">
      <c r="A258" s="38"/>
      <c r="B258" s="39"/>
      <c r="C258" s="215" t="s">
        <v>324</v>
      </c>
      <c r="D258" s="215" t="s">
        <v>131</v>
      </c>
      <c r="E258" s="216" t="s">
        <v>325</v>
      </c>
      <c r="F258" s="217" t="s">
        <v>323</v>
      </c>
      <c r="G258" s="218" t="s">
        <v>311</v>
      </c>
      <c r="H258" s="219">
        <v>1</v>
      </c>
      <c r="I258" s="220"/>
      <c r="J258" s="221">
        <f>ROUND(I258*H258,2)</f>
        <v>0</v>
      </c>
      <c r="K258" s="217" t="s">
        <v>1</v>
      </c>
      <c r="L258" s="44"/>
      <c r="M258" s="222" t="s">
        <v>1</v>
      </c>
      <c r="N258" s="223" t="s">
        <v>41</v>
      </c>
      <c r="O258" s="91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6" t="s">
        <v>312</v>
      </c>
      <c r="AT258" s="226" t="s">
        <v>131</v>
      </c>
      <c r="AU258" s="226" t="s">
        <v>86</v>
      </c>
      <c r="AY258" s="17" t="s">
        <v>129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7" t="s">
        <v>84</v>
      </c>
      <c r="BK258" s="227">
        <f>ROUND(I258*H258,2)</f>
        <v>0</v>
      </c>
      <c r="BL258" s="17" t="s">
        <v>312</v>
      </c>
      <c r="BM258" s="226" t="s">
        <v>326</v>
      </c>
    </row>
    <row r="259" s="2" customFormat="1" ht="16.5" customHeight="1">
      <c r="A259" s="38"/>
      <c r="B259" s="39"/>
      <c r="C259" s="215" t="s">
        <v>327</v>
      </c>
      <c r="D259" s="215" t="s">
        <v>131</v>
      </c>
      <c r="E259" s="216" t="s">
        <v>328</v>
      </c>
      <c r="F259" s="217" t="s">
        <v>329</v>
      </c>
      <c r="G259" s="218" t="s">
        <v>330</v>
      </c>
      <c r="H259" s="219">
        <v>1</v>
      </c>
      <c r="I259" s="220"/>
      <c r="J259" s="221">
        <f>ROUND(I259*H259,2)</f>
        <v>0</v>
      </c>
      <c r="K259" s="217" t="s">
        <v>135</v>
      </c>
      <c r="L259" s="44"/>
      <c r="M259" s="222" t="s">
        <v>1</v>
      </c>
      <c r="N259" s="223" t="s">
        <v>41</v>
      </c>
      <c r="O259" s="91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6" t="s">
        <v>312</v>
      </c>
      <c r="AT259" s="226" t="s">
        <v>131</v>
      </c>
      <c r="AU259" s="226" t="s">
        <v>86</v>
      </c>
      <c r="AY259" s="17" t="s">
        <v>129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7" t="s">
        <v>84</v>
      </c>
      <c r="BK259" s="227">
        <f>ROUND(I259*H259,2)</f>
        <v>0</v>
      </c>
      <c r="BL259" s="17" t="s">
        <v>312</v>
      </c>
      <c r="BM259" s="226" t="s">
        <v>331</v>
      </c>
    </row>
    <row r="260" s="2" customFormat="1">
      <c r="A260" s="38"/>
      <c r="B260" s="39"/>
      <c r="C260" s="40"/>
      <c r="D260" s="228" t="s">
        <v>138</v>
      </c>
      <c r="E260" s="40"/>
      <c r="F260" s="229" t="s">
        <v>332</v>
      </c>
      <c r="G260" s="40"/>
      <c r="H260" s="40"/>
      <c r="I260" s="230"/>
      <c r="J260" s="40"/>
      <c r="K260" s="40"/>
      <c r="L260" s="44"/>
      <c r="M260" s="231"/>
      <c r="N260" s="23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138</v>
      </c>
      <c r="AU260" s="17" t="s">
        <v>86</v>
      </c>
    </row>
    <row r="261" s="2" customFormat="1" ht="16.5" customHeight="1">
      <c r="A261" s="38"/>
      <c r="B261" s="39"/>
      <c r="C261" s="215" t="s">
        <v>333</v>
      </c>
      <c r="D261" s="215" t="s">
        <v>131</v>
      </c>
      <c r="E261" s="216" t="s">
        <v>334</v>
      </c>
      <c r="F261" s="217" t="s">
        <v>335</v>
      </c>
      <c r="G261" s="218" t="s">
        <v>311</v>
      </c>
      <c r="H261" s="219">
        <v>1</v>
      </c>
      <c r="I261" s="220"/>
      <c r="J261" s="221">
        <f>ROUND(I261*H261,2)</f>
        <v>0</v>
      </c>
      <c r="K261" s="217" t="s">
        <v>1</v>
      </c>
      <c r="L261" s="44"/>
      <c r="M261" s="275" t="s">
        <v>1</v>
      </c>
      <c r="N261" s="276" t="s">
        <v>41</v>
      </c>
      <c r="O261" s="277"/>
      <c r="P261" s="278">
        <f>O261*H261</f>
        <v>0</v>
      </c>
      <c r="Q261" s="278">
        <v>0</v>
      </c>
      <c r="R261" s="278">
        <f>Q261*H261</f>
        <v>0</v>
      </c>
      <c r="S261" s="278">
        <v>0</v>
      </c>
      <c r="T261" s="27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6" t="s">
        <v>312</v>
      </c>
      <c r="AT261" s="226" t="s">
        <v>131</v>
      </c>
      <c r="AU261" s="226" t="s">
        <v>86</v>
      </c>
      <c r="AY261" s="17" t="s">
        <v>129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7" t="s">
        <v>84</v>
      </c>
      <c r="BK261" s="227">
        <f>ROUND(I261*H261,2)</f>
        <v>0</v>
      </c>
      <c r="BL261" s="17" t="s">
        <v>312</v>
      </c>
      <c r="BM261" s="226" t="s">
        <v>336</v>
      </c>
    </row>
    <row r="262" s="2" customFormat="1" ht="6.96" customHeight="1">
      <c r="A262" s="38"/>
      <c r="B262" s="66"/>
      <c r="C262" s="67"/>
      <c r="D262" s="67"/>
      <c r="E262" s="67"/>
      <c r="F262" s="67"/>
      <c r="G262" s="67"/>
      <c r="H262" s="67"/>
      <c r="I262" s="67"/>
      <c r="J262" s="67"/>
      <c r="K262" s="67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pUVdYghQtlRViHCleWXhf+xuaI0BMzC0bVZ2huY0ozLCik1DHtTVWEU6GrMnoCfHEF0stSGdXbHqhtPSmJZdGg==" hashValue="n8ffFOwLpSEI3hrZa7xfEkTvWs00MJk30g18mIvuMs0hH0Ycm553SkKLpGKQjiCC41+xqLNU0wNTYMLkswcHJQ==" algorithmName="SHA-512" password="CC35"/>
  <autoFilter ref="C127:K26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0"/>
    </row>
    <row r="4" s="1" customFormat="1" ht="24.96" customHeight="1">
      <c r="B4" s="20"/>
      <c r="C4" s="135" t="s">
        <v>337</v>
      </c>
      <c r="H4" s="20"/>
    </row>
    <row r="5" s="1" customFormat="1" ht="12" customHeight="1">
      <c r="B5" s="20"/>
      <c r="C5" s="280" t="s">
        <v>13</v>
      </c>
      <c r="D5" s="144" t="s">
        <v>14</v>
      </c>
      <c r="E5" s="1"/>
      <c r="F5" s="1"/>
      <c r="H5" s="20"/>
    </row>
    <row r="6" s="1" customFormat="1" ht="36.96" customHeight="1">
      <c r="B6" s="20"/>
      <c r="C6" s="281" t="s">
        <v>16</v>
      </c>
      <c r="D6" s="282" t="s">
        <v>17</v>
      </c>
      <c r="E6" s="1"/>
      <c r="F6" s="1"/>
      <c r="H6" s="20"/>
    </row>
    <row r="7" s="1" customFormat="1" ht="16.5" customHeight="1">
      <c r="B7" s="20"/>
      <c r="C7" s="137" t="s">
        <v>22</v>
      </c>
      <c r="D7" s="141" t="str">
        <f>'Rekapitulace stavby'!AN8</f>
        <v>16. 3. 2024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8"/>
      <c r="B9" s="283"/>
      <c r="C9" s="284" t="s">
        <v>57</v>
      </c>
      <c r="D9" s="285" t="s">
        <v>58</v>
      </c>
      <c r="E9" s="285" t="s">
        <v>116</v>
      </c>
      <c r="F9" s="286" t="s">
        <v>338</v>
      </c>
      <c r="G9" s="188"/>
      <c r="H9" s="283"/>
    </row>
    <row r="10" s="2" customFormat="1" ht="26.4" customHeight="1">
      <c r="A10" s="38"/>
      <c r="B10" s="44"/>
      <c r="C10" s="287" t="s">
        <v>339</v>
      </c>
      <c r="D10" s="287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88" t="s">
        <v>90</v>
      </c>
      <c r="D11" s="289" t="s">
        <v>90</v>
      </c>
      <c r="E11" s="290" t="s">
        <v>88</v>
      </c>
      <c r="F11" s="291">
        <v>6</v>
      </c>
      <c r="G11" s="38"/>
      <c r="H11" s="44"/>
    </row>
    <row r="12" s="2" customFormat="1" ht="16.8" customHeight="1">
      <c r="A12" s="38"/>
      <c r="B12" s="44"/>
      <c r="C12" s="292" t="s">
        <v>1</v>
      </c>
      <c r="D12" s="292" t="s">
        <v>165</v>
      </c>
      <c r="E12" s="17" t="s">
        <v>1</v>
      </c>
      <c r="F12" s="293">
        <v>0</v>
      </c>
      <c r="G12" s="38"/>
      <c r="H12" s="44"/>
    </row>
    <row r="13" s="2" customFormat="1" ht="16.8" customHeight="1">
      <c r="A13" s="38"/>
      <c r="B13" s="44"/>
      <c r="C13" s="292" t="s">
        <v>1</v>
      </c>
      <c r="D13" s="292" t="s">
        <v>166</v>
      </c>
      <c r="E13" s="17" t="s">
        <v>1</v>
      </c>
      <c r="F13" s="293">
        <v>6</v>
      </c>
      <c r="G13" s="38"/>
      <c r="H13" s="44"/>
    </row>
    <row r="14" s="2" customFormat="1" ht="16.8" customHeight="1">
      <c r="A14" s="38"/>
      <c r="B14" s="44"/>
      <c r="C14" s="292" t="s">
        <v>90</v>
      </c>
      <c r="D14" s="292" t="s">
        <v>142</v>
      </c>
      <c r="E14" s="17" t="s">
        <v>1</v>
      </c>
      <c r="F14" s="293">
        <v>6</v>
      </c>
      <c r="G14" s="38"/>
      <c r="H14" s="44"/>
    </row>
    <row r="15" s="2" customFormat="1" ht="16.8" customHeight="1">
      <c r="A15" s="38"/>
      <c r="B15" s="44"/>
      <c r="C15" s="294" t="s">
        <v>340</v>
      </c>
      <c r="D15" s="38"/>
      <c r="E15" s="38"/>
      <c r="F15" s="38"/>
      <c r="G15" s="38"/>
      <c r="H15" s="44"/>
    </row>
    <row r="16" s="2" customFormat="1">
      <c r="A16" s="38"/>
      <c r="B16" s="44"/>
      <c r="C16" s="292" t="s">
        <v>162</v>
      </c>
      <c r="D16" s="292" t="s">
        <v>341</v>
      </c>
      <c r="E16" s="17" t="s">
        <v>88</v>
      </c>
      <c r="F16" s="293">
        <v>6</v>
      </c>
      <c r="G16" s="38"/>
      <c r="H16" s="44"/>
    </row>
    <row r="17" s="2" customFormat="1">
      <c r="A17" s="38"/>
      <c r="B17" s="44"/>
      <c r="C17" s="292" t="s">
        <v>167</v>
      </c>
      <c r="D17" s="292" t="s">
        <v>168</v>
      </c>
      <c r="E17" s="17" t="s">
        <v>88</v>
      </c>
      <c r="F17" s="293">
        <v>143.13999999999999</v>
      </c>
      <c r="G17" s="38"/>
      <c r="H17" s="44"/>
    </row>
    <row r="18" s="2" customFormat="1" ht="16.8" customHeight="1">
      <c r="A18" s="38"/>
      <c r="B18" s="44"/>
      <c r="C18" s="288" t="s">
        <v>87</v>
      </c>
      <c r="D18" s="289" t="s">
        <v>87</v>
      </c>
      <c r="E18" s="290" t="s">
        <v>88</v>
      </c>
      <c r="F18" s="291">
        <v>137.13999999999999</v>
      </c>
      <c r="G18" s="38"/>
      <c r="H18" s="44"/>
    </row>
    <row r="19" s="2" customFormat="1" ht="16.8" customHeight="1">
      <c r="A19" s="38"/>
      <c r="B19" s="44"/>
      <c r="C19" s="292" t="s">
        <v>1</v>
      </c>
      <c r="D19" s="292" t="s">
        <v>146</v>
      </c>
      <c r="E19" s="17" t="s">
        <v>1</v>
      </c>
      <c r="F19" s="293">
        <v>0</v>
      </c>
      <c r="G19" s="38"/>
      <c r="H19" s="44"/>
    </row>
    <row r="20" s="2" customFormat="1" ht="16.8" customHeight="1">
      <c r="A20" s="38"/>
      <c r="B20" s="44"/>
      <c r="C20" s="292" t="s">
        <v>1</v>
      </c>
      <c r="D20" s="292" t="s">
        <v>159</v>
      </c>
      <c r="E20" s="17" t="s">
        <v>1</v>
      </c>
      <c r="F20" s="293">
        <v>82.75</v>
      </c>
      <c r="G20" s="38"/>
      <c r="H20" s="44"/>
    </row>
    <row r="21" s="2" customFormat="1" ht="16.8" customHeight="1">
      <c r="A21" s="38"/>
      <c r="B21" s="44"/>
      <c r="C21" s="292" t="s">
        <v>1</v>
      </c>
      <c r="D21" s="292" t="s">
        <v>148</v>
      </c>
      <c r="E21" s="17" t="s">
        <v>1</v>
      </c>
      <c r="F21" s="293">
        <v>0</v>
      </c>
      <c r="G21" s="38"/>
      <c r="H21" s="44"/>
    </row>
    <row r="22" s="2" customFormat="1" ht="16.8" customHeight="1">
      <c r="A22" s="38"/>
      <c r="B22" s="44"/>
      <c r="C22" s="292" t="s">
        <v>1</v>
      </c>
      <c r="D22" s="292" t="s">
        <v>160</v>
      </c>
      <c r="E22" s="17" t="s">
        <v>1</v>
      </c>
      <c r="F22" s="293">
        <v>54.390000000000001</v>
      </c>
      <c r="G22" s="38"/>
      <c r="H22" s="44"/>
    </row>
    <row r="23" s="2" customFormat="1" ht="16.8" customHeight="1">
      <c r="A23" s="38"/>
      <c r="B23" s="44"/>
      <c r="C23" s="292" t="s">
        <v>87</v>
      </c>
      <c r="D23" s="292" t="s">
        <v>142</v>
      </c>
      <c r="E23" s="17" t="s">
        <v>1</v>
      </c>
      <c r="F23" s="293">
        <v>137.13999999999999</v>
      </c>
      <c r="G23" s="38"/>
      <c r="H23" s="44"/>
    </row>
    <row r="24" s="2" customFormat="1" ht="16.8" customHeight="1">
      <c r="A24" s="38"/>
      <c r="B24" s="44"/>
      <c r="C24" s="294" t="s">
        <v>340</v>
      </c>
      <c r="D24" s="38"/>
      <c r="E24" s="38"/>
      <c r="F24" s="38"/>
      <c r="G24" s="38"/>
      <c r="H24" s="44"/>
    </row>
    <row r="25" s="2" customFormat="1">
      <c r="A25" s="38"/>
      <c r="B25" s="44"/>
      <c r="C25" s="292" t="s">
        <v>156</v>
      </c>
      <c r="D25" s="292" t="s">
        <v>342</v>
      </c>
      <c r="E25" s="17" t="s">
        <v>88</v>
      </c>
      <c r="F25" s="293">
        <v>137.13999999999999</v>
      </c>
      <c r="G25" s="38"/>
      <c r="H25" s="44"/>
    </row>
    <row r="26" s="2" customFormat="1">
      <c r="A26" s="38"/>
      <c r="B26" s="44"/>
      <c r="C26" s="292" t="s">
        <v>167</v>
      </c>
      <c r="D26" s="292" t="s">
        <v>168</v>
      </c>
      <c r="E26" s="17" t="s">
        <v>88</v>
      </c>
      <c r="F26" s="293">
        <v>143.13999999999999</v>
      </c>
      <c r="G26" s="38"/>
      <c r="H26" s="44"/>
    </row>
    <row r="27" s="2" customFormat="1" ht="16.8" customHeight="1">
      <c r="A27" s="38"/>
      <c r="B27" s="44"/>
      <c r="C27" s="288" t="s">
        <v>93</v>
      </c>
      <c r="D27" s="289" t="s">
        <v>93</v>
      </c>
      <c r="E27" s="290" t="s">
        <v>88</v>
      </c>
      <c r="F27" s="291">
        <v>5.4000000000000004</v>
      </c>
      <c r="G27" s="38"/>
      <c r="H27" s="44"/>
    </row>
    <row r="28" s="2" customFormat="1" ht="16.8" customHeight="1">
      <c r="A28" s="38"/>
      <c r="B28" s="44"/>
      <c r="C28" s="292" t="s">
        <v>1</v>
      </c>
      <c r="D28" s="292" t="s">
        <v>165</v>
      </c>
      <c r="E28" s="17" t="s">
        <v>1</v>
      </c>
      <c r="F28" s="293">
        <v>0</v>
      </c>
      <c r="G28" s="38"/>
      <c r="H28" s="44"/>
    </row>
    <row r="29" s="2" customFormat="1" ht="16.8" customHeight="1">
      <c r="A29" s="38"/>
      <c r="B29" s="44"/>
      <c r="C29" s="292" t="s">
        <v>1</v>
      </c>
      <c r="D29" s="292" t="s">
        <v>174</v>
      </c>
      <c r="E29" s="17" t="s">
        <v>1</v>
      </c>
      <c r="F29" s="293">
        <v>5.4000000000000004</v>
      </c>
      <c r="G29" s="38"/>
      <c r="H29" s="44"/>
    </row>
    <row r="30" s="2" customFormat="1" ht="16.8" customHeight="1">
      <c r="A30" s="38"/>
      <c r="B30" s="44"/>
      <c r="C30" s="292" t="s">
        <v>93</v>
      </c>
      <c r="D30" s="292" t="s">
        <v>142</v>
      </c>
      <c r="E30" s="17" t="s">
        <v>1</v>
      </c>
      <c r="F30" s="293">
        <v>5.4000000000000004</v>
      </c>
      <c r="G30" s="38"/>
      <c r="H30" s="44"/>
    </row>
    <row r="31" s="2" customFormat="1" ht="16.8" customHeight="1">
      <c r="A31" s="38"/>
      <c r="B31" s="44"/>
      <c r="C31" s="294" t="s">
        <v>340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292" t="s">
        <v>171</v>
      </c>
      <c r="D32" s="292" t="s">
        <v>343</v>
      </c>
      <c r="E32" s="17" t="s">
        <v>88</v>
      </c>
      <c r="F32" s="293">
        <v>5.4000000000000004</v>
      </c>
      <c r="G32" s="38"/>
      <c r="H32" s="44"/>
    </row>
    <row r="33" s="2" customFormat="1" ht="16.8" customHeight="1">
      <c r="A33" s="38"/>
      <c r="B33" s="44"/>
      <c r="C33" s="292" t="s">
        <v>177</v>
      </c>
      <c r="D33" s="292" t="s">
        <v>178</v>
      </c>
      <c r="E33" s="17" t="s">
        <v>179</v>
      </c>
      <c r="F33" s="293">
        <v>9.7200000000000006</v>
      </c>
      <c r="G33" s="38"/>
      <c r="H33" s="44"/>
    </row>
    <row r="34" s="2" customFormat="1" ht="7.44" customHeight="1">
      <c r="A34" s="38"/>
      <c r="B34" s="167"/>
      <c r="C34" s="168"/>
      <c r="D34" s="168"/>
      <c r="E34" s="168"/>
      <c r="F34" s="168"/>
      <c r="G34" s="168"/>
      <c r="H34" s="44"/>
    </row>
    <row r="35" s="2" customFormat="1">
      <c r="A35" s="38"/>
      <c r="B35" s="38"/>
      <c r="C35" s="38"/>
      <c r="D35" s="38"/>
      <c r="E35" s="38"/>
      <c r="F35" s="38"/>
      <c r="G35" s="38"/>
      <c r="H35" s="38"/>
    </row>
  </sheetData>
  <sheetProtection sheet="1" formatColumns="0" formatRows="0" objects="1" scenarios="1" spinCount="100000" saltValue="ftB1r7DQ0/sqER0l+ysczhIIBoa2ebUb34XbZiv3NYLaJ4rpDJXohQ4cMjQaeTj4ue0qv/RegDvWWyv0YFDQnQ==" hashValue="Yog95yV0Zjjw5kj42ahx+A+ymBPiETkTAwu0zG9v9Vs+Qs1TjRn1e92dA9tNwOf0Ko4QmheAeVtVjE602Toda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2024-07-09T06:11:15Z</dcterms:created>
  <dcterms:modified xsi:type="dcterms:W3CDTF">2024-07-09T06:11:19Z</dcterms:modified>
</cp:coreProperties>
</file>