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hlum\Documents\Rozpočty\akce 2024\střecha domažlice\"/>
    </mc:Choice>
  </mc:AlternateContent>
  <bookViews>
    <workbookView xWindow="0" yWindow="0" windowWidth="0" windowHeight="0"/>
  </bookViews>
  <sheets>
    <sheet name="Rekapitulace stavby" sheetId="1" r:id="rId1"/>
    <sheet name="00 - Vedlejší náklady" sheetId="2" r:id="rId2"/>
    <sheet name="01 - Architektonicko-stav..." sheetId="3" r:id="rId3"/>
    <sheet name="02 - Ochrana objektu před..." sheetId="4" r:id="rId4"/>
    <sheet name="00 - Vedlejší náklady_01" sheetId="5" r:id="rId5"/>
    <sheet name="01 - Architektonicko-stav..._01" sheetId="6" r:id="rId6"/>
    <sheet name="02 - Ochrana objektu před..._01" sheetId="7" r:id="rId7"/>
    <sheet name="Pokyny pro vyplnění" sheetId="8" r:id="rId8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'00 - Vedlejší náklady'!$C$85:$K$97</definedName>
    <definedName name="_xlnm.Print_Area" localSheetId="1">'00 - Vedlejší náklady'!$C$4:$J$41,'00 - Vedlejší náklady'!$C$47:$J$65,'00 - Vedlejší náklady'!$C$71:$K$97</definedName>
    <definedName name="_xlnm.Print_Titles" localSheetId="1">'00 - Vedlejší náklady'!$85:$85</definedName>
    <definedName name="_xlnm._FilterDatabase" localSheetId="2" hidden="1">'01 - Architektonicko-stav...'!$C$104:$K$527</definedName>
    <definedName name="_xlnm.Print_Area" localSheetId="2">'01 - Architektonicko-stav...'!$C$4:$J$41,'01 - Architektonicko-stav...'!$C$47:$J$84,'01 - Architektonicko-stav...'!$C$90:$K$527</definedName>
    <definedName name="_xlnm.Print_Titles" localSheetId="2">'01 - Architektonicko-stav...'!$104:$104</definedName>
    <definedName name="_xlnm._FilterDatabase" localSheetId="3" hidden="1">'02 - Ochrana objektu před...'!$C$85:$K$105</definedName>
    <definedName name="_xlnm.Print_Area" localSheetId="3">'02 - Ochrana objektu před...'!$C$4:$J$41,'02 - Ochrana objektu před...'!$C$47:$J$65,'02 - Ochrana objektu před...'!$C$71:$K$105</definedName>
    <definedName name="_xlnm.Print_Titles" localSheetId="3">'02 - Ochrana objektu před...'!$85:$85</definedName>
    <definedName name="_xlnm._FilterDatabase" localSheetId="4" hidden="1">'00 - Vedlejší náklady_01'!$C$85:$K$97</definedName>
    <definedName name="_xlnm.Print_Area" localSheetId="4">'00 - Vedlejší náklady_01'!$C$4:$J$41,'00 - Vedlejší náklady_01'!$C$47:$J$65,'00 - Vedlejší náklady_01'!$C$71:$K$97</definedName>
    <definedName name="_xlnm.Print_Titles" localSheetId="4">'00 - Vedlejší náklady_01'!$85:$85</definedName>
    <definedName name="_xlnm._FilterDatabase" localSheetId="5" hidden="1">'01 - Architektonicko-stav..._01'!$C$105:$K$587</definedName>
    <definedName name="_xlnm.Print_Area" localSheetId="5">'01 - Architektonicko-stav..._01'!$C$4:$J$41,'01 - Architektonicko-stav..._01'!$C$47:$J$85,'01 - Architektonicko-stav..._01'!$C$91:$K$587</definedName>
    <definedName name="_xlnm.Print_Titles" localSheetId="5">'01 - Architektonicko-stav..._01'!$105:$105</definedName>
    <definedName name="_xlnm._FilterDatabase" localSheetId="6" hidden="1">'02 - Ochrana objektu před..._01'!$C$85:$K$109</definedName>
    <definedName name="_xlnm.Print_Area" localSheetId="6">'02 - Ochrana objektu před..._01'!$C$4:$J$41,'02 - Ochrana objektu před..._01'!$C$47:$J$65,'02 - Ochrana objektu před..._01'!$C$71:$K$109</definedName>
    <definedName name="_xlnm.Print_Titles" localSheetId="6">'02 - Ochrana objektu před..._01'!$85:$85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9"/>
  <c r="J38"/>
  <c i="1" r="AY62"/>
  <c i="7" r="J37"/>
  <c i="1" r="AX62"/>
  <c i="7"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F80"/>
  <c r="E78"/>
  <c r="F56"/>
  <c r="E54"/>
  <c r="J26"/>
  <c r="E26"/>
  <c r="J83"/>
  <c r="J25"/>
  <c r="J23"/>
  <c r="E23"/>
  <c r="J82"/>
  <c r="J22"/>
  <c r="J20"/>
  <c r="E20"/>
  <c r="F83"/>
  <c r="J19"/>
  <c r="J17"/>
  <c r="E17"/>
  <c r="F82"/>
  <c r="J16"/>
  <c r="J14"/>
  <c r="J80"/>
  <c r="E7"/>
  <c r="E74"/>
  <c i="6" r="J39"/>
  <c r="J38"/>
  <c i="1" r="AY61"/>
  <c i="6" r="J37"/>
  <c i="1" r="AX61"/>
  <c i="6" r="BI586"/>
  <c r="BH586"/>
  <c r="BG586"/>
  <c r="BF586"/>
  <c r="T586"/>
  <c r="R586"/>
  <c r="P586"/>
  <c r="BI582"/>
  <c r="BH582"/>
  <c r="BG582"/>
  <c r="BF582"/>
  <c r="T582"/>
  <c r="R582"/>
  <c r="P582"/>
  <c r="BI579"/>
  <c r="BH579"/>
  <c r="BG579"/>
  <c r="BF579"/>
  <c r="T579"/>
  <c r="R579"/>
  <c r="P579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4"/>
  <c r="BH564"/>
  <c r="BG564"/>
  <c r="BF564"/>
  <c r="T564"/>
  <c r="R564"/>
  <c r="P564"/>
  <c r="BI562"/>
  <c r="BH562"/>
  <c r="BG562"/>
  <c r="BF562"/>
  <c r="T562"/>
  <c r="R562"/>
  <c r="P562"/>
  <c r="BI553"/>
  <c r="BH553"/>
  <c r="BG553"/>
  <c r="BF553"/>
  <c r="T553"/>
  <c r="R553"/>
  <c r="P553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1"/>
  <c r="BH521"/>
  <c r="BG521"/>
  <c r="BF521"/>
  <c r="T521"/>
  <c r="R521"/>
  <c r="P521"/>
  <c r="BI517"/>
  <c r="BH517"/>
  <c r="BG517"/>
  <c r="BF517"/>
  <c r="T517"/>
  <c r="R517"/>
  <c r="P517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51"/>
  <c r="BH351"/>
  <c r="BG351"/>
  <c r="BF351"/>
  <c r="T351"/>
  <c r="R351"/>
  <c r="P351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29"/>
  <c r="BH329"/>
  <c r="BG329"/>
  <c r="BF329"/>
  <c r="T329"/>
  <c r="R329"/>
  <c r="P329"/>
  <c r="BI322"/>
  <c r="BH322"/>
  <c r="BG322"/>
  <c r="BF322"/>
  <c r="T322"/>
  <c r="R322"/>
  <c r="P322"/>
  <c r="BI314"/>
  <c r="BH314"/>
  <c r="BG314"/>
  <c r="BF314"/>
  <c r="T314"/>
  <c r="R314"/>
  <c r="P314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89"/>
  <c r="BH289"/>
  <c r="BG289"/>
  <c r="BF289"/>
  <c r="T289"/>
  <c r="R289"/>
  <c r="P289"/>
  <c r="BI285"/>
  <c r="BH285"/>
  <c r="BG285"/>
  <c r="BF285"/>
  <c r="T285"/>
  <c r="R285"/>
  <c r="P285"/>
  <c r="BI278"/>
  <c r="BH278"/>
  <c r="BG278"/>
  <c r="BF278"/>
  <c r="T278"/>
  <c r="R278"/>
  <c r="P278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T256"/>
  <c r="R257"/>
  <c r="R256"/>
  <c r="P257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78"/>
  <c r="BH178"/>
  <c r="BG178"/>
  <c r="BF178"/>
  <c r="T178"/>
  <c r="R178"/>
  <c r="P178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F100"/>
  <c r="E98"/>
  <c r="F56"/>
  <c r="E54"/>
  <c r="J26"/>
  <c r="E26"/>
  <c r="J59"/>
  <c r="J25"/>
  <c r="J23"/>
  <c r="E23"/>
  <c r="J102"/>
  <c r="J22"/>
  <c r="J20"/>
  <c r="E20"/>
  <c r="F59"/>
  <c r="J19"/>
  <c r="J17"/>
  <c r="E17"/>
  <c r="F58"/>
  <c r="J16"/>
  <c r="J14"/>
  <c r="J100"/>
  <c r="E7"/>
  <c r="E50"/>
  <c i="5" r="J39"/>
  <c r="J38"/>
  <c i="1" r="AY60"/>
  <c i="5" r="J37"/>
  <c i="1" r="AX60"/>
  <c i="5"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59"/>
  <c r="J25"/>
  <c r="J23"/>
  <c r="E23"/>
  <c r="J82"/>
  <c r="J22"/>
  <c r="J20"/>
  <c r="E20"/>
  <c r="F83"/>
  <c r="J19"/>
  <c r="J17"/>
  <c r="E17"/>
  <c r="F58"/>
  <c r="J16"/>
  <c r="J14"/>
  <c r="J56"/>
  <c r="E7"/>
  <c r="E74"/>
  <c i="4" r="J39"/>
  <c r="J38"/>
  <c i="1" r="AY58"/>
  <c i="4" r="J37"/>
  <c i="1" r="AX58"/>
  <c i="4"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F80"/>
  <c r="E78"/>
  <c r="F56"/>
  <c r="E54"/>
  <c r="J26"/>
  <c r="E26"/>
  <c r="J59"/>
  <c r="J25"/>
  <c r="J23"/>
  <c r="E23"/>
  <c r="J82"/>
  <c r="J22"/>
  <c r="J20"/>
  <c r="E20"/>
  <c r="F83"/>
  <c r="J19"/>
  <c r="J17"/>
  <c r="E17"/>
  <c r="F82"/>
  <c r="J16"/>
  <c r="J14"/>
  <c r="J56"/>
  <c r="E7"/>
  <c r="E50"/>
  <c i="3" r="J39"/>
  <c r="J38"/>
  <c i="1" r="AY57"/>
  <c i="3" r="J37"/>
  <c i="1" r="AX57"/>
  <c i="3" r="BI526"/>
  <c r="BH526"/>
  <c r="BG526"/>
  <c r="BF526"/>
  <c r="T526"/>
  <c r="R526"/>
  <c r="P526"/>
  <c r="BI522"/>
  <c r="BH522"/>
  <c r="BG522"/>
  <c r="BF522"/>
  <c r="T522"/>
  <c r="R522"/>
  <c r="P522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9"/>
  <c r="BH509"/>
  <c r="BG509"/>
  <c r="BF509"/>
  <c r="T509"/>
  <c r="R509"/>
  <c r="P509"/>
  <c r="BI500"/>
  <c r="BH500"/>
  <c r="BG500"/>
  <c r="BF500"/>
  <c r="T500"/>
  <c r="R500"/>
  <c r="P500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7"/>
  <c r="BH457"/>
  <c r="BG457"/>
  <c r="BF457"/>
  <c r="T457"/>
  <c r="R457"/>
  <c r="P457"/>
  <c r="BI455"/>
  <c r="BH455"/>
  <c r="BG455"/>
  <c r="BF455"/>
  <c r="T455"/>
  <c r="R455"/>
  <c r="P455"/>
  <c r="BI451"/>
  <c r="BH451"/>
  <c r="BG451"/>
  <c r="BF451"/>
  <c r="T451"/>
  <c r="R451"/>
  <c r="P451"/>
  <c r="BI449"/>
  <c r="BH449"/>
  <c r="BG449"/>
  <c r="BF449"/>
  <c r="T449"/>
  <c r="R449"/>
  <c r="P449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30"/>
  <c r="BH430"/>
  <c r="BG430"/>
  <c r="BF430"/>
  <c r="T430"/>
  <c r="R430"/>
  <c r="P430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5"/>
  <c r="BH325"/>
  <c r="BG325"/>
  <c r="BF325"/>
  <c r="T325"/>
  <c r="R325"/>
  <c r="P325"/>
  <c r="BI321"/>
  <c r="BH321"/>
  <c r="BG321"/>
  <c r="BF321"/>
  <c r="T321"/>
  <c r="R321"/>
  <c r="P321"/>
  <c r="BI315"/>
  <c r="BH315"/>
  <c r="BG315"/>
  <c r="BF315"/>
  <c r="T315"/>
  <c r="R315"/>
  <c r="P315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5"/>
  <c r="BH295"/>
  <c r="BG295"/>
  <c r="BF295"/>
  <c r="T295"/>
  <c r="R295"/>
  <c r="P295"/>
  <c r="BI288"/>
  <c r="BH288"/>
  <c r="BG288"/>
  <c r="BF288"/>
  <c r="T288"/>
  <c r="R288"/>
  <c r="P288"/>
  <c r="BI280"/>
  <c r="BH280"/>
  <c r="BG280"/>
  <c r="BF280"/>
  <c r="T280"/>
  <c r="R280"/>
  <c r="P280"/>
  <c r="BI271"/>
  <c r="BH271"/>
  <c r="BG271"/>
  <c r="BF271"/>
  <c r="T271"/>
  <c r="R271"/>
  <c r="P271"/>
  <c r="BI264"/>
  <c r="BH264"/>
  <c r="BG264"/>
  <c r="BF264"/>
  <c r="T264"/>
  <c r="R264"/>
  <c r="P264"/>
  <c r="BI260"/>
  <c r="BH260"/>
  <c r="BG260"/>
  <c r="BF260"/>
  <c r="T260"/>
  <c r="R260"/>
  <c r="P260"/>
  <c r="BI253"/>
  <c r="BH253"/>
  <c r="BG253"/>
  <c r="BF253"/>
  <c r="T253"/>
  <c r="R253"/>
  <c r="P253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T235"/>
  <c r="R236"/>
  <c r="R235"/>
  <c r="P236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4"/>
  <c r="BH154"/>
  <c r="BG154"/>
  <c r="BF154"/>
  <c r="T154"/>
  <c r="R154"/>
  <c r="P154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F99"/>
  <c r="E97"/>
  <c r="F56"/>
  <c r="E54"/>
  <c r="J26"/>
  <c r="E26"/>
  <c r="J59"/>
  <c r="J25"/>
  <c r="J23"/>
  <c r="E23"/>
  <c r="J101"/>
  <c r="J22"/>
  <c r="J20"/>
  <c r="E20"/>
  <c r="F102"/>
  <c r="J19"/>
  <c r="J17"/>
  <c r="E17"/>
  <c r="F101"/>
  <c r="J16"/>
  <c r="J14"/>
  <c r="J99"/>
  <c r="E7"/>
  <c r="E93"/>
  <c i="2" r="J39"/>
  <c r="J38"/>
  <c i="1" r="AY56"/>
  <c i="2" r="J37"/>
  <c i="1" r="AX56"/>
  <c i="2"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83"/>
  <c r="J25"/>
  <c r="J23"/>
  <c r="E23"/>
  <c r="J82"/>
  <c r="J22"/>
  <c r="J20"/>
  <c r="E20"/>
  <c r="F83"/>
  <c r="J19"/>
  <c r="J17"/>
  <c r="E17"/>
  <c r="F58"/>
  <c r="J16"/>
  <c r="J14"/>
  <c r="J56"/>
  <c r="E7"/>
  <c r="E50"/>
  <c i="1" r="L50"/>
  <c r="AM50"/>
  <c r="AM49"/>
  <c r="L49"/>
  <c r="AM47"/>
  <c r="L47"/>
  <c r="L45"/>
  <c r="L44"/>
  <c i="3" r="BK485"/>
  <c r="BK449"/>
  <c r="BK260"/>
  <c r="J519"/>
  <c i="4" r="BK103"/>
  <c i="6" r="J242"/>
  <c r="BK377"/>
  <c r="J383"/>
  <c r="J464"/>
  <c i="7" r="BK104"/>
  <c i="3" r="BK451"/>
  <c r="J264"/>
  <c r="J451"/>
  <c r="BK301"/>
  <c i="4" r="J93"/>
  <c i="6" r="J547"/>
  <c i="3" r="J500"/>
  <c r="BK479"/>
  <c r="J430"/>
  <c i="6" r="J511"/>
  <c r="BK363"/>
  <c r="BK142"/>
  <c r="BK227"/>
  <c r="BK154"/>
  <c i="3" r="J472"/>
  <c r="BK132"/>
  <c r="J330"/>
  <c r="J469"/>
  <c r="J417"/>
  <c r="J441"/>
  <c i="4" r="BK91"/>
  <c i="6" r="BK178"/>
  <c r="BK467"/>
  <c r="BK383"/>
  <c r="J121"/>
  <c r="BK146"/>
  <c i="7" r="BK92"/>
  <c i="3" r="J206"/>
  <c r="BK204"/>
  <c r="J122"/>
  <c r="J343"/>
  <c i="4" r="BK96"/>
  <c i="6" r="J452"/>
  <c r="J166"/>
  <c r="J223"/>
  <c r="J339"/>
  <c r="BK265"/>
  <c i="7" r="J94"/>
  <c i="3" r="J111"/>
  <c r="BK394"/>
  <c r="BK238"/>
  <c r="J136"/>
  <c r="BK515"/>
  <c i="4" r="BK99"/>
  <c i="6" r="J329"/>
  <c r="BK150"/>
  <c r="BK495"/>
  <c r="J178"/>
  <c r="J238"/>
  <c i="7" r="BK102"/>
  <c i="3" r="J443"/>
  <c r="J367"/>
  <c r="BK142"/>
  <c r="BK136"/>
  <c r="J526"/>
  <c i="4" r="J102"/>
  <c i="6" r="BK394"/>
  <c r="BK192"/>
  <c r="J532"/>
  <c r="BK250"/>
  <c r="BK156"/>
  <c i="7" r="BK95"/>
  <c i="3" r="BK455"/>
  <c r="J113"/>
  <c r="BK343"/>
  <c r="J132"/>
  <c r="J511"/>
  <c i="4" r="J99"/>
  <c i="6" r="J536"/>
  <c r="J513"/>
  <c r="BK302"/>
  <c r="BK201"/>
  <c r="BK359"/>
  <c i="7" r="J93"/>
  <c i="3" r="J405"/>
  <c r="J359"/>
  <c r="BK209"/>
  <c r="J244"/>
  <c i="4" r="BK101"/>
  <c i="6" r="BK166"/>
  <c r="BK541"/>
  <c r="J575"/>
  <c r="J192"/>
  <c r="BK506"/>
  <c i="7" r="J101"/>
  <c i="3" r="J288"/>
  <c r="J455"/>
  <c r="J142"/>
  <c r="J479"/>
  <c r="BK522"/>
  <c i="4" r="J100"/>
  <c i="6" r="J373"/>
  <c r="J517"/>
  <c r="J542"/>
  <c r="J460"/>
  <c i="7" r="J95"/>
  <c i="2" r="BK88"/>
  <c i="3" r="BK165"/>
  <c r="J225"/>
  <c r="BK239"/>
  <c i="4" r="J92"/>
  <c i="6" r="J139"/>
  <c r="J158"/>
  <c r="J541"/>
  <c r="BK571"/>
  <c r="J534"/>
  <c i="7" r="J102"/>
  <c i="3" r="BK195"/>
  <c r="BK480"/>
  <c r="J477"/>
  <c r="J119"/>
  <c r="BK113"/>
  <c r="J394"/>
  <c i="4" r="BK97"/>
  <c i="6" r="J467"/>
  <c r="BK305"/>
  <c r="BK366"/>
  <c i="7" r="BK91"/>
  <c i="3" r="J478"/>
  <c r="BK486"/>
  <c r="BK425"/>
  <c r="BK465"/>
  <c i="6" r="BK452"/>
  <c r="J227"/>
  <c r="J410"/>
  <c r="J508"/>
  <c r="BK517"/>
  <c i="7" r="J105"/>
  <c i="3" r="J236"/>
  <c r="BK483"/>
  <c r="BK186"/>
  <c r="BK484"/>
  <c r="BK359"/>
  <c r="J379"/>
  <c r="J120"/>
  <c i="6" r="BK562"/>
  <c r="BK509"/>
  <c r="J499"/>
  <c r="BK544"/>
  <c r="J503"/>
  <c r="BK479"/>
  <c i="7" r="J99"/>
  <c i="3" r="J488"/>
  <c r="BK288"/>
  <c r="J461"/>
  <c r="J413"/>
  <c r="BK463"/>
  <c r="J219"/>
  <c i="5" r="J94"/>
  <c i="6" r="J507"/>
  <c r="BK329"/>
  <c r="J421"/>
  <c r="J546"/>
  <c r="J381"/>
  <c i="7" r="BK106"/>
  <c i="3" r="BK413"/>
  <c r="J401"/>
  <c r="BK471"/>
  <c r="BK477"/>
  <c r="J471"/>
  <c r="BK457"/>
  <c i="4" r="J91"/>
  <c i="6" r="BK444"/>
  <c r="J260"/>
  <c r="J187"/>
  <c r="BK414"/>
  <c r="J444"/>
  <c r="J483"/>
  <c i="7" r="BK107"/>
  <c i="1" r="AS59"/>
  <c i="3" r="BK433"/>
  <c r="BK242"/>
  <c i="5" r="BK94"/>
  <c i="6" r="J201"/>
  <c r="J440"/>
  <c r="J402"/>
  <c r="J359"/>
  <c r="BK322"/>
  <c i="2" r="J92"/>
  <c i="3" r="J271"/>
  <c r="BK437"/>
  <c r="J449"/>
  <c r="BK475"/>
  <c i="4" r="BK100"/>
  <c i="6" r="J218"/>
  <c r="BK471"/>
  <c r="J171"/>
  <c r="BK285"/>
  <c r="BK540"/>
  <c i="7" r="J103"/>
  <c i="1" r="AS55"/>
  <c i="3" r="BK122"/>
  <c r="BK130"/>
  <c i="4" r="J103"/>
  <c i="6" r="J495"/>
  <c r="BK193"/>
  <c r="J289"/>
  <c r="J322"/>
  <c r="BK475"/>
  <c i="2" r="J90"/>
  <c i="3" r="J484"/>
  <c r="J305"/>
  <c r="BK147"/>
  <c r="BK478"/>
  <c r="BK135"/>
  <c i="6" r="J535"/>
  <c r="BK269"/>
  <c r="BK582"/>
  <c r="J550"/>
  <c r="BK209"/>
  <c r="BK225"/>
  <c r="BK261"/>
  <c r="BK238"/>
  <c r="J225"/>
  <c i="7" r="BK100"/>
  <c i="3" r="J397"/>
  <c r="J165"/>
  <c r="J308"/>
  <c i="4" r="BK90"/>
  <c i="6" r="J564"/>
  <c r="J504"/>
  <c r="J475"/>
  <c r="J537"/>
  <c r="BK171"/>
  <c i="7" r="BK89"/>
  <c i="3" r="J425"/>
  <c r="BK193"/>
  <c r="BK470"/>
  <c r="BK240"/>
  <c r="J468"/>
  <c r="BK511"/>
  <c r="BK526"/>
  <c r="J186"/>
  <c i="5" r="J92"/>
  <c i="6" r="BK119"/>
  <c r="BK533"/>
  <c r="BK534"/>
  <c r="BK139"/>
  <c r="J305"/>
  <c i="7" r="BK109"/>
  <c i="2" r="BK92"/>
  <c i="3" r="BK489"/>
  <c r="BK233"/>
  <c r="BK202"/>
  <c r="J515"/>
  <c i="4" r="BK95"/>
  <c i="6" r="J254"/>
  <c r="J363"/>
  <c r="BK187"/>
  <c r="J571"/>
  <c r="BK121"/>
  <c i="7" r="J88"/>
  <c i="3" r="BK340"/>
  <c r="J217"/>
  <c r="J172"/>
  <c r="BK494"/>
  <c r="J204"/>
  <c i="5" r="BK92"/>
  <c i="6" r="J130"/>
  <c r="J406"/>
  <c r="BK508"/>
  <c r="BK115"/>
  <c r="BK548"/>
  <c i="7" r="BK88"/>
  <c i="3" r="J116"/>
  <c r="J350"/>
  <c r="J495"/>
  <c r="J178"/>
  <c i="6" r="J540"/>
  <c r="J448"/>
  <c r="J456"/>
  <c r="J436"/>
  <c r="BK136"/>
  <c i="3" r="J429"/>
  <c r="J475"/>
  <c r="BK482"/>
  <c r="J240"/>
  <c i="4" r="BK102"/>
  <c i="6" r="BK547"/>
  <c r="J245"/>
  <c r="J533"/>
  <c r="J429"/>
  <c r="J197"/>
  <c i="7" r="BK97"/>
  <c i="3" r="BK271"/>
  <c r="BK461"/>
  <c r="BK421"/>
  <c r="BK169"/>
  <c r="BK198"/>
  <c i="5" r="J96"/>
  <c i="6" r="J514"/>
  <c r="J479"/>
  <c r="J390"/>
  <c i="7" r="BK101"/>
  <c i="3" r="BK219"/>
  <c r="J437"/>
  <c r="BK305"/>
  <c r="J480"/>
  <c r="J124"/>
  <c r="J325"/>
  <c i="5" r="BK96"/>
  <c i="6" r="BK513"/>
  <c r="J553"/>
  <c r="BK543"/>
  <c r="BK191"/>
  <c r="J509"/>
  <c r="BK525"/>
  <c i="3" r="BK472"/>
  <c r="BK108"/>
  <c r="BK111"/>
  <c r="BK223"/>
  <c r="J108"/>
  <c i="6" r="BK339"/>
  <c r="J269"/>
  <c r="BK263"/>
  <c r="BK158"/>
  <c r="J231"/>
  <c r="J191"/>
  <c i="3" r="J482"/>
  <c r="BK174"/>
  <c r="BK430"/>
  <c r="BK441"/>
  <c r="J260"/>
  <c r="J168"/>
  <c r="BK355"/>
  <c i="4" r="J101"/>
  <c i="6" r="BK429"/>
  <c r="J471"/>
  <c r="BK259"/>
  <c r="J265"/>
  <c r="BK257"/>
  <c r="J562"/>
  <c r="J150"/>
  <c i="2" r="BK94"/>
  <c i="3" r="J239"/>
  <c r="BK371"/>
  <c r="J315"/>
  <c r="J492"/>
  <c r="J375"/>
  <c i="4" r="J96"/>
  <c i="6" r="BK145"/>
  <c r="BK504"/>
  <c r="J521"/>
  <c r="J257"/>
  <c r="J487"/>
  <c r="BK246"/>
  <c i="2" r="J94"/>
  <c i="3" r="BK134"/>
  <c r="BK330"/>
  <c r="BK128"/>
  <c r="BK336"/>
  <c i="4" r="J95"/>
  <c i="6" r="J510"/>
  <c r="J189"/>
  <c r="BK189"/>
  <c r="BK464"/>
  <c r="J261"/>
  <c r="BK254"/>
  <c i="7" r="BK103"/>
  <c i="3" r="BK138"/>
  <c r="BK363"/>
  <c r="J481"/>
  <c r="BK481"/>
  <c i="4" r="BK92"/>
  <c i="6" r="J109"/>
  <c r="BK512"/>
  <c r="BK234"/>
  <c r="BK529"/>
  <c r="BK223"/>
  <c i="2" r="BK90"/>
  <c i="3" r="BK178"/>
  <c r="BK200"/>
  <c r="J497"/>
  <c r="BK191"/>
  <c i="5" r="BK88"/>
  <c i="6" r="J549"/>
  <c r="BK398"/>
  <c r="J259"/>
  <c r="J335"/>
  <c r="BK314"/>
  <c i="7" r="J97"/>
  <c i="3" r="BK145"/>
  <c r="J355"/>
  <c r="J334"/>
  <c r="J198"/>
  <c r="J371"/>
  <c i="6" r="J366"/>
  <c r="J370"/>
  <c r="J146"/>
  <c r="J417"/>
  <c i="7" r="BK93"/>
  <c i="3" r="BK170"/>
  <c r="BK401"/>
  <c r="J195"/>
  <c r="J253"/>
  <c r="BK468"/>
  <c r="J352"/>
  <c i="4" r="J88"/>
  <c i="6" r="J302"/>
  <c r="J162"/>
  <c r="BK221"/>
  <c r="J119"/>
  <c i="7" r="J89"/>
  <c i="3" r="J209"/>
  <c r="BK375"/>
  <c r="BK476"/>
  <c r="J200"/>
  <c i="5" r="BK90"/>
  <c i="6" r="J586"/>
  <c r="J394"/>
  <c r="BK148"/>
  <c r="J398"/>
  <c r="BK218"/>
  <c i="2" r="J88"/>
  <c i="3" r="BK497"/>
  <c r="BK493"/>
  <c r="BK350"/>
  <c r="BK321"/>
  <c r="J485"/>
  <c r="BK409"/>
  <c i="4" r="J97"/>
  <c i="6" r="BK260"/>
  <c r="J193"/>
  <c r="BK289"/>
  <c r="BK549"/>
  <c r="BK417"/>
  <c i="7" r="J107"/>
  <c r="J96"/>
  <c i="3" r="BK334"/>
  <c r="J493"/>
  <c r="J390"/>
  <c r="BK280"/>
  <c r="BK264"/>
  <c r="BK168"/>
  <c i="6" r="BK342"/>
  <c r="J127"/>
  <c r="BK197"/>
  <c r="J579"/>
  <c r="BK370"/>
  <c r="BK499"/>
  <c i="7" r="J92"/>
  <c i="2" r="BK96"/>
  <c i="3" r="BK325"/>
  <c r="J433"/>
  <c r="BK429"/>
  <c r="J202"/>
  <c i="4" r="BK98"/>
  <c i="6" r="BK510"/>
  <c r="BK421"/>
  <c r="BK278"/>
  <c r="BK542"/>
  <c r="BK124"/>
  <c r="BK127"/>
  <c i="3" r="J421"/>
  <c r="BK253"/>
  <c r="J130"/>
  <c r="BK469"/>
  <c i="4" r="J90"/>
  <c i="6" r="BK487"/>
  <c r="BK521"/>
  <c r="BK586"/>
  <c r="BK536"/>
  <c r="J221"/>
  <c i="7" r="BK105"/>
  <c i="3" r="J483"/>
  <c r="J227"/>
  <c r="J169"/>
  <c r="J363"/>
  <c i="4" r="J94"/>
  <c i="6" r="J154"/>
  <c r="BK113"/>
  <c r="J214"/>
  <c r="J132"/>
  <c r="BK505"/>
  <c i="7" r="J91"/>
  <c i="3" r="J486"/>
  <c r="BK443"/>
  <c r="BK496"/>
  <c i="4" r="BK89"/>
  <c i="6" r="J568"/>
  <c r="BK553"/>
  <c r="J505"/>
  <c r="J278"/>
  <c i="7" r="J109"/>
  <c i="3" r="J496"/>
  <c r="BK492"/>
  <c r="BK206"/>
  <c r="BK347"/>
  <c r="BK225"/>
  <c i="6" r="BK335"/>
  <c r="BK460"/>
  <c r="BK162"/>
  <c i="7" r="J106"/>
  <c i="3" r="J336"/>
  <c r="BK295"/>
  <c r="BK352"/>
  <c r="BK397"/>
  <c i="4" r="BK105"/>
  <c i="6" r="BK195"/>
  <c r="J145"/>
  <c r="BK564"/>
  <c r="J432"/>
  <c r="J148"/>
  <c i="7" r="J98"/>
  <c i="3" r="J223"/>
  <c r="BK488"/>
  <c r="J191"/>
  <c r="BK124"/>
  <c r="J445"/>
  <c r="BK236"/>
  <c r="J238"/>
  <c i="6" r="BK507"/>
  <c r="J529"/>
  <c r="BK373"/>
  <c r="BK205"/>
  <c r="BK390"/>
  <c r="J263"/>
  <c r="BK511"/>
  <c i="7" r="BK96"/>
  <c i="3" r="BK417"/>
  <c r="BK154"/>
  <c r="J154"/>
  <c r="J167"/>
  <c i="4" r="BK93"/>
  <c i="6" r="BK214"/>
  <c r="BK537"/>
  <c r="BK579"/>
  <c r="BK109"/>
  <c r="J506"/>
  <c r="BK535"/>
  <c i="7" r="BK90"/>
  <c i="3" r="J489"/>
  <c r="J213"/>
  <c r="J133"/>
  <c r="J229"/>
  <c r="BK119"/>
  <c r="BK163"/>
  <c i="5" r="J88"/>
  <c i="6" r="J113"/>
  <c r="BK132"/>
  <c r="J314"/>
  <c r="BK514"/>
  <c i="7" r="BK94"/>
  <c i="3" r="J242"/>
  <c r="J463"/>
  <c r="J193"/>
  <c r="BK172"/>
  <c i="4" r="J105"/>
  <c i="6" r="BK351"/>
  <c r="J582"/>
  <c r="J298"/>
  <c r="BK169"/>
  <c r="J115"/>
  <c i="7" r="J100"/>
  <c i="3" r="BK495"/>
  <c r="BK116"/>
  <c r="J340"/>
  <c r="J347"/>
  <c r="BK405"/>
  <c i="5" r="J90"/>
  <c i="6" r="BK130"/>
  <c r="BK432"/>
  <c r="BK568"/>
  <c r="BK436"/>
  <c r="J229"/>
  <c r="J195"/>
  <c i="7" r="J90"/>
  <c i="3" r="J321"/>
  <c r="J135"/>
  <c r="BK167"/>
  <c r="J522"/>
  <c i="4" r="J89"/>
  <c i="6" r="BK448"/>
  <c r="BK242"/>
  <c r="BK229"/>
  <c r="BK527"/>
  <c i="7" r="BK108"/>
  <c i="3" r="BK382"/>
  <c r="BK500"/>
  <c r="J386"/>
  <c r="J170"/>
  <c r="BK133"/>
  <c r="BK229"/>
  <c r="J509"/>
  <c r="J134"/>
  <c r="BK379"/>
  <c i="4" r="J98"/>
  <c i="6" r="BK503"/>
  <c r="BK532"/>
  <c r="J234"/>
  <c r="BK483"/>
  <c r="J545"/>
  <c i="7" r="J108"/>
  <c i="3" r="BK390"/>
  <c r="J280"/>
  <c r="J145"/>
  <c r="J138"/>
  <c i="6" r="J491"/>
  <c r="J425"/>
  <c r="J246"/>
  <c r="J548"/>
  <c r="BK406"/>
  <c r="J142"/>
  <c r="J252"/>
  <c i="3" r="BK367"/>
  <c r="J465"/>
  <c r="J409"/>
  <c r="BK487"/>
  <c r="J301"/>
  <c i="4" r="BK94"/>
  <c i="6" r="J250"/>
  <c r="BK386"/>
  <c r="J209"/>
  <c r="J205"/>
  <c r="BK231"/>
  <c r="BK194"/>
  <c i="3" r="BK182"/>
  <c r="BK120"/>
  <c r="BK213"/>
  <c r="BK244"/>
  <c r="BK227"/>
  <c r="BK509"/>
  <c i="6" r="BK456"/>
  <c r="BK410"/>
  <c r="J194"/>
  <c r="J124"/>
  <c r="BK491"/>
  <c r="J527"/>
  <c r="J342"/>
  <c r="J512"/>
  <c r="BK381"/>
  <c i="7" r="BK99"/>
  <c i="3" r="J295"/>
  <c r="J147"/>
  <c r="J457"/>
  <c r="BK519"/>
  <c i="4" r="BK104"/>
  <c i="6" r="BK402"/>
  <c r="BK545"/>
  <c r="J525"/>
  <c r="BK298"/>
  <c r="J543"/>
  <c r="J386"/>
  <c i="2" r="J96"/>
  <c i="3" r="J163"/>
  <c r="J233"/>
  <c r="J382"/>
  <c r="J174"/>
  <c r="J128"/>
  <c r="J476"/>
  <c i="4" r="J104"/>
  <c i="6" r="J169"/>
  <c r="BK575"/>
  <c r="BK440"/>
  <c r="BK425"/>
  <c r="J136"/>
  <c i="7" r="J104"/>
  <c i="3" r="J470"/>
  <c r="J182"/>
  <c r="J487"/>
  <c r="J494"/>
  <c r="BK445"/>
  <c i="4" r="BK88"/>
  <c i="6" r="BK550"/>
  <c r="J414"/>
  <c r="BK252"/>
  <c r="J351"/>
  <c r="BK245"/>
  <c r="J156"/>
  <c i="7" r="BK98"/>
  <c i="3" r="BK217"/>
  <c r="BK308"/>
  <c r="BK386"/>
  <c r="BK315"/>
  <c i="6" r="J285"/>
  <c r="J544"/>
  <c r="BK546"/>
  <c r="J216"/>
  <c r="J377"/>
  <c r="BK216"/>
  <c l="1" r="P196"/>
  <c i="2" r="P87"/>
  <c r="P86"/>
  <c i="1" r="AU56"/>
  <c i="3" r="T112"/>
  <c r="T121"/>
  <c r="T131"/>
  <c r="T173"/>
  <c r="T190"/>
  <c r="T212"/>
  <c r="BK354"/>
  <c r="J354"/>
  <c r="J77"/>
  <c r="P474"/>
  <c r="P491"/>
  <c r="R521"/>
  <c i="5" r="T87"/>
  <c r="T86"/>
  <c i="6" r="R213"/>
  <c r="P258"/>
  <c r="BK516"/>
  <c r="J516"/>
  <c r="J80"/>
  <c r="R531"/>
  <c r="P539"/>
  <c r="T581"/>
  <c i="3" r="BK112"/>
  <c r="J112"/>
  <c r="J66"/>
  <c r="R121"/>
  <c r="R131"/>
  <c r="P173"/>
  <c r="BK190"/>
  <c r="J190"/>
  <c r="J71"/>
  <c r="BK212"/>
  <c r="P354"/>
  <c r="T474"/>
  <c r="T491"/>
  <c r="T521"/>
  <c i="4" r="P87"/>
  <c r="P86"/>
  <c i="1" r="AU58"/>
  <c i="6" r="BK108"/>
  <c r="J108"/>
  <c r="J65"/>
  <c r="BK126"/>
  <c r="J126"/>
  <c r="J66"/>
  <c r="T126"/>
  <c r="T131"/>
  <c r="T138"/>
  <c r="T147"/>
  <c r="R196"/>
  <c r="T244"/>
  <c r="T385"/>
  <c r="R552"/>
  <c i="3" r="R107"/>
  <c r="T137"/>
  <c r="BK237"/>
  <c r="J237"/>
  <c r="J76"/>
  <c r="T432"/>
  <c r="T467"/>
  <c r="BK491"/>
  <c r="J491"/>
  <c r="J81"/>
  <c r="P521"/>
  <c i="6" r="R258"/>
  <c r="P516"/>
  <c r="T552"/>
  <c i="3" r="BK107"/>
  <c r="J107"/>
  <c r="J65"/>
  <c r="BK121"/>
  <c r="J121"/>
  <c r="J67"/>
  <c r="BK131"/>
  <c r="J131"/>
  <c r="J68"/>
  <c r="BK173"/>
  <c r="J173"/>
  <c r="J70"/>
  <c r="R190"/>
  <c r="P212"/>
  <c r="R354"/>
  <c r="BK474"/>
  <c r="J474"/>
  <c r="J80"/>
  <c r="T499"/>
  <c i="4" r="R87"/>
  <c r="R86"/>
  <c i="5" r="P87"/>
  <c r="P86"/>
  <c i="1" r="AU60"/>
  <c i="6" r="T108"/>
  <c r="P131"/>
  <c r="P138"/>
  <c r="BK157"/>
  <c r="J157"/>
  <c r="J70"/>
  <c r="T157"/>
  <c r="BK213"/>
  <c r="J213"/>
  <c r="J72"/>
  <c r="P237"/>
  <c r="T237"/>
  <c r="R385"/>
  <c r="T531"/>
  <c r="R539"/>
  <c r="P581"/>
  <c i="7" r="BK87"/>
  <c r="J87"/>
  <c r="J64"/>
  <c i="2" r="T87"/>
  <c r="T86"/>
  <c i="3" r="R112"/>
  <c r="P137"/>
  <c r="R237"/>
  <c r="BK432"/>
  <c r="J432"/>
  <c r="J78"/>
  <c r="BK467"/>
  <c r="J467"/>
  <c r="J79"/>
  <c r="P499"/>
  <c i="6" r="P108"/>
  <c r="P126"/>
  <c r="BK131"/>
  <c r="J131"/>
  <c r="J67"/>
  <c r="BK138"/>
  <c r="J138"/>
  <c r="J68"/>
  <c r="BK147"/>
  <c r="J147"/>
  <c r="J69"/>
  <c r="R147"/>
  <c r="P157"/>
  <c r="BK196"/>
  <c r="J196"/>
  <c r="J71"/>
  <c r="T213"/>
  <c r="T258"/>
  <c r="T516"/>
  <c r="BK552"/>
  <c r="J552"/>
  <c r="J83"/>
  <c i="3" r="T107"/>
  <c r="T106"/>
  <c r="BK137"/>
  <c r="J137"/>
  <c r="J69"/>
  <c r="T237"/>
  <c r="R432"/>
  <c r="R467"/>
  <c r="R499"/>
  <c i="4" r="T87"/>
  <c r="T86"/>
  <c i="6" r="R108"/>
  <c r="R126"/>
  <c r="R131"/>
  <c r="R138"/>
  <c r="P147"/>
  <c r="P213"/>
  <c r="BK237"/>
  <c r="J237"/>
  <c r="J75"/>
  <c r="P244"/>
  <c r="BK258"/>
  <c r="J258"/>
  <c r="J78"/>
  <c r="R516"/>
  <c r="P552"/>
  <c i="7" r="P87"/>
  <c r="P86"/>
  <c i="1" r="AU62"/>
  <c i="2" r="R87"/>
  <c r="R86"/>
  <c i="3" r="P107"/>
  <c r="R137"/>
  <c r="P237"/>
  <c r="P432"/>
  <c r="P467"/>
  <c r="BK499"/>
  <c r="J499"/>
  <c r="J82"/>
  <c i="4" r="BK87"/>
  <c r="BK86"/>
  <c r="J86"/>
  <c r="J63"/>
  <c i="5" r="BK87"/>
  <c r="J87"/>
  <c r="J64"/>
  <c i="6" r="T196"/>
  <c r="BK244"/>
  <c r="J244"/>
  <c r="J76"/>
  <c r="P385"/>
  <c r="BK531"/>
  <c r="J531"/>
  <c r="J81"/>
  <c r="T539"/>
  <c r="R581"/>
  <c i="7" r="R87"/>
  <c r="R86"/>
  <c i="2" r="BK87"/>
  <c r="J87"/>
  <c r="J64"/>
  <c i="3" r="P112"/>
  <c r="P121"/>
  <c r="P131"/>
  <c r="R173"/>
  <c r="P190"/>
  <c r="R212"/>
  <c r="T354"/>
  <c r="R474"/>
  <c r="R491"/>
  <c r="BK521"/>
  <c r="J521"/>
  <c r="J83"/>
  <c i="5" r="R87"/>
  <c r="R86"/>
  <c i="6" r="R157"/>
  <c r="R237"/>
  <c r="R236"/>
  <c r="R244"/>
  <c r="BK385"/>
  <c r="J385"/>
  <c r="J79"/>
  <c r="P531"/>
  <c r="BK539"/>
  <c r="J539"/>
  <c r="J82"/>
  <c r="BK581"/>
  <c r="J581"/>
  <c r="J84"/>
  <c i="7" r="T87"/>
  <c r="T86"/>
  <c i="3" r="BK208"/>
  <c r="J208"/>
  <c r="J72"/>
  <c r="BK235"/>
  <c r="J235"/>
  <c r="J75"/>
  <c i="6" r="BK256"/>
  <c r="J256"/>
  <c r="J77"/>
  <c r="BK233"/>
  <c r="J233"/>
  <c r="J73"/>
  <c i="7" r="E50"/>
  <c r="J59"/>
  <c r="BE104"/>
  <c r="BE106"/>
  <c r="BE88"/>
  <c r="BE91"/>
  <c r="BE98"/>
  <c r="BE99"/>
  <c r="BE109"/>
  <c i="6" r="BK107"/>
  <c r="J107"/>
  <c r="J64"/>
  <c i="7" r="F58"/>
  <c r="BE105"/>
  <c r="J56"/>
  <c r="BE92"/>
  <c r="BE95"/>
  <c r="BE96"/>
  <c r="BE97"/>
  <c r="BE101"/>
  <c r="BE108"/>
  <c r="BE89"/>
  <c r="BE93"/>
  <c r="BE94"/>
  <c r="BE100"/>
  <c r="BE103"/>
  <c r="BE90"/>
  <c r="F59"/>
  <c r="BE107"/>
  <c r="J58"/>
  <c r="BE102"/>
  <c i="6" r="E94"/>
  <c r="F103"/>
  <c r="BE115"/>
  <c r="BE130"/>
  <c r="BE142"/>
  <c r="BE145"/>
  <c r="BE250"/>
  <c r="BE261"/>
  <c r="BE298"/>
  <c r="BE339"/>
  <c r="BE363"/>
  <c r="BE370"/>
  <c r="BE510"/>
  <c r="BE542"/>
  <c r="BE547"/>
  <c r="BE550"/>
  <c r="BE553"/>
  <c r="BE582"/>
  <c r="J56"/>
  <c r="J103"/>
  <c r="BE146"/>
  <c r="BE189"/>
  <c r="BE191"/>
  <c r="BE194"/>
  <c r="BE227"/>
  <c r="BE231"/>
  <c r="BE234"/>
  <c r="BE254"/>
  <c r="BE269"/>
  <c r="BE366"/>
  <c r="BE386"/>
  <c r="BE402"/>
  <c r="BE432"/>
  <c r="BE456"/>
  <c r="BE460"/>
  <c r="BE471"/>
  <c r="BE479"/>
  <c r="BE512"/>
  <c r="BE513"/>
  <c r="BE514"/>
  <c r="BE525"/>
  <c r="BE527"/>
  <c r="BE535"/>
  <c r="BE537"/>
  <c r="BE586"/>
  <c i="5" r="BK86"/>
  <c r="J86"/>
  <c r="J63"/>
  <c i="6" r="BE109"/>
  <c r="BE113"/>
  <c r="BE150"/>
  <c r="BE214"/>
  <c r="BE225"/>
  <c r="BE285"/>
  <c r="BE532"/>
  <c r="BE534"/>
  <c r="BE540"/>
  <c r="BE543"/>
  <c r="BE564"/>
  <c r="BE575"/>
  <c r="BE119"/>
  <c r="BE124"/>
  <c r="BE127"/>
  <c r="BE132"/>
  <c r="BE136"/>
  <c r="BE178"/>
  <c r="BE192"/>
  <c r="BE193"/>
  <c r="BE195"/>
  <c r="BE223"/>
  <c r="BE242"/>
  <c r="BE245"/>
  <c r="BE329"/>
  <c r="BE410"/>
  <c r="BE467"/>
  <c r="BE503"/>
  <c r="BE529"/>
  <c r="BE541"/>
  <c r="BE579"/>
  <c r="BE166"/>
  <c r="BE201"/>
  <c r="BE218"/>
  <c r="BE238"/>
  <c r="BE246"/>
  <c r="BE278"/>
  <c r="BE335"/>
  <c r="BE351"/>
  <c r="BE373"/>
  <c r="BE406"/>
  <c r="BE417"/>
  <c r="BE421"/>
  <c r="BE425"/>
  <c r="BE429"/>
  <c r="BE444"/>
  <c r="BE483"/>
  <c r="BE487"/>
  <c r="BE495"/>
  <c r="BE499"/>
  <c r="BE505"/>
  <c r="BE506"/>
  <c r="BE507"/>
  <c r="BE511"/>
  <c r="BE548"/>
  <c r="BE549"/>
  <c r="BE568"/>
  <c r="J58"/>
  <c r="BE121"/>
  <c r="BE156"/>
  <c r="BE158"/>
  <c r="BE216"/>
  <c r="BE221"/>
  <c r="BE252"/>
  <c r="BE257"/>
  <c r="BE260"/>
  <c r="BE263"/>
  <c r="BE302"/>
  <c r="BE305"/>
  <c r="BE314"/>
  <c r="BE381"/>
  <c r="BE390"/>
  <c r="BE448"/>
  <c r="BE452"/>
  <c r="BE491"/>
  <c r="BE521"/>
  <c r="BE536"/>
  <c r="BE562"/>
  <c r="F102"/>
  <c r="BE139"/>
  <c r="BE154"/>
  <c r="BE162"/>
  <c r="BE169"/>
  <c r="BE265"/>
  <c r="BE289"/>
  <c r="BE342"/>
  <c r="BE377"/>
  <c r="BE464"/>
  <c r="BE508"/>
  <c r="BE544"/>
  <c r="BE546"/>
  <c r="BE148"/>
  <c r="BE171"/>
  <c r="BE187"/>
  <c r="BE197"/>
  <c r="BE205"/>
  <c r="BE209"/>
  <c r="BE229"/>
  <c r="BE259"/>
  <c r="BE322"/>
  <c r="BE359"/>
  <c r="BE383"/>
  <c r="BE394"/>
  <c r="BE398"/>
  <c r="BE414"/>
  <c r="BE436"/>
  <c r="BE440"/>
  <c r="BE475"/>
  <c r="BE504"/>
  <c r="BE509"/>
  <c r="BE517"/>
  <c r="BE533"/>
  <c r="BE545"/>
  <c r="BE571"/>
  <c i="5" r="J58"/>
  <c i="4" r="J87"/>
  <c r="J64"/>
  <c i="5" r="F82"/>
  <c r="BE90"/>
  <c r="BE94"/>
  <c r="F59"/>
  <c r="J80"/>
  <c r="J83"/>
  <c r="BE96"/>
  <c r="BE88"/>
  <c r="E50"/>
  <c r="BE92"/>
  <c i="3" r="J212"/>
  <c r="J74"/>
  <c i="4" r="J80"/>
  <c i="3" r="BK106"/>
  <c i="4" r="F58"/>
  <c r="E74"/>
  <c r="J83"/>
  <c r="BE89"/>
  <c r="BE95"/>
  <c r="BE96"/>
  <c r="BE101"/>
  <c r="BE102"/>
  <c r="BE103"/>
  <c r="BE104"/>
  <c r="J58"/>
  <c r="F59"/>
  <c r="BE90"/>
  <c r="BE91"/>
  <c r="BE94"/>
  <c r="BE98"/>
  <c r="BE99"/>
  <c r="BE93"/>
  <c r="BE88"/>
  <c r="BE100"/>
  <c r="BE105"/>
  <c r="BE92"/>
  <c r="BE97"/>
  <c i="2" r="BK86"/>
  <c r="J86"/>
  <c i="3" r="E50"/>
  <c r="J58"/>
  <c r="BE165"/>
  <c r="BE209"/>
  <c r="BE244"/>
  <c r="BE260"/>
  <c r="BE336"/>
  <c r="BE350"/>
  <c r="BE421"/>
  <c r="BE441"/>
  <c r="BE469"/>
  <c r="BE470"/>
  <c r="BE500"/>
  <c r="BE509"/>
  <c r="BE515"/>
  <c r="BE519"/>
  <c r="BE522"/>
  <c r="BE526"/>
  <c r="J56"/>
  <c r="BE111"/>
  <c r="BE130"/>
  <c r="BE145"/>
  <c r="BE147"/>
  <c r="BE154"/>
  <c r="BE168"/>
  <c r="BE191"/>
  <c r="BE204"/>
  <c r="BE371"/>
  <c r="BE394"/>
  <c r="BE401"/>
  <c r="BE477"/>
  <c r="F58"/>
  <c r="J102"/>
  <c r="BE128"/>
  <c r="BE138"/>
  <c r="BE163"/>
  <c r="BE174"/>
  <c r="BE178"/>
  <c r="BE213"/>
  <c r="BE240"/>
  <c r="BE271"/>
  <c r="BE288"/>
  <c r="BE295"/>
  <c r="BE334"/>
  <c r="BE343"/>
  <c r="BE390"/>
  <c r="BE451"/>
  <c r="BE472"/>
  <c r="BE124"/>
  <c r="BE193"/>
  <c r="BE206"/>
  <c r="BE229"/>
  <c r="BE233"/>
  <c r="BE330"/>
  <c r="BE347"/>
  <c r="BE367"/>
  <c r="BE397"/>
  <c r="BE413"/>
  <c r="BE476"/>
  <c r="BE492"/>
  <c r="BE493"/>
  <c r="F59"/>
  <c r="BE108"/>
  <c r="BE113"/>
  <c r="BE195"/>
  <c r="BE198"/>
  <c r="BE223"/>
  <c r="BE227"/>
  <c r="BE280"/>
  <c r="BE308"/>
  <c r="BE315"/>
  <c r="BE321"/>
  <c r="BE325"/>
  <c r="BE340"/>
  <c r="BE359"/>
  <c r="BE405"/>
  <c r="BE409"/>
  <c r="BE465"/>
  <c r="BE471"/>
  <c r="BE475"/>
  <c r="BE481"/>
  <c r="BE482"/>
  <c r="BE483"/>
  <c r="BE487"/>
  <c r="BE488"/>
  <c r="BE489"/>
  <c r="BE495"/>
  <c r="BE497"/>
  <c r="BE132"/>
  <c r="BE134"/>
  <c r="BE182"/>
  <c r="BE202"/>
  <c r="BE225"/>
  <c r="BE238"/>
  <c r="BE239"/>
  <c r="BE242"/>
  <c r="BE253"/>
  <c r="BE264"/>
  <c r="BE301"/>
  <c r="BE355"/>
  <c r="BE375"/>
  <c r="BE382"/>
  <c r="BE386"/>
  <c r="BE425"/>
  <c r="BE429"/>
  <c r="BE430"/>
  <c r="BE433"/>
  <c r="BE437"/>
  <c r="BE443"/>
  <c r="BE455"/>
  <c r="BE119"/>
  <c r="BE122"/>
  <c r="BE133"/>
  <c r="BE167"/>
  <c r="BE170"/>
  <c r="BE219"/>
  <c r="BE236"/>
  <c r="BE305"/>
  <c r="BE352"/>
  <c r="BE363"/>
  <c r="BE417"/>
  <c r="BE457"/>
  <c r="BE461"/>
  <c r="BE463"/>
  <c r="BE468"/>
  <c r="BE486"/>
  <c r="BE494"/>
  <c r="BE496"/>
  <c r="BE116"/>
  <c r="BE120"/>
  <c r="BE135"/>
  <c r="BE136"/>
  <c r="BE142"/>
  <c r="BE169"/>
  <c r="BE172"/>
  <c r="BE186"/>
  <c r="BE200"/>
  <c r="BE217"/>
  <c r="BE379"/>
  <c r="BE445"/>
  <c r="BE449"/>
  <c r="BE478"/>
  <c r="BE479"/>
  <c r="BE480"/>
  <c r="BE484"/>
  <c r="BE485"/>
  <c r="BE511"/>
  <c i="2" r="F59"/>
  <c r="BE92"/>
  <c r="J58"/>
  <c r="F82"/>
  <c r="BE88"/>
  <c r="J80"/>
  <c r="BE90"/>
  <c r="J59"/>
  <c r="BE94"/>
  <c r="BE96"/>
  <c r="E74"/>
  <c i="5" r="J36"/>
  <c i="1" r="AW60"/>
  <c i="4" r="F39"/>
  <c i="1" r="BD58"/>
  <c r="AS54"/>
  <c i="3" r="F37"/>
  <c i="1" r="BB57"/>
  <c i="2" r="F37"/>
  <c i="1" r="BB56"/>
  <c i="3" r="J36"/>
  <c i="1" r="AW57"/>
  <c i="5" r="F36"/>
  <c i="1" r="BA60"/>
  <c i="5" r="F38"/>
  <c i="1" r="BC60"/>
  <c i="5" r="F39"/>
  <c i="1" r="BD60"/>
  <c i="7" r="F39"/>
  <c i="1" r="BD62"/>
  <c i="7" r="F37"/>
  <c i="1" r="BB62"/>
  <c i="3" r="F38"/>
  <c i="1" r="BC57"/>
  <c i="4" r="F36"/>
  <c i="1" r="BA58"/>
  <c i="7" r="F38"/>
  <c i="1" r="BC62"/>
  <c i="7" r="F36"/>
  <c i="1" r="BA62"/>
  <c i="7" r="J36"/>
  <c i="1" r="AW62"/>
  <c i="2" r="J36"/>
  <c i="1" r="AW56"/>
  <c i="6" r="F38"/>
  <c i="1" r="BC61"/>
  <c i="3" r="F39"/>
  <c i="1" r="BD57"/>
  <c i="5" r="F37"/>
  <c i="1" r="BB60"/>
  <c i="4" r="J32"/>
  <c i="2" r="F39"/>
  <c i="1" r="BD56"/>
  <c i="6" r="J36"/>
  <c i="1" r="AW61"/>
  <c i="6" r="F39"/>
  <c i="1" r="BD61"/>
  <c i="2" r="J32"/>
  <c i="4" r="F37"/>
  <c i="1" r="BB58"/>
  <c i="4" r="J36"/>
  <c i="1" r="AW58"/>
  <c i="4" r="F38"/>
  <c i="1" r="BC58"/>
  <c i="3" r="F36"/>
  <c i="1" r="BA57"/>
  <c i="6" r="F37"/>
  <c i="1" r="BB61"/>
  <c i="2" r="F38"/>
  <c i="1" r="BC56"/>
  <c i="6" r="F36"/>
  <c i="1" r="BA61"/>
  <c i="2" r="F36"/>
  <c i="1" r="BA56"/>
  <c i="6" l="1" r="P107"/>
  <c r="T236"/>
  <c i="3" r="P106"/>
  <c i="6" r="R107"/>
  <c r="R106"/>
  <c i="3" r="T211"/>
  <c r="T105"/>
  <c r="BK211"/>
  <c r="J211"/>
  <c r="J73"/>
  <c r="R211"/>
  <c i="6" r="T107"/>
  <c r="T106"/>
  <c i="3" r="P211"/>
  <c r="R106"/>
  <c r="R105"/>
  <c i="6" r="P236"/>
  <c r="BK236"/>
  <c r="J236"/>
  <c r="J74"/>
  <c i="7" r="BK86"/>
  <c r="J86"/>
  <c i="1" r="AG58"/>
  <c i="3" r="J106"/>
  <c r="J64"/>
  <c i="1" r="AG56"/>
  <c i="2" r="J63"/>
  <c r="J35"/>
  <c i="1" r="AV56"/>
  <c r="AT56"/>
  <c r="AN56"/>
  <c r="BB59"/>
  <c r="AX59"/>
  <c i="7" r="J32"/>
  <c i="1" r="AG62"/>
  <c i="7" r="F35"/>
  <c i="1" r="AZ62"/>
  <c i="7" r="J35"/>
  <c i="1" r="AV62"/>
  <c r="AT62"/>
  <c r="AN62"/>
  <c i="6" r="F35"/>
  <c i="1" r="AZ61"/>
  <c r="BA55"/>
  <c r="AW55"/>
  <c r="BC55"/>
  <c r="BC59"/>
  <c r="AY59"/>
  <c r="BA59"/>
  <c r="AW59"/>
  <c i="4" r="F35"/>
  <c i="1" r="AZ58"/>
  <c i="5" r="F35"/>
  <c i="1" r="AZ60"/>
  <c r="BB55"/>
  <c i="5" r="J35"/>
  <c i="1" r="AV60"/>
  <c r="AT60"/>
  <c i="3" r="J35"/>
  <c i="1" r="AV57"/>
  <c r="AT57"/>
  <c i="3" r="F35"/>
  <c i="1" r="AZ57"/>
  <c i="2" r="F35"/>
  <c i="1" r="AZ56"/>
  <c i="4" r="J35"/>
  <c i="1" r="AV58"/>
  <c r="AT58"/>
  <c r="AN58"/>
  <c r="BD59"/>
  <c i="5" r="J32"/>
  <c i="1" r="AG60"/>
  <c i="6" r="J35"/>
  <c i="1" r="AV61"/>
  <c r="AT61"/>
  <c r="BD55"/>
  <c i="6" l="1" r="BK106"/>
  <c r="J106"/>
  <c r="J63"/>
  <c i="3" r="P105"/>
  <c i="1" r="AU57"/>
  <c i="6" r="P106"/>
  <c i="1" r="AU61"/>
  <c i="7" r="J63"/>
  <c i="3" r="BK105"/>
  <c r="J105"/>
  <c r="J63"/>
  <c i="7" r="J41"/>
  <c i="1" r="AN60"/>
  <c i="5" r="J41"/>
  <c i="4" r="J41"/>
  <c i="2" r="J41"/>
  <c i="1" r="AU59"/>
  <c r="AX55"/>
  <c r="AZ59"/>
  <c r="AV59"/>
  <c r="AT59"/>
  <c r="AZ55"/>
  <c r="AV55"/>
  <c r="AT55"/>
  <c r="AU55"/>
  <c r="AU54"/>
  <c r="AY55"/>
  <c i="6" r="J32"/>
  <c i="1" r="AG61"/>
  <c r="AG59"/>
  <c r="BC54"/>
  <c r="AY54"/>
  <c r="BD54"/>
  <c r="W33"/>
  <c r="BA54"/>
  <c r="AW54"/>
  <c r="AK30"/>
  <c r="BB54"/>
  <c r="W31"/>
  <c i="6" l="1" r="J41"/>
  <c i="1" r="AN61"/>
  <c r="AN59"/>
  <c r="W30"/>
  <c r="AZ54"/>
  <c r="W29"/>
  <c i="3" r="J32"/>
  <c i="1" r="AG57"/>
  <c r="AG55"/>
  <c r="AX54"/>
  <c r="W32"/>
  <c i="3" l="1" r="J41"/>
  <c i="1" r="AN57"/>
  <c r="AN55"/>
  <c r="AG54"/>
  <c r="AV54"/>
  <c r="AK29"/>
  <c l="1"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<sst xmlns="http://schemas.openxmlformats.org/spreadsheetml/2006/main">
  <si>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</si>
  <si>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</si>
  <si>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</si>
  <si>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</si>
  <si>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</si>
  <si>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{744bd61b-d1d9-4a75-8f78-7ec69b76dc1a}</t>
  </si>
  <si>
    <t>0,1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</si>
  <si>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</si>
  <si>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</si>
  <si>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</si>
  <si>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</si>
  <si>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</si>
  <si>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0,01</t>
  </si>
  <si>
    <t>Kód:</t>
  </si>
  <si>
    <t>428b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</si>
  <si>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</si>
  <si>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</si>
  <si>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Domažlice - Objekt radnice - Stavební úpravy krovů a střech</t>
  </si>
  <si>
    <t>KSO:</t>
  </si>
  <si>
    <t/>
  </si>
  <si>
    <t>CC-CZ:</t>
  </si>
  <si>
    <t>Místo:</t>
  </si>
  <si>
    <t>Domažlice</t>
  </si>
  <si>
    <t>Datum:</t>
  </si>
  <si>
    <t>31. 5. 2024</t>
  </si>
  <si>
    <t>Zadavatel:</t>
  </si>
  <si>
    <t>IČ:</t>
  </si>
  <si>
    <t>Město Domažlice</t>
  </si>
  <si>
    <t>DIČ:</t>
  </si>
  <si>
    <t>Uchazeč:</t>
  </si>
  <si>
    <t>Vyplň údaj</t>
  </si>
  <si>
    <t>Projektant:</t>
  </si>
  <si>
    <t xml:space="preserve">Atelier Soukup Opl Švehla  s.r.o.</t>
  </si>
  <si>
    <t>True</t>
  </si>
  <si>
    <t>Zpracovatel:</t>
  </si>
  <si>
    <t>Tomáš Chlumecký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</si>
  <si>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</si>
  <si>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																																					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</si>
  <si>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</si>
  <si>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</si>
  <si>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</si>
  <si>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</si>
  <si>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</si>
  <si>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</si>
  <si>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</si>
  <si>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</si>
  <si>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</si>
  <si>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</si>
  <si>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</si>
  <si>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</si>
  <si>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</si>
  <si>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</si>
  <si>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</si>
  <si>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</si>
  <si>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</si>
  <si>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</si>
  <si>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</si>
  <si>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</si>
  <si>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</si>
  <si>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</si>
  <si>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</si>
  <si>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</si>
  <si>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</si>
  <si>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</si>
  <si>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</si>
  <si>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</si>
  <si>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</si>
  <si>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</si>
  <si>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</si>
  <si>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</si>
  <si>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</si>
  <si>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</si>
  <si>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</si>
  <si>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</si>
  <si>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</si>
  <si>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</si>
  <si>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3</t>
  </si>
  <si>
    <t>Přední objekt a spojovací krček</t>
  </si>
  <si>
    <t>STA</t>
  </si>
  <si>
    <t>1</t>
  </si>
  <si>
    <t>{77ff6e7f-2fac-48f6-ab44-b5f261239840}</t>
  </si>
  <si>
    <t>2</t>
  </si>
  <si>
    <t>/</t>
  </si>
  <si>
    <t>00</t>
  </si>
  <si>
    <t>Vedlejší náklady</t>
  </si>
  <si>
    <t>Soupis</t>
  </si>
  <si>
    <t>{76cf24ad-ef46-4519-a225-3748d7128d1a}</t>
  </si>
  <si>
    <t>01</t>
  </si>
  <si>
    <t>Architektonicko-stavební řešení</t>
  </si>
  <si>
    <t>{f2824217-fe70-45d6-9d37-9b5df40fe12f}</t>
  </si>
  <si>
    <t>02</t>
  </si>
  <si>
    <t xml:space="preserve">Ochrana objektu před bleskem - bleskosvod </t>
  </si>
  <si>
    <t>{29f3dd10-c25c-4d26-87bb-b2fedb7929e7}</t>
  </si>
  <si>
    <t>4</t>
  </si>
  <si>
    <t>Dvorní objekt radnice</t>
  </si>
  <si>
    <t>{59a93593-9dd7-4190-b2a1-9f23e92fa273}</t>
  </si>
  <si>
    <t>{2c1d4a86-0d58-4c81-923c-af7eae1a78b4}</t>
  </si>
  <si>
    <t>{936d6e95-d5ca-45f8-b8d5-f0eb5e5c5f15}</t>
  </si>
  <si>
    <t>{117068c3-b0b5-4748-abb3-9b2f4200344c}</t>
  </si>
  <si>
    <t>KRYCÍ LIST SOUPISU PRACÍ</t>
  </si>
  <si>
    <t>Objekt:</t>
  </si>
  <si>
    <t>3 - Přední objekt a spojovací krček</t>
  </si>
  <si>
    <t>Soupis:</t>
  </si>
  <si>
    <t>00 - Vedlejší náklady</t>
  </si>
  <si>
    <t xml:space="preserve"> </t>
  </si>
  <si>
    <t>REKAPITULACE ČLENĚNÍ SOUPISU PRACÍ</t>
  </si>
  <si>
    <t>Kód dílu - Popis</t>
  </si>
  <si>
    <t>Cena celkem [CZK]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</si>
  <si>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</si>
  <si>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</si>
  <si>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</si>
  <si>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</si>
  <si>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</si>
  <si>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</si>
  <si>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</si>
  <si>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</si>
  <si>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</si>
  <si>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</si>
  <si>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</si>
  <si>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</si>
  <si>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</si>
  <si>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</si>
  <si>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</si>
  <si>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</si>
  <si>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</si>
  <si>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</si>
  <si>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</si>
  <si>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</si>
  <si>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030001000</t>
  </si>
  <si>
    <t>Zařízení staveniště</t>
  </si>
  <si>
    <t>Kč</t>
  </si>
  <si>
    <t>CS ÚRS 2024 01</t>
  </si>
  <si>
    <t>1024</t>
  </si>
  <si>
    <t>-561481064</t>
  </si>
  <si>
    <t>Online PSC</t>
  </si>
  <si>
    <t>https://podminky.urs.cz/item/CS_URS_2024_01/030001000</t>
  </si>
  <si>
    <t>011514000</t>
  </si>
  <si>
    <t>Stavebně-technický průzkum</t>
  </si>
  <si>
    <t>1407231123</t>
  </si>
  <si>
    <t>https://podminky.urs.cz/item/CS_URS_2024_01/011514000</t>
  </si>
  <si>
    <t>045002000</t>
  </si>
  <si>
    <t>Kompletační a koordinační činnost</t>
  </si>
  <si>
    <t>-39746466</t>
  </si>
  <si>
    <t>https://podminky.urs.cz/item/CS_URS_2024_01/045002000</t>
  </si>
  <si>
    <t>013294000</t>
  </si>
  <si>
    <t>Ostatní dokumentace - výrobní</t>
  </si>
  <si>
    <t>127393450</t>
  </si>
  <si>
    <t>https://podminky.urs.cz/item/CS_URS_2024_01/013294000</t>
  </si>
  <si>
    <t>011544000</t>
  </si>
  <si>
    <t>Průzkum restaurátorský</t>
  </si>
  <si>
    <t>CS ÚRS 2023 01</t>
  </si>
  <si>
    <t>-134992171</t>
  </si>
  <si>
    <t>https://podminky.urs.cz/item/CS_URS_2023_01/011544000</t>
  </si>
  <si>
    <t>01 - Architektonicko-stavební řešení</t>
  </si>
  <si>
    <t>HSV - Práce a dodávky HSV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</si>
  <si>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</si>
  <si>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</si>
  <si>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</si>
  <si>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621 - Štukatérské prvky</t>
  </si>
  <si>
    <t xml:space="preserve">    9 - Ostatní konstrukce a práce-bourání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</si>
  <si>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</si>
  <si>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</si>
  <si>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</si>
  <si>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</si>
  <si>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</si>
  <si>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</si>
  <si>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</si>
  <si>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</si>
  <si>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</si>
  <si>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</si>
  <si>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</si>
  <si>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</si>
  <si>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</si>
  <si>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</si>
  <si>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</si>
  <si>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</si>
  <si>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Svislé a kompletní konstrukce</t>
  </si>
  <si>
    <t>311231116.1</t>
  </si>
  <si>
    <t>Zdivo z cihel pálených nosné z cihel plných dl. 290 mm P 7 až 15, na maltu MC-5 nebo MC-10</t>
  </si>
  <si>
    <t>m3</t>
  </si>
  <si>
    <t>2035679412</t>
  </si>
  <si>
    <t>VV</t>
  </si>
  <si>
    <t>tz - ze stáv cihel</t>
  </si>
  <si>
    <t>0,5</t>
  </si>
  <si>
    <t>391</t>
  </si>
  <si>
    <t>Přípl za fungicidní a insekticidní přípravek do malty</t>
  </si>
  <si>
    <t>1412018321</t>
  </si>
  <si>
    <t>61</t>
  </si>
  <si>
    <t>Úprava povrchů vnitřních</t>
  </si>
  <si>
    <t>612131100</t>
  </si>
  <si>
    <t>Podkladní a spojovací vrstva vnitřních omítaných ploch vápenný postřik nanášený ručně celoplošně stěn</t>
  </si>
  <si>
    <t>m2</t>
  </si>
  <si>
    <t>-1516722677</t>
  </si>
  <si>
    <t>https://podminky.urs.cz/item/CS_URS_2024_01/612131100</t>
  </si>
  <si>
    <t>57,6666666666667*3 'Přepočtené koeficientem množství</t>
  </si>
  <si>
    <t>612315411.1</t>
  </si>
  <si>
    <t>Oprava vápenné omítky vnitřních ploch hladké, tloušťky do 25 mm stěn, v rozsahu opravované plochy do 10%</t>
  </si>
  <si>
    <t>457042290</t>
  </si>
  <si>
    <t>tz</t>
  </si>
  <si>
    <t>173</t>
  </si>
  <si>
    <t>62191</t>
  </si>
  <si>
    <t>Zpevnění ploch vápennou vodou - 10 cyklů</t>
  </si>
  <si>
    <t>-605790943</t>
  </si>
  <si>
    <t>6</t>
  </si>
  <si>
    <t>62192</t>
  </si>
  <si>
    <t>Očištění zdiva ometením a vyfoukáním stlačeným vzduchem</t>
  </si>
  <si>
    <t>886618432</t>
  </si>
  <si>
    <t>62</t>
  </si>
  <si>
    <t>Úprava povrchů vnějších</t>
  </si>
  <si>
    <t>7</t>
  </si>
  <si>
    <t>622131100</t>
  </si>
  <si>
    <t>Podkladní a spojovací vrstva vnějších omítaných ploch vápenný postřik nanášený ručně celoplošně stěn</t>
  </si>
  <si>
    <t>1113187878</t>
  </si>
  <si>
    <t>https://podminky.urs.cz/item/CS_URS_2024_01/622131100</t>
  </si>
  <si>
    <t>8</t>
  </si>
  <si>
    <t>622325651</t>
  </si>
  <si>
    <t>Oprava vápenné omítky s celoplošným přeštukováním vnějších ploch stupně členitosti 5, v rozsahu opravované plochy do 10%</t>
  </si>
  <si>
    <t>593716002</t>
  </si>
  <si>
    <t>https://podminky.urs.cz/item/CS_URS_2024_01/622325651</t>
  </si>
  <si>
    <t>36+0,075*32</t>
  </si>
  <si>
    <t>9</t>
  </si>
  <si>
    <t>629995101</t>
  </si>
  <si>
    <t>Očištění vnějších ploch tlakovou vodou omytím</t>
  </si>
  <si>
    <t>662665330</t>
  </si>
  <si>
    <t>https://podminky.urs.cz/item/CS_URS_2024_01/629995101</t>
  </si>
  <si>
    <t>10</t>
  </si>
  <si>
    <t>62291</t>
  </si>
  <si>
    <t>943646952</t>
  </si>
  <si>
    <t>621</t>
  </si>
  <si>
    <t>Štukatérské prvky</t>
  </si>
  <si>
    <t>11</t>
  </si>
  <si>
    <t>ŠTC1</t>
  </si>
  <si>
    <t>Repase a doplnění stáv vlys s datací, vč povrch úpravy, pl. 1,5m2</t>
  </si>
  <si>
    <t>kus</t>
  </si>
  <si>
    <t>-612365770</t>
  </si>
  <si>
    <t>ŠTC2</t>
  </si>
  <si>
    <t>Repase a doplnění stáv reliéf s monogramem, vč povrch úpravy, pl. 1,5m2</t>
  </si>
  <si>
    <t>-1927668265</t>
  </si>
  <si>
    <t>13</t>
  </si>
  <si>
    <t>ŠTC3</t>
  </si>
  <si>
    <t>Repase a doplnění stáv horní pilastr štítu, vč povrch úpravy, pl. 1,0m2</t>
  </si>
  <si>
    <t>-1889373719</t>
  </si>
  <si>
    <t>14</t>
  </si>
  <si>
    <t>ŠTC4</t>
  </si>
  <si>
    <t>Repase a doplnění stáv pilastr štítu, vč povrch úpravy, pl. 1,25m2</t>
  </si>
  <si>
    <t>-278967618</t>
  </si>
  <si>
    <t>15</t>
  </si>
  <si>
    <t>ŠTC5</t>
  </si>
  <si>
    <t>Repase a doplnění stáv římsy, vč povrch úpravy, pl. 19,0m2</t>
  </si>
  <si>
    <t>-1398760448</t>
  </si>
  <si>
    <t>Ostatní konstrukce a práce-bourání</t>
  </si>
  <si>
    <t>16</t>
  </si>
  <si>
    <t>941211113</t>
  </si>
  <si>
    <t>Lešení řadové rámové lehké pracovní s podlahami s provozním zatížením tř. 3 do 200 kg/m2 šířky tř. SW06 od 0,6 do 0,9 m výšky přes 25 do 40 m montáž</t>
  </si>
  <si>
    <t>-1351189463</t>
  </si>
  <si>
    <t>https://podminky.urs.cz/item/CS_URS_2024_01/941211113</t>
  </si>
  <si>
    <t>410</t>
  </si>
  <si>
    <t>17</t>
  </si>
  <si>
    <t>941211213</t>
  </si>
  <si>
    <t>Lešení řadové rámové lehké pracovní s podlahami s provozním zatížením tř. 3 do 200 kg/m2 šířky tř. SW06 od 0,6 do 0,9 m výšky přes 25 do 40 m příplatek za každý den použití</t>
  </si>
  <si>
    <t>-101841866</t>
  </si>
  <si>
    <t>https://podminky.urs.cz/item/CS_URS_2024_01/941211213</t>
  </si>
  <si>
    <t>410*240 'Přepočtené koeficientem množství</t>
  </si>
  <si>
    <t>18</t>
  </si>
  <si>
    <t>941211813</t>
  </si>
  <si>
    <t>Lešení řadové rámové lehké pracovní s podlahami s provozním zatížením tř. 3 do 200 kg/m2 šířky tř. SW06 od 0,6 do 0,9 m výšky přes 25 do 40 m demontáž</t>
  </si>
  <si>
    <t>431704858</t>
  </si>
  <si>
    <t>https://podminky.urs.cz/item/CS_URS_2024_01/941211813</t>
  </si>
  <si>
    <t>19</t>
  </si>
  <si>
    <t>952902381</t>
  </si>
  <si>
    <t>Čištění budov při provádění oprav a udržovacích prací stropů stíráním</t>
  </si>
  <si>
    <t>927945334</t>
  </si>
  <si>
    <t>https://podminky.urs.cz/item/CS_URS_2024_01/952902381</t>
  </si>
  <si>
    <t>tz - strop</t>
  </si>
  <si>
    <t>250</t>
  </si>
  <si>
    <t>tz - koruna zdi</t>
  </si>
  <si>
    <t>25</t>
  </si>
  <si>
    <t>Součet</t>
  </si>
  <si>
    <t>20</t>
  </si>
  <si>
    <t>952902511</t>
  </si>
  <si>
    <t>Čištění budov při provádění oprav a udržovacích prací střešních nebo nadstřešních konstrukcí, střech šikmých</t>
  </si>
  <si>
    <t>2073947172</t>
  </si>
  <si>
    <t>https://podminky.urs.cz/item/CS_URS_2024_01/952902511</t>
  </si>
  <si>
    <t>krokve</t>
  </si>
  <si>
    <t>10,454*25</t>
  </si>
  <si>
    <t>5,251*9*2</t>
  </si>
  <si>
    <t>plná vazba, ostatní</t>
  </si>
  <si>
    <t>6,335*8,86*1/2*8</t>
  </si>
  <si>
    <t>2,959*8,84*1/2*3</t>
  </si>
  <si>
    <t>952902601</t>
  </si>
  <si>
    <t>Čištění budov při provádění oprav a udržovacích prací vysátím prachu z trámů, nosníků apod.</t>
  </si>
  <si>
    <t>652119080</t>
  </si>
  <si>
    <t>https://podminky.urs.cz/item/CS_URS_2024_01/952902601</t>
  </si>
  <si>
    <t>22</t>
  </si>
  <si>
    <t>952902611</t>
  </si>
  <si>
    <t>Čištění budov při provádění oprav a udržovacích prací vysátím prachu z ostatních ploch</t>
  </si>
  <si>
    <t>-1167561937</t>
  </si>
  <si>
    <t>https://podminky.urs.cz/item/CS_URS_2024_01/952902611</t>
  </si>
  <si>
    <t>23</t>
  </si>
  <si>
    <t>991</t>
  </si>
  <si>
    <t>Revize komín průduchu</t>
  </si>
  <si>
    <t>2120501310</t>
  </si>
  <si>
    <t>24</t>
  </si>
  <si>
    <t>992</t>
  </si>
  <si>
    <t>Montážní zakrytí stáv prvků a kcí proti poškození, vč montážního materiálu</t>
  </si>
  <si>
    <t>hod</t>
  </si>
  <si>
    <t>1914846998</t>
  </si>
  <si>
    <t>993</t>
  </si>
  <si>
    <t>Přípl za založení lešení na střeše, vč montážního materiálu, ochrany kce střechy proti poškození a konečného úklidu</t>
  </si>
  <si>
    <t>-542994963</t>
  </si>
  <si>
    <t>26</t>
  </si>
  <si>
    <t>995</t>
  </si>
  <si>
    <t>Montážní zakrytí střechy folií proti poškození</t>
  </si>
  <si>
    <t>2023301037</t>
  </si>
  <si>
    <t>226+92</t>
  </si>
  <si>
    <t>27</t>
  </si>
  <si>
    <t>999</t>
  </si>
  <si>
    <t>Přípl za manipulaci a likvidaci nebezpečného odpadu dle bezpečnostních předpisů</t>
  </si>
  <si>
    <t>-316210229</t>
  </si>
  <si>
    <t>96</t>
  </si>
  <si>
    <t>Bourání konstrukcí</t>
  </si>
  <si>
    <t>28</t>
  </si>
  <si>
    <t>962032230</t>
  </si>
  <si>
    <t>Bourání zdiva nadzákladového z cihel pálených plných nebo lícových nebo vápenopískových, na maltu vápennou nebo vápenocementovou, objemu do 1 m3</t>
  </si>
  <si>
    <t>1447644021</t>
  </si>
  <si>
    <t>https://podminky.urs.cz/item/CS_URS_2024_01/962032230</t>
  </si>
  <si>
    <t>tz - k dalšímu použití</t>
  </si>
  <si>
    <t>29</t>
  </si>
  <si>
    <t>978013121</t>
  </si>
  <si>
    <t>Otlučení vápenných nebo vápenocementových omítek vnitřních ploch stěn s vyškrabáním spar, s očištěním zdiva, v rozsahu přes 5 do 10 %</t>
  </si>
  <si>
    <t>1093271895</t>
  </si>
  <si>
    <t>https://podminky.urs.cz/item/CS_URS_2024_01/978013121</t>
  </si>
  <si>
    <t>30</t>
  </si>
  <si>
    <t>978019321</t>
  </si>
  <si>
    <t>Otlučení vápenných nebo vápenocementových omítek vnějších ploch s vyškrabáním spar a s očištěním zdiva stupně členitosti 3 až 5, v rozsahu do 10 %</t>
  </si>
  <si>
    <t>-154419381</t>
  </si>
  <si>
    <t>https://podminky.urs.cz/item/CS_URS_2024_01/978019321</t>
  </si>
  <si>
    <t>31</t>
  </si>
  <si>
    <t>985222101</t>
  </si>
  <si>
    <t>Sbírání a třídění kamene nebo cihel ručně ze suti s očištěním cihel</t>
  </si>
  <si>
    <t>-1183904229</t>
  </si>
  <si>
    <t>https://podminky.urs.cz/item/CS_URS_2024_01/985222101</t>
  </si>
  <si>
    <t>997</t>
  </si>
  <si>
    <t>Přesun sutě</t>
  </si>
  <si>
    <t>32</t>
  </si>
  <si>
    <t>997013118</t>
  </si>
  <si>
    <t>Vnitrostaveništní doprava suti a vybouraných hmot vodorovně do 50 m s naložením základní pro budovy a haly výšky přes 24 do 27 m</t>
  </si>
  <si>
    <t>t</t>
  </si>
  <si>
    <t>-177862879</t>
  </si>
  <si>
    <t>https://podminky.urs.cz/item/CS_URS_2024_01/997013118</t>
  </si>
  <si>
    <t>33</t>
  </si>
  <si>
    <t>997013501</t>
  </si>
  <si>
    <t>Odvoz suti a vybouraných hmot na skládku nebo meziskládku se složením, na vzdálenost do 1 km</t>
  </si>
  <si>
    <t>3661738</t>
  </si>
  <si>
    <t>https://podminky.urs.cz/item/CS_URS_2024_01/997013501</t>
  </si>
  <si>
    <t>34</t>
  </si>
  <si>
    <t>997013509</t>
  </si>
  <si>
    <t>Odvoz suti a vybouraných hmot na skládku nebo meziskládku se složením, na vzdálenost Příplatek k ceně za každý další započatý 1 km přes 1 km</t>
  </si>
  <si>
    <t>443797800</t>
  </si>
  <si>
    <t>https://podminky.urs.cz/item/CS_URS_2024_01/997013509</t>
  </si>
  <si>
    <t>18,7*10 'Přepočtené koeficientem množství</t>
  </si>
  <si>
    <t>35</t>
  </si>
  <si>
    <t>997013603</t>
  </si>
  <si>
    <t>Poplatek za uložení stavebního odpadu na skládce (skládkovné) cihelného zatříděného do Katalogu odpadů pod kódem 17 01 02</t>
  </si>
  <si>
    <t>94873696</t>
  </si>
  <si>
    <t>https://podminky.urs.cz/item/CS_URS_2024_01/997013603</t>
  </si>
  <si>
    <t>36</t>
  </si>
  <si>
    <t>997013811</t>
  </si>
  <si>
    <t>Poplatek za uložení stavebního odpadu na skládce (skládkovné) dřevěného zatříděného do Katalogu odpadů pod kódem 17 02 01</t>
  </si>
  <si>
    <t>-221901265</t>
  </si>
  <si>
    <t>https://podminky.urs.cz/item/CS_URS_2024_01/997013811</t>
  </si>
  <si>
    <t>37</t>
  </si>
  <si>
    <t>997013814</t>
  </si>
  <si>
    <t>Poplatek za uložení stavebního odpadu na skládce (skládkovné) z izolačních materiálů zatříděného do Katalogu odpadů pod kódem 17 06 04</t>
  </si>
  <si>
    <t>371748925</t>
  </si>
  <si>
    <t>https://podminky.urs.cz/item/CS_URS_2024_01/997013814</t>
  </si>
  <si>
    <t>38</t>
  </si>
  <si>
    <t>997013631</t>
  </si>
  <si>
    <t>Poplatek za uložení stavebního odpadu na skládce (skládkovné) směsného stavebního a demoličního zatříděného do Katalogu odpadů pod kódem 17 09 04</t>
  </si>
  <si>
    <t>-987474397</t>
  </si>
  <si>
    <t>https://podminky.urs.cz/item/CS_URS_2024_01/997013631</t>
  </si>
  <si>
    <t>39</t>
  </si>
  <si>
    <t>997013821</t>
  </si>
  <si>
    <t>Poplatek za uložení stavebního odpadu na skládce (skládkovné) ze stavebních materiálů obsahujících azbest zatříděných do Katalogu odpadů pod kódem 17 06 05</t>
  </si>
  <si>
    <t>-167950571</t>
  </si>
  <si>
    <t>https://podminky.urs.cz/item/CS_URS_2024_01/997013821</t>
  </si>
  <si>
    <t>998</t>
  </si>
  <si>
    <t>Přesun hmot</t>
  </si>
  <si>
    <t>40</t>
  </si>
  <si>
    <t>998011004</t>
  </si>
  <si>
    <t>Přesun hmot pro budovy občanské výstavby, bydlení, výrobu a služby s nosnou svislou konstrukcí zděnou z cihel, tvárnic nebo kamene vodorovná dopravní vzdálenost do 100 m základní pro budovy výšky přes 24 do 36 m</t>
  </si>
  <si>
    <t>1160256259</t>
  </si>
  <si>
    <t>https://podminky.urs.cz/item/CS_URS_2024_01/998011004</t>
  </si>
  <si>
    <t>PSV</t>
  </si>
  <si>
    <t>Práce a dodávky PSV</t>
  </si>
  <si>
    <t>712</t>
  </si>
  <si>
    <t>Povlakové krytiny</t>
  </si>
  <si>
    <t>41</t>
  </si>
  <si>
    <t>712531101</t>
  </si>
  <si>
    <t>Provedení povlakové krytiny střech oblých pásy na sucho AIP nebo NAIP</t>
  </si>
  <si>
    <t>153991864</t>
  </si>
  <si>
    <t>https://podminky.urs.cz/item/CS_URS_2024_01/712531101</t>
  </si>
  <si>
    <t>226</t>
  </si>
  <si>
    <t>42</t>
  </si>
  <si>
    <t>M</t>
  </si>
  <si>
    <t>62821109</t>
  </si>
  <si>
    <t>asfaltový pás separační s krycí vrstvou tl do 1,0mm, typu R</t>
  </si>
  <si>
    <t>-248701490</t>
  </si>
  <si>
    <t>226*1,2 'Přepočtené koeficientem množství</t>
  </si>
  <si>
    <t>43</t>
  </si>
  <si>
    <t>712531111</t>
  </si>
  <si>
    <t>Provedení povlakové krytiny střech oblých pásy na sucho podkladní samolepící asfaltový pás</t>
  </si>
  <si>
    <t>685461512</t>
  </si>
  <si>
    <t>https://podminky.urs.cz/item/CS_URS_2024_01/712531111</t>
  </si>
  <si>
    <t>44</t>
  </si>
  <si>
    <t>62866281</t>
  </si>
  <si>
    <t>pás asfaltový samolepicí modifikovaný SBS s vložkou ze skleněné tkaniny se spalitelnou fólií nebo jemnozrnným minerálním posypem nebo textilií na horním povrchu tl 3,0mm</t>
  </si>
  <si>
    <t>1645665643</t>
  </si>
  <si>
    <t>45</t>
  </si>
  <si>
    <t>712591587</t>
  </si>
  <si>
    <t>Provedení povlakové krytiny střech oblých - ostatní práce přibitím pásů AIP, NAIP nebo fólie hřebíky (drátěnkami)</t>
  </si>
  <si>
    <t>1593057294</t>
  </si>
  <si>
    <t>https://podminky.urs.cz/item/CS_URS_2024_01/712591587</t>
  </si>
  <si>
    <t>46</t>
  </si>
  <si>
    <t>31422180</t>
  </si>
  <si>
    <t>hřebík Cu 2,5x25mm</t>
  </si>
  <si>
    <t>kg</t>
  </si>
  <si>
    <t>-1092381749</t>
  </si>
  <si>
    <t>226*0,011 'Přepočtené koeficientem množství</t>
  </si>
  <si>
    <t>47</t>
  </si>
  <si>
    <t>712631801</t>
  </si>
  <si>
    <t>Odstranění povlakové krytiny střech šikmých přes 30° z pásů uložených na sucho AIP nebo NAIP</t>
  </si>
  <si>
    <t>343101043</t>
  </si>
  <si>
    <t>https://podminky.urs.cz/item/CS_URS_2024_01/712631801</t>
  </si>
  <si>
    <t>318</t>
  </si>
  <si>
    <t>48</t>
  </si>
  <si>
    <t>998712204</t>
  </si>
  <si>
    <t>Přesun hmot pro povlakové krytiny stanovený procentní sazbou (%) z ceny vodorovná dopravní vzdálenost do 50 m základní v objektech výšky přes 24 do 36 m</t>
  </si>
  <si>
    <t>%</t>
  </si>
  <si>
    <t>750664635</t>
  </si>
  <si>
    <t>https://podminky.urs.cz/item/CS_URS_2024_01/998712204</t>
  </si>
  <si>
    <t>741</t>
  </si>
  <si>
    <t>Elektroinstalace - silnoproud</t>
  </si>
  <si>
    <t>49</t>
  </si>
  <si>
    <t>74101</t>
  </si>
  <si>
    <t>Drobné elektroinstalační práce</t>
  </si>
  <si>
    <t>-1083079889</t>
  </si>
  <si>
    <t>762</t>
  </si>
  <si>
    <t>Konstrukce tesařské</t>
  </si>
  <si>
    <t>50</t>
  </si>
  <si>
    <t>76201</t>
  </si>
  <si>
    <t>Kontrola, aktivace a doplnění spojů stáv prvků krovu, vč pomocného materiálu</t>
  </si>
  <si>
    <t>-1903002449</t>
  </si>
  <si>
    <t>51</t>
  </si>
  <si>
    <t>76202</t>
  </si>
  <si>
    <t>Podepření, heverování a sepnutí dřev prvků krovu</t>
  </si>
  <si>
    <t>22470473</t>
  </si>
  <si>
    <t>52</t>
  </si>
  <si>
    <t>762081150</t>
  </si>
  <si>
    <t>Hoblování hraněného řeziva přímo na staveništi ve staveništní dílně</t>
  </si>
  <si>
    <t>254231788</t>
  </si>
  <si>
    <t>https://podminky.urs.cz/item/CS_URS_2024_01/762081150</t>
  </si>
  <si>
    <t>53</t>
  </si>
  <si>
    <t>762083121</t>
  </si>
  <si>
    <t>Impregnace řeziva máčením proti dřevokaznému hmyzu, houbám a plísním, třída ohrožení 1 a 2 (dřevo v interiéru)</t>
  </si>
  <si>
    <t>-2026753520</t>
  </si>
  <si>
    <t>https://podminky.urs.cz/item/CS_URS_2024_01/762083121</t>
  </si>
  <si>
    <t>54</t>
  </si>
  <si>
    <t>762331921</t>
  </si>
  <si>
    <t>Vyřezání části střešní vazby vázané konstrukce krovů průřezové plochy řeziva přes 120 do 224 cm2, délky vyřezané části krovového prvku do 3 m</t>
  </si>
  <si>
    <t>m</t>
  </si>
  <si>
    <t>1322726791</t>
  </si>
  <si>
    <t>https://podminky.urs.cz/item/CS_URS_2024_01/762331921</t>
  </si>
  <si>
    <t>c.3, 5</t>
  </si>
  <si>
    <t>8*1+1,5*4</t>
  </si>
  <si>
    <t>c.6-10</t>
  </si>
  <si>
    <t>2*10+5,5*2+3*2+2*5+6*2</t>
  </si>
  <si>
    <t>c.14-15</t>
  </si>
  <si>
    <t>10*1+20*1</t>
  </si>
  <si>
    <t>55</t>
  </si>
  <si>
    <t>762331931</t>
  </si>
  <si>
    <t>Vyřezání části střešní vazby vázané konstrukce krovů průřezové plochy řeziva přes 224 do 288 cm2, délky vyřezané části krovového prvku do 3 m</t>
  </si>
  <si>
    <t>1083181794</t>
  </si>
  <si>
    <t>https://podminky.urs.cz/item/CS_URS_2024_01/762331931</t>
  </si>
  <si>
    <t>c.1</t>
  </si>
  <si>
    <t>15*1</t>
  </si>
  <si>
    <t>c.16</t>
  </si>
  <si>
    <t>10*1</t>
  </si>
  <si>
    <t>56</t>
  </si>
  <si>
    <t>762331941</t>
  </si>
  <si>
    <t>Vyřezání části střešní vazby vázané konstrukce krovů průřezové plochy řeziva přes 288 do 450 cm2, délky vyřezané části krovového prvku do 3 m</t>
  </si>
  <si>
    <t>546348538</t>
  </si>
  <si>
    <t>https://podminky.urs.cz/item/CS_URS_2024_01/762331941</t>
  </si>
  <si>
    <t>c.17</t>
  </si>
  <si>
    <t>10*10</t>
  </si>
  <si>
    <t>57</t>
  </si>
  <si>
    <t>762331951</t>
  </si>
  <si>
    <t>Vyřezání části střešní vazby vázané konstrukce krovů průřezové plochy řeziva přes 450 cm2, délky vyřezané části krovového prvku do 3 m</t>
  </si>
  <si>
    <t>314976743</t>
  </si>
  <si>
    <t>https://podminky.urs.cz/item/CS_URS_2024_01/762331951</t>
  </si>
  <si>
    <t>c.2, 4</t>
  </si>
  <si>
    <t>2,5*6+2,5*5</t>
  </si>
  <si>
    <t>c.18</t>
  </si>
  <si>
    <t>58</t>
  </si>
  <si>
    <t>762332942</t>
  </si>
  <si>
    <t>Doplnění střešní vazby řezivem - montáž (materiál ve specifikaci) hoblovaným, průřezové plochy přes 120 do 224 cm2</t>
  </si>
  <si>
    <t>-1011278424</t>
  </si>
  <si>
    <t>https://podminky.urs.cz/item/CS_URS_2024_01/762332942</t>
  </si>
  <si>
    <t>59</t>
  </si>
  <si>
    <t>60512130</t>
  </si>
  <si>
    <t>hranol stavební řezivo průřezu do 224cm2 do dl 6m</t>
  </si>
  <si>
    <t>1041544546</t>
  </si>
  <si>
    <t>(0,18+0,13)*1.1</t>
  </si>
  <si>
    <t>(0,34+0,18+0,12+0,14+0,17)*1,1</t>
  </si>
  <si>
    <t>(0,12+0,45)*1,1</t>
  </si>
  <si>
    <t>60</t>
  </si>
  <si>
    <t>762332943</t>
  </si>
  <si>
    <t>Doplnění střešní vazby řezivem - montáž (materiál ve specifikaci) hoblovaným, průřezové plochy přes 224 do 288 cm2</t>
  </si>
  <si>
    <t>-1972916321</t>
  </si>
  <si>
    <t>https://podminky.urs.cz/item/CS_URS_2024_01/762332943</t>
  </si>
  <si>
    <t>60512135</t>
  </si>
  <si>
    <t>hranol stavební řezivo průřezu do 288cm2 do dl 6m</t>
  </si>
  <si>
    <t>-2112558247</t>
  </si>
  <si>
    <t>0,38*1,1</t>
  </si>
  <si>
    <t>0,29*1,1</t>
  </si>
  <si>
    <t>762332944</t>
  </si>
  <si>
    <t>Doplnění střešní vazby řezivem - montáž (materiál ve specifikaci) hoblovaným, průřezové plochy přes 288 do 450 cm2</t>
  </si>
  <si>
    <t>-149982160</t>
  </si>
  <si>
    <t>https://podminky.urs.cz/item/CS_URS_2024_01/762332944</t>
  </si>
  <si>
    <t>63</t>
  </si>
  <si>
    <t>60512140</t>
  </si>
  <si>
    <t>hranol stavební řezivo průřezu do 450cm2 do dl 6m</t>
  </si>
  <si>
    <t>505181350</t>
  </si>
  <si>
    <t>4,5*1,1</t>
  </si>
  <si>
    <t>64</t>
  </si>
  <si>
    <t>762332945</t>
  </si>
  <si>
    <t>Doplnění střešní vazby řezivem - montáž (materiál ve specifikaci) hoblovaným, průřezové plochy přes 450 do 600 cm2</t>
  </si>
  <si>
    <t>363559069</t>
  </si>
  <si>
    <t>https://podminky.urs.cz/item/CS_URS_2024_01/762332945</t>
  </si>
  <si>
    <t>65</t>
  </si>
  <si>
    <t>60512145</t>
  </si>
  <si>
    <t>hranol stavební řezivo průřezu nad 450cm2 do dl 6m</t>
  </si>
  <si>
    <t>18035964</t>
  </si>
  <si>
    <t>(0,82+0,6)*1,1</t>
  </si>
  <si>
    <t>0,56*1,1</t>
  </si>
  <si>
    <t>66</t>
  </si>
  <si>
    <t>762341210</t>
  </si>
  <si>
    <t>Montáž bednění střech rovných a šikmých sklonu do 60° s vyřezáním otvorů z prken hrubých na sraz tl. do 32 mm</t>
  </si>
  <si>
    <t>226666636</t>
  </si>
  <si>
    <t>https://podminky.urs.cz/item/CS_URS_2024_01/762341210</t>
  </si>
  <si>
    <t>67</t>
  </si>
  <si>
    <t>60511081</t>
  </si>
  <si>
    <t>řezivo jehličnaté středové smrk tl 18-32mm dl 4-5m</t>
  </si>
  <si>
    <t>-1033653813</t>
  </si>
  <si>
    <t>226*0,03*1,1</t>
  </si>
  <si>
    <t>92*0,026*1,1</t>
  </si>
  <si>
    <t>68</t>
  </si>
  <si>
    <t>762341811</t>
  </si>
  <si>
    <t>Demontáž bednění a laťování bednění střech rovných, obloukových, sklonu do 60° se všemi nadstřešními konstrukcemi z prken hrubých, hoblovaných tl. do 32 mm</t>
  </si>
  <si>
    <t>-887080001</t>
  </si>
  <si>
    <t>https://podminky.urs.cz/item/CS_URS_2024_01/762341811</t>
  </si>
  <si>
    <t>c.12-13</t>
  </si>
  <si>
    <t>69</t>
  </si>
  <si>
    <t>762395000</t>
  </si>
  <si>
    <t>Spojovací prostředky krovů, bednění a laťování, nadstřešních konstrukcí svorníky, prkna, hřebíky, pásová ocel, vruty</t>
  </si>
  <si>
    <t>985342343</t>
  </si>
  <si>
    <t>https://podminky.urs.cz/item/CS_URS_2024_01/762395000</t>
  </si>
  <si>
    <t>140</t>
  </si>
  <si>
    <t>762523104</t>
  </si>
  <si>
    <t>Položení podlah hoblovaných na sraz z prken</t>
  </si>
  <si>
    <t>1241622574</t>
  </si>
  <si>
    <t>https://podminky.urs.cz/item/CS_URS_2024_01/762523104</t>
  </si>
  <si>
    <t>c.21</t>
  </si>
  <si>
    <t>16,25</t>
  </si>
  <si>
    <t>141</t>
  </si>
  <si>
    <t>-1031787213</t>
  </si>
  <si>
    <t>0,49*1,1</t>
  </si>
  <si>
    <t>137</t>
  </si>
  <si>
    <t>762822120</t>
  </si>
  <si>
    <t>Montáž stropních trámů z hraněného a polohraněného řeziva s trámovými výměnami, průřezové plochy přes 144 do 288 cm2</t>
  </si>
  <si>
    <t>-164694988</t>
  </si>
  <si>
    <t>https://podminky.urs.cz/item/CS_URS_2024_01/762822120</t>
  </si>
  <si>
    <t>c.20</t>
  </si>
  <si>
    <t>138</t>
  </si>
  <si>
    <t>-553072922</t>
  </si>
  <si>
    <t>1,01*1,1</t>
  </si>
  <si>
    <t>139</t>
  </si>
  <si>
    <t>762895000</t>
  </si>
  <si>
    <t>Spojovací prostředky záklopu stropů, stropnic, podbíjení hřebíky, svorníky</t>
  </si>
  <si>
    <t>-1821607288</t>
  </si>
  <si>
    <t>https://podminky.urs.cz/item/CS_URS_2024_01/762895000</t>
  </si>
  <si>
    <t>70</t>
  </si>
  <si>
    <t>998762204</t>
  </si>
  <si>
    <t>Přesun hmot pro konstrukce tesařské stanovený procentní sazbou (%) z ceny vodorovná dopravní vzdálenost do 50 m s užitím mechanizace v objektech výšky přes 24 do 36 m</t>
  </si>
  <si>
    <t>835579241</t>
  </si>
  <si>
    <t>https://podminky.urs.cz/item/CS_URS_2024_01/998762204</t>
  </si>
  <si>
    <t>764</t>
  </si>
  <si>
    <t>Konstrukce klempířské</t>
  </si>
  <si>
    <t>71</t>
  </si>
  <si>
    <t>764001891</t>
  </si>
  <si>
    <t>Demontáž klempířských konstrukcí oplechování úžlabí do suti</t>
  </si>
  <si>
    <t>-1702005329</t>
  </si>
  <si>
    <t>https://podminky.urs.cz/item/CS_URS_2024_01/764001891</t>
  </si>
  <si>
    <t>klc0</t>
  </si>
  <si>
    <t>16,5</t>
  </si>
  <si>
    <t>72</t>
  </si>
  <si>
    <t>764002812</t>
  </si>
  <si>
    <t>Demontáž klempířských konstrukcí okapového plechu do suti, v krytině skládané</t>
  </si>
  <si>
    <t>-1709992902</t>
  </si>
  <si>
    <t>https://podminky.urs.cz/item/CS_URS_2024_01/764002812</t>
  </si>
  <si>
    <t>29,25</t>
  </si>
  <si>
    <t>73</t>
  </si>
  <si>
    <t>764002821</t>
  </si>
  <si>
    <t>Demontáž klempířských konstrukcí střešního výlezu do suti</t>
  </si>
  <si>
    <t>-266286032</t>
  </si>
  <si>
    <t>https://podminky.urs.cz/item/CS_URS_2024_01/764002821</t>
  </si>
  <si>
    <t>74</t>
  </si>
  <si>
    <t>764002861</t>
  </si>
  <si>
    <t>Demontáž klempířských konstrukcí oplechování říms do suti</t>
  </si>
  <si>
    <t>-1139823616</t>
  </si>
  <si>
    <t>https://podminky.urs.cz/item/CS_URS_2024_01/764002861</t>
  </si>
  <si>
    <t>7,5</t>
  </si>
  <si>
    <t>75</t>
  </si>
  <si>
    <t>764002871</t>
  </si>
  <si>
    <t>Demontáž klempířských konstrukcí lemování zdí do suti</t>
  </si>
  <si>
    <t>994107696</t>
  </si>
  <si>
    <t>https://podminky.urs.cz/item/CS_URS_2024_01/764002871</t>
  </si>
  <si>
    <t>29,75+52,2</t>
  </si>
  <si>
    <t>76</t>
  </si>
  <si>
    <t>764004821</t>
  </si>
  <si>
    <t>Demontáž klempířských konstrukcí žlabu nástřešního do suti</t>
  </si>
  <si>
    <t>67911398</t>
  </si>
  <si>
    <t>https://podminky.urs.cz/item/CS_URS_2024_01/764004821</t>
  </si>
  <si>
    <t>77</t>
  </si>
  <si>
    <t>764031424.1</t>
  </si>
  <si>
    <t>Dilatační lišta z měděného plechu připojovací, včetně tmelení rš 250 mm</t>
  </si>
  <si>
    <t>-358178705</t>
  </si>
  <si>
    <t>klc1</t>
  </si>
  <si>
    <t>78</t>
  </si>
  <si>
    <t>764131413</t>
  </si>
  <si>
    <t>Krytina ze svitků nebo tabulí z měděného plechu s úpravou u okapů, prostupů a výčnělků střechy rovné drážkováním ze svitků rš 670 mm, sklon střechy přes 30 do 60°</t>
  </si>
  <si>
    <t>1296088625</t>
  </si>
  <si>
    <t>https://podminky.urs.cz/item/CS_URS_2024_01/764131413</t>
  </si>
  <si>
    <t>klc7</t>
  </si>
  <si>
    <t>92</t>
  </si>
  <si>
    <t>79</t>
  </si>
  <si>
    <t>764231472</t>
  </si>
  <si>
    <t>Oplechování střešních prvků z měděného plechu úžlabí rš 1000 mm</t>
  </si>
  <si>
    <t>1614312435</t>
  </si>
  <si>
    <t>https://podminky.urs.cz/item/CS_URS_2024_01/764231472</t>
  </si>
  <si>
    <t>klc6</t>
  </si>
  <si>
    <t>80</t>
  </si>
  <si>
    <t>764232404</t>
  </si>
  <si>
    <t>Oplechování střešních prvků z měděného plechu štítu závětrnou lištou rš 330 mm</t>
  </si>
  <si>
    <t>-1293084335</t>
  </si>
  <si>
    <t>https://podminky.urs.cz/item/CS_URS_2024_01/764232404</t>
  </si>
  <si>
    <t>klc3</t>
  </si>
  <si>
    <t>81</t>
  </si>
  <si>
    <t>764232437.1</t>
  </si>
  <si>
    <t>Oplechování střešních prvků z měděného plechu okapu okapovým plechem střechy rovné rš 1000 mm</t>
  </si>
  <si>
    <t>-1560943715</t>
  </si>
  <si>
    <t>klc2</t>
  </si>
  <si>
    <t>82</t>
  </si>
  <si>
    <t>764233452</t>
  </si>
  <si>
    <t>Oplechování střešních prvků z měděného plechu střešní výlez rozměru 600 x 600 mm, střechy s krytinou skládanou nebo plechovou</t>
  </si>
  <si>
    <t>-850884142</t>
  </si>
  <si>
    <t>https://podminky.urs.cz/item/CS_URS_2024_01/764233452</t>
  </si>
  <si>
    <t>klc12, 13</t>
  </si>
  <si>
    <t>6+1</t>
  </si>
  <si>
    <t>83</t>
  </si>
  <si>
    <t>764233456</t>
  </si>
  <si>
    <t>Oplechování střešních prvků z měděného plechu sněhový zachytávač průbežný dvoutrubkový</t>
  </si>
  <si>
    <t>-459703883</t>
  </si>
  <si>
    <t>https://podminky.urs.cz/item/CS_URS_2024_01/764233456</t>
  </si>
  <si>
    <t>klc15, 16</t>
  </si>
  <si>
    <t>16+16</t>
  </si>
  <si>
    <t>84</t>
  </si>
  <si>
    <t>764235404</t>
  </si>
  <si>
    <t>Oplechování horních ploch zdí a nadezdívek (atik) z měděného plechu celoplošně lepených rš 330 mm</t>
  </si>
  <si>
    <t>-1621371644</t>
  </si>
  <si>
    <t>https://podminky.urs.cz/item/CS_URS_2024_01/764235404</t>
  </si>
  <si>
    <t>klc9</t>
  </si>
  <si>
    <t>85</t>
  </si>
  <si>
    <t>764238426</t>
  </si>
  <si>
    <t>Oplechování říms a ozdobných prvků z měděného plechu rovných, bez rohů celoplošně lepené rš 500 mm</t>
  </si>
  <si>
    <t>-613394535</t>
  </si>
  <si>
    <t>https://podminky.urs.cz/item/CS_URS_2024_01/764238426</t>
  </si>
  <si>
    <t>klc18</t>
  </si>
  <si>
    <t>86</t>
  </si>
  <si>
    <t>764331414</t>
  </si>
  <si>
    <t>Lemování zdí z měděného plechu boční nebo horní rovných, střech s krytinou skládanou mimo prejzovou rš 330 mm</t>
  </si>
  <si>
    <t>-1116529740</t>
  </si>
  <si>
    <t>https://podminky.urs.cz/item/CS_URS_2024_01/764331414</t>
  </si>
  <si>
    <t>klc4, 5, 8</t>
  </si>
  <si>
    <t>11+6+15</t>
  </si>
  <si>
    <t>87</t>
  </si>
  <si>
    <t>764336402</t>
  </si>
  <si>
    <t>Lemování ventilačních nástavců z měděného plechu výšky do 1000 mm, se stříškou střech s krytinou prejzovou nebo vlnitou, průměru přes 75 do 100 mm</t>
  </si>
  <si>
    <t>373394887</t>
  </si>
  <si>
    <t>https://podminky.urs.cz/item/CS_URS_2024_01/764336402</t>
  </si>
  <si>
    <t>klc17</t>
  </si>
  <si>
    <t>88</t>
  </si>
  <si>
    <t>764336403</t>
  </si>
  <si>
    <t>Lemování ventilačních nástavců z měděného plechu výšky do 1000 mm, se stříškou střech s krytinou prejzovou nebo vlnitou, průměru přes 100 do 150 mm</t>
  </si>
  <si>
    <t>1316653585</t>
  </si>
  <si>
    <t>https://podminky.urs.cz/item/CS_URS_2024_01/764336403</t>
  </si>
  <si>
    <t>89</t>
  </si>
  <si>
    <t>764533407</t>
  </si>
  <si>
    <t>Žlab nadokapní (nástřešní) z měděného plechu oblého tvaru, včetně háků, čel a hrdel rš 670 mm</t>
  </si>
  <si>
    <t>1007792224</t>
  </si>
  <si>
    <t>https://podminky.urs.cz/item/CS_URS_2024_01/764533407</t>
  </si>
  <si>
    <t>klc10, 11</t>
  </si>
  <si>
    <t>90</t>
  </si>
  <si>
    <t>KLC14</t>
  </si>
  <si>
    <t>D+M odvodnění nástřešního žlabu z Cu plechu - žlab hrdlo, koleno a odpad trouba, rš.330-1000</t>
  </si>
  <si>
    <t>-1809704071</t>
  </si>
  <si>
    <t>91</t>
  </si>
  <si>
    <t>998764204</t>
  </si>
  <si>
    <t>Přesun hmot pro konstrukce klempířské stanovený procentní sazbou (%) z ceny vodorovná dopravní vzdálenost do 50 m s užitím mechanizace v objektech výšky přes 24 do 36 m</t>
  </si>
  <si>
    <t>93256509</t>
  </si>
  <si>
    <t>https://podminky.urs.cz/item/CS_URS_2024_01/998764204</t>
  </si>
  <si>
    <t>765</t>
  </si>
  <si>
    <t>Krytina skládaná</t>
  </si>
  <si>
    <t>765131803</t>
  </si>
  <si>
    <t>Demontáž azbestocementové krytiny skládané sklonu do 30° do suti</t>
  </si>
  <si>
    <t>-59469536</t>
  </si>
  <si>
    <t>https://podminky.urs.cz/item/CS_URS_2024_01/765131803</t>
  </si>
  <si>
    <t>93</t>
  </si>
  <si>
    <t>765131823</t>
  </si>
  <si>
    <t>Demontáž azbestocementové krytiny skládané sklonu do 30° hřebene nebo nároží z hřebenáčů do suti</t>
  </si>
  <si>
    <t>-1306652745</t>
  </si>
  <si>
    <t>https://podminky.urs.cz/item/CS_URS_2024_01/765131823</t>
  </si>
  <si>
    <t>18,5+12,43</t>
  </si>
  <si>
    <t>94</t>
  </si>
  <si>
    <t>765131843</t>
  </si>
  <si>
    <t>Demontáž azbestocementové krytiny skládané Příplatek k cenám za sklon přes 30° demontáže krytiny</t>
  </si>
  <si>
    <t>476354348</t>
  </si>
  <si>
    <t>https://podminky.urs.cz/item/CS_URS_2024_01/765131843</t>
  </si>
  <si>
    <t>95</t>
  </si>
  <si>
    <t>765131853</t>
  </si>
  <si>
    <t>Demontáž azbestocementové krytiny skládané Příplatek k cenám za sklon přes 30° demontáže hřebene nebo nároží</t>
  </si>
  <si>
    <t>380389193</t>
  </si>
  <si>
    <t>https://podminky.urs.cz/item/CS_URS_2024_01/765131853</t>
  </si>
  <si>
    <t>765161211</t>
  </si>
  <si>
    <t>Montáž krytiny z přírodní břidlice tl. do 6 mm sklonu do 30°, přibití měděnými hřeby dvojité krytí z pravoúhlých formátů, počet kamenů přes 20 do 30 ks/m2</t>
  </si>
  <si>
    <t>967000336</t>
  </si>
  <si>
    <t>https://podminky.urs.cz/item/CS_URS_2024_01/765161211</t>
  </si>
  <si>
    <t>97</t>
  </si>
  <si>
    <t>58389052</t>
  </si>
  <si>
    <t>krytina břidlicová dvojité krytí obdélník 400x250mm</t>
  </si>
  <si>
    <t>-90182509</t>
  </si>
  <si>
    <t>226*27,93 'Přepočtené koeficientem množství</t>
  </si>
  <si>
    <t>98</t>
  </si>
  <si>
    <t>765161303</t>
  </si>
  <si>
    <t>Montáž krytiny z přírodní břidlice tl. do 6 mm okapové hrany, krytí dvojité</t>
  </si>
  <si>
    <t>-949133276</t>
  </si>
  <si>
    <t>https://podminky.urs.cz/item/CS_URS_2024_01/765161303</t>
  </si>
  <si>
    <t>9,67+5,629</t>
  </si>
  <si>
    <t>99</t>
  </si>
  <si>
    <t>2142520010</t>
  </si>
  <si>
    <t>15,3*8,7465 'Přepočtené koeficientem množství</t>
  </si>
  <si>
    <t>100</t>
  </si>
  <si>
    <t>765161335</t>
  </si>
  <si>
    <t>Montáž krytiny z přírodní břidlice tl. do 6 mm hřebene, jednoduché krytí (lemovací řadou), počet kamenů oboustranně přes 14 ks/m</t>
  </si>
  <si>
    <t>1218759909</t>
  </si>
  <si>
    <t>https://podminky.urs.cz/item/CS_URS_2024_01/765161335</t>
  </si>
  <si>
    <t>18,5</t>
  </si>
  <si>
    <t>101</t>
  </si>
  <si>
    <t>58389007</t>
  </si>
  <si>
    <t>krytina břidlicová jednoduché krytí obdélník 400x250mm</t>
  </si>
  <si>
    <t>-466800361</t>
  </si>
  <si>
    <t>18,5*16,8 'Přepočtené koeficientem množství</t>
  </si>
  <si>
    <t>102</t>
  </si>
  <si>
    <t>765161393</t>
  </si>
  <si>
    <t>Montáž krytiny z přírodní břidlice tl. do 6 mm Příplatek k cenám za sklon přes 30° na bednění</t>
  </si>
  <si>
    <t>1924526416</t>
  </si>
  <si>
    <t>https://podminky.urs.cz/item/CS_URS_2024_01/765161393</t>
  </si>
  <si>
    <t>103</t>
  </si>
  <si>
    <t>998765204</t>
  </si>
  <si>
    <t>Přesun hmot pro krytiny skládané stanovený procentní sazbou (%) z ceny vodorovná dopravní vzdálenost do 50 m základní v objektech výšky přes 24 do 36 m</t>
  </si>
  <si>
    <t>-84757063</t>
  </si>
  <si>
    <t>https://podminky.urs.cz/item/CS_URS_2024_01/998765204</t>
  </si>
  <si>
    <t>766</t>
  </si>
  <si>
    <t>Konstrukce truhlářské</t>
  </si>
  <si>
    <t>104</t>
  </si>
  <si>
    <t>TRC1a</t>
  </si>
  <si>
    <t>D+M dřev žebřík, vel.450/2000</t>
  </si>
  <si>
    <t>-498021024</t>
  </si>
  <si>
    <t>105</t>
  </si>
  <si>
    <t>TRC1b</t>
  </si>
  <si>
    <t>D+M dřev žebřík, vel.450/3000</t>
  </si>
  <si>
    <t>-1700218293</t>
  </si>
  <si>
    <t>106</t>
  </si>
  <si>
    <t>TRC1c</t>
  </si>
  <si>
    <t>D+M dřev žebřík, vel.450/6000</t>
  </si>
  <si>
    <t>-623773079</t>
  </si>
  <si>
    <t>136</t>
  </si>
  <si>
    <t>TRC2</t>
  </si>
  <si>
    <t>D+M zábradlí podél lávek, v. 1,0m, kotvení, nátěr</t>
  </si>
  <si>
    <t>1103807452</t>
  </si>
  <si>
    <t>107</t>
  </si>
  <si>
    <t>998766204</t>
  </si>
  <si>
    <t>Přesun hmot pro konstrukce truhlářské stanovený procentní sazbou (%) z ceny vodorovná dopravní vzdálenost do 50 m základní v objektech výšky přes 24 do 36 m</t>
  </si>
  <si>
    <t>-349438556</t>
  </si>
  <si>
    <t>https://podminky.urs.cz/item/CS_URS_2024_01/998766204</t>
  </si>
  <si>
    <t>767</t>
  </si>
  <si>
    <t>Konstrukce zámečnické</t>
  </si>
  <si>
    <t>108</t>
  </si>
  <si>
    <t>KOC1</t>
  </si>
  <si>
    <t>D+M pokrývčský zajištovací hák, vč povrch úpravy, dl.750</t>
  </si>
  <si>
    <t>1949299319</t>
  </si>
  <si>
    <t>109</t>
  </si>
  <si>
    <t>ZC1</t>
  </si>
  <si>
    <t>Repase a doplnění stáv kov kotvení pozednice 45/12-1250, vč povrch úpravy</t>
  </si>
  <si>
    <t>-661348704</t>
  </si>
  <si>
    <t>110</t>
  </si>
  <si>
    <t>ZC2</t>
  </si>
  <si>
    <t>Repase a doplnění stáv kov kotvení krovu 45/10-750, vč povrch úpravy</t>
  </si>
  <si>
    <t>2009796796</t>
  </si>
  <si>
    <t>111</t>
  </si>
  <si>
    <t>ZC3</t>
  </si>
  <si>
    <t>Repase a doplnění stáv kov dveře, kování, vč povrch úpravy, dmtž a zpětné mtž, vel.700/2000</t>
  </si>
  <si>
    <t>-1479932007</t>
  </si>
  <si>
    <t>112</t>
  </si>
  <si>
    <t>ZC4</t>
  </si>
  <si>
    <t>D+M kotvící bod pro šikmé střechy, nerez, vel.400/92/79</t>
  </si>
  <si>
    <t>-2097433949</t>
  </si>
  <si>
    <t>113</t>
  </si>
  <si>
    <t>ZC5</t>
  </si>
  <si>
    <t>Repase a doplnění stáv kov svorníky , vč dotažení a povrch úpravy, D 20</t>
  </si>
  <si>
    <t>-967002932</t>
  </si>
  <si>
    <t>114</t>
  </si>
  <si>
    <t>ZC6</t>
  </si>
  <si>
    <t>Dmtž stáv kov stožáru vzdušného vedení</t>
  </si>
  <si>
    <t>642549297</t>
  </si>
  <si>
    <t>115</t>
  </si>
  <si>
    <t>ZC7</t>
  </si>
  <si>
    <t>Repase stáv kov kramle, vč povrch úpravy, dl.300</t>
  </si>
  <si>
    <t>-2042824248</t>
  </si>
  <si>
    <t>116</t>
  </si>
  <si>
    <t>ZC8</t>
  </si>
  <si>
    <t>D+M kov svorníky M16-250, vč povrch úpravy</t>
  </si>
  <si>
    <t>-1018090281</t>
  </si>
  <si>
    <t>117</t>
  </si>
  <si>
    <t>ZC9</t>
  </si>
  <si>
    <t>D+M kov svorníky M20-330, vč povrch úpravy</t>
  </si>
  <si>
    <t>-1918264526</t>
  </si>
  <si>
    <t>118</t>
  </si>
  <si>
    <t>ZC10</t>
  </si>
  <si>
    <t>D+M stožár STA, vč povrh úpravy, D48-3000</t>
  </si>
  <si>
    <t>50603908</t>
  </si>
  <si>
    <t>119</t>
  </si>
  <si>
    <t>ZC11</t>
  </si>
  <si>
    <t xml:space="preserve">Rapese a doplnění stáv kov spojky VT, vč povrch úpravy, 35/10-1250 </t>
  </si>
  <si>
    <t>-1554504701</t>
  </si>
  <si>
    <t>120</t>
  </si>
  <si>
    <t>ZC13</t>
  </si>
  <si>
    <t>D+M hrotový systém proti holubům, dl. hrotů 108, 50 hrotů ns bm</t>
  </si>
  <si>
    <t>581490374</t>
  </si>
  <si>
    <t>121</t>
  </si>
  <si>
    <t>ZC14</t>
  </si>
  <si>
    <t>D+M hrotový systém proti holubům, dl. hrotů 108, 75 hrotů ns bm</t>
  </si>
  <si>
    <t>-944109292</t>
  </si>
  <si>
    <t>122</t>
  </si>
  <si>
    <t>998767204</t>
  </si>
  <si>
    <t>Přesun hmot pro zámečnické konstrukce stanovený procentní sazbou (%) z ceny vodorovná dopravní vzdálenost do 50 m základní v objektech výšky přes 24 do 36 m</t>
  </si>
  <si>
    <t>1358106018</t>
  </si>
  <si>
    <t>https://podminky.urs.cz/item/CS_URS_2024_01/998767204</t>
  </si>
  <si>
    <t>782</t>
  </si>
  <si>
    <t>Dokončovací práce - obklady z kamene</t>
  </si>
  <si>
    <t>123</t>
  </si>
  <si>
    <t>KAC1</t>
  </si>
  <si>
    <t>Repase a doplnění stáv kamen krycí desky štítu, vč povrch úpravy, plocha 3m2</t>
  </si>
  <si>
    <t>-798392295</t>
  </si>
  <si>
    <t>124</t>
  </si>
  <si>
    <t>KAC2</t>
  </si>
  <si>
    <t>Repase a doplnění stáv kamen voluty, vč povrch úpravy, plocha 1,0m2</t>
  </si>
  <si>
    <t>-933064234</t>
  </si>
  <si>
    <t>125</t>
  </si>
  <si>
    <t>KAC3</t>
  </si>
  <si>
    <t>Repase a doplnění stáv kamen římy štítu, vč povrch úpravy, plocha 0,75m2</t>
  </si>
  <si>
    <t>1947502782</t>
  </si>
  <si>
    <t>126</t>
  </si>
  <si>
    <t>KAC4</t>
  </si>
  <si>
    <t>Repase a doplnění stáv kamen krrycí desky štítu, vč povrch úpravy, plocha 2,5m2</t>
  </si>
  <si>
    <t>1090815338</t>
  </si>
  <si>
    <t>127</t>
  </si>
  <si>
    <t>KAC5</t>
  </si>
  <si>
    <t>Repase a doplnění stáv kamen římsy štítu, vč povrch úpravy, plocha 2,25m2</t>
  </si>
  <si>
    <t>-1490279470</t>
  </si>
  <si>
    <t>128</t>
  </si>
  <si>
    <t>998782203</t>
  </si>
  <si>
    <t>Přesun hmot pro obklady kamenné stanovený procentní sazbou (%) z ceny vodorovná dopravní vzdálenost do 50 m základní v objektech výšky přes 12 do 60 m</t>
  </si>
  <si>
    <t>-536117887</t>
  </si>
  <si>
    <t>https://podminky.urs.cz/item/CS_URS_2024_01/998782203</t>
  </si>
  <si>
    <t>783</t>
  </si>
  <si>
    <t>Dokončovací práce - nátěry</t>
  </si>
  <si>
    <t>129</t>
  </si>
  <si>
    <t>783201201</t>
  </si>
  <si>
    <t>Příprava podkladu tesařských konstrukcí před provedením nátěru broušení</t>
  </si>
  <si>
    <t>1591705822</t>
  </si>
  <si>
    <t>https://podminky.urs.cz/item/CS_URS_2024_01/783201201</t>
  </si>
  <si>
    <t>130</t>
  </si>
  <si>
    <t>783213021</t>
  </si>
  <si>
    <t>Preventivní napouštěcí nátěr tesařských prvků proti dřevokazným houbám, hmyzu a plísním nezabudovaných do konstrukce dvojnásobný syntetický</t>
  </si>
  <si>
    <t>1638478919</t>
  </si>
  <si>
    <t>https://podminky.urs.cz/item/CS_URS_2024_01/783213021</t>
  </si>
  <si>
    <t>131</t>
  </si>
  <si>
    <t>783823149</t>
  </si>
  <si>
    <t>Fungicidní penetrační nátěr omítek hladkých zdiva lícového</t>
  </si>
  <si>
    <t>850282923</t>
  </si>
  <si>
    <t>https://podminky.urs.cz/item/CS_URS_2024_01/783823149</t>
  </si>
  <si>
    <t>132</t>
  </si>
  <si>
    <t>783823163</t>
  </si>
  <si>
    <t>Penetrační nátěr omítek hladkých omítek hladkých, zrnitých tenkovrstvých nebo štukových stupně členitosti 3 silikátový</t>
  </si>
  <si>
    <t>286397739</t>
  </si>
  <si>
    <t>https://podminky.urs.cz/item/CS_URS_2024_01/783823163</t>
  </si>
  <si>
    <t>133</t>
  </si>
  <si>
    <t>783827443</t>
  </si>
  <si>
    <t>Krycí (ochranný ) nátěr omítek dvojnásobný hladkých omítek hladkých, zrnitých tenkovrstvých nebo štukových stupně členitosti 3 silikátový</t>
  </si>
  <si>
    <t>1616181047</t>
  </si>
  <si>
    <t>https://podminky.urs.cz/item/CS_URS_2024_01/783827443</t>
  </si>
  <si>
    <t>784</t>
  </si>
  <si>
    <t>Dokončovací práce - malby a tapety</t>
  </si>
  <si>
    <t>134</t>
  </si>
  <si>
    <t>784121005</t>
  </si>
  <si>
    <t>Oškrabání malby v místnostech výšky přes 5,00 m</t>
  </si>
  <si>
    <t>-680015570</t>
  </si>
  <si>
    <t>https://podminky.urs.cz/item/CS_URS_2024_01/784121005</t>
  </si>
  <si>
    <t>135</t>
  </si>
  <si>
    <t>784181015</t>
  </si>
  <si>
    <t>Pačokování dvojnásobné v místnostech výšky přes 5,00 m</t>
  </si>
  <si>
    <t>1947771147</t>
  </si>
  <si>
    <t>https://podminky.urs.cz/item/CS_URS_2024_01/784181015</t>
  </si>
  <si>
    <t xml:space="preserve">02 - Ochrana objektu před bleskem - bleskosvod </t>
  </si>
  <si>
    <t>21-M - Elektromontáže</t>
  </si>
  <si>
    <t>21-M</t>
  </si>
  <si>
    <t>Elektromontáže</t>
  </si>
  <si>
    <t>210220101.2</t>
  </si>
  <si>
    <t>Montáž hromosvodného vedení svodových vodičů s podpěrami průměru do 10 mm</t>
  </si>
  <si>
    <t>13466502</t>
  </si>
  <si>
    <t>000830008</t>
  </si>
  <si>
    <t>Drát 8mm Cu role 100m měkká</t>
  </si>
  <si>
    <t>256</t>
  </si>
  <si>
    <t>-1703800886</t>
  </si>
  <si>
    <t>000206289</t>
  </si>
  <si>
    <t xml:space="preserve">PV  nerez H20mm pro pr8mm se vzpěrou pro břidlicové střechy</t>
  </si>
  <si>
    <t>ks</t>
  </si>
  <si>
    <t>-1174616032</t>
  </si>
  <si>
    <t>210220301.1</t>
  </si>
  <si>
    <t>Montáž svorek hromosvodných se 2 šrouby</t>
  </si>
  <si>
    <t>-194998675</t>
  </si>
  <si>
    <t>000365057</t>
  </si>
  <si>
    <t>falc sv Cu rozsah uchyc 07-8mm do úhlu 90=</t>
  </si>
  <si>
    <t>-584374238</t>
  </si>
  <si>
    <t>000390057</t>
  </si>
  <si>
    <t>Svorka Cu pro pr8-10mm šroub se 6-hr hlavou</t>
  </si>
  <si>
    <t>-521364559</t>
  </si>
  <si>
    <t>000339057</t>
  </si>
  <si>
    <t>okap sv Cu pro zaoblení 16-22mm s 2-tou příložkou</t>
  </si>
  <si>
    <t>916741669</t>
  </si>
  <si>
    <t>210220302.1</t>
  </si>
  <si>
    <t>Montáž svorek hromosvodných se 3 a více šrouby</t>
  </si>
  <si>
    <t>125474423</t>
  </si>
  <si>
    <t>000319219</t>
  </si>
  <si>
    <t>kříž sv nerez pro pr8-10/16mm pr16/pásek 30</t>
  </si>
  <si>
    <t>74637281</t>
  </si>
  <si>
    <t>210220201.1</t>
  </si>
  <si>
    <t>Montáž tyčí jímacích délky do 3 m na střešní hřeben</t>
  </si>
  <si>
    <t>-1528810182</t>
  </si>
  <si>
    <t>000295506</t>
  </si>
  <si>
    <t>jímací tyč hladká Cu pr.19/2000mm</t>
  </si>
  <si>
    <t>-122100009</t>
  </si>
  <si>
    <t>000295518</t>
  </si>
  <si>
    <t>ochranná stříška jímače Cu horní</t>
  </si>
  <si>
    <t>-1051892035</t>
  </si>
  <si>
    <t>000295519</t>
  </si>
  <si>
    <t>ochranná stříška jímače Cu dolní</t>
  </si>
  <si>
    <t>997670386</t>
  </si>
  <si>
    <t>000295571</t>
  </si>
  <si>
    <t>svorka k jímací tyči 4šrouby Cu</t>
  </si>
  <si>
    <t>1909234813</t>
  </si>
  <si>
    <t>000295515</t>
  </si>
  <si>
    <t>držák jímače a ochr trubky 100mm Cu s vrutem</t>
  </si>
  <si>
    <t>-642071868</t>
  </si>
  <si>
    <t>580105062.2</t>
  </si>
  <si>
    <t>Měření zemního odporu přes 2 do 8 svodů</t>
  </si>
  <si>
    <t>měření</t>
  </si>
  <si>
    <t>724913856</t>
  </si>
  <si>
    <t>741810002.1</t>
  </si>
  <si>
    <t>Celková prohlídka elektrického rozvodu a zařízení přes 100 000 do 500 000,- Kč</t>
  </si>
  <si>
    <t>-2115776861</t>
  </si>
  <si>
    <t>R210990086.2</t>
  </si>
  <si>
    <t>Demontáž stávajícího hromosvodu</t>
  </si>
  <si>
    <t>-1324908487</t>
  </si>
  <si>
    <t>4 - Dvorní objekt radnice</t>
  </si>
  <si>
    <t xml:space="preserve">    1 - Zemní práce</t>
  </si>
  <si>
    <t xml:space="preserve">    5 - Komunikace</t>
  </si>
  <si>
    <t xml:space="preserve">    721 - Zdravotechnika - vnitřní kanalizace</t>
  </si>
  <si>
    <t>Zemní práce</t>
  </si>
  <si>
    <t>113107011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</si>
  <si>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</si>
  <si>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-26227038</t>
  </si>
  <si>
    <t>https://podminky.urs.cz/item/CS_URS_2024_01/113107011</t>
  </si>
  <si>
    <t>kanalizce</t>
  </si>
  <si>
    <t>10*0,4</t>
  </si>
  <si>
    <t>113107030</t>
  </si>
  <si>
    <t>Odstranění podkladů nebo krytů při překopech inženýrských sítí s přemístěním hmot na skládku ve vzdálenosti do 3 m nebo s naložením na dopravní prostředek ručně z betonu prostého, o tl. vrstvy do 100 mm</t>
  </si>
  <si>
    <t>-1250823954</t>
  </si>
  <si>
    <t>https://podminky.urs.cz/item/CS_URS_2024_01/113107030</t>
  </si>
  <si>
    <t>132251101</t>
  </si>
  <si>
    <t>Hloubení nezapažených rýh šířky do 800 mm strojně s urovnáním dna do předepsaného profilu a spádu v hornině třídy těžitelnosti I skupiny 3 do 20 m3</t>
  </si>
  <si>
    <t>-710195597</t>
  </si>
  <si>
    <t>https://podminky.urs.cz/item/CS_URS_2024_01/132251101</t>
  </si>
  <si>
    <t>kanalizace</t>
  </si>
  <si>
    <t>5,8</t>
  </si>
  <si>
    <t>174151101</t>
  </si>
  <si>
    <t>Zásyp sypaninou z jakékoliv horniny strojně s uložením výkopku ve vrstvách se zhutněním jam, šachet, rýh nebo kolem objektů v těchto vykopávkách</t>
  </si>
  <si>
    <t>309942646</t>
  </si>
  <si>
    <t>https://podminky.urs.cz/item/CS_URS_2024_01/174151101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</si>
  <si>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</si>
  <si>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</si>
  <si>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-1076435166</t>
  </si>
  <si>
    <t>https://podminky.urs.cz/item/CS_URS_2024_01/175151101</t>
  </si>
  <si>
    <t>10*0,4*0,6</t>
  </si>
  <si>
    <t>58337310</t>
  </si>
  <si>
    <t>štěrkopísek frakce 0/4</t>
  </si>
  <si>
    <t>1515775021</t>
  </si>
  <si>
    <t>2,4*2 'Přepočtené koeficientem množství</t>
  </si>
  <si>
    <t>Komunikace</t>
  </si>
  <si>
    <t>564730101</t>
  </si>
  <si>
    <t>Podklad nebo kryt z kameniva hrubého drceného vel. 16-32 mm s rozprostřením a zhutněním plochy jednotlivě do 100 m2, po zhutnění tl. 100 mm</t>
  </si>
  <si>
    <t>-664606952</t>
  </si>
  <si>
    <t>https://podminky.urs.cz/item/CS_URS_2024_01/564730101</t>
  </si>
  <si>
    <t>581111111</t>
  </si>
  <si>
    <t>Kryt cementobetonový silničních komunikací skupiny CB I tl. 100 mm</t>
  </si>
  <si>
    <t>427286985</t>
  </si>
  <si>
    <t>https://podminky.urs.cz/item/CS_URS_2024_01/581111111</t>
  </si>
  <si>
    <t>138,333333333333*3 'Přepočtené koeficientem množství</t>
  </si>
  <si>
    <t>415</t>
  </si>
  <si>
    <t>34+0,075*68</t>
  </si>
  <si>
    <t>919735122</t>
  </si>
  <si>
    <t>Řezání stávajícího betonového krytu nebo podkladu hloubky přes 50 do 100 mm</t>
  </si>
  <si>
    <t>-1605055926</t>
  </si>
  <si>
    <t>https://podminky.urs.cz/item/CS_URS_2024_01/919735122</t>
  </si>
  <si>
    <t>(10+0,4)*2</t>
  </si>
  <si>
    <t>940</t>
  </si>
  <si>
    <t>940*240 'Přepočtené koeficientem množství</t>
  </si>
  <si>
    <t>350</t>
  </si>
  <si>
    <t>(4,523+2,268+11,432)*26</t>
  </si>
  <si>
    <t>9,3*13</t>
  </si>
  <si>
    <t>5,566*14,522*1/2*7</t>
  </si>
  <si>
    <t>(1,71+5,719)*1/2*14,21*5</t>
  </si>
  <si>
    <t>Revize komín průduchů</t>
  </si>
  <si>
    <t>1407084053</t>
  </si>
  <si>
    <t>30,59*10 'Přepočtené koeficientem množství</t>
  </si>
  <si>
    <t>997013601</t>
  </si>
  <si>
    <t>Poplatek za uložení stavebního odpadu na skládce (skládkovné) z prostého betonu zatříděného do Katalogu odpadů pod kódem 17 01 01</t>
  </si>
  <si>
    <t>83797800</t>
  </si>
  <si>
    <t>https://podminky.urs.cz/item/CS_URS_2024_01/997013601</t>
  </si>
  <si>
    <t>-127234116</t>
  </si>
  <si>
    <t>560+51,5</t>
  </si>
  <si>
    <t>721</t>
  </si>
  <si>
    <t>Zdravotechnika - vnitřní kanalizace</t>
  </si>
  <si>
    <t>72101</t>
  </si>
  <si>
    <t>Napojení na stáv kanalizaci</t>
  </si>
  <si>
    <t>1488481011</t>
  </si>
  <si>
    <t>721173317</t>
  </si>
  <si>
    <t>Potrubí z trub PVC SN4 dešťové DN 160</t>
  </si>
  <si>
    <t>-1943516531</t>
  </si>
  <si>
    <t>https://podminky.urs.cz/item/CS_URS_2024_01/721173317</t>
  </si>
  <si>
    <t>721241103</t>
  </si>
  <si>
    <t>Lapače střešních splavenin litinové DN 150</t>
  </si>
  <si>
    <t>-332959336</t>
  </si>
  <si>
    <t>https://podminky.urs.cz/item/CS_URS_2024_01/721241103</t>
  </si>
  <si>
    <t>721290112</t>
  </si>
  <si>
    <t>Zkouška těsnosti kanalizace v objektech vodou DN 150 nebo DN 200</t>
  </si>
  <si>
    <t>429542665</t>
  </si>
  <si>
    <t>https://podminky.urs.cz/item/CS_URS_2024_01/721290112</t>
  </si>
  <si>
    <t>998721201</t>
  </si>
  <si>
    <t>Přesun hmot pro vnitřní kanalizaci stanovený procentní sazbou (%) z ceny vodorovná dopravní vzdálenost do 50 m základní v objektech výšky do 6 m</t>
  </si>
  <si>
    <t>127620087</t>
  </si>
  <si>
    <t>https://podminky.urs.cz/item/CS_URS_2024_01/998721201</t>
  </si>
  <si>
    <t>762331911</t>
  </si>
  <si>
    <t>Vyřezání části střešní vazby vázané konstrukce krovů průřezové plochy řeziva do 120 cm2, délky vyřezané části krovového prvku do 3 m</t>
  </si>
  <si>
    <t>-11823046</t>
  </si>
  <si>
    <t>https://podminky.urs.cz/item/CS_URS_2024_01/762331911</t>
  </si>
  <si>
    <t>d.15, 18</t>
  </si>
  <si>
    <t>30*1+20*1</t>
  </si>
  <si>
    <t>d.1, 3-5</t>
  </si>
  <si>
    <t>50*1+2*13+6*1+4,5*3</t>
  </si>
  <si>
    <t>d.6-8, 10</t>
  </si>
  <si>
    <t>5,5*1+6*1+3*1+2,25*1</t>
  </si>
  <si>
    <t>d.12-13</t>
  </si>
  <si>
    <t>2*5+3,5*1</t>
  </si>
  <si>
    <t>d.11</t>
  </si>
  <si>
    <t>d.19-20</t>
  </si>
  <si>
    <t>30*1+10*1</t>
  </si>
  <si>
    <t>d.9</t>
  </si>
  <si>
    <t>2*1</t>
  </si>
  <si>
    <t>d.2</t>
  </si>
  <si>
    <t>2,5*8</t>
  </si>
  <si>
    <t>d.14</t>
  </si>
  <si>
    <t>0,75*7</t>
  </si>
  <si>
    <t>D.21-22</t>
  </si>
  <si>
    <t>762332941</t>
  </si>
  <si>
    <t>Doplnění střešní vazby řezivem - montáž (materiál ve specifikaci) hoblovaným, průřezové plochy do 120 cm2</t>
  </si>
  <si>
    <t>-2080167704</t>
  </si>
  <si>
    <t>https://podminky.urs.cz/item/CS_URS_2024_01/762332941</t>
  </si>
  <si>
    <t>60512125</t>
  </si>
  <si>
    <t>hranol stavební řezivo průřezu do 120cm2 do dl 6m</t>
  </si>
  <si>
    <t>-689124639</t>
  </si>
  <si>
    <t>(0,15+0,24)*1/1</t>
  </si>
  <si>
    <t>(1,12+0,44+0,1+0,23)*1,1</t>
  </si>
  <si>
    <t>(0,09+0,12+0,06+0,04)*1,1</t>
  </si>
  <si>
    <t>(0,18+0,07)*1,1</t>
  </si>
  <si>
    <t>0,26*1,1</t>
  </si>
  <si>
    <t>(0,67+0,29)*1,1</t>
  </si>
  <si>
    <t>0,08*1,1</t>
  </si>
  <si>
    <t>1,09*1,1</t>
  </si>
  <si>
    <t>(0,45+1,12)*1/1</t>
  </si>
  <si>
    <t>762341610</t>
  </si>
  <si>
    <t>Montáž bednění střech štítových okapových říms, krajnic, závětrných prken a žaluzií ve spádu nebo rovnoběžně s okapem z prken hrubých tl. do 32 mm</t>
  </si>
  <si>
    <t>1911020480</t>
  </si>
  <si>
    <t>https://podminky.urs.cz/item/CS_URS_2024_01/762341610</t>
  </si>
  <si>
    <t>d.24</t>
  </si>
  <si>
    <t>490996528</t>
  </si>
  <si>
    <t>0,09*1,1</t>
  </si>
  <si>
    <t>d.17</t>
  </si>
  <si>
    <t>595</t>
  </si>
  <si>
    <t>15,47*1,1</t>
  </si>
  <si>
    <t>762343811</t>
  </si>
  <si>
    <t>Demontáž bednění a laťování bednění okapů a štítových říms, včetně kostry, krajnice a závětrného prkna, pevných žaluzií a bednění z dílců, z prken hrubých, hoblovaných tl. do 32 mm</t>
  </si>
  <si>
    <t>339689254</t>
  </si>
  <si>
    <t>https://podminky.urs.cz/item/CS_URS_2024_01/762343811</t>
  </si>
  <si>
    <t>764001811</t>
  </si>
  <si>
    <t>Demontáž klempířských konstrukcí dilatační lišty do suti</t>
  </si>
  <si>
    <t>1051107939</t>
  </si>
  <si>
    <t>https://podminky.urs.cz/item/CS_URS_2024_01/764001811</t>
  </si>
  <si>
    <t>kld0</t>
  </si>
  <si>
    <t>764001821</t>
  </si>
  <si>
    <t>Demontáž klempířských konstrukcí krytiny ze svitků nebo tabulí do suti</t>
  </si>
  <si>
    <t>-1019245502</t>
  </si>
  <si>
    <t>https://podminky.urs.cz/item/CS_URS_2024_01/764001821</t>
  </si>
  <si>
    <t>41,5+73</t>
  </si>
  <si>
    <t>294606983</t>
  </si>
  <si>
    <t>145,75</t>
  </si>
  <si>
    <t>1,5+89,5</t>
  </si>
  <si>
    <t>764011419.1</t>
  </si>
  <si>
    <t>Dilatační lišta z pozinkovaného plechu připojovací, včetně tmelení rš 250 mm</t>
  </si>
  <si>
    <t>1154828970</t>
  </si>
  <si>
    <t>kld1</t>
  </si>
  <si>
    <t>683637545</t>
  </si>
  <si>
    <t>kld15, 33</t>
  </si>
  <si>
    <t>1*5+560</t>
  </si>
  <si>
    <t>789180305</t>
  </si>
  <si>
    <t>kld7, 24</t>
  </si>
  <si>
    <t>23+4</t>
  </si>
  <si>
    <t>kld3</t>
  </si>
  <si>
    <t>32,5</t>
  </si>
  <si>
    <t>kld2</t>
  </si>
  <si>
    <t>kld16</t>
  </si>
  <si>
    <t>kld35</t>
  </si>
  <si>
    <t>71,5</t>
  </si>
  <si>
    <t>kld6, 22, 23</t>
  </si>
  <si>
    <t>10+5+4</t>
  </si>
  <si>
    <t>764235407</t>
  </si>
  <si>
    <t>Oplechování horních ploch zdí a nadezdívek (atik) z měděného plechu celoplošně lepených rš 670 mm</t>
  </si>
  <si>
    <t>-387074105</t>
  </si>
  <si>
    <t>https://podminky.urs.cz/item/CS_URS_2024_01/764235407</t>
  </si>
  <si>
    <t>kld21</t>
  </si>
  <si>
    <t>764235408</t>
  </si>
  <si>
    <t>Oplechování horních ploch zdí a nadezdívek (atik) z měděného plechu celoplošně lepených rš 750 mm</t>
  </si>
  <si>
    <t>-1898333344</t>
  </si>
  <si>
    <t>https://podminky.urs.cz/item/CS_URS_2024_01/764235408</t>
  </si>
  <si>
    <t>kld20</t>
  </si>
  <si>
    <t>764236443</t>
  </si>
  <si>
    <t>Oplechování parapetů z měděného plechu rovných celoplošně lepených, bez rohů rš 250 mm</t>
  </si>
  <si>
    <t>2010678116</t>
  </si>
  <si>
    <t>https://podminky.urs.cz/item/CS_URS_2024_01/764236443</t>
  </si>
  <si>
    <t>kld34</t>
  </si>
  <si>
    <t>764238431</t>
  </si>
  <si>
    <t>Oplechování říms a ozdobných prvků z měděného plechu rovných, bez rohů celoplošně lepené přes rš 670 mm</t>
  </si>
  <si>
    <t>https://podminky.urs.cz/item/CS_URS_2024_01/764238431</t>
  </si>
  <si>
    <t>kld17, 18</t>
  </si>
  <si>
    <t>1*28,25+1*7,75</t>
  </si>
  <si>
    <t>kld4, 5</t>
  </si>
  <si>
    <t>50,5+5,75</t>
  </si>
  <si>
    <t>764331419.1</t>
  </si>
  <si>
    <t>Lemování zdí z měděného plechu boční nebo horní rovných, střech s krytinou skládanou mimo prejzovou rš 1000 mm</t>
  </si>
  <si>
    <t>-1546261311</t>
  </si>
  <si>
    <t>kld25</t>
  </si>
  <si>
    <t>764334412</t>
  </si>
  <si>
    <t>Lemování prostupů z měděného plechu bez lišty, střech s krytinou skládanou nebo z plechu</t>
  </si>
  <si>
    <t>-1843955224</t>
  </si>
  <si>
    <t>https://podminky.urs.cz/item/CS_URS_2024_01/764334412</t>
  </si>
  <si>
    <t>kld11</t>
  </si>
  <si>
    <t>0,33*(3,25+1,75*2)+0,4*3,25</t>
  </si>
  <si>
    <t>kld36</t>
  </si>
  <si>
    <t>764518423</t>
  </si>
  <si>
    <t>Svod z pozinkovaného plechu včetně objímek, kolen a odskoků kruhový, průměru 120 mm</t>
  </si>
  <si>
    <t>-1197798600</t>
  </si>
  <si>
    <t>https://podminky.urs.cz/item/CS_URS_2024_01/764518423</t>
  </si>
  <si>
    <t>kld39-42</t>
  </si>
  <si>
    <t>17+0,5</t>
  </si>
  <si>
    <t>764531404</t>
  </si>
  <si>
    <t>Žlab podokapní z měděného plechu včetně háků a čel půlkruhový rš 330 mm</t>
  </si>
  <si>
    <t>822012360</t>
  </si>
  <si>
    <t>https://podminky.urs.cz/item/CS_URS_2024_01/764531404</t>
  </si>
  <si>
    <t>kld30, 31</t>
  </si>
  <si>
    <t>764531415</t>
  </si>
  <si>
    <t>Žlab podokapní z měděného plechu včetně háků a čel hranatý rš 400 mm</t>
  </si>
  <si>
    <t>-907607828</t>
  </si>
  <si>
    <t>https://podminky.urs.cz/item/CS_URS_2024_01/764531415</t>
  </si>
  <si>
    <t>kld43</t>
  </si>
  <si>
    <t>1,5</t>
  </si>
  <si>
    <t>764531444</t>
  </si>
  <si>
    <t>Žlab podokapní z měděného plechu včetně háků a čel kotlík oválný (trychtýřový), rš žlabu/průměr svodu 330/100 mm</t>
  </si>
  <si>
    <t>-1771605176</t>
  </si>
  <si>
    <t>https://podminky.urs.cz/item/CS_URS_2024_01/764531444</t>
  </si>
  <si>
    <t>kld32</t>
  </si>
  <si>
    <t>kld8, 9</t>
  </si>
  <si>
    <t>764533412</t>
  </si>
  <si>
    <t>Žlab nadokapní (nástřešní) z měděného plechu oblého tvaru, včetně háků, čel a hrdel rš 1000 mm</t>
  </si>
  <si>
    <t>719388843</t>
  </si>
  <si>
    <t>https://podminky.urs.cz/item/CS_URS_2024_01/764533412</t>
  </si>
  <si>
    <t>kld19</t>
  </si>
  <si>
    <t>764535411</t>
  </si>
  <si>
    <t>Žlab mezistřešní nebo zaatikový z měděného plechu včetně čel a hrdel uložený v lůžku bez háků rš 1100 mm</t>
  </si>
  <si>
    <t>391868085</t>
  </si>
  <si>
    <t>https://podminky.urs.cz/item/CS_URS_2024_01/764535411</t>
  </si>
  <si>
    <t>kld43, 44</t>
  </si>
  <si>
    <t>5,75+9,75</t>
  </si>
  <si>
    <t>KLD10</t>
  </si>
  <si>
    <t>Odpojení a napojení deštového svodu</t>
  </si>
  <si>
    <t>2565737</t>
  </si>
  <si>
    <t>KLD12</t>
  </si>
  <si>
    <t>D+M oplechování čela a boků vikýře z Cu plechu, posířským způsobem, plocha 1,5m2</t>
  </si>
  <si>
    <t>-2128334455</t>
  </si>
  <si>
    <t>KLD13</t>
  </si>
  <si>
    <t>D+M oplechování římsy vikýře z Cu plechu, pasířským způsobem, rš.500-3500</t>
  </si>
  <si>
    <t>-2068293082</t>
  </si>
  <si>
    <t>KLD14</t>
  </si>
  <si>
    <t>D+M oplechování štítu a vázy z Cu plechu, pasířským způsobem, plocha 0,5m2 + 150/150/320</t>
  </si>
  <si>
    <t>-1152618894</t>
  </si>
  <si>
    <t>KLD26</t>
  </si>
  <si>
    <t>D+M oplechování mansardové římsy e z Cu plechu, pasířským způsobem, rš.660</t>
  </si>
  <si>
    <t>-1975159828</t>
  </si>
  <si>
    <t>KLD27</t>
  </si>
  <si>
    <t>D+M oplechování přechodu mansardové římsy - lemování z Cu plechu, pasířským způsobem, rš.500</t>
  </si>
  <si>
    <t>-1405076766</t>
  </si>
  <si>
    <t>KLD28</t>
  </si>
  <si>
    <t>D+M lemování dolní mansardové střechy - horní díl z Cu plechu, pasířským způsobem, rš.660</t>
  </si>
  <si>
    <t>-715205231</t>
  </si>
  <si>
    <t>KLD29</t>
  </si>
  <si>
    <t>D+M lemování dolní mansardové střechy - boční díl z Cu plechu, pasířským způsobem, rš.660</t>
  </si>
  <si>
    <t>776921903</t>
  </si>
  <si>
    <t>KLD37</t>
  </si>
  <si>
    <t>D+M atyp žlab hrdlo z Cu plechu, D125</t>
  </si>
  <si>
    <t>-1012944407</t>
  </si>
  <si>
    <t>KLD38</t>
  </si>
  <si>
    <t>D+M horní koleno dvoudílné z z plechu, vč povrch úpravy, D125</t>
  </si>
  <si>
    <t>-1281236245</t>
  </si>
  <si>
    <t>KLD45</t>
  </si>
  <si>
    <t>Repase, úprava a doplnění stáv oplechování parapetu z Cu plechu, rš250-1000</t>
  </si>
  <si>
    <t>-687197983</t>
  </si>
  <si>
    <t>560</t>
  </si>
  <si>
    <t>24+26</t>
  </si>
  <si>
    <t>TRD1</t>
  </si>
  <si>
    <t>Repase a doplnění stáv dřev okno,kování, vč povrch úpravy, dmtž a zpětná mtž, vel.950/750</t>
  </si>
  <si>
    <t>-1609683354</t>
  </si>
  <si>
    <t>TRD2</t>
  </si>
  <si>
    <t>Repase a doplnění stáv dřev okno, kování, vč povrch úpravy, dmtž a zpětná mtž, vel. D550</t>
  </si>
  <si>
    <t>-505673110</t>
  </si>
  <si>
    <t>TRD3</t>
  </si>
  <si>
    <t>Repase a doplnění stáv dřev okno, kování, vč povrch úpravy, dmtž a zpětná mtž, vel.800/1350</t>
  </si>
  <si>
    <t>1233888914</t>
  </si>
  <si>
    <t>TRD4a</t>
  </si>
  <si>
    <t>TRD4b</t>
  </si>
  <si>
    <t>ZD1</t>
  </si>
  <si>
    <t>Repase a doplnění stáv kov kotvení pozednice 45/12-750, vč povrch úpravy</t>
  </si>
  <si>
    <t>ZD2</t>
  </si>
  <si>
    <t>ZD3</t>
  </si>
  <si>
    <t>ZD4</t>
  </si>
  <si>
    <t>D+M systém světlík - hliník rám, izol trojsklo, vč povrch úpravy, vel.3100/1300</t>
  </si>
  <si>
    <t>1602380904</t>
  </si>
  <si>
    <t>ZD5</t>
  </si>
  <si>
    <t>ZD6</t>
  </si>
  <si>
    <t>ZD7</t>
  </si>
  <si>
    <t>ZD8</t>
  </si>
  <si>
    <t>Repase a doplnění stáv kov spojka krovu 45/10-750, vč povrch úpravy</t>
  </si>
  <si>
    <t>142</t>
  </si>
  <si>
    <t>ZD9</t>
  </si>
  <si>
    <t>Repase a doplnění stáv kov kotvení sloupku do VT 45/10-1500, vč povrch úpravy</t>
  </si>
  <si>
    <t>1515989484</t>
  </si>
  <si>
    <t>143</t>
  </si>
  <si>
    <t>ZD10</t>
  </si>
  <si>
    <t>144</t>
  </si>
  <si>
    <t>145</t>
  </si>
  <si>
    <t>146</t>
  </si>
  <si>
    <t>147</t>
  </si>
  <si>
    <t>783414101</t>
  </si>
  <si>
    <t>Základní nátěr klempířských konstrukcí jednonásobný syntetický</t>
  </si>
  <si>
    <t>1771250359</t>
  </si>
  <si>
    <t>https://podminky.urs.cz/item/CS_URS_2024_01/783414101</t>
  </si>
  <si>
    <t>(17+0,5)*3,14*0,125</t>
  </si>
  <si>
    <t>148</t>
  </si>
  <si>
    <t>783417101</t>
  </si>
  <si>
    <t>Krycí nátěr (email) klempířských konstrukcí jednonásobný syntetický standardní</t>
  </si>
  <si>
    <t>-822673161</t>
  </si>
  <si>
    <t>https://podminky.urs.cz/item/CS_URS_2024_01/783417101</t>
  </si>
  <si>
    <t>6,87*2 'Přepočtené koeficientem množství</t>
  </si>
  <si>
    <t>149</t>
  </si>
  <si>
    <t>150</t>
  </si>
  <si>
    <t>1688713154</t>
  </si>
  <si>
    <t>151</t>
  </si>
  <si>
    <t>-1874547300</t>
  </si>
  <si>
    <t>152</t>
  </si>
  <si>
    <t>415+120</t>
  </si>
  <si>
    <t>153</t>
  </si>
  <si>
    <t>210220101.3</t>
  </si>
  <si>
    <t>-2059780045</t>
  </si>
  <si>
    <t>567878931</t>
  </si>
  <si>
    <t>000274117.1</t>
  </si>
  <si>
    <t>PV nerez/galCu se závitem M8 pro pr8-10mm</t>
  </si>
  <si>
    <t>-685595136</t>
  </si>
  <si>
    <t>504895065</t>
  </si>
  <si>
    <t>2079748856</t>
  </si>
  <si>
    <t>1806569009</t>
  </si>
  <si>
    <t>-1282797739</t>
  </si>
  <si>
    <t>210220302.2</t>
  </si>
  <si>
    <t>-2016732145</t>
  </si>
  <si>
    <t>-1405737631</t>
  </si>
  <si>
    <t>210220321.2</t>
  </si>
  <si>
    <t>Montáž svorek hromosvodných na potrubí typ Bernard se zhotovením pásku</t>
  </si>
  <si>
    <t>1888047355</t>
  </si>
  <si>
    <t>000540110</t>
  </si>
  <si>
    <t>napín hlava pro pásek 25x03mm pro pr10mm nerez</t>
  </si>
  <si>
    <t>1018066717</t>
  </si>
  <si>
    <t>000540901</t>
  </si>
  <si>
    <t>napín pásek nerez 25x03mm L100m</t>
  </si>
  <si>
    <t>-1538928655</t>
  </si>
  <si>
    <t>210220201.2</t>
  </si>
  <si>
    <t>1898009156</t>
  </si>
  <si>
    <t>-277345687</t>
  </si>
  <si>
    <t>334330335</t>
  </si>
  <si>
    <t>307020526</t>
  </si>
  <si>
    <t>1647829029</t>
  </si>
  <si>
    <t>1359980253</t>
  </si>
  <si>
    <t>580105062.3</t>
  </si>
  <si>
    <t>1316802291</t>
  </si>
  <si>
    <t>741810002.2</t>
  </si>
  <si>
    <t>-265610275</t>
  </si>
  <si>
    <t>R210990086.3</t>
  </si>
  <si>
    <t>1928349489</t>
  </si>
  <si>
    <t>210220431.1</t>
  </si>
  <si>
    <t>Montáž doplňků hromosvodného vedení - tvarování prvků</t>
  </si>
  <si>
    <t>-270189245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</si>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</sst>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4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11514000" TargetMode="External" /><Relationship Id="rId3" Type="http://schemas.openxmlformats.org/officeDocument/2006/relationships/hyperlink" Target="https://podminky.urs.cz/item/CS_URS_2024_01/045002000" TargetMode="External" /><Relationship Id="rId4" Type="http://schemas.openxmlformats.org/officeDocument/2006/relationships/hyperlink" Target="https://podminky.urs.cz/item/CS_URS_2024_01/013294000" TargetMode="External" /><Relationship Id="rId5" Type="http://schemas.openxmlformats.org/officeDocument/2006/relationships/hyperlink" Target="https://podminky.urs.cz/item/CS_URS_2023_01/011544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131100" TargetMode="External" /><Relationship Id="rId2" Type="http://schemas.openxmlformats.org/officeDocument/2006/relationships/hyperlink" Target="https://podminky.urs.cz/item/CS_URS_2024_01/622131100" TargetMode="External" /><Relationship Id="rId3" Type="http://schemas.openxmlformats.org/officeDocument/2006/relationships/hyperlink" Target="https://podminky.urs.cz/item/CS_URS_2024_01/622325651" TargetMode="External" /><Relationship Id="rId4" Type="http://schemas.openxmlformats.org/officeDocument/2006/relationships/hyperlink" Target="https://podminky.urs.cz/item/CS_URS_2024_01/629995101" TargetMode="External" /><Relationship Id="rId5" Type="http://schemas.openxmlformats.org/officeDocument/2006/relationships/hyperlink" Target="https://podminky.urs.cz/item/CS_URS_2024_01/941211113" TargetMode="External" /><Relationship Id="rId6" Type="http://schemas.openxmlformats.org/officeDocument/2006/relationships/hyperlink" Target="https://podminky.urs.cz/item/CS_URS_2024_01/941211213" TargetMode="External" /><Relationship Id="rId7" Type="http://schemas.openxmlformats.org/officeDocument/2006/relationships/hyperlink" Target="https://podminky.urs.cz/item/CS_URS_2024_01/941211813" TargetMode="External" /><Relationship Id="rId8" Type="http://schemas.openxmlformats.org/officeDocument/2006/relationships/hyperlink" Target="https://podminky.urs.cz/item/CS_URS_2024_01/952902381" TargetMode="External" /><Relationship Id="rId9" Type="http://schemas.openxmlformats.org/officeDocument/2006/relationships/hyperlink" Target="https://podminky.urs.cz/item/CS_URS_2024_01/952902511" TargetMode="External" /><Relationship Id="rId10" Type="http://schemas.openxmlformats.org/officeDocument/2006/relationships/hyperlink" Target="https://podminky.urs.cz/item/CS_URS_2024_01/952902601" TargetMode="External" /><Relationship Id="rId11" Type="http://schemas.openxmlformats.org/officeDocument/2006/relationships/hyperlink" Target="https://podminky.urs.cz/item/CS_URS_2024_01/952902611" TargetMode="External" /><Relationship Id="rId12" Type="http://schemas.openxmlformats.org/officeDocument/2006/relationships/hyperlink" Target="https://podminky.urs.cz/item/CS_URS_2024_01/962032230" TargetMode="External" /><Relationship Id="rId13" Type="http://schemas.openxmlformats.org/officeDocument/2006/relationships/hyperlink" Target="https://podminky.urs.cz/item/CS_URS_2024_01/978013121" TargetMode="External" /><Relationship Id="rId14" Type="http://schemas.openxmlformats.org/officeDocument/2006/relationships/hyperlink" Target="https://podminky.urs.cz/item/CS_URS_2024_01/978019321" TargetMode="External" /><Relationship Id="rId15" Type="http://schemas.openxmlformats.org/officeDocument/2006/relationships/hyperlink" Target="https://podminky.urs.cz/item/CS_URS_2024_01/985222101" TargetMode="External" /><Relationship Id="rId16" Type="http://schemas.openxmlformats.org/officeDocument/2006/relationships/hyperlink" Target="https://podminky.urs.cz/item/CS_URS_2024_01/997013118" TargetMode="External" /><Relationship Id="rId17" Type="http://schemas.openxmlformats.org/officeDocument/2006/relationships/hyperlink" Target="https://podminky.urs.cz/item/CS_URS_2024_01/997013501" TargetMode="External" /><Relationship Id="rId18" Type="http://schemas.openxmlformats.org/officeDocument/2006/relationships/hyperlink" Target="https://podminky.urs.cz/item/CS_URS_2024_01/997013509" TargetMode="External" /><Relationship Id="rId19" Type="http://schemas.openxmlformats.org/officeDocument/2006/relationships/hyperlink" Target="https://podminky.urs.cz/item/CS_URS_2024_01/997013603" TargetMode="External" /><Relationship Id="rId20" Type="http://schemas.openxmlformats.org/officeDocument/2006/relationships/hyperlink" Target="https://podminky.urs.cz/item/CS_URS_2024_01/997013811" TargetMode="External" /><Relationship Id="rId21" Type="http://schemas.openxmlformats.org/officeDocument/2006/relationships/hyperlink" Target="https://podminky.urs.cz/item/CS_URS_2024_01/997013814" TargetMode="External" /><Relationship Id="rId22" Type="http://schemas.openxmlformats.org/officeDocument/2006/relationships/hyperlink" Target="https://podminky.urs.cz/item/CS_URS_2024_01/997013631" TargetMode="External" /><Relationship Id="rId23" Type="http://schemas.openxmlformats.org/officeDocument/2006/relationships/hyperlink" Target="https://podminky.urs.cz/item/CS_URS_2024_01/997013821" TargetMode="External" /><Relationship Id="rId24" Type="http://schemas.openxmlformats.org/officeDocument/2006/relationships/hyperlink" Target="https://podminky.urs.cz/item/CS_URS_2024_01/998011004" TargetMode="External" /><Relationship Id="rId25" Type="http://schemas.openxmlformats.org/officeDocument/2006/relationships/hyperlink" Target="https://podminky.urs.cz/item/CS_URS_2024_01/712531101" TargetMode="External" /><Relationship Id="rId26" Type="http://schemas.openxmlformats.org/officeDocument/2006/relationships/hyperlink" Target="https://podminky.urs.cz/item/CS_URS_2024_01/712531111" TargetMode="External" /><Relationship Id="rId27" Type="http://schemas.openxmlformats.org/officeDocument/2006/relationships/hyperlink" Target="https://podminky.urs.cz/item/CS_URS_2024_01/712591587" TargetMode="External" /><Relationship Id="rId28" Type="http://schemas.openxmlformats.org/officeDocument/2006/relationships/hyperlink" Target="https://podminky.urs.cz/item/CS_URS_2024_01/712631801" TargetMode="External" /><Relationship Id="rId29" Type="http://schemas.openxmlformats.org/officeDocument/2006/relationships/hyperlink" Target="https://podminky.urs.cz/item/CS_URS_2024_01/998712204" TargetMode="External" /><Relationship Id="rId30" Type="http://schemas.openxmlformats.org/officeDocument/2006/relationships/hyperlink" Target="https://podminky.urs.cz/item/CS_URS_2024_01/762081150" TargetMode="External" /><Relationship Id="rId31" Type="http://schemas.openxmlformats.org/officeDocument/2006/relationships/hyperlink" Target="https://podminky.urs.cz/item/CS_URS_2024_01/762083121" TargetMode="External" /><Relationship Id="rId32" Type="http://schemas.openxmlformats.org/officeDocument/2006/relationships/hyperlink" Target="https://podminky.urs.cz/item/CS_URS_2024_01/762331921" TargetMode="External" /><Relationship Id="rId33" Type="http://schemas.openxmlformats.org/officeDocument/2006/relationships/hyperlink" Target="https://podminky.urs.cz/item/CS_URS_2024_01/762331931" TargetMode="External" /><Relationship Id="rId34" Type="http://schemas.openxmlformats.org/officeDocument/2006/relationships/hyperlink" Target="https://podminky.urs.cz/item/CS_URS_2024_01/762331941" TargetMode="External" /><Relationship Id="rId35" Type="http://schemas.openxmlformats.org/officeDocument/2006/relationships/hyperlink" Target="https://podminky.urs.cz/item/CS_URS_2024_01/762331951" TargetMode="External" /><Relationship Id="rId36" Type="http://schemas.openxmlformats.org/officeDocument/2006/relationships/hyperlink" Target="https://podminky.urs.cz/item/CS_URS_2024_01/762332942" TargetMode="External" /><Relationship Id="rId37" Type="http://schemas.openxmlformats.org/officeDocument/2006/relationships/hyperlink" Target="https://podminky.urs.cz/item/CS_URS_2024_01/762332943" TargetMode="External" /><Relationship Id="rId38" Type="http://schemas.openxmlformats.org/officeDocument/2006/relationships/hyperlink" Target="https://podminky.urs.cz/item/CS_URS_2024_01/762332944" TargetMode="External" /><Relationship Id="rId39" Type="http://schemas.openxmlformats.org/officeDocument/2006/relationships/hyperlink" Target="https://podminky.urs.cz/item/CS_URS_2024_01/762332945" TargetMode="External" /><Relationship Id="rId40" Type="http://schemas.openxmlformats.org/officeDocument/2006/relationships/hyperlink" Target="https://podminky.urs.cz/item/CS_URS_2024_01/762341210" TargetMode="External" /><Relationship Id="rId41" Type="http://schemas.openxmlformats.org/officeDocument/2006/relationships/hyperlink" Target="https://podminky.urs.cz/item/CS_URS_2024_01/762341811" TargetMode="External" /><Relationship Id="rId42" Type="http://schemas.openxmlformats.org/officeDocument/2006/relationships/hyperlink" Target="https://podminky.urs.cz/item/CS_URS_2024_01/762395000" TargetMode="External" /><Relationship Id="rId43" Type="http://schemas.openxmlformats.org/officeDocument/2006/relationships/hyperlink" Target="https://podminky.urs.cz/item/CS_URS_2024_01/762523104" TargetMode="External" /><Relationship Id="rId44" Type="http://schemas.openxmlformats.org/officeDocument/2006/relationships/hyperlink" Target="https://podminky.urs.cz/item/CS_URS_2024_01/762822120" TargetMode="External" /><Relationship Id="rId45" Type="http://schemas.openxmlformats.org/officeDocument/2006/relationships/hyperlink" Target="https://podminky.urs.cz/item/CS_URS_2024_01/762895000" TargetMode="External" /><Relationship Id="rId46" Type="http://schemas.openxmlformats.org/officeDocument/2006/relationships/hyperlink" Target="https://podminky.urs.cz/item/CS_URS_2024_01/998762204" TargetMode="External" /><Relationship Id="rId47" Type="http://schemas.openxmlformats.org/officeDocument/2006/relationships/hyperlink" Target="https://podminky.urs.cz/item/CS_URS_2024_01/764001891" TargetMode="External" /><Relationship Id="rId48" Type="http://schemas.openxmlformats.org/officeDocument/2006/relationships/hyperlink" Target="https://podminky.urs.cz/item/CS_URS_2024_01/764002812" TargetMode="External" /><Relationship Id="rId49" Type="http://schemas.openxmlformats.org/officeDocument/2006/relationships/hyperlink" Target="https://podminky.urs.cz/item/CS_URS_2024_01/764002821" TargetMode="External" /><Relationship Id="rId50" Type="http://schemas.openxmlformats.org/officeDocument/2006/relationships/hyperlink" Target="https://podminky.urs.cz/item/CS_URS_2024_01/764002861" TargetMode="External" /><Relationship Id="rId51" Type="http://schemas.openxmlformats.org/officeDocument/2006/relationships/hyperlink" Target="https://podminky.urs.cz/item/CS_URS_2024_01/764002871" TargetMode="External" /><Relationship Id="rId52" Type="http://schemas.openxmlformats.org/officeDocument/2006/relationships/hyperlink" Target="https://podminky.urs.cz/item/CS_URS_2024_01/764004821" TargetMode="External" /><Relationship Id="rId53" Type="http://schemas.openxmlformats.org/officeDocument/2006/relationships/hyperlink" Target="https://podminky.urs.cz/item/CS_URS_2024_01/764131413" TargetMode="External" /><Relationship Id="rId54" Type="http://schemas.openxmlformats.org/officeDocument/2006/relationships/hyperlink" Target="https://podminky.urs.cz/item/CS_URS_2024_01/764231472" TargetMode="External" /><Relationship Id="rId55" Type="http://schemas.openxmlformats.org/officeDocument/2006/relationships/hyperlink" Target="https://podminky.urs.cz/item/CS_URS_2024_01/764232404" TargetMode="External" /><Relationship Id="rId56" Type="http://schemas.openxmlformats.org/officeDocument/2006/relationships/hyperlink" Target="https://podminky.urs.cz/item/CS_URS_2024_01/764233452" TargetMode="External" /><Relationship Id="rId57" Type="http://schemas.openxmlformats.org/officeDocument/2006/relationships/hyperlink" Target="https://podminky.urs.cz/item/CS_URS_2024_01/764233456" TargetMode="External" /><Relationship Id="rId58" Type="http://schemas.openxmlformats.org/officeDocument/2006/relationships/hyperlink" Target="https://podminky.urs.cz/item/CS_URS_2024_01/764235404" TargetMode="External" /><Relationship Id="rId59" Type="http://schemas.openxmlformats.org/officeDocument/2006/relationships/hyperlink" Target="https://podminky.urs.cz/item/CS_URS_2024_01/764238426" TargetMode="External" /><Relationship Id="rId60" Type="http://schemas.openxmlformats.org/officeDocument/2006/relationships/hyperlink" Target="https://podminky.urs.cz/item/CS_URS_2024_01/764331414" TargetMode="External" /><Relationship Id="rId61" Type="http://schemas.openxmlformats.org/officeDocument/2006/relationships/hyperlink" Target="https://podminky.urs.cz/item/CS_URS_2024_01/764336402" TargetMode="External" /><Relationship Id="rId62" Type="http://schemas.openxmlformats.org/officeDocument/2006/relationships/hyperlink" Target="https://podminky.urs.cz/item/CS_URS_2024_01/764336403" TargetMode="External" /><Relationship Id="rId63" Type="http://schemas.openxmlformats.org/officeDocument/2006/relationships/hyperlink" Target="https://podminky.urs.cz/item/CS_URS_2024_01/764533407" TargetMode="External" /><Relationship Id="rId64" Type="http://schemas.openxmlformats.org/officeDocument/2006/relationships/hyperlink" Target="https://podminky.urs.cz/item/CS_URS_2024_01/998764204" TargetMode="External" /><Relationship Id="rId65" Type="http://schemas.openxmlformats.org/officeDocument/2006/relationships/hyperlink" Target="https://podminky.urs.cz/item/CS_URS_2024_01/765131803" TargetMode="External" /><Relationship Id="rId66" Type="http://schemas.openxmlformats.org/officeDocument/2006/relationships/hyperlink" Target="https://podminky.urs.cz/item/CS_URS_2024_01/765131823" TargetMode="External" /><Relationship Id="rId67" Type="http://schemas.openxmlformats.org/officeDocument/2006/relationships/hyperlink" Target="https://podminky.urs.cz/item/CS_URS_2024_01/765131843" TargetMode="External" /><Relationship Id="rId68" Type="http://schemas.openxmlformats.org/officeDocument/2006/relationships/hyperlink" Target="https://podminky.urs.cz/item/CS_URS_2024_01/765131853" TargetMode="External" /><Relationship Id="rId69" Type="http://schemas.openxmlformats.org/officeDocument/2006/relationships/hyperlink" Target="https://podminky.urs.cz/item/CS_URS_2024_01/765161211" TargetMode="External" /><Relationship Id="rId70" Type="http://schemas.openxmlformats.org/officeDocument/2006/relationships/hyperlink" Target="https://podminky.urs.cz/item/CS_URS_2024_01/765161303" TargetMode="External" /><Relationship Id="rId71" Type="http://schemas.openxmlformats.org/officeDocument/2006/relationships/hyperlink" Target="https://podminky.urs.cz/item/CS_URS_2024_01/765161335" TargetMode="External" /><Relationship Id="rId72" Type="http://schemas.openxmlformats.org/officeDocument/2006/relationships/hyperlink" Target="https://podminky.urs.cz/item/CS_URS_2024_01/765161393" TargetMode="External" /><Relationship Id="rId73" Type="http://schemas.openxmlformats.org/officeDocument/2006/relationships/hyperlink" Target="https://podminky.urs.cz/item/CS_URS_2024_01/998765204" TargetMode="External" /><Relationship Id="rId74" Type="http://schemas.openxmlformats.org/officeDocument/2006/relationships/hyperlink" Target="https://podminky.urs.cz/item/CS_URS_2024_01/998766204" TargetMode="External" /><Relationship Id="rId75" Type="http://schemas.openxmlformats.org/officeDocument/2006/relationships/hyperlink" Target="https://podminky.urs.cz/item/CS_URS_2024_01/998767204" TargetMode="External" /><Relationship Id="rId76" Type="http://schemas.openxmlformats.org/officeDocument/2006/relationships/hyperlink" Target="https://podminky.urs.cz/item/CS_URS_2024_01/998782203" TargetMode="External" /><Relationship Id="rId77" Type="http://schemas.openxmlformats.org/officeDocument/2006/relationships/hyperlink" Target="https://podminky.urs.cz/item/CS_URS_2024_01/783201201" TargetMode="External" /><Relationship Id="rId78" Type="http://schemas.openxmlformats.org/officeDocument/2006/relationships/hyperlink" Target="https://podminky.urs.cz/item/CS_URS_2024_01/783213021" TargetMode="External" /><Relationship Id="rId79" Type="http://schemas.openxmlformats.org/officeDocument/2006/relationships/hyperlink" Target="https://podminky.urs.cz/item/CS_URS_2024_01/783823149" TargetMode="External" /><Relationship Id="rId80" Type="http://schemas.openxmlformats.org/officeDocument/2006/relationships/hyperlink" Target="https://podminky.urs.cz/item/CS_URS_2024_01/783823163" TargetMode="External" /><Relationship Id="rId81" Type="http://schemas.openxmlformats.org/officeDocument/2006/relationships/hyperlink" Target="https://podminky.urs.cz/item/CS_URS_2024_01/783827443" TargetMode="External" /><Relationship Id="rId82" Type="http://schemas.openxmlformats.org/officeDocument/2006/relationships/hyperlink" Target="https://podminky.urs.cz/item/CS_URS_2024_01/784121005" TargetMode="External" /><Relationship Id="rId83" Type="http://schemas.openxmlformats.org/officeDocument/2006/relationships/hyperlink" Target="https://podminky.urs.cz/item/CS_URS_2024_01/784181015" TargetMode="External" /><Relationship Id="rId8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11514000" TargetMode="External" /><Relationship Id="rId3" Type="http://schemas.openxmlformats.org/officeDocument/2006/relationships/hyperlink" Target="https://podminky.urs.cz/item/CS_URS_2024_01/045002000" TargetMode="External" /><Relationship Id="rId4" Type="http://schemas.openxmlformats.org/officeDocument/2006/relationships/hyperlink" Target="https://podminky.urs.cz/item/CS_URS_2024_01/013294000" TargetMode="External" /><Relationship Id="rId5" Type="http://schemas.openxmlformats.org/officeDocument/2006/relationships/hyperlink" Target="https://podminky.urs.cz/item/CS_URS_2023_01/011544000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011" TargetMode="External" /><Relationship Id="rId2" Type="http://schemas.openxmlformats.org/officeDocument/2006/relationships/hyperlink" Target="https://podminky.urs.cz/item/CS_URS_2024_01/113107030" TargetMode="External" /><Relationship Id="rId3" Type="http://schemas.openxmlformats.org/officeDocument/2006/relationships/hyperlink" Target="https://podminky.urs.cz/item/CS_URS_2024_01/13225110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175151101" TargetMode="External" /><Relationship Id="rId6" Type="http://schemas.openxmlformats.org/officeDocument/2006/relationships/hyperlink" Target="https://podminky.urs.cz/item/CS_URS_2024_01/564730101" TargetMode="External" /><Relationship Id="rId7" Type="http://schemas.openxmlformats.org/officeDocument/2006/relationships/hyperlink" Target="https://podminky.urs.cz/item/CS_URS_2024_01/581111111" TargetMode="External" /><Relationship Id="rId8" Type="http://schemas.openxmlformats.org/officeDocument/2006/relationships/hyperlink" Target="https://podminky.urs.cz/item/CS_URS_2024_01/612131100" TargetMode="External" /><Relationship Id="rId9" Type="http://schemas.openxmlformats.org/officeDocument/2006/relationships/hyperlink" Target="https://podminky.urs.cz/item/CS_URS_2024_01/622131100" TargetMode="External" /><Relationship Id="rId10" Type="http://schemas.openxmlformats.org/officeDocument/2006/relationships/hyperlink" Target="https://podminky.urs.cz/item/CS_URS_2024_01/622325651" TargetMode="External" /><Relationship Id="rId11" Type="http://schemas.openxmlformats.org/officeDocument/2006/relationships/hyperlink" Target="https://podminky.urs.cz/item/CS_URS_2024_01/629995101" TargetMode="External" /><Relationship Id="rId12" Type="http://schemas.openxmlformats.org/officeDocument/2006/relationships/hyperlink" Target="https://podminky.urs.cz/item/CS_URS_2024_01/919735122" TargetMode="External" /><Relationship Id="rId13" Type="http://schemas.openxmlformats.org/officeDocument/2006/relationships/hyperlink" Target="https://podminky.urs.cz/item/CS_URS_2024_01/941211113" TargetMode="External" /><Relationship Id="rId14" Type="http://schemas.openxmlformats.org/officeDocument/2006/relationships/hyperlink" Target="https://podminky.urs.cz/item/CS_URS_2024_01/941211213" TargetMode="External" /><Relationship Id="rId15" Type="http://schemas.openxmlformats.org/officeDocument/2006/relationships/hyperlink" Target="https://podminky.urs.cz/item/CS_URS_2024_01/941211813" TargetMode="External" /><Relationship Id="rId16" Type="http://schemas.openxmlformats.org/officeDocument/2006/relationships/hyperlink" Target="https://podminky.urs.cz/item/CS_URS_2024_01/952902381" TargetMode="External" /><Relationship Id="rId17" Type="http://schemas.openxmlformats.org/officeDocument/2006/relationships/hyperlink" Target="https://podminky.urs.cz/item/CS_URS_2024_01/952902511" TargetMode="External" /><Relationship Id="rId18" Type="http://schemas.openxmlformats.org/officeDocument/2006/relationships/hyperlink" Target="https://podminky.urs.cz/item/CS_URS_2024_01/952902601" TargetMode="External" /><Relationship Id="rId19" Type="http://schemas.openxmlformats.org/officeDocument/2006/relationships/hyperlink" Target="https://podminky.urs.cz/item/CS_URS_2024_01/952902611" TargetMode="External" /><Relationship Id="rId20" Type="http://schemas.openxmlformats.org/officeDocument/2006/relationships/hyperlink" Target="https://podminky.urs.cz/item/CS_URS_2024_01/962032230" TargetMode="External" /><Relationship Id="rId21" Type="http://schemas.openxmlformats.org/officeDocument/2006/relationships/hyperlink" Target="https://podminky.urs.cz/item/CS_URS_2024_01/978013121" TargetMode="External" /><Relationship Id="rId22" Type="http://schemas.openxmlformats.org/officeDocument/2006/relationships/hyperlink" Target="https://podminky.urs.cz/item/CS_URS_2024_01/978019321" TargetMode="External" /><Relationship Id="rId23" Type="http://schemas.openxmlformats.org/officeDocument/2006/relationships/hyperlink" Target="https://podminky.urs.cz/item/CS_URS_2024_01/985222101" TargetMode="External" /><Relationship Id="rId24" Type="http://schemas.openxmlformats.org/officeDocument/2006/relationships/hyperlink" Target="https://podminky.urs.cz/item/CS_URS_2024_01/997013118" TargetMode="External" /><Relationship Id="rId25" Type="http://schemas.openxmlformats.org/officeDocument/2006/relationships/hyperlink" Target="https://podminky.urs.cz/item/CS_URS_2024_01/997013501" TargetMode="External" /><Relationship Id="rId26" Type="http://schemas.openxmlformats.org/officeDocument/2006/relationships/hyperlink" Target="https://podminky.urs.cz/item/CS_URS_2024_01/997013509" TargetMode="External" /><Relationship Id="rId27" Type="http://schemas.openxmlformats.org/officeDocument/2006/relationships/hyperlink" Target="https://podminky.urs.cz/item/CS_URS_2024_01/997013601" TargetMode="External" /><Relationship Id="rId28" Type="http://schemas.openxmlformats.org/officeDocument/2006/relationships/hyperlink" Target="https://podminky.urs.cz/item/CS_URS_2024_01/997013603" TargetMode="External" /><Relationship Id="rId29" Type="http://schemas.openxmlformats.org/officeDocument/2006/relationships/hyperlink" Target="https://podminky.urs.cz/item/CS_URS_2024_01/997013811" TargetMode="External" /><Relationship Id="rId30" Type="http://schemas.openxmlformats.org/officeDocument/2006/relationships/hyperlink" Target="https://podminky.urs.cz/item/CS_URS_2024_01/997013814" TargetMode="External" /><Relationship Id="rId31" Type="http://schemas.openxmlformats.org/officeDocument/2006/relationships/hyperlink" Target="https://podminky.urs.cz/item/CS_URS_2024_01/997013631" TargetMode="External" /><Relationship Id="rId32" Type="http://schemas.openxmlformats.org/officeDocument/2006/relationships/hyperlink" Target="https://podminky.urs.cz/item/CS_URS_2024_01/997013821" TargetMode="External" /><Relationship Id="rId33" Type="http://schemas.openxmlformats.org/officeDocument/2006/relationships/hyperlink" Target="https://podminky.urs.cz/item/CS_URS_2024_01/998011004" TargetMode="External" /><Relationship Id="rId34" Type="http://schemas.openxmlformats.org/officeDocument/2006/relationships/hyperlink" Target="https://podminky.urs.cz/item/CS_URS_2024_01/712631801" TargetMode="External" /><Relationship Id="rId35" Type="http://schemas.openxmlformats.org/officeDocument/2006/relationships/hyperlink" Target="https://podminky.urs.cz/item/CS_URS_2024_01/998712204" TargetMode="External" /><Relationship Id="rId36" Type="http://schemas.openxmlformats.org/officeDocument/2006/relationships/hyperlink" Target="https://podminky.urs.cz/item/CS_URS_2024_01/721173317" TargetMode="External" /><Relationship Id="rId37" Type="http://schemas.openxmlformats.org/officeDocument/2006/relationships/hyperlink" Target="https://podminky.urs.cz/item/CS_URS_2024_01/721241103" TargetMode="External" /><Relationship Id="rId38" Type="http://schemas.openxmlformats.org/officeDocument/2006/relationships/hyperlink" Target="https://podminky.urs.cz/item/CS_URS_2024_01/721290112" TargetMode="External" /><Relationship Id="rId39" Type="http://schemas.openxmlformats.org/officeDocument/2006/relationships/hyperlink" Target="https://podminky.urs.cz/item/CS_URS_2024_01/998721201" TargetMode="External" /><Relationship Id="rId40" Type="http://schemas.openxmlformats.org/officeDocument/2006/relationships/hyperlink" Target="https://podminky.urs.cz/item/CS_URS_2024_01/762081150" TargetMode="External" /><Relationship Id="rId41" Type="http://schemas.openxmlformats.org/officeDocument/2006/relationships/hyperlink" Target="https://podminky.urs.cz/item/CS_URS_2024_01/762083121" TargetMode="External" /><Relationship Id="rId42" Type="http://schemas.openxmlformats.org/officeDocument/2006/relationships/hyperlink" Target="https://podminky.urs.cz/item/CS_URS_2024_01/762331911" TargetMode="External" /><Relationship Id="rId43" Type="http://schemas.openxmlformats.org/officeDocument/2006/relationships/hyperlink" Target="https://podminky.urs.cz/item/CS_URS_2024_01/762331921" TargetMode="External" /><Relationship Id="rId44" Type="http://schemas.openxmlformats.org/officeDocument/2006/relationships/hyperlink" Target="https://podminky.urs.cz/item/CS_URS_2024_01/762331931" TargetMode="External" /><Relationship Id="rId45" Type="http://schemas.openxmlformats.org/officeDocument/2006/relationships/hyperlink" Target="https://podminky.urs.cz/item/CS_URS_2024_01/762331941" TargetMode="External" /><Relationship Id="rId46" Type="http://schemas.openxmlformats.org/officeDocument/2006/relationships/hyperlink" Target="https://podminky.urs.cz/item/CS_URS_2024_01/762331951" TargetMode="External" /><Relationship Id="rId47" Type="http://schemas.openxmlformats.org/officeDocument/2006/relationships/hyperlink" Target="https://podminky.urs.cz/item/CS_URS_2024_01/762332941" TargetMode="External" /><Relationship Id="rId48" Type="http://schemas.openxmlformats.org/officeDocument/2006/relationships/hyperlink" Target="https://podminky.urs.cz/item/CS_URS_2024_01/762332942" TargetMode="External" /><Relationship Id="rId49" Type="http://schemas.openxmlformats.org/officeDocument/2006/relationships/hyperlink" Target="https://podminky.urs.cz/item/CS_URS_2024_01/762332943" TargetMode="External" /><Relationship Id="rId50" Type="http://schemas.openxmlformats.org/officeDocument/2006/relationships/hyperlink" Target="https://podminky.urs.cz/item/CS_URS_2024_01/762332944" TargetMode="External" /><Relationship Id="rId51" Type="http://schemas.openxmlformats.org/officeDocument/2006/relationships/hyperlink" Target="https://podminky.urs.cz/item/CS_URS_2024_01/762332945" TargetMode="External" /><Relationship Id="rId52" Type="http://schemas.openxmlformats.org/officeDocument/2006/relationships/hyperlink" Target="https://podminky.urs.cz/item/CS_URS_2024_01/762341610" TargetMode="External" /><Relationship Id="rId53" Type="http://schemas.openxmlformats.org/officeDocument/2006/relationships/hyperlink" Target="https://podminky.urs.cz/item/CS_URS_2024_01/762341210" TargetMode="External" /><Relationship Id="rId54" Type="http://schemas.openxmlformats.org/officeDocument/2006/relationships/hyperlink" Target="https://podminky.urs.cz/item/CS_URS_2024_01/762341811" TargetMode="External" /><Relationship Id="rId55" Type="http://schemas.openxmlformats.org/officeDocument/2006/relationships/hyperlink" Target="https://podminky.urs.cz/item/CS_URS_2024_01/762343811" TargetMode="External" /><Relationship Id="rId56" Type="http://schemas.openxmlformats.org/officeDocument/2006/relationships/hyperlink" Target="https://podminky.urs.cz/item/CS_URS_2024_01/762395000" TargetMode="External" /><Relationship Id="rId57" Type="http://schemas.openxmlformats.org/officeDocument/2006/relationships/hyperlink" Target="https://podminky.urs.cz/item/CS_URS_2024_01/998762204" TargetMode="External" /><Relationship Id="rId58" Type="http://schemas.openxmlformats.org/officeDocument/2006/relationships/hyperlink" Target="https://podminky.urs.cz/item/CS_URS_2024_01/764001811" TargetMode="External" /><Relationship Id="rId59" Type="http://schemas.openxmlformats.org/officeDocument/2006/relationships/hyperlink" Target="https://podminky.urs.cz/item/CS_URS_2024_01/764001821" TargetMode="External" /><Relationship Id="rId60" Type="http://schemas.openxmlformats.org/officeDocument/2006/relationships/hyperlink" Target="https://podminky.urs.cz/item/CS_URS_2024_01/764001891" TargetMode="External" /><Relationship Id="rId61" Type="http://schemas.openxmlformats.org/officeDocument/2006/relationships/hyperlink" Target="https://podminky.urs.cz/item/CS_URS_2024_01/764002821" TargetMode="External" /><Relationship Id="rId62" Type="http://schemas.openxmlformats.org/officeDocument/2006/relationships/hyperlink" Target="https://podminky.urs.cz/item/CS_URS_2024_01/764002861" TargetMode="External" /><Relationship Id="rId63" Type="http://schemas.openxmlformats.org/officeDocument/2006/relationships/hyperlink" Target="https://podminky.urs.cz/item/CS_URS_2024_01/764002871" TargetMode="External" /><Relationship Id="rId64" Type="http://schemas.openxmlformats.org/officeDocument/2006/relationships/hyperlink" Target="https://podminky.urs.cz/item/CS_URS_2024_01/764004821" TargetMode="External" /><Relationship Id="rId65" Type="http://schemas.openxmlformats.org/officeDocument/2006/relationships/hyperlink" Target="https://podminky.urs.cz/item/CS_URS_2024_01/764131413" TargetMode="External" /><Relationship Id="rId66" Type="http://schemas.openxmlformats.org/officeDocument/2006/relationships/hyperlink" Target="https://podminky.urs.cz/item/CS_URS_2024_01/764231472" TargetMode="External" /><Relationship Id="rId67" Type="http://schemas.openxmlformats.org/officeDocument/2006/relationships/hyperlink" Target="https://podminky.urs.cz/item/CS_URS_2024_01/764232404" TargetMode="External" /><Relationship Id="rId68" Type="http://schemas.openxmlformats.org/officeDocument/2006/relationships/hyperlink" Target="https://podminky.urs.cz/item/CS_URS_2024_01/764233452" TargetMode="External" /><Relationship Id="rId69" Type="http://schemas.openxmlformats.org/officeDocument/2006/relationships/hyperlink" Target="https://podminky.urs.cz/item/CS_URS_2024_01/764233456" TargetMode="External" /><Relationship Id="rId70" Type="http://schemas.openxmlformats.org/officeDocument/2006/relationships/hyperlink" Target="https://podminky.urs.cz/item/CS_URS_2024_01/764235404" TargetMode="External" /><Relationship Id="rId71" Type="http://schemas.openxmlformats.org/officeDocument/2006/relationships/hyperlink" Target="https://podminky.urs.cz/item/CS_URS_2024_01/764235407" TargetMode="External" /><Relationship Id="rId72" Type="http://schemas.openxmlformats.org/officeDocument/2006/relationships/hyperlink" Target="https://podminky.urs.cz/item/CS_URS_2024_01/764235408" TargetMode="External" /><Relationship Id="rId73" Type="http://schemas.openxmlformats.org/officeDocument/2006/relationships/hyperlink" Target="https://podminky.urs.cz/item/CS_URS_2024_01/764236443" TargetMode="External" /><Relationship Id="rId74" Type="http://schemas.openxmlformats.org/officeDocument/2006/relationships/hyperlink" Target="https://podminky.urs.cz/item/CS_URS_2024_01/764238431" TargetMode="External" /><Relationship Id="rId75" Type="http://schemas.openxmlformats.org/officeDocument/2006/relationships/hyperlink" Target="https://podminky.urs.cz/item/CS_URS_2024_01/764331414" TargetMode="External" /><Relationship Id="rId76" Type="http://schemas.openxmlformats.org/officeDocument/2006/relationships/hyperlink" Target="https://podminky.urs.cz/item/CS_URS_2024_01/764334412" TargetMode="External" /><Relationship Id="rId77" Type="http://schemas.openxmlformats.org/officeDocument/2006/relationships/hyperlink" Target="https://podminky.urs.cz/item/CS_URS_2024_01/764336403" TargetMode="External" /><Relationship Id="rId78" Type="http://schemas.openxmlformats.org/officeDocument/2006/relationships/hyperlink" Target="https://podminky.urs.cz/item/CS_URS_2024_01/764518423" TargetMode="External" /><Relationship Id="rId79" Type="http://schemas.openxmlformats.org/officeDocument/2006/relationships/hyperlink" Target="https://podminky.urs.cz/item/CS_URS_2024_01/764531404" TargetMode="External" /><Relationship Id="rId80" Type="http://schemas.openxmlformats.org/officeDocument/2006/relationships/hyperlink" Target="https://podminky.urs.cz/item/CS_URS_2024_01/764531415" TargetMode="External" /><Relationship Id="rId81" Type="http://schemas.openxmlformats.org/officeDocument/2006/relationships/hyperlink" Target="https://podminky.urs.cz/item/CS_URS_2024_01/764531444" TargetMode="External" /><Relationship Id="rId82" Type="http://schemas.openxmlformats.org/officeDocument/2006/relationships/hyperlink" Target="https://podminky.urs.cz/item/CS_URS_2024_01/764533407" TargetMode="External" /><Relationship Id="rId83" Type="http://schemas.openxmlformats.org/officeDocument/2006/relationships/hyperlink" Target="https://podminky.urs.cz/item/CS_URS_2024_01/764533412" TargetMode="External" /><Relationship Id="rId84" Type="http://schemas.openxmlformats.org/officeDocument/2006/relationships/hyperlink" Target="https://podminky.urs.cz/item/CS_URS_2024_01/764535411" TargetMode="External" /><Relationship Id="rId85" Type="http://schemas.openxmlformats.org/officeDocument/2006/relationships/hyperlink" Target="https://podminky.urs.cz/item/CS_URS_2024_01/998764204" TargetMode="External" /><Relationship Id="rId86" Type="http://schemas.openxmlformats.org/officeDocument/2006/relationships/hyperlink" Target="https://podminky.urs.cz/item/CS_URS_2024_01/765131803" TargetMode="External" /><Relationship Id="rId87" Type="http://schemas.openxmlformats.org/officeDocument/2006/relationships/hyperlink" Target="https://podminky.urs.cz/item/CS_URS_2024_01/765131823" TargetMode="External" /><Relationship Id="rId88" Type="http://schemas.openxmlformats.org/officeDocument/2006/relationships/hyperlink" Target="https://podminky.urs.cz/item/CS_URS_2024_01/765131843" TargetMode="External" /><Relationship Id="rId89" Type="http://schemas.openxmlformats.org/officeDocument/2006/relationships/hyperlink" Target="https://podminky.urs.cz/item/CS_URS_2024_01/765131853" TargetMode="External" /><Relationship Id="rId90" Type="http://schemas.openxmlformats.org/officeDocument/2006/relationships/hyperlink" Target="https://podminky.urs.cz/item/CS_URS_2024_01/998765204" TargetMode="External" /><Relationship Id="rId91" Type="http://schemas.openxmlformats.org/officeDocument/2006/relationships/hyperlink" Target="https://podminky.urs.cz/item/CS_URS_2024_01/998766204" TargetMode="External" /><Relationship Id="rId92" Type="http://schemas.openxmlformats.org/officeDocument/2006/relationships/hyperlink" Target="https://podminky.urs.cz/item/CS_URS_2024_01/998767204" TargetMode="External" /><Relationship Id="rId93" Type="http://schemas.openxmlformats.org/officeDocument/2006/relationships/hyperlink" Target="https://podminky.urs.cz/item/CS_URS_2024_01/783201201" TargetMode="External" /><Relationship Id="rId94" Type="http://schemas.openxmlformats.org/officeDocument/2006/relationships/hyperlink" Target="https://podminky.urs.cz/item/CS_URS_2024_01/783213021" TargetMode="External" /><Relationship Id="rId95" Type="http://schemas.openxmlformats.org/officeDocument/2006/relationships/hyperlink" Target="https://podminky.urs.cz/item/CS_URS_2024_01/783414101" TargetMode="External" /><Relationship Id="rId96" Type="http://schemas.openxmlformats.org/officeDocument/2006/relationships/hyperlink" Target="https://podminky.urs.cz/item/CS_URS_2024_01/783417101" TargetMode="External" /><Relationship Id="rId97" Type="http://schemas.openxmlformats.org/officeDocument/2006/relationships/hyperlink" Target="https://podminky.urs.cz/item/CS_URS_2024_01/783823149" TargetMode="External" /><Relationship Id="rId98" Type="http://schemas.openxmlformats.org/officeDocument/2006/relationships/hyperlink" Target="https://podminky.urs.cz/item/CS_URS_2024_01/783823163" TargetMode="External" /><Relationship Id="rId99" Type="http://schemas.openxmlformats.org/officeDocument/2006/relationships/hyperlink" Target="https://podminky.urs.cz/item/CS_URS_2024_01/783827443" TargetMode="External" /><Relationship Id="rId100" Type="http://schemas.openxmlformats.org/officeDocument/2006/relationships/hyperlink" Target="https://podminky.urs.cz/item/CS_URS_2024_01/784121005" TargetMode="External" /><Relationship Id="rId101" Type="http://schemas.openxmlformats.org/officeDocument/2006/relationships/hyperlink" Target="https://podminky.urs.cz/item/CS_URS_2024_01/784181015" TargetMode="External" /><Relationship Id="rId10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12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12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60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428b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Domažlice - Objekt radnice - Stavební úpravy krovů a střech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Domažlice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31. 5. 2024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Domažlice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Atelier Soukup Opl Švehla 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Tomáš Chlumecký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ROUND(AS55+AS59,2)</f>
        <v>0</v>
      </c>
      <c r="AT54" s="108">
        <f>ROUND(SUM(AV54:AW54),2)</f>
        <v>0</v>
      </c>
      <c r="AU54" s="109">
        <f>ROUND(AU55+AU59,5)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ROUND(AZ55+AZ59,2)</f>
        <v>0</v>
      </c>
      <c r="BA54" s="108">
        <f>ROUND(BA55+BA59,2)</f>
        <v>0</v>
      </c>
      <c r="BB54" s="108">
        <f>ROUND(BB55+BB59,2)</f>
        <v>0</v>
      </c>
      <c r="BC54" s="108">
        <f>ROUND(BC55+BC59,2)</f>
        <v>0</v>
      </c>
      <c r="BD54" s="110">
        <f>ROUND(BD55+BD59,2)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ROUND(SUM(AS56:AS58),2)</f>
        <v>0</v>
      </c>
      <c r="AT55" s="122">
        <f>ROUND(SUM(AV55:AW55),2)</f>
        <v>0</v>
      </c>
      <c r="AU55" s="123">
        <f>ROUND(SUM(AU56:AU58),5)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ROUND(SUM(AZ56:AZ58),2)</f>
        <v>0</v>
      </c>
      <c r="BA55" s="122">
        <f>ROUND(SUM(BA56:BA58),2)</f>
        <v>0</v>
      </c>
      <c r="BB55" s="122">
        <f>ROUND(SUM(BB56:BB58),2)</f>
        <v>0</v>
      </c>
      <c r="BC55" s="122">
        <f>ROUND(SUM(BC56:BC58),2)</f>
        <v>0</v>
      </c>
      <c r="BD55" s="124">
        <f>ROUND(SUM(BD56:BD58),2)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16.5" customHeight="1">
      <c r="A56" s="126" t="s">
        <v>82</v>
      </c>
      <c r="B56" s="65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'00 - Vedlejší náklady'!J32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'00 - Vedlejší náklady'!P86</f>
        <v>0</v>
      </c>
      <c r="AV56" s="132">
        <f>'00 - Vedlejší náklady'!J35</f>
        <v>0</v>
      </c>
      <c r="AW56" s="132">
        <f>'00 - Vedlejší náklady'!J36</f>
        <v>0</v>
      </c>
      <c r="AX56" s="132">
        <f>'00 - Vedlejší náklady'!J37</f>
        <v>0</v>
      </c>
      <c r="AY56" s="132">
        <f>'00 - Vedlejší náklady'!J38</f>
        <v>0</v>
      </c>
      <c r="AZ56" s="132">
        <f>'00 - Vedlejší náklady'!F35</f>
        <v>0</v>
      </c>
      <c r="BA56" s="132">
        <f>'00 - Vedlejší náklady'!F36</f>
        <v>0</v>
      </c>
      <c r="BB56" s="132">
        <f>'00 - Vedlejší náklady'!F37</f>
        <v>0</v>
      </c>
      <c r="BC56" s="132">
        <f>'00 - Vedlejší náklady'!F38</f>
        <v>0</v>
      </c>
      <c r="BD56" s="134">
        <f>'00 - Vedlejší náklady'!F39</f>
        <v>0</v>
      </c>
      <c r="BE56" s="4"/>
      <c r="BT56" s="135" t="s">
        <v>81</v>
      </c>
      <c r="BV56" s="135" t="s">
        <v>74</v>
      </c>
      <c r="BW56" s="135" t="s">
        <v>86</v>
      </c>
      <c r="BX56" s="135" t="s">
        <v>80</v>
      </c>
      <c r="CL56" s="135" t="s">
        <v>19</v>
      </c>
    </row>
    <row r="57" s="4" customFormat="1" ht="16.5" customHeight="1">
      <c r="A57" s="126" t="s">
        <v>82</v>
      </c>
      <c r="B57" s="65"/>
      <c r="C57" s="127"/>
      <c r="D57" s="127"/>
      <c r="E57" s="128" t="s">
        <v>87</v>
      </c>
      <c r="F57" s="128"/>
      <c r="G57" s="128"/>
      <c r="H57" s="128"/>
      <c r="I57" s="128"/>
      <c r="J57" s="127"/>
      <c r="K57" s="128" t="s">
        <v>88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'01 - Architektonicko-stav...'!J32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v>0</v>
      </c>
      <c r="AT57" s="132">
        <f>ROUND(SUM(AV57:AW57),2)</f>
        <v>0</v>
      </c>
      <c r="AU57" s="133">
        <f>'01 - Architektonicko-stav...'!P105</f>
        <v>0</v>
      </c>
      <c r="AV57" s="132">
        <f>'01 - Architektonicko-stav...'!J35</f>
        <v>0</v>
      </c>
      <c r="AW57" s="132">
        <f>'01 - Architektonicko-stav...'!J36</f>
        <v>0</v>
      </c>
      <c r="AX57" s="132">
        <f>'01 - Architektonicko-stav...'!J37</f>
        <v>0</v>
      </c>
      <c r="AY57" s="132">
        <f>'01 - Architektonicko-stav...'!J38</f>
        <v>0</v>
      </c>
      <c r="AZ57" s="132">
        <f>'01 - Architektonicko-stav...'!F35</f>
        <v>0</v>
      </c>
      <c r="BA57" s="132">
        <f>'01 - Architektonicko-stav...'!F36</f>
        <v>0</v>
      </c>
      <c r="BB57" s="132">
        <f>'01 - Architektonicko-stav...'!F37</f>
        <v>0</v>
      </c>
      <c r="BC57" s="132">
        <f>'01 - Architektonicko-stav...'!F38</f>
        <v>0</v>
      </c>
      <c r="BD57" s="134">
        <f>'01 - Architektonicko-stav...'!F39</f>
        <v>0</v>
      </c>
      <c r="BE57" s="4"/>
      <c r="BT57" s="135" t="s">
        <v>81</v>
      </c>
      <c r="BV57" s="135" t="s">
        <v>74</v>
      </c>
      <c r="BW57" s="135" t="s">
        <v>89</v>
      </c>
      <c r="BX57" s="135" t="s">
        <v>80</v>
      </c>
      <c r="CL57" s="135" t="s">
        <v>19</v>
      </c>
    </row>
    <row r="58" s="4" customFormat="1" ht="23.25" customHeight="1">
      <c r="A58" s="126" t="s">
        <v>82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'02 - Ochrana objektu před...'!J32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85</v>
      </c>
      <c r="AR58" s="67"/>
      <c r="AS58" s="131">
        <v>0</v>
      </c>
      <c r="AT58" s="132">
        <f>ROUND(SUM(AV58:AW58),2)</f>
        <v>0</v>
      </c>
      <c r="AU58" s="133">
        <f>'02 - Ochrana objektu před...'!P86</f>
        <v>0</v>
      </c>
      <c r="AV58" s="132">
        <f>'02 - Ochrana objektu před...'!J35</f>
        <v>0</v>
      </c>
      <c r="AW58" s="132">
        <f>'02 - Ochrana objektu před...'!J36</f>
        <v>0</v>
      </c>
      <c r="AX58" s="132">
        <f>'02 - Ochrana objektu před...'!J37</f>
        <v>0</v>
      </c>
      <c r="AY58" s="132">
        <f>'02 - Ochrana objektu před...'!J38</f>
        <v>0</v>
      </c>
      <c r="AZ58" s="132">
        <f>'02 - Ochrana objektu před...'!F35</f>
        <v>0</v>
      </c>
      <c r="BA58" s="132">
        <f>'02 - Ochrana objektu před...'!F36</f>
        <v>0</v>
      </c>
      <c r="BB58" s="132">
        <f>'02 - Ochrana objektu před...'!F37</f>
        <v>0</v>
      </c>
      <c r="BC58" s="132">
        <f>'02 - Ochrana objektu před...'!F38</f>
        <v>0</v>
      </c>
      <c r="BD58" s="134">
        <f>'02 - Ochrana objektu před...'!F39</f>
        <v>0</v>
      </c>
      <c r="BE58" s="4"/>
      <c r="BT58" s="135" t="s">
        <v>81</v>
      </c>
      <c r="BV58" s="135" t="s">
        <v>74</v>
      </c>
      <c r="BW58" s="135" t="s">
        <v>92</v>
      </c>
      <c r="BX58" s="135" t="s">
        <v>80</v>
      </c>
      <c r="CL58" s="135" t="s">
        <v>19</v>
      </c>
    </row>
    <row r="59" s="7" customFormat="1" ht="16.5" customHeight="1">
      <c r="A59" s="7"/>
      <c r="B59" s="113"/>
      <c r="C59" s="114"/>
      <c r="D59" s="115" t="s">
        <v>93</v>
      </c>
      <c r="E59" s="115"/>
      <c r="F59" s="115"/>
      <c r="G59" s="115"/>
      <c r="H59" s="115"/>
      <c r="I59" s="116"/>
      <c r="J59" s="115" t="s">
        <v>94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ROUND(SUM(AG60:AG62),2)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78</v>
      </c>
      <c r="AR59" s="120"/>
      <c r="AS59" s="121">
        <f>ROUND(SUM(AS60:AS62),2)</f>
        <v>0</v>
      </c>
      <c r="AT59" s="122">
        <f>ROUND(SUM(AV59:AW59),2)</f>
        <v>0</v>
      </c>
      <c r="AU59" s="123">
        <f>ROUND(SUM(AU60:AU62),5)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ROUND(SUM(AZ60:AZ62),2)</f>
        <v>0</v>
      </c>
      <c r="BA59" s="122">
        <f>ROUND(SUM(BA60:BA62),2)</f>
        <v>0</v>
      </c>
      <c r="BB59" s="122">
        <f>ROUND(SUM(BB60:BB62),2)</f>
        <v>0</v>
      </c>
      <c r="BC59" s="122">
        <f>ROUND(SUM(BC60:BC62),2)</f>
        <v>0</v>
      </c>
      <c r="BD59" s="124">
        <f>ROUND(SUM(BD60:BD62),2)</f>
        <v>0</v>
      </c>
      <c r="BE59" s="7"/>
      <c r="BS59" s="125" t="s">
        <v>71</v>
      </c>
      <c r="BT59" s="125" t="s">
        <v>79</v>
      </c>
      <c r="BU59" s="125" t="s">
        <v>73</v>
      </c>
      <c r="BV59" s="125" t="s">
        <v>74</v>
      </c>
      <c r="BW59" s="125" t="s">
        <v>95</v>
      </c>
      <c r="BX59" s="125" t="s">
        <v>5</v>
      </c>
      <c r="CL59" s="125" t="s">
        <v>19</v>
      </c>
      <c r="CM59" s="125" t="s">
        <v>81</v>
      </c>
    </row>
    <row r="60" s="4" customFormat="1" ht="16.5" customHeight="1">
      <c r="A60" s="126" t="s">
        <v>82</v>
      </c>
      <c r="B60" s="65"/>
      <c r="C60" s="127"/>
      <c r="D60" s="127"/>
      <c r="E60" s="128" t="s">
        <v>83</v>
      </c>
      <c r="F60" s="128"/>
      <c r="G60" s="128"/>
      <c r="H60" s="128"/>
      <c r="I60" s="128"/>
      <c r="J60" s="127"/>
      <c r="K60" s="128" t="s">
        <v>84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'00 - Vedlejší náklady_01'!J32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85</v>
      </c>
      <c r="AR60" s="67"/>
      <c r="AS60" s="131">
        <v>0</v>
      </c>
      <c r="AT60" s="132">
        <f>ROUND(SUM(AV60:AW60),2)</f>
        <v>0</v>
      </c>
      <c r="AU60" s="133">
        <f>'00 - Vedlejší náklady_01'!P86</f>
        <v>0</v>
      </c>
      <c r="AV60" s="132">
        <f>'00 - Vedlejší náklady_01'!J35</f>
        <v>0</v>
      </c>
      <c r="AW60" s="132">
        <f>'00 - Vedlejší náklady_01'!J36</f>
        <v>0</v>
      </c>
      <c r="AX60" s="132">
        <f>'00 - Vedlejší náklady_01'!J37</f>
        <v>0</v>
      </c>
      <c r="AY60" s="132">
        <f>'00 - Vedlejší náklady_01'!J38</f>
        <v>0</v>
      </c>
      <c r="AZ60" s="132">
        <f>'00 - Vedlejší náklady_01'!F35</f>
        <v>0</v>
      </c>
      <c r="BA60" s="132">
        <f>'00 - Vedlejší náklady_01'!F36</f>
        <v>0</v>
      </c>
      <c r="BB60" s="132">
        <f>'00 - Vedlejší náklady_01'!F37</f>
        <v>0</v>
      </c>
      <c r="BC60" s="132">
        <f>'00 - Vedlejší náklady_01'!F38</f>
        <v>0</v>
      </c>
      <c r="BD60" s="134">
        <f>'00 - Vedlejší náklady_01'!F39</f>
        <v>0</v>
      </c>
      <c r="BE60" s="4"/>
      <c r="BT60" s="135" t="s">
        <v>81</v>
      </c>
      <c r="BV60" s="135" t="s">
        <v>74</v>
      </c>
      <c r="BW60" s="135" t="s">
        <v>96</v>
      </c>
      <c r="BX60" s="135" t="s">
        <v>95</v>
      </c>
      <c r="CL60" s="135" t="s">
        <v>19</v>
      </c>
    </row>
    <row r="61" s="4" customFormat="1" ht="16.5" customHeight="1">
      <c r="A61" s="126" t="s">
        <v>82</v>
      </c>
      <c r="B61" s="65"/>
      <c r="C61" s="127"/>
      <c r="D61" s="127"/>
      <c r="E61" s="128" t="s">
        <v>87</v>
      </c>
      <c r="F61" s="128"/>
      <c r="G61" s="128"/>
      <c r="H61" s="128"/>
      <c r="I61" s="128"/>
      <c r="J61" s="127"/>
      <c r="K61" s="128" t="s">
        <v>88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'01 - Architektonicko-stav..._01'!J32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85</v>
      </c>
      <c r="AR61" s="67"/>
      <c r="AS61" s="131">
        <v>0</v>
      </c>
      <c r="AT61" s="132">
        <f>ROUND(SUM(AV61:AW61),2)</f>
        <v>0</v>
      </c>
      <c r="AU61" s="133">
        <f>'01 - Architektonicko-stav..._01'!P106</f>
        <v>0</v>
      </c>
      <c r="AV61" s="132">
        <f>'01 - Architektonicko-stav..._01'!J35</f>
        <v>0</v>
      </c>
      <c r="AW61" s="132">
        <f>'01 - Architektonicko-stav..._01'!J36</f>
        <v>0</v>
      </c>
      <c r="AX61" s="132">
        <f>'01 - Architektonicko-stav..._01'!J37</f>
        <v>0</v>
      </c>
      <c r="AY61" s="132">
        <f>'01 - Architektonicko-stav..._01'!J38</f>
        <v>0</v>
      </c>
      <c r="AZ61" s="132">
        <f>'01 - Architektonicko-stav..._01'!F35</f>
        <v>0</v>
      </c>
      <c r="BA61" s="132">
        <f>'01 - Architektonicko-stav..._01'!F36</f>
        <v>0</v>
      </c>
      <c r="BB61" s="132">
        <f>'01 - Architektonicko-stav..._01'!F37</f>
        <v>0</v>
      </c>
      <c r="BC61" s="132">
        <f>'01 - Architektonicko-stav..._01'!F38</f>
        <v>0</v>
      </c>
      <c r="BD61" s="134">
        <f>'01 - Architektonicko-stav..._01'!F39</f>
        <v>0</v>
      </c>
      <c r="BE61" s="4"/>
      <c r="BT61" s="135" t="s">
        <v>81</v>
      </c>
      <c r="BV61" s="135" t="s">
        <v>74</v>
      </c>
      <c r="BW61" s="135" t="s">
        <v>97</v>
      </c>
      <c r="BX61" s="135" t="s">
        <v>95</v>
      </c>
      <c r="CL61" s="135" t="s">
        <v>19</v>
      </c>
    </row>
    <row r="62" s="4" customFormat="1" ht="23.25" customHeight="1">
      <c r="A62" s="126" t="s">
        <v>82</v>
      </c>
      <c r="B62" s="65"/>
      <c r="C62" s="127"/>
      <c r="D62" s="127"/>
      <c r="E62" s="128" t="s">
        <v>90</v>
      </c>
      <c r="F62" s="128"/>
      <c r="G62" s="128"/>
      <c r="H62" s="128"/>
      <c r="I62" s="128"/>
      <c r="J62" s="127"/>
      <c r="K62" s="128" t="s">
        <v>91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'02 - Ochrana objektu před..._01'!J32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85</v>
      </c>
      <c r="AR62" s="67"/>
      <c r="AS62" s="136">
        <v>0</v>
      </c>
      <c r="AT62" s="137">
        <f>ROUND(SUM(AV62:AW62),2)</f>
        <v>0</v>
      </c>
      <c r="AU62" s="138">
        <f>'02 - Ochrana objektu před..._01'!P86</f>
        <v>0</v>
      </c>
      <c r="AV62" s="137">
        <f>'02 - Ochrana objektu před..._01'!J35</f>
        <v>0</v>
      </c>
      <c r="AW62" s="137">
        <f>'02 - Ochrana objektu před..._01'!J36</f>
        <v>0</v>
      </c>
      <c r="AX62" s="137">
        <f>'02 - Ochrana objektu před..._01'!J37</f>
        <v>0</v>
      </c>
      <c r="AY62" s="137">
        <f>'02 - Ochrana objektu před..._01'!J38</f>
        <v>0</v>
      </c>
      <c r="AZ62" s="137">
        <f>'02 - Ochrana objektu před..._01'!F35</f>
        <v>0</v>
      </c>
      <c r="BA62" s="137">
        <f>'02 - Ochrana objektu před..._01'!F36</f>
        <v>0</v>
      </c>
      <c r="BB62" s="137">
        <f>'02 - Ochrana objektu před..._01'!F37</f>
        <v>0</v>
      </c>
      <c r="BC62" s="137">
        <f>'02 - Ochrana objektu před..._01'!F38</f>
        <v>0</v>
      </c>
      <c r="BD62" s="139">
        <f>'02 - Ochrana objektu před..._01'!F39</f>
        <v>0</v>
      </c>
      <c r="BE62" s="4"/>
      <c r="BT62" s="135" t="s">
        <v>81</v>
      </c>
      <c r="BV62" s="135" t="s">
        <v>74</v>
      </c>
      <c r="BW62" s="135" t="s">
        <v>98</v>
      </c>
      <c r="BX62" s="135" t="s">
        <v>95</v>
      </c>
      <c r="CL62" s="135" t="s">
        <v>19</v>
      </c>
    </row>
    <row r="63" s="2" customFormat="1" ht="30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</sheetData>
  <sheetProtection sheet="1" formatColumns="0" formatRows="0" objects="1" scenarios="1" spinCount="100000" saltValue="zOTZ+LvLNh4EIlm6JPdmimI0Ta5Eqq1jAdas2jQzH6MYYNNC8TqoAvOsyePigYRQq5O1Oty8mLoUIrg9/HfJLA==" hashValue="bSffHf6MvujChXaFLEyGpO35CqdoKzTEnP8lz3h7aZK8OL7N0LVseAfzPCg/99T1XO0693JjjQ0SZrtZZvxsyQ==" algorithmName="SHA-512" password="CC35"/>
  <mergeCells count="70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00 - Vedlejší náklady'!C2" display="/"/>
    <hyperlink ref="A57" location="'01 - Architektonicko-stav...'!C2" display="/"/>
    <hyperlink ref="A58" location="'02 - Ochrana objektu před...'!C2" display="/"/>
    <hyperlink ref="A60" location="'00 - Vedlejší náklady_01'!C2" display="/"/>
    <hyperlink ref="A61" location="'01 - Architektonicko-stav..._01'!C2" display="/"/>
    <hyperlink ref="A62" location="'02 - Ochrana objektu před..._01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Domažlice - Objekt radnice - Stavební úpravy krovů a střech</v>
      </c>
      <c r="F7" s="144"/>
      <c r="G7" s="144"/>
      <c r="H7" s="144"/>
      <c r="L7" s="22"/>
    </row>
    <row r="8" s="1" customFormat="1" ht="12" customHeight="1">
      <c r="B8" s="22"/>
      <c r="D8" s="144" t="s">
        <v>100</v>
      </c>
      <c r="L8" s="22"/>
    </row>
    <row r="9" s="2" customFormat="1" ht="16.5" customHeight="1">
      <c r="A9" s="40"/>
      <c r="B9" s="46"/>
      <c r="C9" s="40"/>
      <c r="D9" s="40"/>
      <c r="E9" s="145" t="s">
        <v>101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104</v>
      </c>
      <c r="G14" s="40"/>
      <c r="H14" s="40"/>
      <c r="I14" s="144" t="s">
        <v>23</v>
      </c>
      <c r="J14" s="148" t="str">
        <f>'Rekapitulace stavby'!AN8</f>
        <v>31. 5. 2024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Domažlice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Atelier Soukup Opl Švehla 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Tomáš Chlumecký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ROUND((SUM(BE86:BE97)),  2)</f>
        <v>0</v>
      </c>
      <c r="G35" s="40"/>
      <c r="H35" s="40"/>
      <c r="I35" s="159">
        <v>0.20999999999999999</v>
      </c>
      <c r="J35" s="158">
        <f>ROUND(((SUM(BE86:BE97))*I35),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ROUND((SUM(BF86:BF97)),  2)</f>
        <v>0</v>
      </c>
      <c r="G36" s="40"/>
      <c r="H36" s="40"/>
      <c r="I36" s="159">
        <v>0.12</v>
      </c>
      <c r="J36" s="158">
        <f>ROUND(((SUM(BF86:BF97))*I36),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ROUND((SUM(BG86:BG97)),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ROUND((SUM(BH86:BH97)),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ROUND((SUM(BI86:BI97)),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Domažlice - Objekt radnice - Stavební úpravy krovů a střech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00 - Vedlejší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31. 5. 2024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Domažlice</v>
      </c>
      <c r="G58" s="42"/>
      <c r="H58" s="42"/>
      <c r="I58" s="34" t="s">
        <v>31</v>
      </c>
      <c r="J58" s="38" t="str">
        <f>E23</f>
        <v xml:space="preserve">Atelier Soukup Opl Švehla 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Tomáš Chlumecký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106</v>
      </c>
      <c r="D61" s="173"/>
      <c r="E61" s="173"/>
      <c r="F61" s="173"/>
      <c r="G61" s="173"/>
      <c r="H61" s="173"/>
      <c r="I61" s="173"/>
      <c r="J61" s="174" t="s">
        <v>107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108</v>
      </c>
    </row>
    <row r="64" s="9" customFormat="1" ht="24.96" customHeight="1">
      <c r="A64" s="9"/>
      <c r="B64" s="176"/>
      <c r="C64" s="177"/>
      <c r="D64" s="178" t="s">
        <v>109</v>
      </c>
      <c r="E64" s="179"/>
      <c r="F64" s="179"/>
      <c r="G64" s="179"/>
      <c r="H64" s="179"/>
      <c r="I64" s="179"/>
      <c r="J64" s="180">
        <f>J87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110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Domažlice - Objekt radnice - Stavební úpravy krovů a střech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100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6.5" customHeight="1">
      <c r="A76" s="40"/>
      <c r="B76" s="41"/>
      <c r="C76" s="42"/>
      <c r="D76" s="42"/>
      <c r="E76" s="171" t="s">
        <v>101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102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00 - Vedlejší náklady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F14</f>
        <v xml:space="preserve"> </v>
      </c>
      <c r="G80" s="42"/>
      <c r="H80" s="42"/>
      <c r="I80" s="34" t="s">
        <v>23</v>
      </c>
      <c r="J80" s="74" t="str">
        <f>IF(J14="","",J14)</f>
        <v>31. 5. 2024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25</v>
      </c>
      <c r="D82" s="42"/>
      <c r="E82" s="42"/>
      <c r="F82" s="29" t="str">
        <f>E17</f>
        <v>Město Domažlice</v>
      </c>
      <c r="G82" s="42"/>
      <c r="H82" s="42"/>
      <c r="I82" s="34" t="s">
        <v>31</v>
      </c>
      <c r="J82" s="38" t="str">
        <f>E23</f>
        <v xml:space="preserve">Atelier Soukup Opl Švehla  s.r.o.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IF(E20="","",E20)</f>
        <v>Vyplň údaj</v>
      </c>
      <c r="G83" s="42"/>
      <c r="H83" s="42"/>
      <c r="I83" s="34" t="s">
        <v>34</v>
      </c>
      <c r="J83" s="38" t="str">
        <f>E26</f>
        <v>Tomáš Chlumecký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0" customFormat="1" ht="29.28" customHeight="1">
      <c r="A85" s="182"/>
      <c r="B85" s="183"/>
      <c r="C85" s="184" t="s">
        <v>111</v>
      </c>
      <c r="D85" s="185" t="s">
        <v>57</v>
      </c>
      <c r="E85" s="185" t="s">
        <v>53</v>
      </c>
      <c r="F85" s="185" t="s">
        <v>54</v>
      </c>
      <c r="G85" s="185" t="s">
        <v>112</v>
      </c>
      <c r="H85" s="185" t="s">
        <v>113</v>
      </c>
      <c r="I85" s="185" t="s">
        <v>114</v>
      </c>
      <c r="J85" s="185" t="s">
        <v>107</v>
      </c>
      <c r="K85" s="186" t="s">
        <v>115</v>
      </c>
      <c r="L85" s="187"/>
      <c r="M85" s="94" t="s">
        <v>19</v>
      </c>
      <c r="N85" s="95" t="s">
        <v>42</v>
      </c>
      <c r="O85" s="95" t="s">
        <v>116</v>
      </c>
      <c r="P85" s="95" t="s">
        <v>117</v>
      </c>
      <c r="Q85" s="95" t="s">
        <v>118</v>
      </c>
      <c r="R85" s="95" t="s">
        <v>119</v>
      </c>
      <c r="S85" s="95" t="s">
        <v>120</v>
      </c>
      <c r="T85" s="96" t="s">
        <v>121</v>
      </c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</row>
    <row r="86" s="2" customFormat="1" ht="22.8" customHeight="1">
      <c r="A86" s="40"/>
      <c r="B86" s="41"/>
      <c r="C86" s="101" t="s">
        <v>122</v>
      </c>
      <c r="D86" s="42"/>
      <c r="E86" s="42"/>
      <c r="F86" s="42"/>
      <c r="G86" s="42"/>
      <c r="H86" s="42"/>
      <c r="I86" s="42"/>
      <c r="J86" s="188">
        <f>BK86</f>
        <v>0</v>
      </c>
      <c r="K86" s="42"/>
      <c r="L86" s="46"/>
      <c r="M86" s="97"/>
      <c r="N86" s="189"/>
      <c r="O86" s="98"/>
      <c r="P86" s="190">
        <f>P87</f>
        <v>0</v>
      </c>
      <c r="Q86" s="98"/>
      <c r="R86" s="190">
        <f>R87</f>
        <v>0</v>
      </c>
      <c r="S86" s="98"/>
      <c r="T86" s="191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108</v>
      </c>
      <c r="BK86" s="192">
        <f>BK87</f>
        <v>0</v>
      </c>
    </row>
    <row r="87" s="11" customFormat="1" ht="25.92" customHeight="1">
      <c r="A87" s="11"/>
      <c r="B87" s="193"/>
      <c r="C87" s="194"/>
      <c r="D87" s="195" t="s">
        <v>71</v>
      </c>
      <c r="E87" s="196" t="s">
        <v>123</v>
      </c>
      <c r="F87" s="196" t="s">
        <v>124</v>
      </c>
      <c r="G87" s="194"/>
      <c r="H87" s="194"/>
      <c r="I87" s="197"/>
      <c r="J87" s="198">
        <f>BK87</f>
        <v>0</v>
      </c>
      <c r="K87" s="194"/>
      <c r="L87" s="199"/>
      <c r="M87" s="200"/>
      <c r="N87" s="201"/>
      <c r="O87" s="201"/>
      <c r="P87" s="202">
        <f>SUM(P88:P97)</f>
        <v>0</v>
      </c>
      <c r="Q87" s="201"/>
      <c r="R87" s="202">
        <f>SUM(R88:R97)</f>
        <v>0</v>
      </c>
      <c r="S87" s="201"/>
      <c r="T87" s="203">
        <f>SUM(T88:T97)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204" t="s">
        <v>125</v>
      </c>
      <c r="AT87" s="205" t="s">
        <v>71</v>
      </c>
      <c r="AU87" s="205" t="s">
        <v>72</v>
      </c>
      <c r="AY87" s="204" t="s">
        <v>126</v>
      </c>
      <c r="BK87" s="206">
        <f>SUM(BK88:BK97)</f>
        <v>0</v>
      </c>
    </row>
    <row r="88" s="2" customFormat="1" ht="16.5" customHeight="1">
      <c r="A88" s="40"/>
      <c r="B88" s="41"/>
      <c r="C88" s="207" t="s">
        <v>79</v>
      </c>
      <c r="D88" s="207" t="s">
        <v>127</v>
      </c>
      <c r="E88" s="208" t="s">
        <v>128</v>
      </c>
      <c r="F88" s="209" t="s">
        <v>129</v>
      </c>
      <c r="G88" s="210" t="s">
        <v>130</v>
      </c>
      <c r="H88" s="211">
        <v>1</v>
      </c>
      <c r="I88" s="212"/>
      <c r="J88" s="211">
        <f>ROUND(I88*H88,1)</f>
        <v>0</v>
      </c>
      <c r="K88" s="209" t="s">
        <v>131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132</v>
      </c>
      <c r="AT88" s="217" t="s">
        <v>127</v>
      </c>
      <c r="AU88" s="217" t="s">
        <v>79</v>
      </c>
      <c r="AY88" s="19" t="s">
        <v>126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ROUND(I88*H88,1)</f>
        <v>0</v>
      </c>
      <c r="BL88" s="19" t="s">
        <v>132</v>
      </c>
      <c r="BM88" s="217" t="s">
        <v>133</v>
      </c>
    </row>
    <row r="89" s="2" customFormat="1">
      <c r="A89" s="40"/>
      <c r="B89" s="41"/>
      <c r="C89" s="42"/>
      <c r="D89" s="219" t="s">
        <v>134</v>
      </c>
      <c r="E89" s="42"/>
      <c r="F89" s="220" t="s">
        <v>135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134</v>
      </c>
      <c r="AU89" s="19" t="s">
        <v>79</v>
      </c>
    </row>
    <row r="90" s="2" customFormat="1" ht="16.5" customHeight="1">
      <c r="A90" s="40"/>
      <c r="B90" s="41"/>
      <c r="C90" s="207" t="s">
        <v>81</v>
      </c>
      <c r="D90" s="207" t="s">
        <v>127</v>
      </c>
      <c r="E90" s="208" t="s">
        <v>136</v>
      </c>
      <c r="F90" s="209" t="s">
        <v>137</v>
      </c>
      <c r="G90" s="210" t="s">
        <v>130</v>
      </c>
      <c r="H90" s="211">
        <v>1</v>
      </c>
      <c r="I90" s="212"/>
      <c r="J90" s="211">
        <f>ROUND(I90*H90,1)</f>
        <v>0</v>
      </c>
      <c r="K90" s="209" t="s">
        <v>131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132</v>
      </c>
      <c r="AT90" s="217" t="s">
        <v>127</v>
      </c>
      <c r="AU90" s="217" t="s">
        <v>79</v>
      </c>
      <c r="AY90" s="19" t="s">
        <v>126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ROUND(I90*H90,1)</f>
        <v>0</v>
      </c>
      <c r="BL90" s="19" t="s">
        <v>132</v>
      </c>
      <c r="BM90" s="217" t="s">
        <v>138</v>
      </c>
    </row>
    <row r="91" s="2" customFormat="1">
      <c r="A91" s="40"/>
      <c r="B91" s="41"/>
      <c r="C91" s="42"/>
      <c r="D91" s="219" t="s">
        <v>134</v>
      </c>
      <c r="E91" s="42"/>
      <c r="F91" s="220" t="s">
        <v>139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134</v>
      </c>
      <c r="AU91" s="19" t="s">
        <v>79</v>
      </c>
    </row>
    <row r="92" s="2" customFormat="1" ht="16.5" customHeight="1">
      <c r="A92" s="40"/>
      <c r="B92" s="41"/>
      <c r="C92" s="207" t="s">
        <v>76</v>
      </c>
      <c r="D92" s="207" t="s">
        <v>127</v>
      </c>
      <c r="E92" s="208" t="s">
        <v>140</v>
      </c>
      <c r="F92" s="209" t="s">
        <v>141</v>
      </c>
      <c r="G92" s="210" t="s">
        <v>130</v>
      </c>
      <c r="H92" s="211">
        <v>1</v>
      </c>
      <c r="I92" s="212"/>
      <c r="J92" s="211">
        <f>ROUND(I92*H92,1)</f>
        <v>0</v>
      </c>
      <c r="K92" s="209" t="s">
        <v>131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132</v>
      </c>
      <c r="AT92" s="217" t="s">
        <v>127</v>
      </c>
      <c r="AU92" s="217" t="s">
        <v>79</v>
      </c>
      <c r="AY92" s="19" t="s">
        <v>126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79</v>
      </c>
      <c r="BK92" s="218">
        <f>ROUND(I92*H92,1)</f>
        <v>0</v>
      </c>
      <c r="BL92" s="19" t="s">
        <v>132</v>
      </c>
      <c r="BM92" s="217" t="s">
        <v>142</v>
      </c>
    </row>
    <row r="93" s="2" customFormat="1">
      <c r="A93" s="40"/>
      <c r="B93" s="41"/>
      <c r="C93" s="42"/>
      <c r="D93" s="219" t="s">
        <v>134</v>
      </c>
      <c r="E93" s="42"/>
      <c r="F93" s="220" t="s">
        <v>143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134</v>
      </c>
      <c r="AU93" s="19" t="s">
        <v>79</v>
      </c>
    </row>
    <row r="94" s="2" customFormat="1" ht="16.5" customHeight="1">
      <c r="A94" s="40"/>
      <c r="B94" s="41"/>
      <c r="C94" s="207" t="s">
        <v>93</v>
      </c>
      <c r="D94" s="207" t="s">
        <v>127</v>
      </c>
      <c r="E94" s="208" t="s">
        <v>144</v>
      </c>
      <c r="F94" s="209" t="s">
        <v>145</v>
      </c>
      <c r="G94" s="210" t="s">
        <v>130</v>
      </c>
      <c r="H94" s="211">
        <v>1</v>
      </c>
      <c r="I94" s="212"/>
      <c r="J94" s="211">
        <f>ROUND(I94*H94,1)</f>
        <v>0</v>
      </c>
      <c r="K94" s="209" t="s">
        <v>131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132</v>
      </c>
      <c r="AT94" s="217" t="s">
        <v>127</v>
      </c>
      <c r="AU94" s="217" t="s">
        <v>79</v>
      </c>
      <c r="AY94" s="19" t="s">
        <v>126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79</v>
      </c>
      <c r="BK94" s="218">
        <f>ROUND(I94*H94,1)</f>
        <v>0</v>
      </c>
      <c r="BL94" s="19" t="s">
        <v>132</v>
      </c>
      <c r="BM94" s="217" t="s">
        <v>146</v>
      </c>
    </row>
    <row r="95" s="2" customFormat="1">
      <c r="A95" s="40"/>
      <c r="B95" s="41"/>
      <c r="C95" s="42"/>
      <c r="D95" s="219" t="s">
        <v>134</v>
      </c>
      <c r="E95" s="42"/>
      <c r="F95" s="220" t="s">
        <v>147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134</v>
      </c>
      <c r="AU95" s="19" t="s">
        <v>79</v>
      </c>
    </row>
    <row r="96" s="2" customFormat="1" ht="16.5" customHeight="1">
      <c r="A96" s="40"/>
      <c r="B96" s="41"/>
      <c r="C96" s="207" t="s">
        <v>125</v>
      </c>
      <c r="D96" s="207" t="s">
        <v>127</v>
      </c>
      <c r="E96" s="208" t="s">
        <v>148</v>
      </c>
      <c r="F96" s="209" t="s">
        <v>149</v>
      </c>
      <c r="G96" s="210" t="s">
        <v>130</v>
      </c>
      <c r="H96" s="211">
        <v>1</v>
      </c>
      <c r="I96" s="212"/>
      <c r="J96" s="211">
        <f>ROUND(I96*H96,1)</f>
        <v>0</v>
      </c>
      <c r="K96" s="209" t="s">
        <v>150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132</v>
      </c>
      <c r="AT96" s="217" t="s">
        <v>127</v>
      </c>
      <c r="AU96" s="217" t="s">
        <v>79</v>
      </c>
      <c r="AY96" s="19" t="s">
        <v>126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ROUND(I96*H96,1)</f>
        <v>0</v>
      </c>
      <c r="BL96" s="19" t="s">
        <v>132</v>
      </c>
      <c r="BM96" s="217" t="s">
        <v>151</v>
      </c>
    </row>
    <row r="97" s="2" customFormat="1">
      <c r="A97" s="40"/>
      <c r="B97" s="41"/>
      <c r="C97" s="42"/>
      <c r="D97" s="219" t="s">
        <v>134</v>
      </c>
      <c r="E97" s="42"/>
      <c r="F97" s="220" t="s">
        <v>152</v>
      </c>
      <c r="G97" s="42"/>
      <c r="H97" s="42"/>
      <c r="I97" s="221"/>
      <c r="J97" s="42"/>
      <c r="K97" s="42"/>
      <c r="L97" s="46"/>
      <c r="M97" s="224"/>
      <c r="N97" s="225"/>
      <c r="O97" s="226"/>
      <c r="P97" s="226"/>
      <c r="Q97" s="226"/>
      <c r="R97" s="226"/>
      <c r="S97" s="226"/>
      <c r="T97" s="22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134</v>
      </c>
      <c r="AU97" s="19" t="s">
        <v>79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Fgms0ZLT89eNxlVcqbweqm+gn/7ZmU4/ok4svTYQV+1C9Y2s9aeSahS9QNPO+fCO53znJ6OEAqJg/XodAoZ6Vg==" hashValue="YeV2oAtfbcB1wlKP3tobHwfwcW3oUoM/ddxSPqRZnXRGP4cy2INhTY7HtEFtUea8oAw6eTArKlNkz3YyC6e14A==" algorithmName="SHA-512" password="CC35"/>
  <autoFilter ref="C85:K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hyperlinks>
    <hyperlink ref="F89" r:id="rId1" display="https://podminky.urs.cz/item/CS_URS_2024_01/030001000"/>
    <hyperlink ref="F91" r:id="rId2" display="https://podminky.urs.cz/item/CS_URS_2024_01/011514000"/>
    <hyperlink ref="F93" r:id="rId3" display="https://podminky.urs.cz/item/CS_URS_2024_01/045002000"/>
    <hyperlink ref="F95" r:id="rId4" display="https://podminky.urs.cz/item/CS_URS_2024_01/013294000"/>
    <hyperlink ref="F97" r:id="rId5" display="https://podminky.urs.cz/item/CS_URS_2023_01/0115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Domažlice - Objekt radnice - Stavební úpravy krovů a střech</v>
      </c>
      <c r="F7" s="144"/>
      <c r="G7" s="144"/>
      <c r="H7" s="144"/>
      <c r="L7" s="22"/>
    </row>
    <row r="8" s="1" customFormat="1" ht="12" customHeight="1">
      <c r="B8" s="22"/>
      <c r="D8" s="144" t="s">
        <v>100</v>
      </c>
      <c r="L8" s="22"/>
    </row>
    <row r="9" s="2" customFormat="1" ht="16.5" customHeight="1">
      <c r="A9" s="40"/>
      <c r="B9" s="46"/>
      <c r="C9" s="40"/>
      <c r="D9" s="40"/>
      <c r="E9" s="145" t="s">
        <v>101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153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104</v>
      </c>
      <c r="G14" s="40"/>
      <c r="H14" s="40"/>
      <c r="I14" s="144" t="s">
        <v>23</v>
      </c>
      <c r="J14" s="148" t="str">
        <f>'Rekapitulace stavby'!AN8</f>
        <v>31. 5. 2024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Domažlice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Atelier Soukup Opl Švehla 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Tomáš Chlumecký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ROUND((SUM(BE105:BE527)),  2)</f>
        <v>0</v>
      </c>
      <c r="G35" s="40"/>
      <c r="H35" s="40"/>
      <c r="I35" s="159">
        <v>0.20999999999999999</v>
      </c>
      <c r="J35" s="158">
        <f>ROUND(((SUM(BE105:BE527))*I35),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ROUND((SUM(BF105:BF527)),  2)</f>
        <v>0</v>
      </c>
      <c r="G36" s="40"/>
      <c r="H36" s="40"/>
      <c r="I36" s="159">
        <v>0.12</v>
      </c>
      <c r="J36" s="158">
        <f>ROUND(((SUM(BF105:BF527))*I36),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ROUND((SUM(BG105:BG527)),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ROUND((SUM(BH105:BH527)),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ROUND((SUM(BI105:BI527)),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Domažlice - Objekt radnice - Stavební úpravy krovů a střech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Architektonicko-stavební řešení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31. 5. 2024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Domažlice</v>
      </c>
      <c r="G58" s="42"/>
      <c r="H58" s="42"/>
      <c r="I58" s="34" t="s">
        <v>31</v>
      </c>
      <c r="J58" s="38" t="str">
        <f>E23</f>
        <v xml:space="preserve">Atelier Soukup Opl Švehla 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Tomáš Chlumecký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106</v>
      </c>
      <c r="D61" s="173"/>
      <c r="E61" s="173"/>
      <c r="F61" s="173"/>
      <c r="G61" s="173"/>
      <c r="H61" s="173"/>
      <c r="I61" s="173"/>
      <c r="J61" s="174" t="s">
        <v>107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108</v>
      </c>
    </row>
    <row r="64" s="9" customFormat="1" ht="24.96" customHeight="1">
      <c r="A64" s="9"/>
      <c r="B64" s="176"/>
      <c r="C64" s="177"/>
      <c r="D64" s="178" t="s">
        <v>154</v>
      </c>
      <c r="E64" s="179"/>
      <c r="F64" s="179"/>
      <c r="G64" s="179"/>
      <c r="H64" s="179"/>
      <c r="I64" s="179"/>
      <c r="J64" s="180">
        <f>J106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28"/>
      <c r="C65" s="127"/>
      <c r="D65" s="229" t="s">
        <v>155</v>
      </c>
      <c r="E65" s="230"/>
      <c r="F65" s="230"/>
      <c r="G65" s="230"/>
      <c r="H65" s="230"/>
      <c r="I65" s="230"/>
      <c r="J65" s="231">
        <f>J107</f>
        <v>0</v>
      </c>
      <c r="K65" s="127"/>
      <c r="L65" s="23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8"/>
      <c r="C66" s="127"/>
      <c r="D66" s="229" t="s">
        <v>156</v>
      </c>
      <c r="E66" s="230"/>
      <c r="F66" s="230"/>
      <c r="G66" s="230"/>
      <c r="H66" s="230"/>
      <c r="I66" s="230"/>
      <c r="J66" s="231">
        <f>J112</f>
        <v>0</v>
      </c>
      <c r="K66" s="127"/>
      <c r="L66" s="23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28"/>
      <c r="C67" s="127"/>
      <c r="D67" s="229" t="s">
        <v>157</v>
      </c>
      <c r="E67" s="230"/>
      <c r="F67" s="230"/>
      <c r="G67" s="230"/>
      <c r="H67" s="230"/>
      <c r="I67" s="230"/>
      <c r="J67" s="231">
        <f>J121</f>
        <v>0</v>
      </c>
      <c r="K67" s="127"/>
      <c r="L67" s="23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28"/>
      <c r="C68" s="127"/>
      <c r="D68" s="229" t="s">
        <v>158</v>
      </c>
      <c r="E68" s="230"/>
      <c r="F68" s="230"/>
      <c r="G68" s="230"/>
      <c r="H68" s="230"/>
      <c r="I68" s="230"/>
      <c r="J68" s="231">
        <f>J131</f>
        <v>0</v>
      </c>
      <c r="K68" s="127"/>
      <c r="L68" s="23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9.92" customHeight="1">
      <c r="A69" s="12"/>
      <c r="B69" s="228"/>
      <c r="C69" s="127"/>
      <c r="D69" s="229" t="s">
        <v>159</v>
      </c>
      <c r="E69" s="230"/>
      <c r="F69" s="230"/>
      <c r="G69" s="230"/>
      <c r="H69" s="230"/>
      <c r="I69" s="230"/>
      <c r="J69" s="231">
        <f>J137</f>
        <v>0</v>
      </c>
      <c r="K69" s="127"/>
      <c r="L69" s="23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28"/>
      <c r="C70" s="127"/>
      <c r="D70" s="229" t="s">
        <v>160</v>
      </c>
      <c r="E70" s="230"/>
      <c r="F70" s="230"/>
      <c r="G70" s="230"/>
      <c r="H70" s="230"/>
      <c r="I70" s="230"/>
      <c r="J70" s="231">
        <f>J173</f>
        <v>0</v>
      </c>
      <c r="K70" s="127"/>
      <c r="L70" s="23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28"/>
      <c r="C71" s="127"/>
      <c r="D71" s="229" t="s">
        <v>161</v>
      </c>
      <c r="E71" s="230"/>
      <c r="F71" s="230"/>
      <c r="G71" s="230"/>
      <c r="H71" s="230"/>
      <c r="I71" s="230"/>
      <c r="J71" s="231">
        <f>J190</f>
        <v>0</v>
      </c>
      <c r="K71" s="127"/>
      <c r="L71" s="23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28"/>
      <c r="C72" s="127"/>
      <c r="D72" s="229" t="s">
        <v>162</v>
      </c>
      <c r="E72" s="230"/>
      <c r="F72" s="230"/>
      <c r="G72" s="230"/>
      <c r="H72" s="230"/>
      <c r="I72" s="230"/>
      <c r="J72" s="231">
        <f>J208</f>
        <v>0</v>
      </c>
      <c r="K72" s="127"/>
      <c r="L72" s="23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9" customFormat="1" ht="24.96" customHeight="1">
      <c r="A73" s="9"/>
      <c r="B73" s="176"/>
      <c r="C73" s="177"/>
      <c r="D73" s="178" t="s">
        <v>163</v>
      </c>
      <c r="E73" s="179"/>
      <c r="F73" s="179"/>
      <c r="G73" s="179"/>
      <c r="H73" s="179"/>
      <c r="I73" s="179"/>
      <c r="J73" s="180">
        <f>J211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2" customFormat="1" ht="19.92" customHeight="1">
      <c r="A74" s="12"/>
      <c r="B74" s="228"/>
      <c r="C74" s="127"/>
      <c r="D74" s="229" t="s">
        <v>164</v>
      </c>
      <c r="E74" s="230"/>
      <c r="F74" s="230"/>
      <c r="G74" s="230"/>
      <c r="H74" s="230"/>
      <c r="I74" s="230"/>
      <c r="J74" s="231">
        <f>J212</f>
        <v>0</v>
      </c>
      <c r="K74" s="127"/>
      <c r="L74" s="23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9.92" customHeight="1">
      <c r="A75" s="12"/>
      <c r="B75" s="228"/>
      <c r="C75" s="127"/>
      <c r="D75" s="229" t="s">
        <v>165</v>
      </c>
      <c r="E75" s="230"/>
      <c r="F75" s="230"/>
      <c r="G75" s="230"/>
      <c r="H75" s="230"/>
      <c r="I75" s="230"/>
      <c r="J75" s="231">
        <f>J235</f>
        <v>0</v>
      </c>
      <c r="K75" s="127"/>
      <c r="L75" s="23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12" customFormat="1" ht="19.92" customHeight="1">
      <c r="A76" s="12"/>
      <c r="B76" s="228"/>
      <c r="C76" s="127"/>
      <c r="D76" s="229" t="s">
        <v>166</v>
      </c>
      <c r="E76" s="230"/>
      <c r="F76" s="230"/>
      <c r="G76" s="230"/>
      <c r="H76" s="230"/>
      <c r="I76" s="230"/>
      <c r="J76" s="231">
        <f>J237</f>
        <v>0</v>
      </c>
      <c r="K76" s="127"/>
      <c r="L76" s="23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2" customFormat="1" ht="19.92" customHeight="1">
      <c r="A77" s="12"/>
      <c r="B77" s="228"/>
      <c r="C77" s="127"/>
      <c r="D77" s="229" t="s">
        <v>167</v>
      </c>
      <c r="E77" s="230"/>
      <c r="F77" s="230"/>
      <c r="G77" s="230"/>
      <c r="H77" s="230"/>
      <c r="I77" s="230"/>
      <c r="J77" s="231">
        <f>J354</f>
        <v>0</v>
      </c>
      <c r="K77" s="127"/>
      <c r="L77" s="23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="12" customFormat="1" ht="19.92" customHeight="1">
      <c r="A78" s="12"/>
      <c r="B78" s="228"/>
      <c r="C78" s="127"/>
      <c r="D78" s="229" t="s">
        <v>168</v>
      </c>
      <c r="E78" s="230"/>
      <c r="F78" s="230"/>
      <c r="G78" s="230"/>
      <c r="H78" s="230"/>
      <c r="I78" s="230"/>
      <c r="J78" s="231">
        <f>J432</f>
        <v>0</v>
      </c>
      <c r="K78" s="127"/>
      <c r="L78" s="23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="12" customFormat="1" ht="19.92" customHeight="1">
      <c r="A79" s="12"/>
      <c r="B79" s="228"/>
      <c r="C79" s="127"/>
      <c r="D79" s="229" t="s">
        <v>169</v>
      </c>
      <c r="E79" s="230"/>
      <c r="F79" s="230"/>
      <c r="G79" s="230"/>
      <c r="H79" s="230"/>
      <c r="I79" s="230"/>
      <c r="J79" s="231">
        <f>J467</f>
        <v>0</v>
      </c>
      <c r="K79" s="127"/>
      <c r="L79" s="23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="12" customFormat="1" ht="19.92" customHeight="1">
      <c r="A80" s="12"/>
      <c r="B80" s="228"/>
      <c r="C80" s="127"/>
      <c r="D80" s="229" t="s">
        <v>170</v>
      </c>
      <c r="E80" s="230"/>
      <c r="F80" s="230"/>
      <c r="G80" s="230"/>
      <c r="H80" s="230"/>
      <c r="I80" s="230"/>
      <c r="J80" s="231">
        <f>J474</f>
        <v>0</v>
      </c>
      <c r="K80" s="127"/>
      <c r="L80" s="23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="12" customFormat="1" ht="19.92" customHeight="1">
      <c r="A81" s="12"/>
      <c r="B81" s="228"/>
      <c r="C81" s="127"/>
      <c r="D81" s="229" t="s">
        <v>171</v>
      </c>
      <c r="E81" s="230"/>
      <c r="F81" s="230"/>
      <c r="G81" s="230"/>
      <c r="H81" s="230"/>
      <c r="I81" s="230"/>
      <c r="J81" s="231">
        <f>J491</f>
        <v>0</v>
      </c>
      <c r="K81" s="127"/>
      <c r="L81" s="23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="12" customFormat="1" ht="19.92" customHeight="1">
      <c r="A82" s="12"/>
      <c r="B82" s="228"/>
      <c r="C82" s="127"/>
      <c r="D82" s="229" t="s">
        <v>172</v>
      </c>
      <c r="E82" s="230"/>
      <c r="F82" s="230"/>
      <c r="G82" s="230"/>
      <c r="H82" s="230"/>
      <c r="I82" s="230"/>
      <c r="J82" s="231">
        <f>J499</f>
        <v>0</v>
      </c>
      <c r="K82" s="127"/>
      <c r="L82" s="23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="12" customFormat="1" ht="19.92" customHeight="1">
      <c r="A83" s="12"/>
      <c r="B83" s="228"/>
      <c r="C83" s="127"/>
      <c r="D83" s="229" t="s">
        <v>173</v>
      </c>
      <c r="E83" s="230"/>
      <c r="F83" s="230"/>
      <c r="G83" s="230"/>
      <c r="H83" s="230"/>
      <c r="I83" s="230"/>
      <c r="J83" s="231">
        <f>J521</f>
        <v>0</v>
      </c>
      <c r="K83" s="127"/>
      <c r="L83" s="23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110</v>
      </c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1" t="str">
        <f>E7</f>
        <v>Domažlice - Objekt radnice - Stavební úpravy krovů a střech</v>
      </c>
      <c r="F93" s="34"/>
      <c r="G93" s="34"/>
      <c r="H93" s="34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100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1" t="s">
        <v>101</v>
      </c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102</v>
      </c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E11</f>
        <v>01 - Architektonicko-stavební řešení</v>
      </c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F14</f>
        <v xml:space="preserve"> </v>
      </c>
      <c r="G99" s="42"/>
      <c r="H99" s="42"/>
      <c r="I99" s="34" t="s">
        <v>23</v>
      </c>
      <c r="J99" s="74" t="str">
        <f>IF(J14="","",J14)</f>
        <v>31. 5. 2024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25</v>
      </c>
      <c r="D101" s="42"/>
      <c r="E101" s="42"/>
      <c r="F101" s="29" t="str">
        <f>E17</f>
        <v>Město Domažlice</v>
      </c>
      <c r="G101" s="42"/>
      <c r="H101" s="42"/>
      <c r="I101" s="34" t="s">
        <v>31</v>
      </c>
      <c r="J101" s="38" t="str">
        <f>E23</f>
        <v xml:space="preserve">Atelier Soukup Opl Švehla  s.r.o.</v>
      </c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29</v>
      </c>
      <c r="D102" s="42"/>
      <c r="E102" s="42"/>
      <c r="F102" s="29" t="str">
        <f>IF(E20="","",E20)</f>
        <v>Vyplň údaj</v>
      </c>
      <c r="G102" s="42"/>
      <c r="H102" s="42"/>
      <c r="I102" s="34" t="s">
        <v>34</v>
      </c>
      <c r="J102" s="38" t="str">
        <f>E26</f>
        <v>Tomáš Chlumecký</v>
      </c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0" customFormat="1" ht="29.28" customHeight="1">
      <c r="A104" s="182"/>
      <c r="B104" s="183"/>
      <c r="C104" s="184" t="s">
        <v>111</v>
      </c>
      <c r="D104" s="185" t="s">
        <v>57</v>
      </c>
      <c r="E104" s="185" t="s">
        <v>53</v>
      </c>
      <c r="F104" s="185" t="s">
        <v>54</v>
      </c>
      <c r="G104" s="185" t="s">
        <v>112</v>
      </c>
      <c r="H104" s="185" t="s">
        <v>113</v>
      </c>
      <c r="I104" s="185" t="s">
        <v>114</v>
      </c>
      <c r="J104" s="185" t="s">
        <v>107</v>
      </c>
      <c r="K104" s="186" t="s">
        <v>115</v>
      </c>
      <c r="L104" s="187"/>
      <c r="M104" s="94" t="s">
        <v>19</v>
      </c>
      <c r="N104" s="95" t="s">
        <v>42</v>
      </c>
      <c r="O104" s="95" t="s">
        <v>116</v>
      </c>
      <c r="P104" s="95" t="s">
        <v>117</v>
      </c>
      <c r="Q104" s="95" t="s">
        <v>118</v>
      </c>
      <c r="R104" s="95" t="s">
        <v>119</v>
      </c>
      <c r="S104" s="95" t="s">
        <v>120</v>
      </c>
      <c r="T104" s="96" t="s">
        <v>121</v>
      </c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</row>
    <row r="105" s="2" customFormat="1" ht="22.8" customHeight="1">
      <c r="A105" s="40"/>
      <c r="B105" s="41"/>
      <c r="C105" s="101" t="s">
        <v>122</v>
      </c>
      <c r="D105" s="42"/>
      <c r="E105" s="42"/>
      <c r="F105" s="42"/>
      <c r="G105" s="42"/>
      <c r="H105" s="42"/>
      <c r="I105" s="42"/>
      <c r="J105" s="188">
        <f>BK105</f>
        <v>0</v>
      </c>
      <c r="K105" s="42"/>
      <c r="L105" s="46"/>
      <c r="M105" s="97"/>
      <c r="N105" s="189"/>
      <c r="O105" s="98"/>
      <c r="P105" s="190">
        <f>P106+P211</f>
        <v>0</v>
      </c>
      <c r="Q105" s="98"/>
      <c r="R105" s="190">
        <f>R106+R211</f>
        <v>31.052859700000003</v>
      </c>
      <c r="S105" s="98"/>
      <c r="T105" s="191">
        <f>T106+T211</f>
        <v>18.695308399999998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71</v>
      </c>
      <c r="AU105" s="19" t="s">
        <v>108</v>
      </c>
      <c r="BK105" s="192">
        <f>BK106+BK211</f>
        <v>0</v>
      </c>
    </row>
    <row r="106" s="11" customFormat="1" ht="25.92" customHeight="1">
      <c r="A106" s="11"/>
      <c r="B106" s="193"/>
      <c r="C106" s="194"/>
      <c r="D106" s="195" t="s">
        <v>71</v>
      </c>
      <c r="E106" s="196" t="s">
        <v>174</v>
      </c>
      <c r="F106" s="196" t="s">
        <v>175</v>
      </c>
      <c r="G106" s="194"/>
      <c r="H106" s="194"/>
      <c r="I106" s="197"/>
      <c r="J106" s="198">
        <f>BK106</f>
        <v>0</v>
      </c>
      <c r="K106" s="194"/>
      <c r="L106" s="199"/>
      <c r="M106" s="200"/>
      <c r="N106" s="201"/>
      <c r="O106" s="201"/>
      <c r="P106" s="202">
        <f>P107+P112+P121+P131+P137+P173+P190+P208</f>
        <v>0</v>
      </c>
      <c r="Q106" s="201"/>
      <c r="R106" s="202">
        <f>R107+R112+R121+R131+R137+R173+R190+R208</f>
        <v>3.8358080000000001</v>
      </c>
      <c r="S106" s="201"/>
      <c r="T106" s="203">
        <f>T107+T112+T121+T131+T137+T173+T190+T208</f>
        <v>1.8608000000000002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04" t="s">
        <v>79</v>
      </c>
      <c r="AT106" s="205" t="s">
        <v>71</v>
      </c>
      <c r="AU106" s="205" t="s">
        <v>72</v>
      </c>
      <c r="AY106" s="204" t="s">
        <v>126</v>
      </c>
      <c r="BK106" s="206">
        <f>BK107+BK112+BK121+BK131+BK137+BK173+BK190+BK208</f>
        <v>0</v>
      </c>
    </row>
    <row r="107" s="11" customFormat="1" ht="22.8" customHeight="1">
      <c r="A107" s="11"/>
      <c r="B107" s="193"/>
      <c r="C107" s="194"/>
      <c r="D107" s="195" t="s">
        <v>71</v>
      </c>
      <c r="E107" s="233" t="s">
        <v>76</v>
      </c>
      <c r="F107" s="233" t="s">
        <v>176</v>
      </c>
      <c r="G107" s="194"/>
      <c r="H107" s="194"/>
      <c r="I107" s="197"/>
      <c r="J107" s="234">
        <f>BK107</f>
        <v>0</v>
      </c>
      <c r="K107" s="194"/>
      <c r="L107" s="199"/>
      <c r="M107" s="200"/>
      <c r="N107" s="201"/>
      <c r="O107" s="201"/>
      <c r="P107" s="202">
        <f>SUM(P108:P111)</f>
        <v>0</v>
      </c>
      <c r="Q107" s="201"/>
      <c r="R107" s="202">
        <f>SUM(R108:R111)</f>
        <v>0.89317999999999997</v>
      </c>
      <c r="S107" s="201"/>
      <c r="T107" s="203">
        <f>SUM(T108:T111)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4" t="s">
        <v>79</v>
      </c>
      <c r="AT107" s="205" t="s">
        <v>71</v>
      </c>
      <c r="AU107" s="205" t="s">
        <v>79</v>
      </c>
      <c r="AY107" s="204" t="s">
        <v>126</v>
      </c>
      <c r="BK107" s="206">
        <f>SUM(BK108:BK111)</f>
        <v>0</v>
      </c>
    </row>
    <row r="108" s="2" customFormat="1" ht="21.75" customHeight="1">
      <c r="A108" s="40"/>
      <c r="B108" s="41"/>
      <c r="C108" s="207" t="s">
        <v>79</v>
      </c>
      <c r="D108" s="207" t="s">
        <v>127</v>
      </c>
      <c r="E108" s="208" t="s">
        <v>177</v>
      </c>
      <c r="F108" s="209" t="s">
        <v>178</v>
      </c>
      <c r="G108" s="210" t="s">
        <v>179</v>
      </c>
      <c r="H108" s="211">
        <v>0.5</v>
      </c>
      <c r="I108" s="212"/>
      <c r="J108" s="211">
        <f>ROUND(I108*H108,1)</f>
        <v>0</v>
      </c>
      <c r="K108" s="209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1.78636</v>
      </c>
      <c r="R108" s="215">
        <f>Q108*H108</f>
        <v>0.89317999999999997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93</v>
      </c>
      <c r="AT108" s="217" t="s">
        <v>127</v>
      </c>
      <c r="AU108" s="217" t="s">
        <v>81</v>
      </c>
      <c r="AY108" s="19" t="s">
        <v>126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ROUND(I108*H108,1)</f>
        <v>0</v>
      </c>
      <c r="BL108" s="19" t="s">
        <v>93</v>
      </c>
      <c r="BM108" s="217" t="s">
        <v>180</v>
      </c>
    </row>
    <row r="109" s="13" customFormat="1">
      <c r="A109" s="13"/>
      <c r="B109" s="235"/>
      <c r="C109" s="236"/>
      <c r="D109" s="237" t="s">
        <v>181</v>
      </c>
      <c r="E109" s="238" t="s">
        <v>19</v>
      </c>
      <c r="F109" s="239" t="s">
        <v>182</v>
      </c>
      <c r="G109" s="236"/>
      <c r="H109" s="238" t="s">
        <v>19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181</v>
      </c>
      <c r="AU109" s="245" t="s">
        <v>81</v>
      </c>
      <c r="AV109" s="13" t="s">
        <v>79</v>
      </c>
      <c r="AW109" s="13" t="s">
        <v>33</v>
      </c>
      <c r="AX109" s="13" t="s">
        <v>72</v>
      </c>
      <c r="AY109" s="245" t="s">
        <v>126</v>
      </c>
    </row>
    <row r="110" s="14" customFormat="1">
      <c r="A110" s="14"/>
      <c r="B110" s="246"/>
      <c r="C110" s="247"/>
      <c r="D110" s="237" t="s">
        <v>181</v>
      </c>
      <c r="E110" s="248" t="s">
        <v>19</v>
      </c>
      <c r="F110" s="249" t="s">
        <v>183</v>
      </c>
      <c r="G110" s="247"/>
      <c r="H110" s="250">
        <v>0.5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181</v>
      </c>
      <c r="AU110" s="256" t="s">
        <v>81</v>
      </c>
      <c r="AV110" s="14" t="s">
        <v>81</v>
      </c>
      <c r="AW110" s="14" t="s">
        <v>33</v>
      </c>
      <c r="AX110" s="14" t="s">
        <v>79</v>
      </c>
      <c r="AY110" s="256" t="s">
        <v>126</v>
      </c>
    </row>
    <row r="111" s="2" customFormat="1" ht="16.5" customHeight="1">
      <c r="A111" s="40"/>
      <c r="B111" s="41"/>
      <c r="C111" s="207" t="s">
        <v>81</v>
      </c>
      <c r="D111" s="207" t="s">
        <v>127</v>
      </c>
      <c r="E111" s="208" t="s">
        <v>184</v>
      </c>
      <c r="F111" s="209" t="s">
        <v>185</v>
      </c>
      <c r="G111" s="210" t="s">
        <v>179</v>
      </c>
      <c r="H111" s="211">
        <v>0.5</v>
      </c>
      <c r="I111" s="212"/>
      <c r="J111" s="211">
        <f>ROUND(I111*H111,1)</f>
        <v>0</v>
      </c>
      <c r="K111" s="209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93</v>
      </c>
      <c r="AT111" s="217" t="s">
        <v>127</v>
      </c>
      <c r="AU111" s="217" t="s">
        <v>81</v>
      </c>
      <c r="AY111" s="19" t="s">
        <v>126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79</v>
      </c>
      <c r="BK111" s="218">
        <f>ROUND(I111*H111,1)</f>
        <v>0</v>
      </c>
      <c r="BL111" s="19" t="s">
        <v>93</v>
      </c>
      <c r="BM111" s="217" t="s">
        <v>186</v>
      </c>
    </row>
    <row r="112" s="11" customFormat="1" ht="22.8" customHeight="1">
      <c r="A112" s="11"/>
      <c r="B112" s="193"/>
      <c r="C112" s="194"/>
      <c r="D112" s="195" t="s">
        <v>71</v>
      </c>
      <c r="E112" s="233" t="s">
        <v>187</v>
      </c>
      <c r="F112" s="233" t="s">
        <v>188</v>
      </c>
      <c r="G112" s="194"/>
      <c r="H112" s="194"/>
      <c r="I112" s="197"/>
      <c r="J112" s="234">
        <f>BK112</f>
        <v>0</v>
      </c>
      <c r="K112" s="194"/>
      <c r="L112" s="199"/>
      <c r="M112" s="200"/>
      <c r="N112" s="201"/>
      <c r="O112" s="201"/>
      <c r="P112" s="202">
        <f>SUM(P113:P120)</f>
        <v>0</v>
      </c>
      <c r="Q112" s="201"/>
      <c r="R112" s="202">
        <f>SUM(R113:R120)</f>
        <v>2.0240999999999998</v>
      </c>
      <c r="S112" s="201"/>
      <c r="T112" s="203">
        <f>SUM(T113:T120)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204" t="s">
        <v>79</v>
      </c>
      <c r="AT112" s="205" t="s">
        <v>71</v>
      </c>
      <c r="AU112" s="205" t="s">
        <v>79</v>
      </c>
      <c r="AY112" s="204" t="s">
        <v>126</v>
      </c>
      <c r="BK112" s="206">
        <f>SUM(BK113:BK120)</f>
        <v>0</v>
      </c>
    </row>
    <row r="113" s="2" customFormat="1" ht="21.75" customHeight="1">
      <c r="A113" s="40"/>
      <c r="B113" s="41"/>
      <c r="C113" s="207" t="s">
        <v>76</v>
      </c>
      <c r="D113" s="207" t="s">
        <v>127</v>
      </c>
      <c r="E113" s="208" t="s">
        <v>189</v>
      </c>
      <c r="F113" s="209" t="s">
        <v>190</v>
      </c>
      <c r="G113" s="210" t="s">
        <v>191</v>
      </c>
      <c r="H113" s="211">
        <v>173</v>
      </c>
      <c r="I113" s="212"/>
      <c r="J113" s="211">
        <f>ROUND(I113*H113,1)</f>
        <v>0</v>
      </c>
      <c r="K113" s="209" t="s">
        <v>131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0.0064999999999999997</v>
      </c>
      <c r="R113" s="215">
        <f>Q113*H113</f>
        <v>1.1245000000000001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93</v>
      </c>
      <c r="AT113" s="217" t="s">
        <v>127</v>
      </c>
      <c r="AU113" s="217" t="s">
        <v>81</v>
      </c>
      <c r="AY113" s="19" t="s">
        <v>126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ROUND(I113*H113,1)</f>
        <v>0</v>
      </c>
      <c r="BL113" s="19" t="s">
        <v>93</v>
      </c>
      <c r="BM113" s="217" t="s">
        <v>192</v>
      </c>
    </row>
    <row r="114" s="2" customFormat="1">
      <c r="A114" s="40"/>
      <c r="B114" s="41"/>
      <c r="C114" s="42"/>
      <c r="D114" s="219" t="s">
        <v>134</v>
      </c>
      <c r="E114" s="42"/>
      <c r="F114" s="220" t="s">
        <v>193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134</v>
      </c>
      <c r="AU114" s="19" t="s">
        <v>81</v>
      </c>
    </row>
    <row r="115" s="14" customFormat="1">
      <c r="A115" s="14"/>
      <c r="B115" s="246"/>
      <c r="C115" s="247"/>
      <c r="D115" s="237" t="s">
        <v>181</v>
      </c>
      <c r="E115" s="247"/>
      <c r="F115" s="249" t="s">
        <v>194</v>
      </c>
      <c r="G115" s="247"/>
      <c r="H115" s="250">
        <v>173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181</v>
      </c>
      <c r="AU115" s="256" t="s">
        <v>81</v>
      </c>
      <c r="AV115" s="14" t="s">
        <v>81</v>
      </c>
      <c r="AW115" s="14" t="s">
        <v>4</v>
      </c>
      <c r="AX115" s="14" t="s">
        <v>79</v>
      </c>
      <c r="AY115" s="256" t="s">
        <v>126</v>
      </c>
    </row>
    <row r="116" s="2" customFormat="1" ht="21.75" customHeight="1">
      <c r="A116" s="40"/>
      <c r="B116" s="41"/>
      <c r="C116" s="207" t="s">
        <v>93</v>
      </c>
      <c r="D116" s="207" t="s">
        <v>127</v>
      </c>
      <c r="E116" s="208" t="s">
        <v>195</v>
      </c>
      <c r="F116" s="209" t="s">
        <v>196</v>
      </c>
      <c r="G116" s="210" t="s">
        <v>191</v>
      </c>
      <c r="H116" s="211">
        <v>173</v>
      </c>
      <c r="I116" s="212"/>
      <c r="J116" s="211">
        <f>ROUND(I116*H116,1)</f>
        <v>0</v>
      </c>
      <c r="K116" s="209" t="s">
        <v>19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0.0051999999999999998</v>
      </c>
      <c r="R116" s="215">
        <f>Q116*H116</f>
        <v>0.89959999999999996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93</v>
      </c>
      <c r="AT116" s="217" t="s">
        <v>127</v>
      </c>
      <c r="AU116" s="217" t="s">
        <v>81</v>
      </c>
      <c r="AY116" s="19" t="s">
        <v>126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79</v>
      </c>
      <c r="BK116" s="218">
        <f>ROUND(I116*H116,1)</f>
        <v>0</v>
      </c>
      <c r="BL116" s="19" t="s">
        <v>93</v>
      </c>
      <c r="BM116" s="217" t="s">
        <v>197</v>
      </c>
    </row>
    <row r="117" s="13" customFormat="1">
      <c r="A117" s="13"/>
      <c r="B117" s="235"/>
      <c r="C117" s="236"/>
      <c r="D117" s="237" t="s">
        <v>181</v>
      </c>
      <c r="E117" s="238" t="s">
        <v>19</v>
      </c>
      <c r="F117" s="239" t="s">
        <v>198</v>
      </c>
      <c r="G117" s="236"/>
      <c r="H117" s="238" t="s">
        <v>19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181</v>
      </c>
      <c r="AU117" s="245" t="s">
        <v>81</v>
      </c>
      <c r="AV117" s="13" t="s">
        <v>79</v>
      </c>
      <c r="AW117" s="13" t="s">
        <v>33</v>
      </c>
      <c r="AX117" s="13" t="s">
        <v>72</v>
      </c>
      <c r="AY117" s="245" t="s">
        <v>126</v>
      </c>
    </row>
    <row r="118" s="14" customFormat="1">
      <c r="A118" s="14"/>
      <c r="B118" s="246"/>
      <c r="C118" s="247"/>
      <c r="D118" s="237" t="s">
        <v>181</v>
      </c>
      <c r="E118" s="248" t="s">
        <v>19</v>
      </c>
      <c r="F118" s="249" t="s">
        <v>199</v>
      </c>
      <c r="G118" s="247"/>
      <c r="H118" s="250">
        <v>173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181</v>
      </c>
      <c r="AU118" s="256" t="s">
        <v>81</v>
      </c>
      <c r="AV118" s="14" t="s">
        <v>81</v>
      </c>
      <c r="AW118" s="14" t="s">
        <v>33</v>
      </c>
      <c r="AX118" s="14" t="s">
        <v>79</v>
      </c>
      <c r="AY118" s="256" t="s">
        <v>126</v>
      </c>
    </row>
    <row r="119" s="2" customFormat="1" ht="16.5" customHeight="1">
      <c r="A119" s="40"/>
      <c r="B119" s="41"/>
      <c r="C119" s="207" t="s">
        <v>125</v>
      </c>
      <c r="D119" s="207" t="s">
        <v>127</v>
      </c>
      <c r="E119" s="208" t="s">
        <v>200</v>
      </c>
      <c r="F119" s="209" t="s">
        <v>201</v>
      </c>
      <c r="G119" s="210" t="s">
        <v>191</v>
      </c>
      <c r="H119" s="211">
        <v>173</v>
      </c>
      <c r="I119" s="212"/>
      <c r="J119" s="211">
        <f>ROUND(I119*H119,1)</f>
        <v>0</v>
      </c>
      <c r="K119" s="209" t="s">
        <v>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93</v>
      </c>
      <c r="AT119" s="217" t="s">
        <v>127</v>
      </c>
      <c r="AU119" s="217" t="s">
        <v>81</v>
      </c>
      <c r="AY119" s="19" t="s">
        <v>126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ROUND(I119*H119,1)</f>
        <v>0</v>
      </c>
      <c r="BL119" s="19" t="s">
        <v>93</v>
      </c>
      <c r="BM119" s="217" t="s">
        <v>202</v>
      </c>
    </row>
    <row r="120" s="2" customFormat="1" ht="16.5" customHeight="1">
      <c r="A120" s="40"/>
      <c r="B120" s="41"/>
      <c r="C120" s="207" t="s">
        <v>203</v>
      </c>
      <c r="D120" s="207" t="s">
        <v>127</v>
      </c>
      <c r="E120" s="208" t="s">
        <v>204</v>
      </c>
      <c r="F120" s="209" t="s">
        <v>205</v>
      </c>
      <c r="G120" s="210" t="s">
        <v>191</v>
      </c>
      <c r="H120" s="211">
        <v>173</v>
      </c>
      <c r="I120" s="212"/>
      <c r="J120" s="211">
        <f>ROUND(I120*H120,1)</f>
        <v>0</v>
      </c>
      <c r="K120" s="209" t="s">
        <v>19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93</v>
      </c>
      <c r="AT120" s="217" t="s">
        <v>127</v>
      </c>
      <c r="AU120" s="217" t="s">
        <v>81</v>
      </c>
      <c r="AY120" s="19" t="s">
        <v>126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79</v>
      </c>
      <c r="BK120" s="218">
        <f>ROUND(I120*H120,1)</f>
        <v>0</v>
      </c>
      <c r="BL120" s="19" t="s">
        <v>93</v>
      </c>
      <c r="BM120" s="217" t="s">
        <v>206</v>
      </c>
    </row>
    <row r="121" s="11" customFormat="1" ht="22.8" customHeight="1">
      <c r="A121" s="11"/>
      <c r="B121" s="193"/>
      <c r="C121" s="194"/>
      <c r="D121" s="195" t="s">
        <v>71</v>
      </c>
      <c r="E121" s="233" t="s">
        <v>207</v>
      </c>
      <c r="F121" s="233" t="s">
        <v>208</v>
      </c>
      <c r="G121" s="194"/>
      <c r="H121" s="194"/>
      <c r="I121" s="197"/>
      <c r="J121" s="234">
        <f>BK121</f>
        <v>0</v>
      </c>
      <c r="K121" s="194"/>
      <c r="L121" s="199"/>
      <c r="M121" s="200"/>
      <c r="N121" s="201"/>
      <c r="O121" s="201"/>
      <c r="P121" s="202">
        <f>SUM(P122:P130)</f>
        <v>0</v>
      </c>
      <c r="Q121" s="201"/>
      <c r="R121" s="202">
        <f>SUM(R122:R130)</f>
        <v>0.91852800000000001</v>
      </c>
      <c r="S121" s="201"/>
      <c r="T121" s="203">
        <f>SUM(T122:T130)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4" t="s">
        <v>79</v>
      </c>
      <c r="AT121" s="205" t="s">
        <v>71</v>
      </c>
      <c r="AU121" s="205" t="s">
        <v>79</v>
      </c>
      <c r="AY121" s="204" t="s">
        <v>126</v>
      </c>
      <c r="BK121" s="206">
        <f>SUM(BK122:BK130)</f>
        <v>0</v>
      </c>
    </row>
    <row r="122" s="2" customFormat="1" ht="21.75" customHeight="1">
      <c r="A122" s="40"/>
      <c r="B122" s="41"/>
      <c r="C122" s="207" t="s">
        <v>209</v>
      </c>
      <c r="D122" s="207" t="s">
        <v>127</v>
      </c>
      <c r="E122" s="208" t="s">
        <v>210</v>
      </c>
      <c r="F122" s="209" t="s">
        <v>211</v>
      </c>
      <c r="G122" s="210" t="s">
        <v>191</v>
      </c>
      <c r="H122" s="211">
        <v>38.399999999999999</v>
      </c>
      <c r="I122" s="212"/>
      <c r="J122" s="211">
        <f>ROUND(I122*H122,1)</f>
        <v>0</v>
      </c>
      <c r="K122" s="209" t="s">
        <v>131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0.0064999999999999997</v>
      </c>
      <c r="R122" s="215">
        <f>Q122*H122</f>
        <v>0.24959999999999999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93</v>
      </c>
      <c r="AT122" s="217" t="s">
        <v>127</v>
      </c>
      <c r="AU122" s="217" t="s">
        <v>81</v>
      </c>
      <c r="AY122" s="19" t="s">
        <v>126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79</v>
      </c>
      <c r="BK122" s="218">
        <f>ROUND(I122*H122,1)</f>
        <v>0</v>
      </c>
      <c r="BL122" s="19" t="s">
        <v>93</v>
      </c>
      <c r="BM122" s="217" t="s">
        <v>212</v>
      </c>
    </row>
    <row r="123" s="2" customFormat="1">
      <c r="A123" s="40"/>
      <c r="B123" s="41"/>
      <c r="C123" s="42"/>
      <c r="D123" s="219" t="s">
        <v>134</v>
      </c>
      <c r="E123" s="42"/>
      <c r="F123" s="220" t="s">
        <v>213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134</v>
      </c>
      <c r="AU123" s="19" t="s">
        <v>81</v>
      </c>
    </row>
    <row r="124" s="2" customFormat="1" ht="24.15" customHeight="1">
      <c r="A124" s="40"/>
      <c r="B124" s="41"/>
      <c r="C124" s="207" t="s">
        <v>214</v>
      </c>
      <c r="D124" s="207" t="s">
        <v>127</v>
      </c>
      <c r="E124" s="208" t="s">
        <v>215</v>
      </c>
      <c r="F124" s="209" t="s">
        <v>216</v>
      </c>
      <c r="G124" s="210" t="s">
        <v>191</v>
      </c>
      <c r="H124" s="211">
        <v>38.399999999999999</v>
      </c>
      <c r="I124" s="212"/>
      <c r="J124" s="211">
        <f>ROUND(I124*H124,1)</f>
        <v>0</v>
      </c>
      <c r="K124" s="209" t="s">
        <v>131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0.017420000000000001</v>
      </c>
      <c r="R124" s="215">
        <f>Q124*H124</f>
        <v>0.66892800000000008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93</v>
      </c>
      <c r="AT124" s="217" t="s">
        <v>127</v>
      </c>
      <c r="AU124" s="217" t="s">
        <v>81</v>
      </c>
      <c r="AY124" s="19" t="s">
        <v>126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79</v>
      </c>
      <c r="BK124" s="218">
        <f>ROUND(I124*H124,1)</f>
        <v>0</v>
      </c>
      <c r="BL124" s="19" t="s">
        <v>93</v>
      </c>
      <c r="BM124" s="217" t="s">
        <v>217</v>
      </c>
    </row>
    <row r="125" s="2" customFormat="1">
      <c r="A125" s="40"/>
      <c r="B125" s="41"/>
      <c r="C125" s="42"/>
      <c r="D125" s="219" t="s">
        <v>134</v>
      </c>
      <c r="E125" s="42"/>
      <c r="F125" s="220" t="s">
        <v>218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134</v>
      </c>
      <c r="AU125" s="19" t="s">
        <v>81</v>
      </c>
    </row>
    <row r="126" s="13" customFormat="1">
      <c r="A126" s="13"/>
      <c r="B126" s="235"/>
      <c r="C126" s="236"/>
      <c r="D126" s="237" t="s">
        <v>181</v>
      </c>
      <c r="E126" s="238" t="s">
        <v>19</v>
      </c>
      <c r="F126" s="239" t="s">
        <v>198</v>
      </c>
      <c r="G126" s="236"/>
      <c r="H126" s="238" t="s">
        <v>19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181</v>
      </c>
      <c r="AU126" s="245" t="s">
        <v>81</v>
      </c>
      <c r="AV126" s="13" t="s">
        <v>79</v>
      </c>
      <c r="AW126" s="13" t="s">
        <v>33</v>
      </c>
      <c r="AX126" s="13" t="s">
        <v>72</v>
      </c>
      <c r="AY126" s="245" t="s">
        <v>126</v>
      </c>
    </row>
    <row r="127" s="14" customFormat="1">
      <c r="A127" s="14"/>
      <c r="B127" s="246"/>
      <c r="C127" s="247"/>
      <c r="D127" s="237" t="s">
        <v>181</v>
      </c>
      <c r="E127" s="248" t="s">
        <v>19</v>
      </c>
      <c r="F127" s="249" t="s">
        <v>219</v>
      </c>
      <c r="G127" s="247"/>
      <c r="H127" s="250">
        <v>38.399999999999999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181</v>
      </c>
      <c r="AU127" s="256" t="s">
        <v>81</v>
      </c>
      <c r="AV127" s="14" t="s">
        <v>81</v>
      </c>
      <c r="AW127" s="14" t="s">
        <v>33</v>
      </c>
      <c r="AX127" s="14" t="s">
        <v>79</v>
      </c>
      <c r="AY127" s="256" t="s">
        <v>126</v>
      </c>
    </row>
    <row r="128" s="2" customFormat="1" ht="16.5" customHeight="1">
      <c r="A128" s="40"/>
      <c r="B128" s="41"/>
      <c r="C128" s="207" t="s">
        <v>220</v>
      </c>
      <c r="D128" s="207" t="s">
        <v>127</v>
      </c>
      <c r="E128" s="208" t="s">
        <v>221</v>
      </c>
      <c r="F128" s="209" t="s">
        <v>222</v>
      </c>
      <c r="G128" s="210" t="s">
        <v>191</v>
      </c>
      <c r="H128" s="211">
        <v>38.399999999999999</v>
      </c>
      <c r="I128" s="212"/>
      <c r="J128" s="211">
        <f>ROUND(I128*H128,1)</f>
        <v>0</v>
      </c>
      <c r="K128" s="209" t="s">
        <v>131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93</v>
      </c>
      <c r="AT128" s="217" t="s">
        <v>127</v>
      </c>
      <c r="AU128" s="217" t="s">
        <v>81</v>
      </c>
      <c r="AY128" s="19" t="s">
        <v>126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ROUND(I128*H128,1)</f>
        <v>0</v>
      </c>
      <c r="BL128" s="19" t="s">
        <v>93</v>
      </c>
      <c r="BM128" s="217" t="s">
        <v>223</v>
      </c>
    </row>
    <row r="129" s="2" customFormat="1">
      <c r="A129" s="40"/>
      <c r="B129" s="41"/>
      <c r="C129" s="42"/>
      <c r="D129" s="219" t="s">
        <v>134</v>
      </c>
      <c r="E129" s="42"/>
      <c r="F129" s="220" t="s">
        <v>224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134</v>
      </c>
      <c r="AU129" s="19" t="s">
        <v>81</v>
      </c>
    </row>
    <row r="130" s="2" customFormat="1" ht="16.5" customHeight="1">
      <c r="A130" s="40"/>
      <c r="B130" s="41"/>
      <c r="C130" s="207" t="s">
        <v>225</v>
      </c>
      <c r="D130" s="207" t="s">
        <v>127</v>
      </c>
      <c r="E130" s="208" t="s">
        <v>226</v>
      </c>
      <c r="F130" s="209" t="s">
        <v>201</v>
      </c>
      <c r="G130" s="210" t="s">
        <v>191</v>
      </c>
      <c r="H130" s="211">
        <v>38.399999999999999</v>
      </c>
      <c r="I130" s="212"/>
      <c r="J130" s="211">
        <f>ROUND(I130*H130,1)</f>
        <v>0</v>
      </c>
      <c r="K130" s="209" t="s">
        <v>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93</v>
      </c>
      <c r="AT130" s="217" t="s">
        <v>127</v>
      </c>
      <c r="AU130" s="217" t="s">
        <v>81</v>
      </c>
      <c r="AY130" s="19" t="s">
        <v>126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79</v>
      </c>
      <c r="BK130" s="218">
        <f>ROUND(I130*H130,1)</f>
        <v>0</v>
      </c>
      <c r="BL130" s="19" t="s">
        <v>93</v>
      </c>
      <c r="BM130" s="217" t="s">
        <v>227</v>
      </c>
    </row>
    <row r="131" s="11" customFormat="1" ht="22.8" customHeight="1">
      <c r="A131" s="11"/>
      <c r="B131" s="193"/>
      <c r="C131" s="194"/>
      <c r="D131" s="195" t="s">
        <v>71</v>
      </c>
      <c r="E131" s="233" t="s">
        <v>228</v>
      </c>
      <c r="F131" s="233" t="s">
        <v>229</v>
      </c>
      <c r="G131" s="194"/>
      <c r="H131" s="194"/>
      <c r="I131" s="197"/>
      <c r="J131" s="234">
        <f>BK131</f>
        <v>0</v>
      </c>
      <c r="K131" s="194"/>
      <c r="L131" s="199"/>
      <c r="M131" s="200"/>
      <c r="N131" s="201"/>
      <c r="O131" s="201"/>
      <c r="P131" s="202">
        <f>SUM(P132:P136)</f>
        <v>0</v>
      </c>
      <c r="Q131" s="201"/>
      <c r="R131" s="202">
        <f>SUM(R132:R136)</f>
        <v>0</v>
      </c>
      <c r="S131" s="201"/>
      <c r="T131" s="203">
        <f>SUM(T132:T136)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4" t="s">
        <v>79</v>
      </c>
      <c r="AT131" s="205" t="s">
        <v>71</v>
      </c>
      <c r="AU131" s="205" t="s">
        <v>79</v>
      </c>
      <c r="AY131" s="204" t="s">
        <v>126</v>
      </c>
      <c r="BK131" s="206">
        <f>SUM(BK132:BK136)</f>
        <v>0</v>
      </c>
    </row>
    <row r="132" s="2" customFormat="1" ht="16.5" customHeight="1">
      <c r="A132" s="40"/>
      <c r="B132" s="41"/>
      <c r="C132" s="207" t="s">
        <v>230</v>
      </c>
      <c r="D132" s="207" t="s">
        <v>127</v>
      </c>
      <c r="E132" s="208" t="s">
        <v>231</v>
      </c>
      <c r="F132" s="209" t="s">
        <v>232</v>
      </c>
      <c r="G132" s="210" t="s">
        <v>233</v>
      </c>
      <c r="H132" s="211">
        <v>1</v>
      </c>
      <c r="I132" s="212"/>
      <c r="J132" s="211">
        <f>ROUND(I132*H132,1)</f>
        <v>0</v>
      </c>
      <c r="K132" s="209" t="s">
        <v>19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93</v>
      </c>
      <c r="AT132" s="217" t="s">
        <v>127</v>
      </c>
      <c r="AU132" s="217" t="s">
        <v>81</v>
      </c>
      <c r="AY132" s="19" t="s">
        <v>126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79</v>
      </c>
      <c r="BK132" s="218">
        <f>ROUND(I132*H132,1)</f>
        <v>0</v>
      </c>
      <c r="BL132" s="19" t="s">
        <v>93</v>
      </c>
      <c r="BM132" s="217" t="s">
        <v>234</v>
      </c>
    </row>
    <row r="133" s="2" customFormat="1" ht="16.5" customHeight="1">
      <c r="A133" s="40"/>
      <c r="B133" s="41"/>
      <c r="C133" s="207" t="s">
        <v>8</v>
      </c>
      <c r="D133" s="207" t="s">
        <v>127</v>
      </c>
      <c r="E133" s="208" t="s">
        <v>235</v>
      </c>
      <c r="F133" s="209" t="s">
        <v>236</v>
      </c>
      <c r="G133" s="210" t="s">
        <v>233</v>
      </c>
      <c r="H133" s="211">
        <v>1</v>
      </c>
      <c r="I133" s="212"/>
      <c r="J133" s="211">
        <f>ROUND(I133*H133,1)</f>
        <v>0</v>
      </c>
      <c r="K133" s="209" t="s">
        <v>19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93</v>
      </c>
      <c r="AT133" s="217" t="s">
        <v>127</v>
      </c>
      <c r="AU133" s="217" t="s">
        <v>81</v>
      </c>
      <c r="AY133" s="19" t="s">
        <v>126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79</v>
      </c>
      <c r="BK133" s="218">
        <f>ROUND(I133*H133,1)</f>
        <v>0</v>
      </c>
      <c r="BL133" s="19" t="s">
        <v>93</v>
      </c>
      <c r="BM133" s="217" t="s">
        <v>237</v>
      </c>
    </row>
    <row r="134" s="2" customFormat="1" ht="16.5" customHeight="1">
      <c r="A134" s="40"/>
      <c r="B134" s="41"/>
      <c r="C134" s="207" t="s">
        <v>238</v>
      </c>
      <c r="D134" s="207" t="s">
        <v>127</v>
      </c>
      <c r="E134" s="208" t="s">
        <v>239</v>
      </c>
      <c r="F134" s="209" t="s">
        <v>240</v>
      </c>
      <c r="G134" s="210" t="s">
        <v>233</v>
      </c>
      <c r="H134" s="211">
        <v>2</v>
      </c>
      <c r="I134" s="212"/>
      <c r="J134" s="211">
        <f>ROUND(I134*H134,1)</f>
        <v>0</v>
      </c>
      <c r="K134" s="209" t="s">
        <v>19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93</v>
      </c>
      <c r="AT134" s="217" t="s">
        <v>127</v>
      </c>
      <c r="AU134" s="217" t="s">
        <v>81</v>
      </c>
      <c r="AY134" s="19" t="s">
        <v>126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79</v>
      </c>
      <c r="BK134" s="218">
        <f>ROUND(I134*H134,1)</f>
        <v>0</v>
      </c>
      <c r="BL134" s="19" t="s">
        <v>93</v>
      </c>
      <c r="BM134" s="217" t="s">
        <v>241</v>
      </c>
    </row>
    <row r="135" s="2" customFormat="1" ht="16.5" customHeight="1">
      <c r="A135" s="40"/>
      <c r="B135" s="41"/>
      <c r="C135" s="207" t="s">
        <v>242</v>
      </c>
      <c r="D135" s="207" t="s">
        <v>127</v>
      </c>
      <c r="E135" s="208" t="s">
        <v>243</v>
      </c>
      <c r="F135" s="209" t="s">
        <v>244</v>
      </c>
      <c r="G135" s="210" t="s">
        <v>233</v>
      </c>
      <c r="H135" s="211">
        <v>2</v>
      </c>
      <c r="I135" s="212"/>
      <c r="J135" s="211">
        <f>ROUND(I135*H135,1)</f>
        <v>0</v>
      </c>
      <c r="K135" s="209" t="s">
        <v>19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93</v>
      </c>
      <c r="AT135" s="217" t="s">
        <v>127</v>
      </c>
      <c r="AU135" s="217" t="s">
        <v>81</v>
      </c>
      <c r="AY135" s="19" t="s">
        <v>126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79</v>
      </c>
      <c r="BK135" s="218">
        <f>ROUND(I135*H135,1)</f>
        <v>0</v>
      </c>
      <c r="BL135" s="19" t="s">
        <v>93</v>
      </c>
      <c r="BM135" s="217" t="s">
        <v>245</v>
      </c>
    </row>
    <row r="136" s="2" customFormat="1" ht="16.5" customHeight="1">
      <c r="A136" s="40"/>
      <c r="B136" s="41"/>
      <c r="C136" s="207" t="s">
        <v>246</v>
      </c>
      <c r="D136" s="207" t="s">
        <v>127</v>
      </c>
      <c r="E136" s="208" t="s">
        <v>247</v>
      </c>
      <c r="F136" s="209" t="s">
        <v>248</v>
      </c>
      <c r="G136" s="210" t="s">
        <v>233</v>
      </c>
      <c r="H136" s="211">
        <v>1</v>
      </c>
      <c r="I136" s="212"/>
      <c r="J136" s="211">
        <f>ROUND(I136*H136,1)</f>
        <v>0</v>
      </c>
      <c r="K136" s="209" t="s">
        <v>19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93</v>
      </c>
      <c r="AT136" s="217" t="s">
        <v>127</v>
      </c>
      <c r="AU136" s="217" t="s">
        <v>81</v>
      </c>
      <c r="AY136" s="19" t="s">
        <v>126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79</v>
      </c>
      <c r="BK136" s="218">
        <f>ROUND(I136*H136,1)</f>
        <v>0</v>
      </c>
      <c r="BL136" s="19" t="s">
        <v>93</v>
      </c>
      <c r="BM136" s="217" t="s">
        <v>249</v>
      </c>
    </row>
    <row r="137" s="11" customFormat="1" ht="22.8" customHeight="1">
      <c r="A137" s="11"/>
      <c r="B137" s="193"/>
      <c r="C137" s="194"/>
      <c r="D137" s="195" t="s">
        <v>71</v>
      </c>
      <c r="E137" s="233" t="s">
        <v>220</v>
      </c>
      <c r="F137" s="233" t="s">
        <v>250</v>
      </c>
      <c r="G137" s="194"/>
      <c r="H137" s="194"/>
      <c r="I137" s="197"/>
      <c r="J137" s="234">
        <f>BK137</f>
        <v>0</v>
      </c>
      <c r="K137" s="194"/>
      <c r="L137" s="199"/>
      <c r="M137" s="200"/>
      <c r="N137" s="201"/>
      <c r="O137" s="201"/>
      <c r="P137" s="202">
        <f>SUM(P138:P172)</f>
        <v>0</v>
      </c>
      <c r="Q137" s="201"/>
      <c r="R137" s="202">
        <f>SUM(R138:R172)</f>
        <v>0</v>
      </c>
      <c r="S137" s="201"/>
      <c r="T137" s="203">
        <f>SUM(T138:T172)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4" t="s">
        <v>79</v>
      </c>
      <c r="AT137" s="205" t="s">
        <v>71</v>
      </c>
      <c r="AU137" s="205" t="s">
        <v>79</v>
      </c>
      <c r="AY137" s="204" t="s">
        <v>126</v>
      </c>
      <c r="BK137" s="206">
        <f>SUM(BK138:BK172)</f>
        <v>0</v>
      </c>
    </row>
    <row r="138" s="2" customFormat="1" ht="24.15" customHeight="1">
      <c r="A138" s="40"/>
      <c r="B138" s="41"/>
      <c r="C138" s="207" t="s">
        <v>251</v>
      </c>
      <c r="D138" s="207" t="s">
        <v>127</v>
      </c>
      <c r="E138" s="208" t="s">
        <v>252</v>
      </c>
      <c r="F138" s="209" t="s">
        <v>253</v>
      </c>
      <c r="G138" s="210" t="s">
        <v>191</v>
      </c>
      <c r="H138" s="211">
        <v>410</v>
      </c>
      <c r="I138" s="212"/>
      <c r="J138" s="211">
        <f>ROUND(I138*H138,1)</f>
        <v>0</v>
      </c>
      <c r="K138" s="209" t="s">
        <v>131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93</v>
      </c>
      <c r="AT138" s="217" t="s">
        <v>127</v>
      </c>
      <c r="AU138" s="217" t="s">
        <v>81</v>
      </c>
      <c r="AY138" s="19" t="s">
        <v>126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ROUND(I138*H138,1)</f>
        <v>0</v>
      </c>
      <c r="BL138" s="19" t="s">
        <v>93</v>
      </c>
      <c r="BM138" s="217" t="s">
        <v>254</v>
      </c>
    </row>
    <row r="139" s="2" customFormat="1">
      <c r="A139" s="40"/>
      <c r="B139" s="41"/>
      <c r="C139" s="42"/>
      <c r="D139" s="219" t="s">
        <v>134</v>
      </c>
      <c r="E139" s="42"/>
      <c r="F139" s="220" t="s">
        <v>255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134</v>
      </c>
      <c r="AU139" s="19" t="s">
        <v>81</v>
      </c>
    </row>
    <row r="140" s="13" customFormat="1">
      <c r="A140" s="13"/>
      <c r="B140" s="235"/>
      <c r="C140" s="236"/>
      <c r="D140" s="237" t="s">
        <v>181</v>
      </c>
      <c r="E140" s="238" t="s">
        <v>19</v>
      </c>
      <c r="F140" s="239" t="s">
        <v>198</v>
      </c>
      <c r="G140" s="236"/>
      <c r="H140" s="238" t="s">
        <v>19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181</v>
      </c>
      <c r="AU140" s="245" t="s">
        <v>81</v>
      </c>
      <c r="AV140" s="13" t="s">
        <v>79</v>
      </c>
      <c r="AW140" s="13" t="s">
        <v>33</v>
      </c>
      <c r="AX140" s="13" t="s">
        <v>72</v>
      </c>
      <c r="AY140" s="245" t="s">
        <v>126</v>
      </c>
    </row>
    <row r="141" s="14" customFormat="1">
      <c r="A141" s="14"/>
      <c r="B141" s="246"/>
      <c r="C141" s="247"/>
      <c r="D141" s="237" t="s">
        <v>181</v>
      </c>
      <c r="E141" s="248" t="s">
        <v>19</v>
      </c>
      <c r="F141" s="249" t="s">
        <v>256</v>
      </c>
      <c r="G141" s="247"/>
      <c r="H141" s="250">
        <v>410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181</v>
      </c>
      <c r="AU141" s="256" t="s">
        <v>81</v>
      </c>
      <c r="AV141" s="14" t="s">
        <v>81</v>
      </c>
      <c r="AW141" s="14" t="s">
        <v>33</v>
      </c>
      <c r="AX141" s="14" t="s">
        <v>79</v>
      </c>
      <c r="AY141" s="256" t="s">
        <v>126</v>
      </c>
    </row>
    <row r="142" s="2" customFormat="1" ht="24.15" customHeight="1">
      <c r="A142" s="40"/>
      <c r="B142" s="41"/>
      <c r="C142" s="207" t="s">
        <v>257</v>
      </c>
      <c r="D142" s="207" t="s">
        <v>127</v>
      </c>
      <c r="E142" s="208" t="s">
        <v>258</v>
      </c>
      <c r="F142" s="209" t="s">
        <v>259</v>
      </c>
      <c r="G142" s="210" t="s">
        <v>191</v>
      </c>
      <c r="H142" s="211">
        <v>98400</v>
      </c>
      <c r="I142" s="212"/>
      <c r="J142" s="211">
        <f>ROUND(I142*H142,1)</f>
        <v>0</v>
      </c>
      <c r="K142" s="209" t="s">
        <v>131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93</v>
      </c>
      <c r="AT142" s="217" t="s">
        <v>127</v>
      </c>
      <c r="AU142" s="217" t="s">
        <v>81</v>
      </c>
      <c r="AY142" s="19" t="s">
        <v>126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79</v>
      </c>
      <c r="BK142" s="218">
        <f>ROUND(I142*H142,1)</f>
        <v>0</v>
      </c>
      <c r="BL142" s="19" t="s">
        <v>93</v>
      </c>
      <c r="BM142" s="217" t="s">
        <v>260</v>
      </c>
    </row>
    <row r="143" s="2" customFormat="1">
      <c r="A143" s="40"/>
      <c r="B143" s="41"/>
      <c r="C143" s="42"/>
      <c r="D143" s="219" t="s">
        <v>134</v>
      </c>
      <c r="E143" s="42"/>
      <c r="F143" s="220" t="s">
        <v>261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134</v>
      </c>
      <c r="AU143" s="19" t="s">
        <v>81</v>
      </c>
    </row>
    <row r="144" s="14" customFormat="1">
      <c r="A144" s="14"/>
      <c r="B144" s="246"/>
      <c r="C144" s="247"/>
      <c r="D144" s="237" t="s">
        <v>181</v>
      </c>
      <c r="E144" s="247"/>
      <c r="F144" s="249" t="s">
        <v>262</v>
      </c>
      <c r="G144" s="247"/>
      <c r="H144" s="250">
        <v>98400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181</v>
      </c>
      <c r="AU144" s="256" t="s">
        <v>81</v>
      </c>
      <c r="AV144" s="14" t="s">
        <v>81</v>
      </c>
      <c r="AW144" s="14" t="s">
        <v>4</v>
      </c>
      <c r="AX144" s="14" t="s">
        <v>79</v>
      </c>
      <c r="AY144" s="256" t="s">
        <v>126</v>
      </c>
    </row>
    <row r="145" s="2" customFormat="1" ht="24.15" customHeight="1">
      <c r="A145" s="40"/>
      <c r="B145" s="41"/>
      <c r="C145" s="207" t="s">
        <v>263</v>
      </c>
      <c r="D145" s="207" t="s">
        <v>127</v>
      </c>
      <c r="E145" s="208" t="s">
        <v>264</v>
      </c>
      <c r="F145" s="209" t="s">
        <v>265</v>
      </c>
      <c r="G145" s="210" t="s">
        <v>191</v>
      </c>
      <c r="H145" s="211">
        <v>410</v>
      </c>
      <c r="I145" s="212"/>
      <c r="J145" s="211">
        <f>ROUND(I145*H145,1)</f>
        <v>0</v>
      </c>
      <c r="K145" s="209" t="s">
        <v>131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93</v>
      </c>
      <c r="AT145" s="217" t="s">
        <v>127</v>
      </c>
      <c r="AU145" s="217" t="s">
        <v>81</v>
      </c>
      <c r="AY145" s="19" t="s">
        <v>126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79</v>
      </c>
      <c r="BK145" s="218">
        <f>ROUND(I145*H145,1)</f>
        <v>0</v>
      </c>
      <c r="BL145" s="19" t="s">
        <v>93</v>
      </c>
      <c r="BM145" s="217" t="s">
        <v>266</v>
      </c>
    </row>
    <row r="146" s="2" customFormat="1">
      <c r="A146" s="40"/>
      <c r="B146" s="41"/>
      <c r="C146" s="42"/>
      <c r="D146" s="219" t="s">
        <v>134</v>
      </c>
      <c r="E146" s="42"/>
      <c r="F146" s="220" t="s">
        <v>267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134</v>
      </c>
      <c r="AU146" s="19" t="s">
        <v>81</v>
      </c>
    </row>
    <row r="147" s="2" customFormat="1" ht="16.5" customHeight="1">
      <c r="A147" s="40"/>
      <c r="B147" s="41"/>
      <c r="C147" s="207" t="s">
        <v>268</v>
      </c>
      <c r="D147" s="207" t="s">
        <v>127</v>
      </c>
      <c r="E147" s="208" t="s">
        <v>269</v>
      </c>
      <c r="F147" s="209" t="s">
        <v>270</v>
      </c>
      <c r="G147" s="210" t="s">
        <v>191</v>
      </c>
      <c r="H147" s="211">
        <v>275</v>
      </c>
      <c r="I147" s="212"/>
      <c r="J147" s="211">
        <f>ROUND(I147*H147,1)</f>
        <v>0</v>
      </c>
      <c r="K147" s="209" t="s">
        <v>131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93</v>
      </c>
      <c r="AT147" s="217" t="s">
        <v>127</v>
      </c>
      <c r="AU147" s="217" t="s">
        <v>81</v>
      </c>
      <c r="AY147" s="19" t="s">
        <v>126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79</v>
      </c>
      <c r="BK147" s="218">
        <f>ROUND(I147*H147,1)</f>
        <v>0</v>
      </c>
      <c r="BL147" s="19" t="s">
        <v>93</v>
      </c>
      <c r="BM147" s="217" t="s">
        <v>271</v>
      </c>
    </row>
    <row r="148" s="2" customFormat="1">
      <c r="A148" s="40"/>
      <c r="B148" s="41"/>
      <c r="C148" s="42"/>
      <c r="D148" s="219" t="s">
        <v>134</v>
      </c>
      <c r="E148" s="42"/>
      <c r="F148" s="220" t="s">
        <v>272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134</v>
      </c>
      <c r="AU148" s="19" t="s">
        <v>81</v>
      </c>
    </row>
    <row r="149" s="13" customFormat="1">
      <c r="A149" s="13"/>
      <c r="B149" s="235"/>
      <c r="C149" s="236"/>
      <c r="D149" s="237" t="s">
        <v>181</v>
      </c>
      <c r="E149" s="238" t="s">
        <v>19</v>
      </c>
      <c r="F149" s="239" t="s">
        <v>273</v>
      </c>
      <c r="G149" s="236"/>
      <c r="H149" s="238" t="s">
        <v>19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181</v>
      </c>
      <c r="AU149" s="245" t="s">
        <v>81</v>
      </c>
      <c r="AV149" s="13" t="s">
        <v>79</v>
      </c>
      <c r="AW149" s="13" t="s">
        <v>33</v>
      </c>
      <c r="AX149" s="13" t="s">
        <v>72</v>
      </c>
      <c r="AY149" s="245" t="s">
        <v>126</v>
      </c>
    </row>
    <row r="150" s="14" customFormat="1">
      <c r="A150" s="14"/>
      <c r="B150" s="246"/>
      <c r="C150" s="247"/>
      <c r="D150" s="237" t="s">
        <v>181</v>
      </c>
      <c r="E150" s="248" t="s">
        <v>19</v>
      </c>
      <c r="F150" s="249" t="s">
        <v>274</v>
      </c>
      <c r="G150" s="247"/>
      <c r="H150" s="250">
        <v>250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181</v>
      </c>
      <c r="AU150" s="256" t="s">
        <v>81</v>
      </c>
      <c r="AV150" s="14" t="s">
        <v>81</v>
      </c>
      <c r="AW150" s="14" t="s">
        <v>33</v>
      </c>
      <c r="AX150" s="14" t="s">
        <v>72</v>
      </c>
      <c r="AY150" s="256" t="s">
        <v>126</v>
      </c>
    </row>
    <row r="151" s="13" customFormat="1">
      <c r="A151" s="13"/>
      <c r="B151" s="235"/>
      <c r="C151" s="236"/>
      <c r="D151" s="237" t="s">
        <v>181</v>
      </c>
      <c r="E151" s="238" t="s">
        <v>19</v>
      </c>
      <c r="F151" s="239" t="s">
        <v>275</v>
      </c>
      <c r="G151" s="236"/>
      <c r="H151" s="238" t="s">
        <v>19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181</v>
      </c>
      <c r="AU151" s="245" t="s">
        <v>81</v>
      </c>
      <c r="AV151" s="13" t="s">
        <v>79</v>
      </c>
      <c r="AW151" s="13" t="s">
        <v>33</v>
      </c>
      <c r="AX151" s="13" t="s">
        <v>72</v>
      </c>
      <c r="AY151" s="245" t="s">
        <v>126</v>
      </c>
    </row>
    <row r="152" s="14" customFormat="1">
      <c r="A152" s="14"/>
      <c r="B152" s="246"/>
      <c r="C152" s="247"/>
      <c r="D152" s="237" t="s">
        <v>181</v>
      </c>
      <c r="E152" s="248" t="s">
        <v>19</v>
      </c>
      <c r="F152" s="249" t="s">
        <v>276</v>
      </c>
      <c r="G152" s="247"/>
      <c r="H152" s="250">
        <v>25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181</v>
      </c>
      <c r="AU152" s="256" t="s">
        <v>81</v>
      </c>
      <c r="AV152" s="14" t="s">
        <v>81</v>
      </c>
      <c r="AW152" s="14" t="s">
        <v>33</v>
      </c>
      <c r="AX152" s="14" t="s">
        <v>72</v>
      </c>
      <c r="AY152" s="256" t="s">
        <v>126</v>
      </c>
    </row>
    <row r="153" s="15" customFormat="1">
      <c r="A153" s="15"/>
      <c r="B153" s="257"/>
      <c r="C153" s="258"/>
      <c r="D153" s="237" t="s">
        <v>181</v>
      </c>
      <c r="E153" s="259" t="s">
        <v>19</v>
      </c>
      <c r="F153" s="260" t="s">
        <v>277</v>
      </c>
      <c r="G153" s="258"/>
      <c r="H153" s="261">
        <v>275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181</v>
      </c>
      <c r="AU153" s="267" t="s">
        <v>81</v>
      </c>
      <c r="AV153" s="15" t="s">
        <v>93</v>
      </c>
      <c r="AW153" s="15" t="s">
        <v>33</v>
      </c>
      <c r="AX153" s="15" t="s">
        <v>79</v>
      </c>
      <c r="AY153" s="267" t="s">
        <v>126</v>
      </c>
    </row>
    <row r="154" s="2" customFormat="1" ht="21.75" customHeight="1">
      <c r="A154" s="40"/>
      <c r="B154" s="41"/>
      <c r="C154" s="207" t="s">
        <v>278</v>
      </c>
      <c r="D154" s="207" t="s">
        <v>127</v>
      </c>
      <c r="E154" s="208" t="s">
        <v>279</v>
      </c>
      <c r="F154" s="209" t="s">
        <v>280</v>
      </c>
      <c r="G154" s="210" t="s">
        <v>191</v>
      </c>
      <c r="H154" s="211">
        <v>619.62</v>
      </c>
      <c r="I154" s="212"/>
      <c r="J154" s="211">
        <f>ROUND(I154*H154,1)</f>
        <v>0</v>
      </c>
      <c r="K154" s="209" t="s">
        <v>131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93</v>
      </c>
      <c r="AT154" s="217" t="s">
        <v>127</v>
      </c>
      <c r="AU154" s="217" t="s">
        <v>81</v>
      </c>
      <c r="AY154" s="19" t="s">
        <v>126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79</v>
      </c>
      <c r="BK154" s="218">
        <f>ROUND(I154*H154,1)</f>
        <v>0</v>
      </c>
      <c r="BL154" s="19" t="s">
        <v>93</v>
      </c>
      <c r="BM154" s="217" t="s">
        <v>281</v>
      </c>
    </row>
    <row r="155" s="2" customFormat="1">
      <c r="A155" s="40"/>
      <c r="B155" s="41"/>
      <c r="C155" s="42"/>
      <c r="D155" s="219" t="s">
        <v>134</v>
      </c>
      <c r="E155" s="42"/>
      <c r="F155" s="220" t="s">
        <v>282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134</v>
      </c>
      <c r="AU155" s="19" t="s">
        <v>81</v>
      </c>
    </row>
    <row r="156" s="13" customFormat="1">
      <c r="A156" s="13"/>
      <c r="B156" s="235"/>
      <c r="C156" s="236"/>
      <c r="D156" s="237" t="s">
        <v>181</v>
      </c>
      <c r="E156" s="238" t="s">
        <v>19</v>
      </c>
      <c r="F156" s="239" t="s">
        <v>283</v>
      </c>
      <c r="G156" s="236"/>
      <c r="H156" s="238" t="s">
        <v>19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181</v>
      </c>
      <c r="AU156" s="245" t="s">
        <v>81</v>
      </c>
      <c r="AV156" s="13" t="s">
        <v>79</v>
      </c>
      <c r="AW156" s="13" t="s">
        <v>33</v>
      </c>
      <c r="AX156" s="13" t="s">
        <v>72</v>
      </c>
      <c r="AY156" s="245" t="s">
        <v>126</v>
      </c>
    </row>
    <row r="157" s="14" customFormat="1">
      <c r="A157" s="14"/>
      <c r="B157" s="246"/>
      <c r="C157" s="247"/>
      <c r="D157" s="237" t="s">
        <v>181</v>
      </c>
      <c r="E157" s="248" t="s">
        <v>19</v>
      </c>
      <c r="F157" s="249" t="s">
        <v>284</v>
      </c>
      <c r="G157" s="247"/>
      <c r="H157" s="250">
        <v>261.35000000000002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181</v>
      </c>
      <c r="AU157" s="256" t="s">
        <v>81</v>
      </c>
      <c r="AV157" s="14" t="s">
        <v>81</v>
      </c>
      <c r="AW157" s="14" t="s">
        <v>33</v>
      </c>
      <c r="AX157" s="14" t="s">
        <v>72</v>
      </c>
      <c r="AY157" s="256" t="s">
        <v>126</v>
      </c>
    </row>
    <row r="158" s="14" customFormat="1">
      <c r="A158" s="14"/>
      <c r="B158" s="246"/>
      <c r="C158" s="247"/>
      <c r="D158" s="237" t="s">
        <v>181</v>
      </c>
      <c r="E158" s="248" t="s">
        <v>19</v>
      </c>
      <c r="F158" s="249" t="s">
        <v>285</v>
      </c>
      <c r="G158" s="247"/>
      <c r="H158" s="250">
        <v>94.519999999999996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181</v>
      </c>
      <c r="AU158" s="256" t="s">
        <v>81</v>
      </c>
      <c r="AV158" s="14" t="s">
        <v>81</v>
      </c>
      <c r="AW158" s="14" t="s">
        <v>33</v>
      </c>
      <c r="AX158" s="14" t="s">
        <v>72</v>
      </c>
      <c r="AY158" s="256" t="s">
        <v>126</v>
      </c>
    </row>
    <row r="159" s="13" customFormat="1">
      <c r="A159" s="13"/>
      <c r="B159" s="235"/>
      <c r="C159" s="236"/>
      <c r="D159" s="237" t="s">
        <v>181</v>
      </c>
      <c r="E159" s="238" t="s">
        <v>19</v>
      </c>
      <c r="F159" s="239" t="s">
        <v>286</v>
      </c>
      <c r="G159" s="236"/>
      <c r="H159" s="238" t="s">
        <v>19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181</v>
      </c>
      <c r="AU159" s="245" t="s">
        <v>81</v>
      </c>
      <c r="AV159" s="13" t="s">
        <v>79</v>
      </c>
      <c r="AW159" s="13" t="s">
        <v>33</v>
      </c>
      <c r="AX159" s="13" t="s">
        <v>72</v>
      </c>
      <c r="AY159" s="245" t="s">
        <v>126</v>
      </c>
    </row>
    <row r="160" s="14" customFormat="1">
      <c r="A160" s="14"/>
      <c r="B160" s="246"/>
      <c r="C160" s="247"/>
      <c r="D160" s="237" t="s">
        <v>181</v>
      </c>
      <c r="E160" s="248" t="s">
        <v>19</v>
      </c>
      <c r="F160" s="249" t="s">
        <v>287</v>
      </c>
      <c r="G160" s="247"/>
      <c r="H160" s="250">
        <v>224.50999999999999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181</v>
      </c>
      <c r="AU160" s="256" t="s">
        <v>81</v>
      </c>
      <c r="AV160" s="14" t="s">
        <v>81</v>
      </c>
      <c r="AW160" s="14" t="s">
        <v>33</v>
      </c>
      <c r="AX160" s="14" t="s">
        <v>72</v>
      </c>
      <c r="AY160" s="256" t="s">
        <v>126</v>
      </c>
    </row>
    <row r="161" s="14" customFormat="1">
      <c r="A161" s="14"/>
      <c r="B161" s="246"/>
      <c r="C161" s="247"/>
      <c r="D161" s="237" t="s">
        <v>181</v>
      </c>
      <c r="E161" s="248" t="s">
        <v>19</v>
      </c>
      <c r="F161" s="249" t="s">
        <v>288</v>
      </c>
      <c r="G161" s="247"/>
      <c r="H161" s="250">
        <v>39.240000000000002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181</v>
      </c>
      <c r="AU161" s="256" t="s">
        <v>81</v>
      </c>
      <c r="AV161" s="14" t="s">
        <v>81</v>
      </c>
      <c r="AW161" s="14" t="s">
        <v>33</v>
      </c>
      <c r="AX161" s="14" t="s">
        <v>72</v>
      </c>
      <c r="AY161" s="256" t="s">
        <v>126</v>
      </c>
    </row>
    <row r="162" s="15" customFormat="1">
      <c r="A162" s="15"/>
      <c r="B162" s="257"/>
      <c r="C162" s="258"/>
      <c r="D162" s="237" t="s">
        <v>181</v>
      </c>
      <c r="E162" s="259" t="s">
        <v>19</v>
      </c>
      <c r="F162" s="260" t="s">
        <v>277</v>
      </c>
      <c r="G162" s="258"/>
      <c r="H162" s="261">
        <v>619.62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181</v>
      </c>
      <c r="AU162" s="267" t="s">
        <v>81</v>
      </c>
      <c r="AV162" s="15" t="s">
        <v>93</v>
      </c>
      <c r="AW162" s="15" t="s">
        <v>33</v>
      </c>
      <c r="AX162" s="15" t="s">
        <v>79</v>
      </c>
      <c r="AY162" s="267" t="s">
        <v>126</v>
      </c>
    </row>
    <row r="163" s="2" customFormat="1" ht="16.5" customHeight="1">
      <c r="A163" s="40"/>
      <c r="B163" s="41"/>
      <c r="C163" s="207" t="s">
        <v>7</v>
      </c>
      <c r="D163" s="207" t="s">
        <v>127</v>
      </c>
      <c r="E163" s="208" t="s">
        <v>289</v>
      </c>
      <c r="F163" s="209" t="s">
        <v>290</v>
      </c>
      <c r="G163" s="210" t="s">
        <v>191</v>
      </c>
      <c r="H163" s="211">
        <v>619.62</v>
      </c>
      <c r="I163" s="212"/>
      <c r="J163" s="211">
        <f>ROUND(I163*H163,1)</f>
        <v>0</v>
      </c>
      <c r="K163" s="209" t="s">
        <v>131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93</v>
      </c>
      <c r="AT163" s="217" t="s">
        <v>127</v>
      </c>
      <c r="AU163" s="217" t="s">
        <v>81</v>
      </c>
      <c r="AY163" s="19" t="s">
        <v>126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79</v>
      </c>
      <c r="BK163" s="218">
        <f>ROUND(I163*H163,1)</f>
        <v>0</v>
      </c>
      <c r="BL163" s="19" t="s">
        <v>93</v>
      </c>
      <c r="BM163" s="217" t="s">
        <v>291</v>
      </c>
    </row>
    <row r="164" s="2" customFormat="1">
      <c r="A164" s="40"/>
      <c r="B164" s="41"/>
      <c r="C164" s="42"/>
      <c r="D164" s="219" t="s">
        <v>134</v>
      </c>
      <c r="E164" s="42"/>
      <c r="F164" s="220" t="s">
        <v>292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134</v>
      </c>
      <c r="AU164" s="19" t="s">
        <v>81</v>
      </c>
    </row>
    <row r="165" s="2" customFormat="1" ht="16.5" customHeight="1">
      <c r="A165" s="40"/>
      <c r="B165" s="41"/>
      <c r="C165" s="207" t="s">
        <v>293</v>
      </c>
      <c r="D165" s="207" t="s">
        <v>127</v>
      </c>
      <c r="E165" s="208" t="s">
        <v>294</v>
      </c>
      <c r="F165" s="209" t="s">
        <v>295</v>
      </c>
      <c r="G165" s="210" t="s">
        <v>191</v>
      </c>
      <c r="H165" s="211">
        <v>275</v>
      </c>
      <c r="I165" s="212"/>
      <c r="J165" s="211">
        <f>ROUND(I165*H165,1)</f>
        <v>0</v>
      </c>
      <c r="K165" s="209" t="s">
        <v>131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93</v>
      </c>
      <c r="AT165" s="217" t="s">
        <v>127</v>
      </c>
      <c r="AU165" s="217" t="s">
        <v>81</v>
      </c>
      <c r="AY165" s="19" t="s">
        <v>126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79</v>
      </c>
      <c r="BK165" s="218">
        <f>ROUND(I165*H165,1)</f>
        <v>0</v>
      </c>
      <c r="BL165" s="19" t="s">
        <v>93</v>
      </c>
      <c r="BM165" s="217" t="s">
        <v>296</v>
      </c>
    </row>
    <row r="166" s="2" customFormat="1">
      <c r="A166" s="40"/>
      <c r="B166" s="41"/>
      <c r="C166" s="42"/>
      <c r="D166" s="219" t="s">
        <v>134</v>
      </c>
      <c r="E166" s="42"/>
      <c r="F166" s="220" t="s">
        <v>297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134</v>
      </c>
      <c r="AU166" s="19" t="s">
        <v>81</v>
      </c>
    </row>
    <row r="167" s="2" customFormat="1" ht="16.5" customHeight="1">
      <c r="A167" s="40"/>
      <c r="B167" s="41"/>
      <c r="C167" s="207" t="s">
        <v>298</v>
      </c>
      <c r="D167" s="207" t="s">
        <v>127</v>
      </c>
      <c r="E167" s="208" t="s">
        <v>299</v>
      </c>
      <c r="F167" s="209" t="s">
        <v>300</v>
      </c>
      <c r="G167" s="210" t="s">
        <v>130</v>
      </c>
      <c r="H167" s="211">
        <v>1</v>
      </c>
      <c r="I167" s="212"/>
      <c r="J167" s="211">
        <f>ROUND(I167*H167,1)</f>
        <v>0</v>
      </c>
      <c r="K167" s="209" t="s">
        <v>19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93</v>
      </c>
      <c r="AT167" s="217" t="s">
        <v>127</v>
      </c>
      <c r="AU167" s="217" t="s">
        <v>81</v>
      </c>
      <c r="AY167" s="19" t="s">
        <v>126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79</v>
      </c>
      <c r="BK167" s="218">
        <f>ROUND(I167*H167,1)</f>
        <v>0</v>
      </c>
      <c r="BL167" s="19" t="s">
        <v>93</v>
      </c>
      <c r="BM167" s="217" t="s">
        <v>301</v>
      </c>
    </row>
    <row r="168" s="2" customFormat="1" ht="16.5" customHeight="1">
      <c r="A168" s="40"/>
      <c r="B168" s="41"/>
      <c r="C168" s="207" t="s">
        <v>302</v>
      </c>
      <c r="D168" s="207" t="s">
        <v>127</v>
      </c>
      <c r="E168" s="208" t="s">
        <v>303</v>
      </c>
      <c r="F168" s="209" t="s">
        <v>304</v>
      </c>
      <c r="G168" s="210" t="s">
        <v>305</v>
      </c>
      <c r="H168" s="211">
        <v>20</v>
      </c>
      <c r="I168" s="212"/>
      <c r="J168" s="211">
        <f>ROUND(I168*H168,1)</f>
        <v>0</v>
      </c>
      <c r="K168" s="209" t="s">
        <v>19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93</v>
      </c>
      <c r="AT168" s="217" t="s">
        <v>127</v>
      </c>
      <c r="AU168" s="217" t="s">
        <v>81</v>
      </c>
      <c r="AY168" s="19" t="s">
        <v>126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79</v>
      </c>
      <c r="BK168" s="218">
        <f>ROUND(I168*H168,1)</f>
        <v>0</v>
      </c>
      <c r="BL168" s="19" t="s">
        <v>93</v>
      </c>
      <c r="BM168" s="217" t="s">
        <v>306</v>
      </c>
    </row>
    <row r="169" s="2" customFormat="1" ht="24.15" customHeight="1">
      <c r="A169" s="40"/>
      <c r="B169" s="41"/>
      <c r="C169" s="207" t="s">
        <v>276</v>
      </c>
      <c r="D169" s="207" t="s">
        <v>127</v>
      </c>
      <c r="E169" s="208" t="s">
        <v>307</v>
      </c>
      <c r="F169" s="209" t="s">
        <v>308</v>
      </c>
      <c r="G169" s="210" t="s">
        <v>130</v>
      </c>
      <c r="H169" s="211">
        <v>1</v>
      </c>
      <c r="I169" s="212"/>
      <c r="J169" s="211">
        <f>ROUND(I169*H169,1)</f>
        <v>0</v>
      </c>
      <c r="K169" s="209" t="s">
        <v>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93</v>
      </c>
      <c r="AT169" s="217" t="s">
        <v>127</v>
      </c>
      <c r="AU169" s="217" t="s">
        <v>81</v>
      </c>
      <c r="AY169" s="19" t="s">
        <v>126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79</v>
      </c>
      <c r="BK169" s="218">
        <f>ROUND(I169*H169,1)</f>
        <v>0</v>
      </c>
      <c r="BL169" s="19" t="s">
        <v>93</v>
      </c>
      <c r="BM169" s="217" t="s">
        <v>309</v>
      </c>
    </row>
    <row r="170" s="2" customFormat="1" ht="16.5" customHeight="1">
      <c r="A170" s="40"/>
      <c r="B170" s="41"/>
      <c r="C170" s="207" t="s">
        <v>310</v>
      </c>
      <c r="D170" s="207" t="s">
        <v>127</v>
      </c>
      <c r="E170" s="208" t="s">
        <v>311</v>
      </c>
      <c r="F170" s="209" t="s">
        <v>312</v>
      </c>
      <c r="G170" s="210" t="s">
        <v>191</v>
      </c>
      <c r="H170" s="211">
        <v>318</v>
      </c>
      <c r="I170" s="212"/>
      <c r="J170" s="211">
        <f>ROUND(I170*H170,1)</f>
        <v>0</v>
      </c>
      <c r="K170" s="209" t="s">
        <v>19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93</v>
      </c>
      <c r="AT170" s="217" t="s">
        <v>127</v>
      </c>
      <c r="AU170" s="217" t="s">
        <v>81</v>
      </c>
      <c r="AY170" s="19" t="s">
        <v>126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79</v>
      </c>
      <c r="BK170" s="218">
        <f>ROUND(I170*H170,1)</f>
        <v>0</v>
      </c>
      <c r="BL170" s="19" t="s">
        <v>93</v>
      </c>
      <c r="BM170" s="217" t="s">
        <v>313</v>
      </c>
    </row>
    <row r="171" s="14" customFormat="1">
      <c r="A171" s="14"/>
      <c r="B171" s="246"/>
      <c r="C171" s="247"/>
      <c r="D171" s="237" t="s">
        <v>181</v>
      </c>
      <c r="E171" s="248" t="s">
        <v>19</v>
      </c>
      <c r="F171" s="249" t="s">
        <v>314</v>
      </c>
      <c r="G171" s="247"/>
      <c r="H171" s="250">
        <v>318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181</v>
      </c>
      <c r="AU171" s="256" t="s">
        <v>81</v>
      </c>
      <c r="AV171" s="14" t="s">
        <v>81</v>
      </c>
      <c r="AW171" s="14" t="s">
        <v>33</v>
      </c>
      <c r="AX171" s="14" t="s">
        <v>79</v>
      </c>
      <c r="AY171" s="256" t="s">
        <v>126</v>
      </c>
    </row>
    <row r="172" s="2" customFormat="1" ht="16.5" customHeight="1">
      <c r="A172" s="40"/>
      <c r="B172" s="41"/>
      <c r="C172" s="207" t="s">
        <v>315</v>
      </c>
      <c r="D172" s="207" t="s">
        <v>127</v>
      </c>
      <c r="E172" s="208" t="s">
        <v>316</v>
      </c>
      <c r="F172" s="209" t="s">
        <v>317</v>
      </c>
      <c r="G172" s="210" t="s">
        <v>130</v>
      </c>
      <c r="H172" s="211">
        <v>1</v>
      </c>
      <c r="I172" s="212"/>
      <c r="J172" s="211">
        <f>ROUND(I172*H172,1)</f>
        <v>0</v>
      </c>
      <c r="K172" s="209" t="s">
        <v>19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93</v>
      </c>
      <c r="AT172" s="217" t="s">
        <v>127</v>
      </c>
      <c r="AU172" s="217" t="s">
        <v>81</v>
      </c>
      <c r="AY172" s="19" t="s">
        <v>126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79</v>
      </c>
      <c r="BK172" s="218">
        <f>ROUND(I172*H172,1)</f>
        <v>0</v>
      </c>
      <c r="BL172" s="19" t="s">
        <v>93</v>
      </c>
      <c r="BM172" s="217" t="s">
        <v>318</v>
      </c>
    </row>
    <row r="173" s="11" customFormat="1" ht="22.8" customHeight="1">
      <c r="A173" s="11"/>
      <c r="B173" s="193"/>
      <c r="C173" s="194"/>
      <c r="D173" s="195" t="s">
        <v>71</v>
      </c>
      <c r="E173" s="233" t="s">
        <v>319</v>
      </c>
      <c r="F173" s="233" t="s">
        <v>320</v>
      </c>
      <c r="G173" s="194"/>
      <c r="H173" s="194"/>
      <c r="I173" s="197"/>
      <c r="J173" s="234">
        <f>BK173</f>
        <v>0</v>
      </c>
      <c r="K173" s="194"/>
      <c r="L173" s="199"/>
      <c r="M173" s="200"/>
      <c r="N173" s="201"/>
      <c r="O173" s="201"/>
      <c r="P173" s="202">
        <f>SUM(P174:P189)</f>
        <v>0</v>
      </c>
      <c r="Q173" s="201"/>
      <c r="R173" s="202">
        <f>SUM(R174:R189)</f>
        <v>0</v>
      </c>
      <c r="S173" s="201"/>
      <c r="T173" s="203">
        <f>SUM(T174:T189)</f>
        <v>1.8608000000000002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4" t="s">
        <v>79</v>
      </c>
      <c r="AT173" s="205" t="s">
        <v>71</v>
      </c>
      <c r="AU173" s="205" t="s">
        <v>79</v>
      </c>
      <c r="AY173" s="204" t="s">
        <v>126</v>
      </c>
      <c r="BK173" s="206">
        <f>SUM(BK174:BK189)</f>
        <v>0</v>
      </c>
    </row>
    <row r="174" s="2" customFormat="1" ht="24.15" customHeight="1">
      <c r="A174" s="40"/>
      <c r="B174" s="41"/>
      <c r="C174" s="207" t="s">
        <v>321</v>
      </c>
      <c r="D174" s="207" t="s">
        <v>127</v>
      </c>
      <c r="E174" s="208" t="s">
        <v>322</v>
      </c>
      <c r="F174" s="209" t="s">
        <v>323</v>
      </c>
      <c r="G174" s="210" t="s">
        <v>179</v>
      </c>
      <c r="H174" s="211">
        <v>0.5</v>
      </c>
      <c r="I174" s="212"/>
      <c r="J174" s="211">
        <f>ROUND(I174*H174,1)</f>
        <v>0</v>
      </c>
      <c r="K174" s="209" t="s">
        <v>131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1.8</v>
      </c>
      <c r="T174" s="216">
        <f>S174*H174</f>
        <v>0.90000000000000002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93</v>
      </c>
      <c r="AT174" s="217" t="s">
        <v>127</v>
      </c>
      <c r="AU174" s="217" t="s">
        <v>81</v>
      </c>
      <c r="AY174" s="19" t="s">
        <v>126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79</v>
      </c>
      <c r="BK174" s="218">
        <f>ROUND(I174*H174,1)</f>
        <v>0</v>
      </c>
      <c r="BL174" s="19" t="s">
        <v>93</v>
      </c>
      <c r="BM174" s="217" t="s">
        <v>324</v>
      </c>
    </row>
    <row r="175" s="2" customFormat="1">
      <c r="A175" s="40"/>
      <c r="B175" s="41"/>
      <c r="C175" s="42"/>
      <c r="D175" s="219" t="s">
        <v>134</v>
      </c>
      <c r="E175" s="42"/>
      <c r="F175" s="220" t="s">
        <v>325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134</v>
      </c>
      <c r="AU175" s="19" t="s">
        <v>81</v>
      </c>
    </row>
    <row r="176" s="13" customFormat="1">
      <c r="A176" s="13"/>
      <c r="B176" s="235"/>
      <c r="C176" s="236"/>
      <c r="D176" s="237" t="s">
        <v>181</v>
      </c>
      <c r="E176" s="238" t="s">
        <v>19</v>
      </c>
      <c r="F176" s="239" t="s">
        <v>326</v>
      </c>
      <c r="G176" s="236"/>
      <c r="H176" s="238" t="s">
        <v>19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181</v>
      </c>
      <c r="AU176" s="245" t="s">
        <v>81</v>
      </c>
      <c r="AV176" s="13" t="s">
        <v>79</v>
      </c>
      <c r="AW176" s="13" t="s">
        <v>33</v>
      </c>
      <c r="AX176" s="13" t="s">
        <v>72</v>
      </c>
      <c r="AY176" s="245" t="s">
        <v>126</v>
      </c>
    </row>
    <row r="177" s="14" customFormat="1">
      <c r="A177" s="14"/>
      <c r="B177" s="246"/>
      <c r="C177" s="247"/>
      <c r="D177" s="237" t="s">
        <v>181</v>
      </c>
      <c r="E177" s="248" t="s">
        <v>19</v>
      </c>
      <c r="F177" s="249" t="s">
        <v>183</v>
      </c>
      <c r="G177" s="247"/>
      <c r="H177" s="250">
        <v>0.5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181</v>
      </c>
      <c r="AU177" s="256" t="s">
        <v>81</v>
      </c>
      <c r="AV177" s="14" t="s">
        <v>81</v>
      </c>
      <c r="AW177" s="14" t="s">
        <v>33</v>
      </c>
      <c r="AX177" s="14" t="s">
        <v>79</v>
      </c>
      <c r="AY177" s="256" t="s">
        <v>126</v>
      </c>
    </row>
    <row r="178" s="2" customFormat="1" ht="24.15" customHeight="1">
      <c r="A178" s="40"/>
      <c r="B178" s="41"/>
      <c r="C178" s="207" t="s">
        <v>327</v>
      </c>
      <c r="D178" s="207" t="s">
        <v>127</v>
      </c>
      <c r="E178" s="208" t="s">
        <v>328</v>
      </c>
      <c r="F178" s="209" t="s">
        <v>329</v>
      </c>
      <c r="G178" s="210" t="s">
        <v>191</v>
      </c>
      <c r="H178" s="211">
        <v>173</v>
      </c>
      <c r="I178" s="212"/>
      <c r="J178" s="211">
        <f>ROUND(I178*H178,1)</f>
        <v>0</v>
      </c>
      <c r="K178" s="209" t="s">
        <v>131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0.0040000000000000001</v>
      </c>
      <c r="T178" s="216">
        <f>S178*H178</f>
        <v>0.69200000000000006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93</v>
      </c>
      <c r="AT178" s="217" t="s">
        <v>127</v>
      </c>
      <c r="AU178" s="217" t="s">
        <v>81</v>
      </c>
      <c r="AY178" s="19" t="s">
        <v>126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79</v>
      </c>
      <c r="BK178" s="218">
        <f>ROUND(I178*H178,1)</f>
        <v>0</v>
      </c>
      <c r="BL178" s="19" t="s">
        <v>93</v>
      </c>
      <c r="BM178" s="217" t="s">
        <v>330</v>
      </c>
    </row>
    <row r="179" s="2" customFormat="1">
      <c r="A179" s="40"/>
      <c r="B179" s="41"/>
      <c r="C179" s="42"/>
      <c r="D179" s="219" t="s">
        <v>134</v>
      </c>
      <c r="E179" s="42"/>
      <c r="F179" s="220" t="s">
        <v>331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134</v>
      </c>
      <c r="AU179" s="19" t="s">
        <v>81</v>
      </c>
    </row>
    <row r="180" s="13" customFormat="1">
      <c r="A180" s="13"/>
      <c r="B180" s="235"/>
      <c r="C180" s="236"/>
      <c r="D180" s="237" t="s">
        <v>181</v>
      </c>
      <c r="E180" s="238" t="s">
        <v>19</v>
      </c>
      <c r="F180" s="239" t="s">
        <v>198</v>
      </c>
      <c r="G180" s="236"/>
      <c r="H180" s="238" t="s">
        <v>19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181</v>
      </c>
      <c r="AU180" s="245" t="s">
        <v>81</v>
      </c>
      <c r="AV180" s="13" t="s">
        <v>79</v>
      </c>
      <c r="AW180" s="13" t="s">
        <v>33</v>
      </c>
      <c r="AX180" s="13" t="s">
        <v>72</v>
      </c>
      <c r="AY180" s="245" t="s">
        <v>126</v>
      </c>
    </row>
    <row r="181" s="14" customFormat="1">
      <c r="A181" s="14"/>
      <c r="B181" s="246"/>
      <c r="C181" s="247"/>
      <c r="D181" s="237" t="s">
        <v>181</v>
      </c>
      <c r="E181" s="248" t="s">
        <v>19</v>
      </c>
      <c r="F181" s="249" t="s">
        <v>199</v>
      </c>
      <c r="G181" s="247"/>
      <c r="H181" s="250">
        <v>173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181</v>
      </c>
      <c r="AU181" s="256" t="s">
        <v>81</v>
      </c>
      <c r="AV181" s="14" t="s">
        <v>81</v>
      </c>
      <c r="AW181" s="14" t="s">
        <v>33</v>
      </c>
      <c r="AX181" s="14" t="s">
        <v>79</v>
      </c>
      <c r="AY181" s="256" t="s">
        <v>126</v>
      </c>
    </row>
    <row r="182" s="2" customFormat="1" ht="24.15" customHeight="1">
      <c r="A182" s="40"/>
      <c r="B182" s="41"/>
      <c r="C182" s="207" t="s">
        <v>332</v>
      </c>
      <c r="D182" s="207" t="s">
        <v>127</v>
      </c>
      <c r="E182" s="208" t="s">
        <v>333</v>
      </c>
      <c r="F182" s="209" t="s">
        <v>334</v>
      </c>
      <c r="G182" s="210" t="s">
        <v>191</v>
      </c>
      <c r="H182" s="211">
        <v>38.399999999999999</v>
      </c>
      <c r="I182" s="212"/>
      <c r="J182" s="211">
        <f>ROUND(I182*H182,1)</f>
        <v>0</v>
      </c>
      <c r="K182" s="209" t="s">
        <v>131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0.0070000000000000001</v>
      </c>
      <c r="T182" s="216">
        <f>S182*H182</f>
        <v>0.26879999999999998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93</v>
      </c>
      <c r="AT182" s="217" t="s">
        <v>127</v>
      </c>
      <c r="AU182" s="217" t="s">
        <v>81</v>
      </c>
      <c r="AY182" s="19" t="s">
        <v>126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79</v>
      </c>
      <c r="BK182" s="218">
        <f>ROUND(I182*H182,1)</f>
        <v>0</v>
      </c>
      <c r="BL182" s="19" t="s">
        <v>93</v>
      </c>
      <c r="BM182" s="217" t="s">
        <v>335</v>
      </c>
    </row>
    <row r="183" s="2" customFormat="1">
      <c r="A183" s="40"/>
      <c r="B183" s="41"/>
      <c r="C183" s="42"/>
      <c r="D183" s="219" t="s">
        <v>134</v>
      </c>
      <c r="E183" s="42"/>
      <c r="F183" s="220" t="s">
        <v>336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134</v>
      </c>
      <c r="AU183" s="19" t="s">
        <v>81</v>
      </c>
    </row>
    <row r="184" s="13" customFormat="1">
      <c r="A184" s="13"/>
      <c r="B184" s="235"/>
      <c r="C184" s="236"/>
      <c r="D184" s="237" t="s">
        <v>181</v>
      </c>
      <c r="E184" s="238" t="s">
        <v>19</v>
      </c>
      <c r="F184" s="239" t="s">
        <v>198</v>
      </c>
      <c r="G184" s="236"/>
      <c r="H184" s="238" t="s">
        <v>19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181</v>
      </c>
      <c r="AU184" s="245" t="s">
        <v>81</v>
      </c>
      <c r="AV184" s="13" t="s">
        <v>79</v>
      </c>
      <c r="AW184" s="13" t="s">
        <v>33</v>
      </c>
      <c r="AX184" s="13" t="s">
        <v>72</v>
      </c>
      <c r="AY184" s="245" t="s">
        <v>126</v>
      </c>
    </row>
    <row r="185" s="14" customFormat="1">
      <c r="A185" s="14"/>
      <c r="B185" s="246"/>
      <c r="C185" s="247"/>
      <c r="D185" s="237" t="s">
        <v>181</v>
      </c>
      <c r="E185" s="248" t="s">
        <v>19</v>
      </c>
      <c r="F185" s="249" t="s">
        <v>219</v>
      </c>
      <c r="G185" s="247"/>
      <c r="H185" s="250">
        <v>38.399999999999999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181</v>
      </c>
      <c r="AU185" s="256" t="s">
        <v>81</v>
      </c>
      <c r="AV185" s="14" t="s">
        <v>81</v>
      </c>
      <c r="AW185" s="14" t="s">
        <v>33</v>
      </c>
      <c r="AX185" s="14" t="s">
        <v>79</v>
      </c>
      <c r="AY185" s="256" t="s">
        <v>126</v>
      </c>
    </row>
    <row r="186" s="2" customFormat="1" ht="16.5" customHeight="1">
      <c r="A186" s="40"/>
      <c r="B186" s="41"/>
      <c r="C186" s="207" t="s">
        <v>337</v>
      </c>
      <c r="D186" s="207" t="s">
        <v>127</v>
      </c>
      <c r="E186" s="208" t="s">
        <v>338</v>
      </c>
      <c r="F186" s="209" t="s">
        <v>339</v>
      </c>
      <c r="G186" s="210" t="s">
        <v>179</v>
      </c>
      <c r="H186" s="211">
        <v>0.5</v>
      </c>
      <c r="I186" s="212"/>
      <c r="J186" s="211">
        <f>ROUND(I186*H186,1)</f>
        <v>0</v>
      </c>
      <c r="K186" s="209" t="s">
        <v>131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93</v>
      </c>
      <c r="AT186" s="217" t="s">
        <v>127</v>
      </c>
      <c r="AU186" s="217" t="s">
        <v>81</v>
      </c>
      <c r="AY186" s="19" t="s">
        <v>126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79</v>
      </c>
      <c r="BK186" s="218">
        <f>ROUND(I186*H186,1)</f>
        <v>0</v>
      </c>
      <c r="BL186" s="19" t="s">
        <v>93</v>
      </c>
      <c r="BM186" s="217" t="s">
        <v>340</v>
      </c>
    </row>
    <row r="187" s="2" customFormat="1">
      <c r="A187" s="40"/>
      <c r="B187" s="41"/>
      <c r="C187" s="42"/>
      <c r="D187" s="219" t="s">
        <v>134</v>
      </c>
      <c r="E187" s="42"/>
      <c r="F187" s="220" t="s">
        <v>341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134</v>
      </c>
      <c r="AU187" s="19" t="s">
        <v>81</v>
      </c>
    </row>
    <row r="188" s="13" customFormat="1">
      <c r="A188" s="13"/>
      <c r="B188" s="235"/>
      <c r="C188" s="236"/>
      <c r="D188" s="237" t="s">
        <v>181</v>
      </c>
      <c r="E188" s="238" t="s">
        <v>19</v>
      </c>
      <c r="F188" s="239" t="s">
        <v>326</v>
      </c>
      <c r="G188" s="236"/>
      <c r="H188" s="238" t="s">
        <v>19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181</v>
      </c>
      <c r="AU188" s="245" t="s">
        <v>81</v>
      </c>
      <c r="AV188" s="13" t="s">
        <v>79</v>
      </c>
      <c r="AW188" s="13" t="s">
        <v>33</v>
      </c>
      <c r="AX188" s="13" t="s">
        <v>72</v>
      </c>
      <c r="AY188" s="245" t="s">
        <v>126</v>
      </c>
    </row>
    <row r="189" s="14" customFormat="1">
      <c r="A189" s="14"/>
      <c r="B189" s="246"/>
      <c r="C189" s="247"/>
      <c r="D189" s="237" t="s">
        <v>181</v>
      </c>
      <c r="E189" s="248" t="s">
        <v>19</v>
      </c>
      <c r="F189" s="249" t="s">
        <v>183</v>
      </c>
      <c r="G189" s="247"/>
      <c r="H189" s="250">
        <v>0.5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181</v>
      </c>
      <c r="AU189" s="256" t="s">
        <v>81</v>
      </c>
      <c r="AV189" s="14" t="s">
        <v>81</v>
      </c>
      <c r="AW189" s="14" t="s">
        <v>33</v>
      </c>
      <c r="AX189" s="14" t="s">
        <v>79</v>
      </c>
      <c r="AY189" s="256" t="s">
        <v>126</v>
      </c>
    </row>
    <row r="190" s="11" customFormat="1" ht="22.8" customHeight="1">
      <c r="A190" s="11"/>
      <c r="B190" s="193"/>
      <c r="C190" s="194"/>
      <c r="D190" s="195" t="s">
        <v>71</v>
      </c>
      <c r="E190" s="233" t="s">
        <v>342</v>
      </c>
      <c r="F190" s="233" t="s">
        <v>343</v>
      </c>
      <c r="G190" s="194"/>
      <c r="H190" s="194"/>
      <c r="I190" s="197"/>
      <c r="J190" s="234">
        <f>BK190</f>
        <v>0</v>
      </c>
      <c r="K190" s="194"/>
      <c r="L190" s="199"/>
      <c r="M190" s="200"/>
      <c r="N190" s="201"/>
      <c r="O190" s="201"/>
      <c r="P190" s="202">
        <f>SUM(P191:P207)</f>
        <v>0</v>
      </c>
      <c r="Q190" s="201"/>
      <c r="R190" s="202">
        <f>SUM(R191:R207)</f>
        <v>0</v>
      </c>
      <c r="S190" s="201"/>
      <c r="T190" s="203">
        <f>SUM(T191:T207)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204" t="s">
        <v>79</v>
      </c>
      <c r="AT190" s="205" t="s">
        <v>71</v>
      </c>
      <c r="AU190" s="205" t="s">
        <v>79</v>
      </c>
      <c r="AY190" s="204" t="s">
        <v>126</v>
      </c>
      <c r="BK190" s="206">
        <f>SUM(BK191:BK207)</f>
        <v>0</v>
      </c>
    </row>
    <row r="191" s="2" customFormat="1" ht="24.15" customHeight="1">
      <c r="A191" s="40"/>
      <c r="B191" s="41"/>
      <c r="C191" s="207" t="s">
        <v>344</v>
      </c>
      <c r="D191" s="207" t="s">
        <v>127</v>
      </c>
      <c r="E191" s="208" t="s">
        <v>345</v>
      </c>
      <c r="F191" s="209" t="s">
        <v>346</v>
      </c>
      <c r="G191" s="210" t="s">
        <v>347</v>
      </c>
      <c r="H191" s="211">
        <v>18.699999999999999</v>
      </c>
      <c r="I191" s="212"/>
      <c r="J191" s="211">
        <f>ROUND(I191*H191,1)</f>
        <v>0</v>
      </c>
      <c r="K191" s="209" t="s">
        <v>131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93</v>
      </c>
      <c r="AT191" s="217" t="s">
        <v>127</v>
      </c>
      <c r="AU191" s="217" t="s">
        <v>81</v>
      </c>
      <c r="AY191" s="19" t="s">
        <v>126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79</v>
      </c>
      <c r="BK191" s="218">
        <f>ROUND(I191*H191,1)</f>
        <v>0</v>
      </c>
      <c r="BL191" s="19" t="s">
        <v>93</v>
      </c>
      <c r="BM191" s="217" t="s">
        <v>348</v>
      </c>
    </row>
    <row r="192" s="2" customFormat="1">
      <c r="A192" s="40"/>
      <c r="B192" s="41"/>
      <c r="C192" s="42"/>
      <c r="D192" s="219" t="s">
        <v>134</v>
      </c>
      <c r="E192" s="42"/>
      <c r="F192" s="220" t="s">
        <v>349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134</v>
      </c>
      <c r="AU192" s="19" t="s">
        <v>81</v>
      </c>
    </row>
    <row r="193" s="2" customFormat="1" ht="21.75" customHeight="1">
      <c r="A193" s="40"/>
      <c r="B193" s="41"/>
      <c r="C193" s="207" t="s">
        <v>350</v>
      </c>
      <c r="D193" s="207" t="s">
        <v>127</v>
      </c>
      <c r="E193" s="208" t="s">
        <v>351</v>
      </c>
      <c r="F193" s="209" t="s">
        <v>352</v>
      </c>
      <c r="G193" s="210" t="s">
        <v>347</v>
      </c>
      <c r="H193" s="211">
        <v>18.699999999999999</v>
      </c>
      <c r="I193" s="212"/>
      <c r="J193" s="211">
        <f>ROUND(I193*H193,1)</f>
        <v>0</v>
      </c>
      <c r="K193" s="209" t="s">
        <v>131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93</v>
      </c>
      <c r="AT193" s="217" t="s">
        <v>127</v>
      </c>
      <c r="AU193" s="217" t="s">
        <v>81</v>
      </c>
      <c r="AY193" s="19" t="s">
        <v>126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79</v>
      </c>
      <c r="BK193" s="218">
        <f>ROUND(I193*H193,1)</f>
        <v>0</v>
      </c>
      <c r="BL193" s="19" t="s">
        <v>93</v>
      </c>
      <c r="BM193" s="217" t="s">
        <v>353</v>
      </c>
    </row>
    <row r="194" s="2" customFormat="1">
      <c r="A194" s="40"/>
      <c r="B194" s="41"/>
      <c r="C194" s="42"/>
      <c r="D194" s="219" t="s">
        <v>134</v>
      </c>
      <c r="E194" s="42"/>
      <c r="F194" s="220" t="s">
        <v>354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134</v>
      </c>
      <c r="AU194" s="19" t="s">
        <v>81</v>
      </c>
    </row>
    <row r="195" s="2" customFormat="1" ht="24.15" customHeight="1">
      <c r="A195" s="40"/>
      <c r="B195" s="41"/>
      <c r="C195" s="207" t="s">
        <v>355</v>
      </c>
      <c r="D195" s="207" t="s">
        <v>127</v>
      </c>
      <c r="E195" s="208" t="s">
        <v>356</v>
      </c>
      <c r="F195" s="209" t="s">
        <v>357</v>
      </c>
      <c r="G195" s="210" t="s">
        <v>347</v>
      </c>
      <c r="H195" s="211">
        <v>187</v>
      </c>
      <c r="I195" s="212"/>
      <c r="J195" s="211">
        <f>ROUND(I195*H195,1)</f>
        <v>0</v>
      </c>
      <c r="K195" s="209" t="s">
        <v>131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93</v>
      </c>
      <c r="AT195" s="217" t="s">
        <v>127</v>
      </c>
      <c r="AU195" s="217" t="s">
        <v>81</v>
      </c>
      <c r="AY195" s="19" t="s">
        <v>126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79</v>
      </c>
      <c r="BK195" s="218">
        <f>ROUND(I195*H195,1)</f>
        <v>0</v>
      </c>
      <c r="BL195" s="19" t="s">
        <v>93</v>
      </c>
      <c r="BM195" s="217" t="s">
        <v>358</v>
      </c>
    </row>
    <row r="196" s="2" customFormat="1">
      <c r="A196" s="40"/>
      <c r="B196" s="41"/>
      <c r="C196" s="42"/>
      <c r="D196" s="219" t="s">
        <v>134</v>
      </c>
      <c r="E196" s="42"/>
      <c r="F196" s="220" t="s">
        <v>359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134</v>
      </c>
      <c r="AU196" s="19" t="s">
        <v>81</v>
      </c>
    </row>
    <row r="197" s="14" customFormat="1">
      <c r="A197" s="14"/>
      <c r="B197" s="246"/>
      <c r="C197" s="247"/>
      <c r="D197" s="237" t="s">
        <v>181</v>
      </c>
      <c r="E197" s="247"/>
      <c r="F197" s="249" t="s">
        <v>360</v>
      </c>
      <c r="G197" s="247"/>
      <c r="H197" s="250">
        <v>187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181</v>
      </c>
      <c r="AU197" s="256" t="s">
        <v>81</v>
      </c>
      <c r="AV197" s="14" t="s">
        <v>81</v>
      </c>
      <c r="AW197" s="14" t="s">
        <v>4</v>
      </c>
      <c r="AX197" s="14" t="s">
        <v>79</v>
      </c>
      <c r="AY197" s="256" t="s">
        <v>126</v>
      </c>
    </row>
    <row r="198" s="2" customFormat="1" ht="24.15" customHeight="1">
      <c r="A198" s="40"/>
      <c r="B198" s="41"/>
      <c r="C198" s="207" t="s">
        <v>361</v>
      </c>
      <c r="D198" s="207" t="s">
        <v>127</v>
      </c>
      <c r="E198" s="208" t="s">
        <v>362</v>
      </c>
      <c r="F198" s="209" t="s">
        <v>363</v>
      </c>
      <c r="G198" s="210" t="s">
        <v>347</v>
      </c>
      <c r="H198" s="211">
        <v>1.8600000000000001</v>
      </c>
      <c r="I198" s="212"/>
      <c r="J198" s="211">
        <f>ROUND(I198*H198,1)</f>
        <v>0</v>
      </c>
      <c r="K198" s="209" t="s">
        <v>131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93</v>
      </c>
      <c r="AT198" s="217" t="s">
        <v>127</v>
      </c>
      <c r="AU198" s="217" t="s">
        <v>81</v>
      </c>
      <c r="AY198" s="19" t="s">
        <v>126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79</v>
      </c>
      <c r="BK198" s="218">
        <f>ROUND(I198*H198,1)</f>
        <v>0</v>
      </c>
      <c r="BL198" s="19" t="s">
        <v>93</v>
      </c>
      <c r="BM198" s="217" t="s">
        <v>364</v>
      </c>
    </row>
    <row r="199" s="2" customFormat="1">
      <c r="A199" s="40"/>
      <c r="B199" s="41"/>
      <c r="C199" s="42"/>
      <c r="D199" s="219" t="s">
        <v>134</v>
      </c>
      <c r="E199" s="42"/>
      <c r="F199" s="220" t="s">
        <v>365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134</v>
      </c>
      <c r="AU199" s="19" t="s">
        <v>81</v>
      </c>
    </row>
    <row r="200" s="2" customFormat="1" ht="24.15" customHeight="1">
      <c r="A200" s="40"/>
      <c r="B200" s="41"/>
      <c r="C200" s="207" t="s">
        <v>366</v>
      </c>
      <c r="D200" s="207" t="s">
        <v>127</v>
      </c>
      <c r="E200" s="208" t="s">
        <v>367</v>
      </c>
      <c r="F200" s="209" t="s">
        <v>368</v>
      </c>
      <c r="G200" s="210" t="s">
        <v>347</v>
      </c>
      <c r="H200" s="211">
        <v>10.15</v>
      </c>
      <c r="I200" s="212"/>
      <c r="J200" s="211">
        <f>ROUND(I200*H200,1)</f>
        <v>0</v>
      </c>
      <c r="K200" s="209" t="s">
        <v>131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93</v>
      </c>
      <c r="AT200" s="217" t="s">
        <v>127</v>
      </c>
      <c r="AU200" s="217" t="s">
        <v>81</v>
      </c>
      <c r="AY200" s="19" t="s">
        <v>126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79</v>
      </c>
      <c r="BK200" s="218">
        <f>ROUND(I200*H200,1)</f>
        <v>0</v>
      </c>
      <c r="BL200" s="19" t="s">
        <v>93</v>
      </c>
      <c r="BM200" s="217" t="s">
        <v>369</v>
      </c>
    </row>
    <row r="201" s="2" customFormat="1">
      <c r="A201" s="40"/>
      <c r="B201" s="41"/>
      <c r="C201" s="42"/>
      <c r="D201" s="219" t="s">
        <v>134</v>
      </c>
      <c r="E201" s="42"/>
      <c r="F201" s="220" t="s">
        <v>370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134</v>
      </c>
      <c r="AU201" s="19" t="s">
        <v>81</v>
      </c>
    </row>
    <row r="202" s="2" customFormat="1" ht="24.15" customHeight="1">
      <c r="A202" s="40"/>
      <c r="B202" s="41"/>
      <c r="C202" s="207" t="s">
        <v>371</v>
      </c>
      <c r="D202" s="207" t="s">
        <v>127</v>
      </c>
      <c r="E202" s="208" t="s">
        <v>372</v>
      </c>
      <c r="F202" s="209" t="s">
        <v>373</v>
      </c>
      <c r="G202" s="210" t="s">
        <v>347</v>
      </c>
      <c r="H202" s="211">
        <v>0.20999999999999999</v>
      </c>
      <c r="I202" s="212"/>
      <c r="J202" s="211">
        <f>ROUND(I202*H202,1)</f>
        <v>0</v>
      </c>
      <c r="K202" s="209" t="s">
        <v>131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93</v>
      </c>
      <c r="AT202" s="217" t="s">
        <v>127</v>
      </c>
      <c r="AU202" s="217" t="s">
        <v>81</v>
      </c>
      <c r="AY202" s="19" t="s">
        <v>126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79</v>
      </c>
      <c r="BK202" s="218">
        <f>ROUND(I202*H202,1)</f>
        <v>0</v>
      </c>
      <c r="BL202" s="19" t="s">
        <v>93</v>
      </c>
      <c r="BM202" s="217" t="s">
        <v>374</v>
      </c>
    </row>
    <row r="203" s="2" customFormat="1">
      <c r="A203" s="40"/>
      <c r="B203" s="41"/>
      <c r="C203" s="42"/>
      <c r="D203" s="219" t="s">
        <v>134</v>
      </c>
      <c r="E203" s="42"/>
      <c r="F203" s="220" t="s">
        <v>375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134</v>
      </c>
      <c r="AU203" s="19" t="s">
        <v>81</v>
      </c>
    </row>
    <row r="204" s="2" customFormat="1" ht="24.15" customHeight="1">
      <c r="A204" s="40"/>
      <c r="B204" s="41"/>
      <c r="C204" s="207" t="s">
        <v>376</v>
      </c>
      <c r="D204" s="207" t="s">
        <v>127</v>
      </c>
      <c r="E204" s="208" t="s">
        <v>377</v>
      </c>
      <c r="F204" s="209" t="s">
        <v>378</v>
      </c>
      <c r="G204" s="210" t="s">
        <v>347</v>
      </c>
      <c r="H204" s="211">
        <v>0.68000000000000005</v>
      </c>
      <c r="I204" s="212"/>
      <c r="J204" s="211">
        <f>ROUND(I204*H204,1)</f>
        <v>0</v>
      </c>
      <c r="K204" s="209" t="s">
        <v>131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93</v>
      </c>
      <c r="AT204" s="217" t="s">
        <v>127</v>
      </c>
      <c r="AU204" s="217" t="s">
        <v>81</v>
      </c>
      <c r="AY204" s="19" t="s">
        <v>126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79</v>
      </c>
      <c r="BK204" s="218">
        <f>ROUND(I204*H204,1)</f>
        <v>0</v>
      </c>
      <c r="BL204" s="19" t="s">
        <v>93</v>
      </c>
      <c r="BM204" s="217" t="s">
        <v>379</v>
      </c>
    </row>
    <row r="205" s="2" customFormat="1">
      <c r="A205" s="40"/>
      <c r="B205" s="41"/>
      <c r="C205" s="42"/>
      <c r="D205" s="219" t="s">
        <v>134</v>
      </c>
      <c r="E205" s="42"/>
      <c r="F205" s="220" t="s">
        <v>380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134</v>
      </c>
      <c r="AU205" s="19" t="s">
        <v>81</v>
      </c>
    </row>
    <row r="206" s="2" customFormat="1" ht="24.15" customHeight="1">
      <c r="A206" s="40"/>
      <c r="B206" s="41"/>
      <c r="C206" s="207" t="s">
        <v>381</v>
      </c>
      <c r="D206" s="207" t="s">
        <v>127</v>
      </c>
      <c r="E206" s="208" t="s">
        <v>382</v>
      </c>
      <c r="F206" s="209" t="s">
        <v>383</v>
      </c>
      <c r="G206" s="210" t="s">
        <v>347</v>
      </c>
      <c r="H206" s="211">
        <v>5.7999999999999998</v>
      </c>
      <c r="I206" s="212"/>
      <c r="J206" s="211">
        <f>ROUND(I206*H206,1)</f>
        <v>0</v>
      </c>
      <c r="K206" s="209" t="s">
        <v>131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93</v>
      </c>
      <c r="AT206" s="217" t="s">
        <v>127</v>
      </c>
      <c r="AU206" s="217" t="s">
        <v>81</v>
      </c>
      <c r="AY206" s="19" t="s">
        <v>126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79</v>
      </c>
      <c r="BK206" s="218">
        <f>ROUND(I206*H206,1)</f>
        <v>0</v>
      </c>
      <c r="BL206" s="19" t="s">
        <v>93</v>
      </c>
      <c r="BM206" s="217" t="s">
        <v>384</v>
      </c>
    </row>
    <row r="207" s="2" customFormat="1">
      <c r="A207" s="40"/>
      <c r="B207" s="41"/>
      <c r="C207" s="42"/>
      <c r="D207" s="219" t="s">
        <v>134</v>
      </c>
      <c r="E207" s="42"/>
      <c r="F207" s="220" t="s">
        <v>385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134</v>
      </c>
      <c r="AU207" s="19" t="s">
        <v>81</v>
      </c>
    </row>
    <row r="208" s="11" customFormat="1" ht="22.8" customHeight="1">
      <c r="A208" s="11"/>
      <c r="B208" s="193"/>
      <c r="C208" s="194"/>
      <c r="D208" s="195" t="s">
        <v>71</v>
      </c>
      <c r="E208" s="233" t="s">
        <v>386</v>
      </c>
      <c r="F208" s="233" t="s">
        <v>387</v>
      </c>
      <c r="G208" s="194"/>
      <c r="H208" s="194"/>
      <c r="I208" s="197"/>
      <c r="J208" s="234">
        <f>BK208</f>
        <v>0</v>
      </c>
      <c r="K208" s="194"/>
      <c r="L208" s="199"/>
      <c r="M208" s="200"/>
      <c r="N208" s="201"/>
      <c r="O208" s="201"/>
      <c r="P208" s="202">
        <f>SUM(P209:P210)</f>
        <v>0</v>
      </c>
      <c r="Q208" s="201"/>
      <c r="R208" s="202">
        <f>SUM(R209:R210)</f>
        <v>0</v>
      </c>
      <c r="S208" s="201"/>
      <c r="T208" s="203">
        <f>SUM(T209:T210)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204" t="s">
        <v>79</v>
      </c>
      <c r="AT208" s="205" t="s">
        <v>71</v>
      </c>
      <c r="AU208" s="205" t="s">
        <v>79</v>
      </c>
      <c r="AY208" s="204" t="s">
        <v>126</v>
      </c>
      <c r="BK208" s="206">
        <f>SUM(BK209:BK210)</f>
        <v>0</v>
      </c>
    </row>
    <row r="209" s="2" customFormat="1" ht="37.8" customHeight="1">
      <c r="A209" s="40"/>
      <c r="B209" s="41"/>
      <c r="C209" s="207" t="s">
        <v>388</v>
      </c>
      <c r="D209" s="207" t="s">
        <v>127</v>
      </c>
      <c r="E209" s="208" t="s">
        <v>389</v>
      </c>
      <c r="F209" s="209" t="s">
        <v>390</v>
      </c>
      <c r="G209" s="210" t="s">
        <v>347</v>
      </c>
      <c r="H209" s="211">
        <v>3.8399999999999999</v>
      </c>
      <c r="I209" s="212"/>
      <c r="J209" s="211">
        <f>ROUND(I209*H209,1)</f>
        <v>0</v>
      </c>
      <c r="K209" s="209" t="s">
        <v>131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93</v>
      </c>
      <c r="AT209" s="217" t="s">
        <v>127</v>
      </c>
      <c r="AU209" s="217" t="s">
        <v>81</v>
      </c>
      <c r="AY209" s="19" t="s">
        <v>126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79</v>
      </c>
      <c r="BK209" s="218">
        <f>ROUND(I209*H209,1)</f>
        <v>0</v>
      </c>
      <c r="BL209" s="19" t="s">
        <v>93</v>
      </c>
      <c r="BM209" s="217" t="s">
        <v>391</v>
      </c>
    </row>
    <row r="210" s="2" customFormat="1">
      <c r="A210" s="40"/>
      <c r="B210" s="41"/>
      <c r="C210" s="42"/>
      <c r="D210" s="219" t="s">
        <v>134</v>
      </c>
      <c r="E210" s="42"/>
      <c r="F210" s="220" t="s">
        <v>392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134</v>
      </c>
      <c r="AU210" s="19" t="s">
        <v>81</v>
      </c>
    </row>
    <row r="211" s="11" customFormat="1" ht="25.92" customHeight="1">
      <c r="A211" s="11"/>
      <c r="B211" s="193"/>
      <c r="C211" s="194"/>
      <c r="D211" s="195" t="s">
        <v>71</v>
      </c>
      <c r="E211" s="196" t="s">
        <v>393</v>
      </c>
      <c r="F211" s="196" t="s">
        <v>394</v>
      </c>
      <c r="G211" s="194"/>
      <c r="H211" s="194"/>
      <c r="I211" s="197"/>
      <c r="J211" s="198">
        <f>BK211</f>
        <v>0</v>
      </c>
      <c r="K211" s="194"/>
      <c r="L211" s="199"/>
      <c r="M211" s="200"/>
      <c r="N211" s="201"/>
      <c r="O211" s="201"/>
      <c r="P211" s="202">
        <f>P212+P235+P237+P354+P432+P467+P474+P491+P499+P521</f>
        <v>0</v>
      </c>
      <c r="Q211" s="201"/>
      <c r="R211" s="202">
        <f>R212+R235+R237+R354+R432+R467+R474+R491+R499+R521</f>
        <v>27.217051700000003</v>
      </c>
      <c r="S211" s="201"/>
      <c r="T211" s="203">
        <f>T212+T235+T237+T354+T432+T467+T474+T491+T499+T521</f>
        <v>16.834508399999997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204" t="s">
        <v>81</v>
      </c>
      <c r="AT211" s="205" t="s">
        <v>71</v>
      </c>
      <c r="AU211" s="205" t="s">
        <v>72</v>
      </c>
      <c r="AY211" s="204" t="s">
        <v>126</v>
      </c>
      <c r="BK211" s="206">
        <f>BK212+BK235+BK237+BK354+BK432+BK467+BK474+BK491+BK499+BK521</f>
        <v>0</v>
      </c>
    </row>
    <row r="212" s="11" customFormat="1" ht="22.8" customHeight="1">
      <c r="A212" s="11"/>
      <c r="B212" s="193"/>
      <c r="C212" s="194"/>
      <c r="D212" s="195" t="s">
        <v>71</v>
      </c>
      <c r="E212" s="233" t="s">
        <v>395</v>
      </c>
      <c r="F212" s="233" t="s">
        <v>396</v>
      </c>
      <c r="G212" s="194"/>
      <c r="H212" s="194"/>
      <c r="I212" s="197"/>
      <c r="J212" s="234">
        <f>BK212</f>
        <v>0</v>
      </c>
      <c r="K212" s="194"/>
      <c r="L212" s="199"/>
      <c r="M212" s="200"/>
      <c r="N212" s="201"/>
      <c r="O212" s="201"/>
      <c r="P212" s="202">
        <f>SUM(P213:P234)</f>
        <v>0</v>
      </c>
      <c r="Q212" s="201"/>
      <c r="R212" s="202">
        <f>SUM(R213:R234)</f>
        <v>1.54833</v>
      </c>
      <c r="S212" s="201"/>
      <c r="T212" s="203">
        <f>SUM(T213:T234)</f>
        <v>0.20988000000000001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204" t="s">
        <v>81</v>
      </c>
      <c r="AT212" s="205" t="s">
        <v>71</v>
      </c>
      <c r="AU212" s="205" t="s">
        <v>79</v>
      </c>
      <c r="AY212" s="204" t="s">
        <v>126</v>
      </c>
      <c r="BK212" s="206">
        <f>SUM(BK213:BK234)</f>
        <v>0</v>
      </c>
    </row>
    <row r="213" s="2" customFormat="1" ht="16.5" customHeight="1">
      <c r="A213" s="40"/>
      <c r="B213" s="41"/>
      <c r="C213" s="207" t="s">
        <v>397</v>
      </c>
      <c r="D213" s="207" t="s">
        <v>127</v>
      </c>
      <c r="E213" s="208" t="s">
        <v>398</v>
      </c>
      <c r="F213" s="209" t="s">
        <v>399</v>
      </c>
      <c r="G213" s="210" t="s">
        <v>191</v>
      </c>
      <c r="H213" s="211">
        <v>226</v>
      </c>
      <c r="I213" s="212"/>
      <c r="J213" s="211">
        <f>ROUND(I213*H213,1)</f>
        <v>0</v>
      </c>
      <c r="K213" s="209" t="s">
        <v>131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251</v>
      </c>
      <c r="AT213" s="217" t="s">
        <v>127</v>
      </c>
      <c r="AU213" s="217" t="s">
        <v>81</v>
      </c>
      <c r="AY213" s="19" t="s">
        <v>126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79</v>
      </c>
      <c r="BK213" s="218">
        <f>ROUND(I213*H213,1)</f>
        <v>0</v>
      </c>
      <c r="BL213" s="19" t="s">
        <v>251</v>
      </c>
      <c r="BM213" s="217" t="s">
        <v>400</v>
      </c>
    </row>
    <row r="214" s="2" customFormat="1">
      <c r="A214" s="40"/>
      <c r="B214" s="41"/>
      <c r="C214" s="42"/>
      <c r="D214" s="219" t="s">
        <v>134</v>
      </c>
      <c r="E214" s="42"/>
      <c r="F214" s="220" t="s">
        <v>401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134</v>
      </c>
      <c r="AU214" s="19" t="s">
        <v>81</v>
      </c>
    </row>
    <row r="215" s="13" customFormat="1">
      <c r="A215" s="13"/>
      <c r="B215" s="235"/>
      <c r="C215" s="236"/>
      <c r="D215" s="237" t="s">
        <v>181</v>
      </c>
      <c r="E215" s="238" t="s">
        <v>19</v>
      </c>
      <c r="F215" s="239" t="s">
        <v>198</v>
      </c>
      <c r="G215" s="236"/>
      <c r="H215" s="238" t="s">
        <v>19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181</v>
      </c>
      <c r="AU215" s="245" t="s">
        <v>81</v>
      </c>
      <c r="AV215" s="13" t="s">
        <v>79</v>
      </c>
      <c r="AW215" s="13" t="s">
        <v>33</v>
      </c>
      <c r="AX215" s="13" t="s">
        <v>72</v>
      </c>
      <c r="AY215" s="245" t="s">
        <v>126</v>
      </c>
    </row>
    <row r="216" s="14" customFormat="1">
      <c r="A216" s="14"/>
      <c r="B216" s="246"/>
      <c r="C216" s="247"/>
      <c r="D216" s="237" t="s">
        <v>181</v>
      </c>
      <c r="E216" s="248" t="s">
        <v>19</v>
      </c>
      <c r="F216" s="249" t="s">
        <v>402</v>
      </c>
      <c r="G216" s="247"/>
      <c r="H216" s="250">
        <v>226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181</v>
      </c>
      <c r="AU216" s="256" t="s">
        <v>81</v>
      </c>
      <c r="AV216" s="14" t="s">
        <v>81</v>
      </c>
      <c r="AW216" s="14" t="s">
        <v>33</v>
      </c>
      <c r="AX216" s="14" t="s">
        <v>79</v>
      </c>
      <c r="AY216" s="256" t="s">
        <v>126</v>
      </c>
    </row>
    <row r="217" s="2" customFormat="1" ht="16.5" customHeight="1">
      <c r="A217" s="40"/>
      <c r="B217" s="41"/>
      <c r="C217" s="268" t="s">
        <v>403</v>
      </c>
      <c r="D217" s="268" t="s">
        <v>404</v>
      </c>
      <c r="E217" s="269" t="s">
        <v>405</v>
      </c>
      <c r="F217" s="270" t="s">
        <v>406</v>
      </c>
      <c r="G217" s="271" t="s">
        <v>191</v>
      </c>
      <c r="H217" s="272">
        <v>271.19999999999999</v>
      </c>
      <c r="I217" s="273"/>
      <c r="J217" s="272">
        <f>ROUND(I217*H217,1)</f>
        <v>0</v>
      </c>
      <c r="K217" s="270" t="s">
        <v>131</v>
      </c>
      <c r="L217" s="274"/>
      <c r="M217" s="275" t="s">
        <v>19</v>
      </c>
      <c r="N217" s="276" t="s">
        <v>43</v>
      </c>
      <c r="O217" s="86"/>
      <c r="P217" s="215">
        <f>O217*H217</f>
        <v>0</v>
      </c>
      <c r="Q217" s="215">
        <v>0.0016999999999999999</v>
      </c>
      <c r="R217" s="215">
        <f>Q217*H217</f>
        <v>0.46103999999999995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344</v>
      </c>
      <c r="AT217" s="217" t="s">
        <v>404</v>
      </c>
      <c r="AU217" s="217" t="s">
        <v>81</v>
      </c>
      <c r="AY217" s="19" t="s">
        <v>126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79</v>
      </c>
      <c r="BK217" s="218">
        <f>ROUND(I217*H217,1)</f>
        <v>0</v>
      </c>
      <c r="BL217" s="19" t="s">
        <v>251</v>
      </c>
      <c r="BM217" s="217" t="s">
        <v>407</v>
      </c>
    </row>
    <row r="218" s="14" customFormat="1">
      <c r="A218" s="14"/>
      <c r="B218" s="246"/>
      <c r="C218" s="247"/>
      <c r="D218" s="237" t="s">
        <v>181</v>
      </c>
      <c r="E218" s="247"/>
      <c r="F218" s="249" t="s">
        <v>408</v>
      </c>
      <c r="G218" s="247"/>
      <c r="H218" s="250">
        <v>271.19999999999999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181</v>
      </c>
      <c r="AU218" s="256" t="s">
        <v>81</v>
      </c>
      <c r="AV218" s="14" t="s">
        <v>81</v>
      </c>
      <c r="AW218" s="14" t="s">
        <v>4</v>
      </c>
      <c r="AX218" s="14" t="s">
        <v>79</v>
      </c>
      <c r="AY218" s="256" t="s">
        <v>126</v>
      </c>
    </row>
    <row r="219" s="2" customFormat="1" ht="16.5" customHeight="1">
      <c r="A219" s="40"/>
      <c r="B219" s="41"/>
      <c r="C219" s="207" t="s">
        <v>409</v>
      </c>
      <c r="D219" s="207" t="s">
        <v>127</v>
      </c>
      <c r="E219" s="208" t="s">
        <v>410</v>
      </c>
      <c r="F219" s="209" t="s">
        <v>411</v>
      </c>
      <c r="G219" s="210" t="s">
        <v>191</v>
      </c>
      <c r="H219" s="211">
        <v>226</v>
      </c>
      <c r="I219" s="212"/>
      <c r="J219" s="211">
        <f>ROUND(I219*H219,1)</f>
        <v>0</v>
      </c>
      <c r="K219" s="209" t="s">
        <v>131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251</v>
      </c>
      <c r="AT219" s="217" t="s">
        <v>127</v>
      </c>
      <c r="AU219" s="217" t="s">
        <v>81</v>
      </c>
      <c r="AY219" s="19" t="s">
        <v>126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79</v>
      </c>
      <c r="BK219" s="218">
        <f>ROUND(I219*H219,1)</f>
        <v>0</v>
      </c>
      <c r="BL219" s="19" t="s">
        <v>251</v>
      </c>
      <c r="BM219" s="217" t="s">
        <v>412</v>
      </c>
    </row>
    <row r="220" s="2" customFormat="1">
      <c r="A220" s="40"/>
      <c r="B220" s="41"/>
      <c r="C220" s="42"/>
      <c r="D220" s="219" t="s">
        <v>134</v>
      </c>
      <c r="E220" s="42"/>
      <c r="F220" s="220" t="s">
        <v>413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134</v>
      </c>
      <c r="AU220" s="19" t="s">
        <v>81</v>
      </c>
    </row>
    <row r="221" s="13" customFormat="1">
      <c r="A221" s="13"/>
      <c r="B221" s="235"/>
      <c r="C221" s="236"/>
      <c r="D221" s="237" t="s">
        <v>181</v>
      </c>
      <c r="E221" s="238" t="s">
        <v>19</v>
      </c>
      <c r="F221" s="239" t="s">
        <v>198</v>
      </c>
      <c r="G221" s="236"/>
      <c r="H221" s="238" t="s">
        <v>19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181</v>
      </c>
      <c r="AU221" s="245" t="s">
        <v>81</v>
      </c>
      <c r="AV221" s="13" t="s">
        <v>79</v>
      </c>
      <c r="AW221" s="13" t="s">
        <v>33</v>
      </c>
      <c r="AX221" s="13" t="s">
        <v>72</v>
      </c>
      <c r="AY221" s="245" t="s">
        <v>126</v>
      </c>
    </row>
    <row r="222" s="14" customFormat="1">
      <c r="A222" s="14"/>
      <c r="B222" s="246"/>
      <c r="C222" s="247"/>
      <c r="D222" s="237" t="s">
        <v>181</v>
      </c>
      <c r="E222" s="248" t="s">
        <v>19</v>
      </c>
      <c r="F222" s="249" t="s">
        <v>402</v>
      </c>
      <c r="G222" s="247"/>
      <c r="H222" s="250">
        <v>226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181</v>
      </c>
      <c r="AU222" s="256" t="s">
        <v>81</v>
      </c>
      <c r="AV222" s="14" t="s">
        <v>81</v>
      </c>
      <c r="AW222" s="14" t="s">
        <v>33</v>
      </c>
      <c r="AX222" s="14" t="s">
        <v>79</v>
      </c>
      <c r="AY222" s="256" t="s">
        <v>126</v>
      </c>
    </row>
    <row r="223" s="2" customFormat="1" ht="24.15" customHeight="1">
      <c r="A223" s="40"/>
      <c r="B223" s="41"/>
      <c r="C223" s="268" t="s">
        <v>414</v>
      </c>
      <c r="D223" s="268" t="s">
        <v>404</v>
      </c>
      <c r="E223" s="269" t="s">
        <v>415</v>
      </c>
      <c r="F223" s="270" t="s">
        <v>416</v>
      </c>
      <c r="G223" s="271" t="s">
        <v>191</v>
      </c>
      <c r="H223" s="272">
        <v>271.19999999999999</v>
      </c>
      <c r="I223" s="273"/>
      <c r="J223" s="272">
        <f>ROUND(I223*H223,1)</f>
        <v>0</v>
      </c>
      <c r="K223" s="270" t="s">
        <v>131</v>
      </c>
      <c r="L223" s="274"/>
      <c r="M223" s="275" t="s">
        <v>19</v>
      </c>
      <c r="N223" s="276" t="s">
        <v>43</v>
      </c>
      <c r="O223" s="86"/>
      <c r="P223" s="215">
        <f>O223*H223</f>
        <v>0</v>
      </c>
      <c r="Q223" s="215">
        <v>0.0040000000000000001</v>
      </c>
      <c r="R223" s="215">
        <f>Q223*H223</f>
        <v>1.0848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344</v>
      </c>
      <c r="AT223" s="217" t="s">
        <v>404</v>
      </c>
      <c r="AU223" s="217" t="s">
        <v>81</v>
      </c>
      <c r="AY223" s="19" t="s">
        <v>126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79</v>
      </c>
      <c r="BK223" s="218">
        <f>ROUND(I223*H223,1)</f>
        <v>0</v>
      </c>
      <c r="BL223" s="19" t="s">
        <v>251</v>
      </c>
      <c r="BM223" s="217" t="s">
        <v>417</v>
      </c>
    </row>
    <row r="224" s="14" customFormat="1">
      <c r="A224" s="14"/>
      <c r="B224" s="246"/>
      <c r="C224" s="247"/>
      <c r="D224" s="237" t="s">
        <v>181</v>
      </c>
      <c r="E224" s="247"/>
      <c r="F224" s="249" t="s">
        <v>408</v>
      </c>
      <c r="G224" s="247"/>
      <c r="H224" s="250">
        <v>271.19999999999999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181</v>
      </c>
      <c r="AU224" s="256" t="s">
        <v>81</v>
      </c>
      <c r="AV224" s="14" t="s">
        <v>81</v>
      </c>
      <c r="AW224" s="14" t="s">
        <v>4</v>
      </c>
      <c r="AX224" s="14" t="s">
        <v>79</v>
      </c>
      <c r="AY224" s="256" t="s">
        <v>126</v>
      </c>
    </row>
    <row r="225" s="2" customFormat="1" ht="24.15" customHeight="1">
      <c r="A225" s="40"/>
      <c r="B225" s="41"/>
      <c r="C225" s="207" t="s">
        <v>418</v>
      </c>
      <c r="D225" s="207" t="s">
        <v>127</v>
      </c>
      <c r="E225" s="208" t="s">
        <v>419</v>
      </c>
      <c r="F225" s="209" t="s">
        <v>420</v>
      </c>
      <c r="G225" s="210" t="s">
        <v>191</v>
      </c>
      <c r="H225" s="211">
        <v>226</v>
      </c>
      <c r="I225" s="212"/>
      <c r="J225" s="211">
        <f>ROUND(I225*H225,1)</f>
        <v>0</v>
      </c>
      <c r="K225" s="209" t="s">
        <v>131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251</v>
      </c>
      <c r="AT225" s="217" t="s">
        <v>127</v>
      </c>
      <c r="AU225" s="217" t="s">
        <v>81</v>
      </c>
      <c r="AY225" s="19" t="s">
        <v>126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79</v>
      </c>
      <c r="BK225" s="218">
        <f>ROUND(I225*H225,1)</f>
        <v>0</v>
      </c>
      <c r="BL225" s="19" t="s">
        <v>251</v>
      </c>
      <c r="BM225" s="217" t="s">
        <v>421</v>
      </c>
    </row>
    <row r="226" s="2" customFormat="1">
      <c r="A226" s="40"/>
      <c r="B226" s="41"/>
      <c r="C226" s="42"/>
      <c r="D226" s="219" t="s">
        <v>134</v>
      </c>
      <c r="E226" s="42"/>
      <c r="F226" s="220" t="s">
        <v>422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134</v>
      </c>
      <c r="AU226" s="19" t="s">
        <v>81</v>
      </c>
    </row>
    <row r="227" s="2" customFormat="1" ht="16.5" customHeight="1">
      <c r="A227" s="40"/>
      <c r="B227" s="41"/>
      <c r="C227" s="268" t="s">
        <v>423</v>
      </c>
      <c r="D227" s="268" t="s">
        <v>404</v>
      </c>
      <c r="E227" s="269" t="s">
        <v>424</v>
      </c>
      <c r="F227" s="270" t="s">
        <v>425</v>
      </c>
      <c r="G227" s="271" t="s">
        <v>426</v>
      </c>
      <c r="H227" s="272">
        <v>2.4900000000000002</v>
      </c>
      <c r="I227" s="273"/>
      <c r="J227" s="272">
        <f>ROUND(I227*H227,1)</f>
        <v>0</v>
      </c>
      <c r="K227" s="270" t="s">
        <v>131</v>
      </c>
      <c r="L227" s="274"/>
      <c r="M227" s="275" t="s">
        <v>19</v>
      </c>
      <c r="N227" s="276" t="s">
        <v>43</v>
      </c>
      <c r="O227" s="86"/>
      <c r="P227" s="215">
        <f>O227*H227</f>
        <v>0</v>
      </c>
      <c r="Q227" s="215">
        <v>0.001</v>
      </c>
      <c r="R227" s="215">
        <f>Q227*H227</f>
        <v>0.0024900000000000005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344</v>
      </c>
      <c r="AT227" s="217" t="s">
        <v>404</v>
      </c>
      <c r="AU227" s="217" t="s">
        <v>81</v>
      </c>
      <c r="AY227" s="19" t="s">
        <v>126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79</v>
      </c>
      <c r="BK227" s="218">
        <f>ROUND(I227*H227,1)</f>
        <v>0</v>
      </c>
      <c r="BL227" s="19" t="s">
        <v>251</v>
      </c>
      <c r="BM227" s="217" t="s">
        <v>427</v>
      </c>
    </row>
    <row r="228" s="14" customFormat="1">
      <c r="A228" s="14"/>
      <c r="B228" s="246"/>
      <c r="C228" s="247"/>
      <c r="D228" s="237" t="s">
        <v>181</v>
      </c>
      <c r="E228" s="247"/>
      <c r="F228" s="249" t="s">
        <v>428</v>
      </c>
      <c r="G228" s="247"/>
      <c r="H228" s="250">
        <v>2.4900000000000002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181</v>
      </c>
      <c r="AU228" s="256" t="s">
        <v>81</v>
      </c>
      <c r="AV228" s="14" t="s">
        <v>81</v>
      </c>
      <c r="AW228" s="14" t="s">
        <v>4</v>
      </c>
      <c r="AX228" s="14" t="s">
        <v>79</v>
      </c>
      <c r="AY228" s="256" t="s">
        <v>126</v>
      </c>
    </row>
    <row r="229" s="2" customFormat="1" ht="16.5" customHeight="1">
      <c r="A229" s="40"/>
      <c r="B229" s="41"/>
      <c r="C229" s="207" t="s">
        <v>429</v>
      </c>
      <c r="D229" s="207" t="s">
        <v>127</v>
      </c>
      <c r="E229" s="208" t="s">
        <v>430</v>
      </c>
      <c r="F229" s="209" t="s">
        <v>431</v>
      </c>
      <c r="G229" s="210" t="s">
        <v>191</v>
      </c>
      <c r="H229" s="211">
        <v>318</v>
      </c>
      <c r="I229" s="212"/>
      <c r="J229" s="211">
        <f>ROUND(I229*H229,1)</f>
        <v>0</v>
      </c>
      <c r="K229" s="209" t="s">
        <v>131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0.00066</v>
      </c>
      <c r="T229" s="216">
        <f>S229*H229</f>
        <v>0.20988000000000001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251</v>
      </c>
      <c r="AT229" s="217" t="s">
        <v>127</v>
      </c>
      <c r="AU229" s="217" t="s">
        <v>81</v>
      </c>
      <c r="AY229" s="19" t="s">
        <v>126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79</v>
      </c>
      <c r="BK229" s="218">
        <f>ROUND(I229*H229,1)</f>
        <v>0</v>
      </c>
      <c r="BL229" s="19" t="s">
        <v>251</v>
      </c>
      <c r="BM229" s="217" t="s">
        <v>432</v>
      </c>
    </row>
    <row r="230" s="2" customFormat="1">
      <c r="A230" s="40"/>
      <c r="B230" s="41"/>
      <c r="C230" s="42"/>
      <c r="D230" s="219" t="s">
        <v>134</v>
      </c>
      <c r="E230" s="42"/>
      <c r="F230" s="220" t="s">
        <v>433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134</v>
      </c>
      <c r="AU230" s="19" t="s">
        <v>81</v>
      </c>
    </row>
    <row r="231" s="13" customFormat="1">
      <c r="A231" s="13"/>
      <c r="B231" s="235"/>
      <c r="C231" s="236"/>
      <c r="D231" s="237" t="s">
        <v>181</v>
      </c>
      <c r="E231" s="238" t="s">
        <v>19</v>
      </c>
      <c r="F231" s="239" t="s">
        <v>198</v>
      </c>
      <c r="G231" s="236"/>
      <c r="H231" s="238" t="s">
        <v>19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181</v>
      </c>
      <c r="AU231" s="245" t="s">
        <v>81</v>
      </c>
      <c r="AV231" s="13" t="s">
        <v>79</v>
      </c>
      <c r="AW231" s="13" t="s">
        <v>33</v>
      </c>
      <c r="AX231" s="13" t="s">
        <v>72</v>
      </c>
      <c r="AY231" s="245" t="s">
        <v>126</v>
      </c>
    </row>
    <row r="232" s="14" customFormat="1">
      <c r="A232" s="14"/>
      <c r="B232" s="246"/>
      <c r="C232" s="247"/>
      <c r="D232" s="237" t="s">
        <v>181</v>
      </c>
      <c r="E232" s="248" t="s">
        <v>19</v>
      </c>
      <c r="F232" s="249" t="s">
        <v>434</v>
      </c>
      <c r="G232" s="247"/>
      <c r="H232" s="250">
        <v>318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181</v>
      </c>
      <c r="AU232" s="256" t="s">
        <v>81</v>
      </c>
      <c r="AV232" s="14" t="s">
        <v>81</v>
      </c>
      <c r="AW232" s="14" t="s">
        <v>33</v>
      </c>
      <c r="AX232" s="14" t="s">
        <v>79</v>
      </c>
      <c r="AY232" s="256" t="s">
        <v>126</v>
      </c>
    </row>
    <row r="233" s="2" customFormat="1" ht="24.15" customHeight="1">
      <c r="A233" s="40"/>
      <c r="B233" s="41"/>
      <c r="C233" s="207" t="s">
        <v>435</v>
      </c>
      <c r="D233" s="207" t="s">
        <v>127</v>
      </c>
      <c r="E233" s="208" t="s">
        <v>436</v>
      </c>
      <c r="F233" s="209" t="s">
        <v>437</v>
      </c>
      <c r="G233" s="210" t="s">
        <v>438</v>
      </c>
      <c r="H233" s="212"/>
      <c r="I233" s="212"/>
      <c r="J233" s="211">
        <f>ROUND(I233*H233,1)</f>
        <v>0</v>
      </c>
      <c r="K233" s="209" t="s">
        <v>131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251</v>
      </c>
      <c r="AT233" s="217" t="s">
        <v>127</v>
      </c>
      <c r="AU233" s="217" t="s">
        <v>81</v>
      </c>
      <c r="AY233" s="19" t="s">
        <v>126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79</v>
      </c>
      <c r="BK233" s="218">
        <f>ROUND(I233*H233,1)</f>
        <v>0</v>
      </c>
      <c r="BL233" s="19" t="s">
        <v>251</v>
      </c>
      <c r="BM233" s="217" t="s">
        <v>439</v>
      </c>
    </row>
    <row r="234" s="2" customFormat="1">
      <c r="A234" s="40"/>
      <c r="B234" s="41"/>
      <c r="C234" s="42"/>
      <c r="D234" s="219" t="s">
        <v>134</v>
      </c>
      <c r="E234" s="42"/>
      <c r="F234" s="220" t="s">
        <v>440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134</v>
      </c>
      <c r="AU234" s="19" t="s">
        <v>81</v>
      </c>
    </row>
    <row r="235" s="11" customFormat="1" ht="22.8" customHeight="1">
      <c r="A235" s="11"/>
      <c r="B235" s="193"/>
      <c r="C235" s="194"/>
      <c r="D235" s="195" t="s">
        <v>71</v>
      </c>
      <c r="E235" s="233" t="s">
        <v>441</v>
      </c>
      <c r="F235" s="233" t="s">
        <v>442</v>
      </c>
      <c r="G235" s="194"/>
      <c r="H235" s="194"/>
      <c r="I235" s="197"/>
      <c r="J235" s="234">
        <f>BK235</f>
        <v>0</v>
      </c>
      <c r="K235" s="194"/>
      <c r="L235" s="199"/>
      <c r="M235" s="200"/>
      <c r="N235" s="201"/>
      <c r="O235" s="201"/>
      <c r="P235" s="202">
        <f>P236</f>
        <v>0</v>
      </c>
      <c r="Q235" s="201"/>
      <c r="R235" s="202">
        <f>R236</f>
        <v>0</v>
      </c>
      <c r="S235" s="201"/>
      <c r="T235" s="203">
        <f>T236</f>
        <v>0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204" t="s">
        <v>81</v>
      </c>
      <c r="AT235" s="205" t="s">
        <v>71</v>
      </c>
      <c r="AU235" s="205" t="s">
        <v>79</v>
      </c>
      <c r="AY235" s="204" t="s">
        <v>126</v>
      </c>
      <c r="BK235" s="206">
        <f>BK236</f>
        <v>0</v>
      </c>
    </row>
    <row r="236" s="2" customFormat="1" ht="16.5" customHeight="1">
      <c r="A236" s="40"/>
      <c r="B236" s="41"/>
      <c r="C236" s="207" t="s">
        <v>443</v>
      </c>
      <c r="D236" s="207" t="s">
        <v>127</v>
      </c>
      <c r="E236" s="208" t="s">
        <v>444</v>
      </c>
      <c r="F236" s="209" t="s">
        <v>445</v>
      </c>
      <c r="G236" s="210" t="s">
        <v>305</v>
      </c>
      <c r="H236" s="211">
        <v>20</v>
      </c>
      <c r="I236" s="212"/>
      <c r="J236" s="211">
        <f>ROUND(I236*H236,1)</f>
        <v>0</v>
      </c>
      <c r="K236" s="209" t="s">
        <v>19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251</v>
      </c>
      <c r="AT236" s="217" t="s">
        <v>127</v>
      </c>
      <c r="AU236" s="217" t="s">
        <v>81</v>
      </c>
      <c r="AY236" s="19" t="s">
        <v>126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79</v>
      </c>
      <c r="BK236" s="218">
        <f>ROUND(I236*H236,1)</f>
        <v>0</v>
      </c>
      <c r="BL236" s="19" t="s">
        <v>251</v>
      </c>
      <c r="BM236" s="217" t="s">
        <v>446</v>
      </c>
    </row>
    <row r="237" s="11" customFormat="1" ht="22.8" customHeight="1">
      <c r="A237" s="11"/>
      <c r="B237" s="193"/>
      <c r="C237" s="194"/>
      <c r="D237" s="195" t="s">
        <v>71</v>
      </c>
      <c r="E237" s="233" t="s">
        <v>447</v>
      </c>
      <c r="F237" s="233" t="s">
        <v>448</v>
      </c>
      <c r="G237" s="194"/>
      <c r="H237" s="194"/>
      <c r="I237" s="197"/>
      <c r="J237" s="234">
        <f>BK237</f>
        <v>0</v>
      </c>
      <c r="K237" s="194"/>
      <c r="L237" s="199"/>
      <c r="M237" s="200"/>
      <c r="N237" s="201"/>
      <c r="O237" s="201"/>
      <c r="P237" s="202">
        <f>SUM(P238:P353)</f>
        <v>0</v>
      </c>
      <c r="Q237" s="201"/>
      <c r="R237" s="202">
        <f>SUM(R238:R353)</f>
        <v>12.367685000000003</v>
      </c>
      <c r="S237" s="201"/>
      <c r="T237" s="203">
        <f>SUM(T238:T353)</f>
        <v>10.147459999999999</v>
      </c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R237" s="204" t="s">
        <v>81</v>
      </c>
      <c r="AT237" s="205" t="s">
        <v>71</v>
      </c>
      <c r="AU237" s="205" t="s">
        <v>79</v>
      </c>
      <c r="AY237" s="204" t="s">
        <v>126</v>
      </c>
      <c r="BK237" s="206">
        <f>SUM(BK238:BK353)</f>
        <v>0</v>
      </c>
    </row>
    <row r="238" s="2" customFormat="1" ht="16.5" customHeight="1">
      <c r="A238" s="40"/>
      <c r="B238" s="41"/>
      <c r="C238" s="207" t="s">
        <v>449</v>
      </c>
      <c r="D238" s="207" t="s">
        <v>127</v>
      </c>
      <c r="E238" s="208" t="s">
        <v>450</v>
      </c>
      <c r="F238" s="209" t="s">
        <v>451</v>
      </c>
      <c r="G238" s="210" t="s">
        <v>305</v>
      </c>
      <c r="H238" s="211">
        <v>30</v>
      </c>
      <c r="I238" s="212"/>
      <c r="J238" s="211">
        <f>ROUND(I238*H238,1)</f>
        <v>0</v>
      </c>
      <c r="K238" s="209" t="s">
        <v>19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251</v>
      </c>
      <c r="AT238" s="217" t="s">
        <v>127</v>
      </c>
      <c r="AU238" s="217" t="s">
        <v>81</v>
      </c>
      <c r="AY238" s="19" t="s">
        <v>126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79</v>
      </c>
      <c r="BK238" s="218">
        <f>ROUND(I238*H238,1)</f>
        <v>0</v>
      </c>
      <c r="BL238" s="19" t="s">
        <v>251</v>
      </c>
      <c r="BM238" s="217" t="s">
        <v>452</v>
      </c>
    </row>
    <row r="239" s="2" customFormat="1" ht="16.5" customHeight="1">
      <c r="A239" s="40"/>
      <c r="B239" s="41"/>
      <c r="C239" s="207" t="s">
        <v>453</v>
      </c>
      <c r="D239" s="207" t="s">
        <v>127</v>
      </c>
      <c r="E239" s="208" t="s">
        <v>454</v>
      </c>
      <c r="F239" s="209" t="s">
        <v>455</v>
      </c>
      <c r="G239" s="210" t="s">
        <v>305</v>
      </c>
      <c r="H239" s="211">
        <v>30</v>
      </c>
      <c r="I239" s="212"/>
      <c r="J239" s="211">
        <f>ROUND(I239*H239,1)</f>
        <v>0</v>
      </c>
      <c r="K239" s="209" t="s">
        <v>19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251</v>
      </c>
      <c r="AT239" s="217" t="s">
        <v>127</v>
      </c>
      <c r="AU239" s="217" t="s">
        <v>81</v>
      </c>
      <c r="AY239" s="19" t="s">
        <v>126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79</v>
      </c>
      <c r="BK239" s="218">
        <f>ROUND(I239*H239,1)</f>
        <v>0</v>
      </c>
      <c r="BL239" s="19" t="s">
        <v>251</v>
      </c>
      <c r="BM239" s="217" t="s">
        <v>456</v>
      </c>
    </row>
    <row r="240" s="2" customFormat="1" ht="16.5" customHeight="1">
      <c r="A240" s="40"/>
      <c r="B240" s="41"/>
      <c r="C240" s="207" t="s">
        <v>457</v>
      </c>
      <c r="D240" s="207" t="s">
        <v>127</v>
      </c>
      <c r="E240" s="208" t="s">
        <v>458</v>
      </c>
      <c r="F240" s="209" t="s">
        <v>459</v>
      </c>
      <c r="G240" s="210" t="s">
        <v>179</v>
      </c>
      <c r="H240" s="211">
        <v>19.649999999999999</v>
      </c>
      <c r="I240" s="212"/>
      <c r="J240" s="211">
        <f>ROUND(I240*H240,1)</f>
        <v>0</v>
      </c>
      <c r="K240" s="209" t="s">
        <v>131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251</v>
      </c>
      <c r="AT240" s="217" t="s">
        <v>127</v>
      </c>
      <c r="AU240" s="217" t="s">
        <v>81</v>
      </c>
      <c r="AY240" s="19" t="s">
        <v>126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79</v>
      </c>
      <c r="BK240" s="218">
        <f>ROUND(I240*H240,1)</f>
        <v>0</v>
      </c>
      <c r="BL240" s="19" t="s">
        <v>251</v>
      </c>
      <c r="BM240" s="217" t="s">
        <v>460</v>
      </c>
    </row>
    <row r="241" s="2" customFormat="1">
      <c r="A241" s="40"/>
      <c r="B241" s="41"/>
      <c r="C241" s="42"/>
      <c r="D241" s="219" t="s">
        <v>134</v>
      </c>
      <c r="E241" s="42"/>
      <c r="F241" s="220" t="s">
        <v>461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134</v>
      </c>
      <c r="AU241" s="19" t="s">
        <v>81</v>
      </c>
    </row>
    <row r="242" s="2" customFormat="1" ht="24.15" customHeight="1">
      <c r="A242" s="40"/>
      <c r="B242" s="41"/>
      <c r="C242" s="207" t="s">
        <v>462</v>
      </c>
      <c r="D242" s="207" t="s">
        <v>127</v>
      </c>
      <c r="E242" s="208" t="s">
        <v>463</v>
      </c>
      <c r="F242" s="209" t="s">
        <v>464</v>
      </c>
      <c r="G242" s="210" t="s">
        <v>179</v>
      </c>
      <c r="H242" s="211">
        <v>19.649999999999999</v>
      </c>
      <c r="I242" s="212"/>
      <c r="J242" s="211">
        <f>ROUND(I242*H242,1)</f>
        <v>0</v>
      </c>
      <c r="K242" s="209" t="s">
        <v>131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0.00108</v>
      </c>
      <c r="R242" s="215">
        <f>Q242*H242</f>
        <v>0.021221999999999998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251</v>
      </c>
      <c r="AT242" s="217" t="s">
        <v>127</v>
      </c>
      <c r="AU242" s="217" t="s">
        <v>81</v>
      </c>
      <c r="AY242" s="19" t="s">
        <v>126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79</v>
      </c>
      <c r="BK242" s="218">
        <f>ROUND(I242*H242,1)</f>
        <v>0</v>
      </c>
      <c r="BL242" s="19" t="s">
        <v>251</v>
      </c>
      <c r="BM242" s="217" t="s">
        <v>465</v>
      </c>
    </row>
    <row r="243" s="2" customFormat="1">
      <c r="A243" s="40"/>
      <c r="B243" s="41"/>
      <c r="C243" s="42"/>
      <c r="D243" s="219" t="s">
        <v>134</v>
      </c>
      <c r="E243" s="42"/>
      <c r="F243" s="220" t="s">
        <v>466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134</v>
      </c>
      <c r="AU243" s="19" t="s">
        <v>81</v>
      </c>
    </row>
    <row r="244" s="2" customFormat="1" ht="24.15" customHeight="1">
      <c r="A244" s="40"/>
      <c r="B244" s="41"/>
      <c r="C244" s="207" t="s">
        <v>467</v>
      </c>
      <c r="D244" s="207" t="s">
        <v>127</v>
      </c>
      <c r="E244" s="208" t="s">
        <v>468</v>
      </c>
      <c r="F244" s="209" t="s">
        <v>469</v>
      </c>
      <c r="G244" s="210" t="s">
        <v>470</v>
      </c>
      <c r="H244" s="211">
        <v>103</v>
      </c>
      <c r="I244" s="212"/>
      <c r="J244" s="211">
        <f>ROUND(I244*H244,1)</f>
        <v>0</v>
      </c>
      <c r="K244" s="209" t="s">
        <v>131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0.012319999999999999</v>
      </c>
      <c r="T244" s="216">
        <f>S244*H244</f>
        <v>1.2689599999999999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251</v>
      </c>
      <c r="AT244" s="217" t="s">
        <v>127</v>
      </c>
      <c r="AU244" s="217" t="s">
        <v>81</v>
      </c>
      <c r="AY244" s="19" t="s">
        <v>126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79</v>
      </c>
      <c r="BK244" s="218">
        <f>ROUND(I244*H244,1)</f>
        <v>0</v>
      </c>
      <c r="BL244" s="19" t="s">
        <v>251</v>
      </c>
      <c r="BM244" s="217" t="s">
        <v>471</v>
      </c>
    </row>
    <row r="245" s="2" customFormat="1">
      <c r="A245" s="40"/>
      <c r="B245" s="41"/>
      <c r="C245" s="42"/>
      <c r="D245" s="219" t="s">
        <v>134</v>
      </c>
      <c r="E245" s="42"/>
      <c r="F245" s="220" t="s">
        <v>472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134</v>
      </c>
      <c r="AU245" s="19" t="s">
        <v>81</v>
      </c>
    </row>
    <row r="246" s="13" customFormat="1">
      <c r="A246" s="13"/>
      <c r="B246" s="235"/>
      <c r="C246" s="236"/>
      <c r="D246" s="237" t="s">
        <v>181</v>
      </c>
      <c r="E246" s="238" t="s">
        <v>19</v>
      </c>
      <c r="F246" s="239" t="s">
        <v>473</v>
      </c>
      <c r="G246" s="236"/>
      <c r="H246" s="238" t="s">
        <v>19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181</v>
      </c>
      <c r="AU246" s="245" t="s">
        <v>81</v>
      </c>
      <c r="AV246" s="13" t="s">
        <v>79</v>
      </c>
      <c r="AW246" s="13" t="s">
        <v>33</v>
      </c>
      <c r="AX246" s="13" t="s">
        <v>72</v>
      </c>
      <c r="AY246" s="245" t="s">
        <v>126</v>
      </c>
    </row>
    <row r="247" s="14" customFormat="1">
      <c r="A247" s="14"/>
      <c r="B247" s="246"/>
      <c r="C247" s="247"/>
      <c r="D247" s="237" t="s">
        <v>181</v>
      </c>
      <c r="E247" s="248" t="s">
        <v>19</v>
      </c>
      <c r="F247" s="249" t="s">
        <v>474</v>
      </c>
      <c r="G247" s="247"/>
      <c r="H247" s="250">
        <v>14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181</v>
      </c>
      <c r="AU247" s="256" t="s">
        <v>81</v>
      </c>
      <c r="AV247" s="14" t="s">
        <v>81</v>
      </c>
      <c r="AW247" s="14" t="s">
        <v>33</v>
      </c>
      <c r="AX247" s="14" t="s">
        <v>72</v>
      </c>
      <c r="AY247" s="256" t="s">
        <v>126</v>
      </c>
    </row>
    <row r="248" s="13" customFormat="1">
      <c r="A248" s="13"/>
      <c r="B248" s="235"/>
      <c r="C248" s="236"/>
      <c r="D248" s="237" t="s">
        <v>181</v>
      </c>
      <c r="E248" s="238" t="s">
        <v>19</v>
      </c>
      <c r="F248" s="239" t="s">
        <v>475</v>
      </c>
      <c r="G248" s="236"/>
      <c r="H248" s="238" t="s">
        <v>19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181</v>
      </c>
      <c r="AU248" s="245" t="s">
        <v>81</v>
      </c>
      <c r="AV248" s="13" t="s">
        <v>79</v>
      </c>
      <c r="AW248" s="13" t="s">
        <v>33</v>
      </c>
      <c r="AX248" s="13" t="s">
        <v>72</v>
      </c>
      <c r="AY248" s="245" t="s">
        <v>126</v>
      </c>
    </row>
    <row r="249" s="14" customFormat="1">
      <c r="A249" s="14"/>
      <c r="B249" s="246"/>
      <c r="C249" s="247"/>
      <c r="D249" s="237" t="s">
        <v>181</v>
      </c>
      <c r="E249" s="248" t="s">
        <v>19</v>
      </c>
      <c r="F249" s="249" t="s">
        <v>476</v>
      </c>
      <c r="G249" s="247"/>
      <c r="H249" s="250">
        <v>59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181</v>
      </c>
      <c r="AU249" s="256" t="s">
        <v>81</v>
      </c>
      <c r="AV249" s="14" t="s">
        <v>81</v>
      </c>
      <c r="AW249" s="14" t="s">
        <v>33</v>
      </c>
      <c r="AX249" s="14" t="s">
        <v>72</v>
      </c>
      <c r="AY249" s="256" t="s">
        <v>126</v>
      </c>
    </row>
    <row r="250" s="13" customFormat="1">
      <c r="A250" s="13"/>
      <c r="B250" s="235"/>
      <c r="C250" s="236"/>
      <c r="D250" s="237" t="s">
        <v>181</v>
      </c>
      <c r="E250" s="238" t="s">
        <v>19</v>
      </c>
      <c r="F250" s="239" t="s">
        <v>477</v>
      </c>
      <c r="G250" s="236"/>
      <c r="H250" s="238" t="s">
        <v>19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181</v>
      </c>
      <c r="AU250" s="245" t="s">
        <v>81</v>
      </c>
      <c r="AV250" s="13" t="s">
        <v>79</v>
      </c>
      <c r="AW250" s="13" t="s">
        <v>33</v>
      </c>
      <c r="AX250" s="13" t="s">
        <v>72</v>
      </c>
      <c r="AY250" s="245" t="s">
        <v>126</v>
      </c>
    </row>
    <row r="251" s="14" customFormat="1">
      <c r="A251" s="14"/>
      <c r="B251" s="246"/>
      <c r="C251" s="247"/>
      <c r="D251" s="237" t="s">
        <v>181</v>
      </c>
      <c r="E251" s="248" t="s">
        <v>19</v>
      </c>
      <c r="F251" s="249" t="s">
        <v>478</v>
      </c>
      <c r="G251" s="247"/>
      <c r="H251" s="250">
        <v>30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181</v>
      </c>
      <c r="AU251" s="256" t="s">
        <v>81</v>
      </c>
      <c r="AV251" s="14" t="s">
        <v>81</v>
      </c>
      <c r="AW251" s="14" t="s">
        <v>33</v>
      </c>
      <c r="AX251" s="14" t="s">
        <v>72</v>
      </c>
      <c r="AY251" s="256" t="s">
        <v>126</v>
      </c>
    </row>
    <row r="252" s="15" customFormat="1">
      <c r="A252" s="15"/>
      <c r="B252" s="257"/>
      <c r="C252" s="258"/>
      <c r="D252" s="237" t="s">
        <v>181</v>
      </c>
      <c r="E252" s="259" t="s">
        <v>19</v>
      </c>
      <c r="F252" s="260" t="s">
        <v>277</v>
      </c>
      <c r="G252" s="258"/>
      <c r="H252" s="261">
        <v>103</v>
      </c>
      <c r="I252" s="262"/>
      <c r="J252" s="258"/>
      <c r="K252" s="258"/>
      <c r="L252" s="263"/>
      <c r="M252" s="264"/>
      <c r="N252" s="265"/>
      <c r="O252" s="265"/>
      <c r="P252" s="265"/>
      <c r="Q252" s="265"/>
      <c r="R252" s="265"/>
      <c r="S252" s="265"/>
      <c r="T252" s="26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7" t="s">
        <v>181</v>
      </c>
      <c r="AU252" s="267" t="s">
        <v>81</v>
      </c>
      <c r="AV252" s="15" t="s">
        <v>93</v>
      </c>
      <c r="AW252" s="15" t="s">
        <v>33</v>
      </c>
      <c r="AX252" s="15" t="s">
        <v>79</v>
      </c>
      <c r="AY252" s="267" t="s">
        <v>126</v>
      </c>
    </row>
    <row r="253" s="2" customFormat="1" ht="24.15" customHeight="1">
      <c r="A253" s="40"/>
      <c r="B253" s="41"/>
      <c r="C253" s="207" t="s">
        <v>479</v>
      </c>
      <c r="D253" s="207" t="s">
        <v>127</v>
      </c>
      <c r="E253" s="208" t="s">
        <v>480</v>
      </c>
      <c r="F253" s="209" t="s">
        <v>481</v>
      </c>
      <c r="G253" s="210" t="s">
        <v>470</v>
      </c>
      <c r="H253" s="211">
        <v>25</v>
      </c>
      <c r="I253" s="212"/>
      <c r="J253" s="211">
        <f>ROUND(I253*H253,1)</f>
        <v>0</v>
      </c>
      <c r="K253" s="209" t="s">
        <v>131</v>
      </c>
      <c r="L253" s="46"/>
      <c r="M253" s="213" t="s">
        <v>19</v>
      </c>
      <c r="N253" s="214" t="s">
        <v>43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0.01584</v>
      </c>
      <c r="T253" s="216">
        <f>S253*H253</f>
        <v>0.39600000000000002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251</v>
      </c>
      <c r="AT253" s="217" t="s">
        <v>127</v>
      </c>
      <c r="AU253" s="217" t="s">
        <v>81</v>
      </c>
      <c r="AY253" s="19" t="s">
        <v>126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79</v>
      </c>
      <c r="BK253" s="218">
        <f>ROUND(I253*H253,1)</f>
        <v>0</v>
      </c>
      <c r="BL253" s="19" t="s">
        <v>251</v>
      </c>
      <c r="BM253" s="217" t="s">
        <v>482</v>
      </c>
    </row>
    <row r="254" s="2" customFormat="1">
      <c r="A254" s="40"/>
      <c r="B254" s="41"/>
      <c r="C254" s="42"/>
      <c r="D254" s="219" t="s">
        <v>134</v>
      </c>
      <c r="E254" s="42"/>
      <c r="F254" s="220" t="s">
        <v>483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134</v>
      </c>
      <c r="AU254" s="19" t="s">
        <v>81</v>
      </c>
    </row>
    <row r="255" s="13" customFormat="1">
      <c r="A255" s="13"/>
      <c r="B255" s="235"/>
      <c r="C255" s="236"/>
      <c r="D255" s="237" t="s">
        <v>181</v>
      </c>
      <c r="E255" s="238" t="s">
        <v>19</v>
      </c>
      <c r="F255" s="239" t="s">
        <v>484</v>
      </c>
      <c r="G255" s="236"/>
      <c r="H255" s="238" t="s">
        <v>19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181</v>
      </c>
      <c r="AU255" s="245" t="s">
        <v>81</v>
      </c>
      <c r="AV255" s="13" t="s">
        <v>79</v>
      </c>
      <c r="AW255" s="13" t="s">
        <v>33</v>
      </c>
      <c r="AX255" s="13" t="s">
        <v>72</v>
      </c>
      <c r="AY255" s="245" t="s">
        <v>126</v>
      </c>
    </row>
    <row r="256" s="14" customFormat="1">
      <c r="A256" s="14"/>
      <c r="B256" s="246"/>
      <c r="C256" s="247"/>
      <c r="D256" s="237" t="s">
        <v>181</v>
      </c>
      <c r="E256" s="248" t="s">
        <v>19</v>
      </c>
      <c r="F256" s="249" t="s">
        <v>485</v>
      </c>
      <c r="G256" s="247"/>
      <c r="H256" s="250">
        <v>15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181</v>
      </c>
      <c r="AU256" s="256" t="s">
        <v>81</v>
      </c>
      <c r="AV256" s="14" t="s">
        <v>81</v>
      </c>
      <c r="AW256" s="14" t="s">
        <v>33</v>
      </c>
      <c r="AX256" s="14" t="s">
        <v>72</v>
      </c>
      <c r="AY256" s="256" t="s">
        <v>126</v>
      </c>
    </row>
    <row r="257" s="13" customFormat="1">
      <c r="A257" s="13"/>
      <c r="B257" s="235"/>
      <c r="C257" s="236"/>
      <c r="D257" s="237" t="s">
        <v>181</v>
      </c>
      <c r="E257" s="238" t="s">
        <v>19</v>
      </c>
      <c r="F257" s="239" t="s">
        <v>486</v>
      </c>
      <c r="G257" s="236"/>
      <c r="H257" s="238" t="s">
        <v>19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181</v>
      </c>
      <c r="AU257" s="245" t="s">
        <v>81</v>
      </c>
      <c r="AV257" s="13" t="s">
        <v>79</v>
      </c>
      <c r="AW257" s="13" t="s">
        <v>33</v>
      </c>
      <c r="AX257" s="13" t="s">
        <v>72</v>
      </c>
      <c r="AY257" s="245" t="s">
        <v>126</v>
      </c>
    </row>
    <row r="258" s="14" customFormat="1">
      <c r="A258" s="14"/>
      <c r="B258" s="246"/>
      <c r="C258" s="247"/>
      <c r="D258" s="237" t="s">
        <v>181</v>
      </c>
      <c r="E258" s="248" t="s">
        <v>19</v>
      </c>
      <c r="F258" s="249" t="s">
        <v>487</v>
      </c>
      <c r="G258" s="247"/>
      <c r="H258" s="250">
        <v>10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181</v>
      </c>
      <c r="AU258" s="256" t="s">
        <v>81</v>
      </c>
      <c r="AV258" s="14" t="s">
        <v>81</v>
      </c>
      <c r="AW258" s="14" t="s">
        <v>33</v>
      </c>
      <c r="AX258" s="14" t="s">
        <v>72</v>
      </c>
      <c r="AY258" s="256" t="s">
        <v>126</v>
      </c>
    </row>
    <row r="259" s="15" customFormat="1">
      <c r="A259" s="15"/>
      <c r="B259" s="257"/>
      <c r="C259" s="258"/>
      <c r="D259" s="237" t="s">
        <v>181</v>
      </c>
      <c r="E259" s="259" t="s">
        <v>19</v>
      </c>
      <c r="F259" s="260" t="s">
        <v>277</v>
      </c>
      <c r="G259" s="258"/>
      <c r="H259" s="261">
        <v>25</v>
      </c>
      <c r="I259" s="262"/>
      <c r="J259" s="258"/>
      <c r="K259" s="258"/>
      <c r="L259" s="263"/>
      <c r="M259" s="264"/>
      <c r="N259" s="265"/>
      <c r="O259" s="265"/>
      <c r="P259" s="265"/>
      <c r="Q259" s="265"/>
      <c r="R259" s="265"/>
      <c r="S259" s="265"/>
      <c r="T259" s="26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7" t="s">
        <v>181</v>
      </c>
      <c r="AU259" s="267" t="s">
        <v>81</v>
      </c>
      <c r="AV259" s="15" t="s">
        <v>93</v>
      </c>
      <c r="AW259" s="15" t="s">
        <v>33</v>
      </c>
      <c r="AX259" s="15" t="s">
        <v>79</v>
      </c>
      <c r="AY259" s="267" t="s">
        <v>126</v>
      </c>
    </row>
    <row r="260" s="2" customFormat="1" ht="24.15" customHeight="1">
      <c r="A260" s="40"/>
      <c r="B260" s="41"/>
      <c r="C260" s="207" t="s">
        <v>488</v>
      </c>
      <c r="D260" s="207" t="s">
        <v>127</v>
      </c>
      <c r="E260" s="208" t="s">
        <v>489</v>
      </c>
      <c r="F260" s="209" t="s">
        <v>490</v>
      </c>
      <c r="G260" s="210" t="s">
        <v>470</v>
      </c>
      <c r="H260" s="211">
        <v>100</v>
      </c>
      <c r="I260" s="212"/>
      <c r="J260" s="211">
        <f>ROUND(I260*H260,1)</f>
        <v>0</v>
      </c>
      <c r="K260" s="209" t="s">
        <v>131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0.024750000000000001</v>
      </c>
      <c r="T260" s="216">
        <f>S260*H260</f>
        <v>2.4750000000000001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251</v>
      </c>
      <c r="AT260" s="217" t="s">
        <v>127</v>
      </c>
      <c r="AU260" s="217" t="s">
        <v>81</v>
      </c>
      <c r="AY260" s="19" t="s">
        <v>126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79</v>
      </c>
      <c r="BK260" s="218">
        <f>ROUND(I260*H260,1)</f>
        <v>0</v>
      </c>
      <c r="BL260" s="19" t="s">
        <v>251</v>
      </c>
      <c r="BM260" s="217" t="s">
        <v>491</v>
      </c>
    </row>
    <row r="261" s="2" customFormat="1">
      <c r="A261" s="40"/>
      <c r="B261" s="41"/>
      <c r="C261" s="42"/>
      <c r="D261" s="219" t="s">
        <v>134</v>
      </c>
      <c r="E261" s="42"/>
      <c r="F261" s="220" t="s">
        <v>492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134</v>
      </c>
      <c r="AU261" s="19" t="s">
        <v>81</v>
      </c>
    </row>
    <row r="262" s="13" customFormat="1">
      <c r="A262" s="13"/>
      <c r="B262" s="235"/>
      <c r="C262" s="236"/>
      <c r="D262" s="237" t="s">
        <v>181</v>
      </c>
      <c r="E262" s="238" t="s">
        <v>19</v>
      </c>
      <c r="F262" s="239" t="s">
        <v>493</v>
      </c>
      <c r="G262" s="236"/>
      <c r="H262" s="238" t="s">
        <v>19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181</v>
      </c>
      <c r="AU262" s="245" t="s">
        <v>81</v>
      </c>
      <c r="AV262" s="13" t="s">
        <v>79</v>
      </c>
      <c r="AW262" s="13" t="s">
        <v>33</v>
      </c>
      <c r="AX262" s="13" t="s">
        <v>72</v>
      </c>
      <c r="AY262" s="245" t="s">
        <v>126</v>
      </c>
    </row>
    <row r="263" s="14" customFormat="1">
      <c r="A263" s="14"/>
      <c r="B263" s="246"/>
      <c r="C263" s="247"/>
      <c r="D263" s="237" t="s">
        <v>181</v>
      </c>
      <c r="E263" s="248" t="s">
        <v>19</v>
      </c>
      <c r="F263" s="249" t="s">
        <v>494</v>
      </c>
      <c r="G263" s="247"/>
      <c r="H263" s="250">
        <v>100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181</v>
      </c>
      <c r="AU263" s="256" t="s">
        <v>81</v>
      </c>
      <c r="AV263" s="14" t="s">
        <v>81</v>
      </c>
      <c r="AW263" s="14" t="s">
        <v>33</v>
      </c>
      <c r="AX263" s="14" t="s">
        <v>79</v>
      </c>
      <c r="AY263" s="256" t="s">
        <v>126</v>
      </c>
    </row>
    <row r="264" s="2" customFormat="1" ht="24.15" customHeight="1">
      <c r="A264" s="40"/>
      <c r="B264" s="41"/>
      <c r="C264" s="207" t="s">
        <v>495</v>
      </c>
      <c r="D264" s="207" t="s">
        <v>127</v>
      </c>
      <c r="E264" s="208" t="s">
        <v>496</v>
      </c>
      <c r="F264" s="209" t="s">
        <v>497</v>
      </c>
      <c r="G264" s="210" t="s">
        <v>470</v>
      </c>
      <c r="H264" s="211">
        <v>37.5</v>
      </c>
      <c r="I264" s="212"/>
      <c r="J264" s="211">
        <f>ROUND(I264*H264,1)</f>
        <v>0</v>
      </c>
      <c r="K264" s="209" t="s">
        <v>131</v>
      </c>
      <c r="L264" s="46"/>
      <c r="M264" s="213" t="s">
        <v>19</v>
      </c>
      <c r="N264" s="214" t="s">
        <v>43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0.033000000000000002</v>
      </c>
      <c r="T264" s="216">
        <f>S264*H264</f>
        <v>1.2375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251</v>
      </c>
      <c r="AT264" s="217" t="s">
        <v>127</v>
      </c>
      <c r="AU264" s="217" t="s">
        <v>81</v>
      </c>
      <c r="AY264" s="19" t="s">
        <v>126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79</v>
      </c>
      <c r="BK264" s="218">
        <f>ROUND(I264*H264,1)</f>
        <v>0</v>
      </c>
      <c r="BL264" s="19" t="s">
        <v>251</v>
      </c>
      <c r="BM264" s="217" t="s">
        <v>498</v>
      </c>
    </row>
    <row r="265" s="2" customFormat="1">
      <c r="A265" s="40"/>
      <c r="B265" s="41"/>
      <c r="C265" s="42"/>
      <c r="D265" s="219" t="s">
        <v>134</v>
      </c>
      <c r="E265" s="42"/>
      <c r="F265" s="220" t="s">
        <v>499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134</v>
      </c>
      <c r="AU265" s="19" t="s">
        <v>81</v>
      </c>
    </row>
    <row r="266" s="13" customFormat="1">
      <c r="A266" s="13"/>
      <c r="B266" s="235"/>
      <c r="C266" s="236"/>
      <c r="D266" s="237" t="s">
        <v>181</v>
      </c>
      <c r="E266" s="238" t="s">
        <v>19</v>
      </c>
      <c r="F266" s="239" t="s">
        <v>500</v>
      </c>
      <c r="G266" s="236"/>
      <c r="H266" s="238" t="s">
        <v>19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181</v>
      </c>
      <c r="AU266" s="245" t="s">
        <v>81</v>
      </c>
      <c r="AV266" s="13" t="s">
        <v>79</v>
      </c>
      <c r="AW266" s="13" t="s">
        <v>33</v>
      </c>
      <c r="AX266" s="13" t="s">
        <v>72</v>
      </c>
      <c r="AY266" s="245" t="s">
        <v>126</v>
      </c>
    </row>
    <row r="267" s="14" customFormat="1">
      <c r="A267" s="14"/>
      <c r="B267" s="246"/>
      <c r="C267" s="247"/>
      <c r="D267" s="237" t="s">
        <v>181</v>
      </c>
      <c r="E267" s="248" t="s">
        <v>19</v>
      </c>
      <c r="F267" s="249" t="s">
        <v>501</v>
      </c>
      <c r="G267" s="247"/>
      <c r="H267" s="250">
        <v>27.5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181</v>
      </c>
      <c r="AU267" s="256" t="s">
        <v>81</v>
      </c>
      <c r="AV267" s="14" t="s">
        <v>81</v>
      </c>
      <c r="AW267" s="14" t="s">
        <v>33</v>
      </c>
      <c r="AX267" s="14" t="s">
        <v>72</v>
      </c>
      <c r="AY267" s="256" t="s">
        <v>126</v>
      </c>
    </row>
    <row r="268" s="13" customFormat="1">
      <c r="A268" s="13"/>
      <c r="B268" s="235"/>
      <c r="C268" s="236"/>
      <c r="D268" s="237" t="s">
        <v>181</v>
      </c>
      <c r="E268" s="238" t="s">
        <v>19</v>
      </c>
      <c r="F268" s="239" t="s">
        <v>502</v>
      </c>
      <c r="G268" s="236"/>
      <c r="H268" s="238" t="s">
        <v>19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181</v>
      </c>
      <c r="AU268" s="245" t="s">
        <v>81</v>
      </c>
      <c r="AV268" s="13" t="s">
        <v>79</v>
      </c>
      <c r="AW268" s="13" t="s">
        <v>33</v>
      </c>
      <c r="AX268" s="13" t="s">
        <v>72</v>
      </c>
      <c r="AY268" s="245" t="s">
        <v>126</v>
      </c>
    </row>
    <row r="269" s="14" customFormat="1">
      <c r="A269" s="14"/>
      <c r="B269" s="246"/>
      <c r="C269" s="247"/>
      <c r="D269" s="237" t="s">
        <v>181</v>
      </c>
      <c r="E269" s="248" t="s">
        <v>19</v>
      </c>
      <c r="F269" s="249" t="s">
        <v>487</v>
      </c>
      <c r="G269" s="247"/>
      <c r="H269" s="250">
        <v>10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181</v>
      </c>
      <c r="AU269" s="256" t="s">
        <v>81</v>
      </c>
      <c r="AV269" s="14" t="s">
        <v>81</v>
      </c>
      <c r="AW269" s="14" t="s">
        <v>33</v>
      </c>
      <c r="AX269" s="14" t="s">
        <v>72</v>
      </c>
      <c r="AY269" s="256" t="s">
        <v>126</v>
      </c>
    </row>
    <row r="270" s="15" customFormat="1">
      <c r="A270" s="15"/>
      <c r="B270" s="257"/>
      <c r="C270" s="258"/>
      <c r="D270" s="237" t="s">
        <v>181</v>
      </c>
      <c r="E270" s="259" t="s">
        <v>19</v>
      </c>
      <c r="F270" s="260" t="s">
        <v>277</v>
      </c>
      <c r="G270" s="258"/>
      <c r="H270" s="261">
        <v>37.5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7" t="s">
        <v>181</v>
      </c>
      <c r="AU270" s="267" t="s">
        <v>81</v>
      </c>
      <c r="AV270" s="15" t="s">
        <v>93</v>
      </c>
      <c r="AW270" s="15" t="s">
        <v>33</v>
      </c>
      <c r="AX270" s="15" t="s">
        <v>79</v>
      </c>
      <c r="AY270" s="267" t="s">
        <v>126</v>
      </c>
    </row>
    <row r="271" s="2" customFormat="1" ht="24.15" customHeight="1">
      <c r="A271" s="40"/>
      <c r="B271" s="41"/>
      <c r="C271" s="207" t="s">
        <v>503</v>
      </c>
      <c r="D271" s="207" t="s">
        <v>127</v>
      </c>
      <c r="E271" s="208" t="s">
        <v>504</v>
      </c>
      <c r="F271" s="209" t="s">
        <v>505</v>
      </c>
      <c r="G271" s="210" t="s">
        <v>470</v>
      </c>
      <c r="H271" s="211">
        <v>103</v>
      </c>
      <c r="I271" s="212"/>
      <c r="J271" s="211">
        <f>ROUND(I271*H271,1)</f>
        <v>0</v>
      </c>
      <c r="K271" s="209" t="s">
        <v>131</v>
      </c>
      <c r="L271" s="46"/>
      <c r="M271" s="213" t="s">
        <v>19</v>
      </c>
      <c r="N271" s="214" t="s">
        <v>43</v>
      </c>
      <c r="O271" s="86"/>
      <c r="P271" s="215">
        <f>O271*H271</f>
        <v>0</v>
      </c>
      <c r="Q271" s="215">
        <v>8.0000000000000007E-05</v>
      </c>
      <c r="R271" s="215">
        <f>Q271*H271</f>
        <v>0.0082400000000000008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251</v>
      </c>
      <c r="AT271" s="217" t="s">
        <v>127</v>
      </c>
      <c r="AU271" s="217" t="s">
        <v>81</v>
      </c>
      <c r="AY271" s="19" t="s">
        <v>126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79</v>
      </c>
      <c r="BK271" s="218">
        <f>ROUND(I271*H271,1)</f>
        <v>0</v>
      </c>
      <c r="BL271" s="19" t="s">
        <v>251</v>
      </c>
      <c r="BM271" s="217" t="s">
        <v>506</v>
      </c>
    </row>
    <row r="272" s="2" customFormat="1">
      <c r="A272" s="40"/>
      <c r="B272" s="41"/>
      <c r="C272" s="42"/>
      <c r="D272" s="219" t="s">
        <v>134</v>
      </c>
      <c r="E272" s="42"/>
      <c r="F272" s="220" t="s">
        <v>507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134</v>
      </c>
      <c r="AU272" s="19" t="s">
        <v>81</v>
      </c>
    </row>
    <row r="273" s="13" customFormat="1">
      <c r="A273" s="13"/>
      <c r="B273" s="235"/>
      <c r="C273" s="236"/>
      <c r="D273" s="237" t="s">
        <v>181</v>
      </c>
      <c r="E273" s="238" t="s">
        <v>19</v>
      </c>
      <c r="F273" s="239" t="s">
        <v>473</v>
      </c>
      <c r="G273" s="236"/>
      <c r="H273" s="238" t="s">
        <v>19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181</v>
      </c>
      <c r="AU273" s="245" t="s">
        <v>81</v>
      </c>
      <c r="AV273" s="13" t="s">
        <v>79</v>
      </c>
      <c r="AW273" s="13" t="s">
        <v>33</v>
      </c>
      <c r="AX273" s="13" t="s">
        <v>72</v>
      </c>
      <c r="AY273" s="245" t="s">
        <v>126</v>
      </c>
    </row>
    <row r="274" s="14" customFormat="1">
      <c r="A274" s="14"/>
      <c r="B274" s="246"/>
      <c r="C274" s="247"/>
      <c r="D274" s="237" t="s">
        <v>181</v>
      </c>
      <c r="E274" s="248" t="s">
        <v>19</v>
      </c>
      <c r="F274" s="249" t="s">
        <v>474</v>
      </c>
      <c r="G274" s="247"/>
      <c r="H274" s="250">
        <v>14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181</v>
      </c>
      <c r="AU274" s="256" t="s">
        <v>81</v>
      </c>
      <c r="AV274" s="14" t="s">
        <v>81</v>
      </c>
      <c r="AW274" s="14" t="s">
        <v>33</v>
      </c>
      <c r="AX274" s="14" t="s">
        <v>72</v>
      </c>
      <c r="AY274" s="256" t="s">
        <v>126</v>
      </c>
    </row>
    <row r="275" s="13" customFormat="1">
      <c r="A275" s="13"/>
      <c r="B275" s="235"/>
      <c r="C275" s="236"/>
      <c r="D275" s="237" t="s">
        <v>181</v>
      </c>
      <c r="E275" s="238" t="s">
        <v>19</v>
      </c>
      <c r="F275" s="239" t="s">
        <v>475</v>
      </c>
      <c r="G275" s="236"/>
      <c r="H275" s="238" t="s">
        <v>19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181</v>
      </c>
      <c r="AU275" s="245" t="s">
        <v>81</v>
      </c>
      <c r="AV275" s="13" t="s">
        <v>79</v>
      </c>
      <c r="AW275" s="13" t="s">
        <v>33</v>
      </c>
      <c r="AX275" s="13" t="s">
        <v>72</v>
      </c>
      <c r="AY275" s="245" t="s">
        <v>126</v>
      </c>
    </row>
    <row r="276" s="14" customFormat="1">
      <c r="A276" s="14"/>
      <c r="B276" s="246"/>
      <c r="C276" s="247"/>
      <c r="D276" s="237" t="s">
        <v>181</v>
      </c>
      <c r="E276" s="248" t="s">
        <v>19</v>
      </c>
      <c r="F276" s="249" t="s">
        <v>476</v>
      </c>
      <c r="G276" s="247"/>
      <c r="H276" s="250">
        <v>59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181</v>
      </c>
      <c r="AU276" s="256" t="s">
        <v>81</v>
      </c>
      <c r="AV276" s="14" t="s">
        <v>81</v>
      </c>
      <c r="AW276" s="14" t="s">
        <v>33</v>
      </c>
      <c r="AX276" s="14" t="s">
        <v>72</v>
      </c>
      <c r="AY276" s="256" t="s">
        <v>126</v>
      </c>
    </row>
    <row r="277" s="13" customFormat="1">
      <c r="A277" s="13"/>
      <c r="B277" s="235"/>
      <c r="C277" s="236"/>
      <c r="D277" s="237" t="s">
        <v>181</v>
      </c>
      <c r="E277" s="238" t="s">
        <v>19</v>
      </c>
      <c r="F277" s="239" t="s">
        <v>477</v>
      </c>
      <c r="G277" s="236"/>
      <c r="H277" s="238" t="s">
        <v>19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181</v>
      </c>
      <c r="AU277" s="245" t="s">
        <v>81</v>
      </c>
      <c r="AV277" s="13" t="s">
        <v>79</v>
      </c>
      <c r="AW277" s="13" t="s">
        <v>33</v>
      </c>
      <c r="AX277" s="13" t="s">
        <v>72</v>
      </c>
      <c r="AY277" s="245" t="s">
        <v>126</v>
      </c>
    </row>
    <row r="278" s="14" customFormat="1">
      <c r="A278" s="14"/>
      <c r="B278" s="246"/>
      <c r="C278" s="247"/>
      <c r="D278" s="237" t="s">
        <v>181</v>
      </c>
      <c r="E278" s="248" t="s">
        <v>19</v>
      </c>
      <c r="F278" s="249" t="s">
        <v>478</v>
      </c>
      <c r="G278" s="247"/>
      <c r="H278" s="250">
        <v>30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181</v>
      </c>
      <c r="AU278" s="256" t="s">
        <v>81</v>
      </c>
      <c r="AV278" s="14" t="s">
        <v>81</v>
      </c>
      <c r="AW278" s="14" t="s">
        <v>33</v>
      </c>
      <c r="AX278" s="14" t="s">
        <v>72</v>
      </c>
      <c r="AY278" s="256" t="s">
        <v>126</v>
      </c>
    </row>
    <row r="279" s="15" customFormat="1">
      <c r="A279" s="15"/>
      <c r="B279" s="257"/>
      <c r="C279" s="258"/>
      <c r="D279" s="237" t="s">
        <v>181</v>
      </c>
      <c r="E279" s="259" t="s">
        <v>19</v>
      </c>
      <c r="F279" s="260" t="s">
        <v>277</v>
      </c>
      <c r="G279" s="258"/>
      <c r="H279" s="261">
        <v>103</v>
      </c>
      <c r="I279" s="262"/>
      <c r="J279" s="258"/>
      <c r="K279" s="258"/>
      <c r="L279" s="263"/>
      <c r="M279" s="264"/>
      <c r="N279" s="265"/>
      <c r="O279" s="265"/>
      <c r="P279" s="265"/>
      <c r="Q279" s="265"/>
      <c r="R279" s="265"/>
      <c r="S279" s="265"/>
      <c r="T279" s="26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7" t="s">
        <v>181</v>
      </c>
      <c r="AU279" s="267" t="s">
        <v>81</v>
      </c>
      <c r="AV279" s="15" t="s">
        <v>93</v>
      </c>
      <c r="AW279" s="15" t="s">
        <v>33</v>
      </c>
      <c r="AX279" s="15" t="s">
        <v>79</v>
      </c>
      <c r="AY279" s="267" t="s">
        <v>126</v>
      </c>
    </row>
    <row r="280" s="2" customFormat="1" ht="16.5" customHeight="1">
      <c r="A280" s="40"/>
      <c r="B280" s="41"/>
      <c r="C280" s="268" t="s">
        <v>508</v>
      </c>
      <c r="D280" s="268" t="s">
        <v>404</v>
      </c>
      <c r="E280" s="269" t="s">
        <v>509</v>
      </c>
      <c r="F280" s="270" t="s">
        <v>510</v>
      </c>
      <c r="G280" s="271" t="s">
        <v>179</v>
      </c>
      <c r="H280" s="272">
        <v>2.02</v>
      </c>
      <c r="I280" s="273"/>
      <c r="J280" s="272">
        <f>ROUND(I280*H280,1)</f>
        <v>0</v>
      </c>
      <c r="K280" s="270" t="s">
        <v>131</v>
      </c>
      <c r="L280" s="274"/>
      <c r="M280" s="275" t="s">
        <v>19</v>
      </c>
      <c r="N280" s="276" t="s">
        <v>43</v>
      </c>
      <c r="O280" s="86"/>
      <c r="P280" s="215">
        <f>O280*H280</f>
        <v>0</v>
      </c>
      <c r="Q280" s="215">
        <v>0.55000000000000004</v>
      </c>
      <c r="R280" s="215">
        <f>Q280*H280</f>
        <v>1.1110000000000002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344</v>
      </c>
      <c r="AT280" s="217" t="s">
        <v>404</v>
      </c>
      <c r="AU280" s="217" t="s">
        <v>81</v>
      </c>
      <c r="AY280" s="19" t="s">
        <v>126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79</v>
      </c>
      <c r="BK280" s="218">
        <f>ROUND(I280*H280,1)</f>
        <v>0</v>
      </c>
      <c r="BL280" s="19" t="s">
        <v>251</v>
      </c>
      <c r="BM280" s="217" t="s">
        <v>511</v>
      </c>
    </row>
    <row r="281" s="13" customFormat="1">
      <c r="A281" s="13"/>
      <c r="B281" s="235"/>
      <c r="C281" s="236"/>
      <c r="D281" s="237" t="s">
        <v>181</v>
      </c>
      <c r="E281" s="238" t="s">
        <v>19</v>
      </c>
      <c r="F281" s="239" t="s">
        <v>473</v>
      </c>
      <c r="G281" s="236"/>
      <c r="H281" s="238" t="s">
        <v>19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181</v>
      </c>
      <c r="AU281" s="245" t="s">
        <v>81</v>
      </c>
      <c r="AV281" s="13" t="s">
        <v>79</v>
      </c>
      <c r="AW281" s="13" t="s">
        <v>33</v>
      </c>
      <c r="AX281" s="13" t="s">
        <v>72</v>
      </c>
      <c r="AY281" s="245" t="s">
        <v>126</v>
      </c>
    </row>
    <row r="282" s="14" customFormat="1">
      <c r="A282" s="14"/>
      <c r="B282" s="246"/>
      <c r="C282" s="247"/>
      <c r="D282" s="237" t="s">
        <v>181</v>
      </c>
      <c r="E282" s="248" t="s">
        <v>19</v>
      </c>
      <c r="F282" s="249" t="s">
        <v>512</v>
      </c>
      <c r="G282" s="247"/>
      <c r="H282" s="250">
        <v>0.34000000000000002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181</v>
      </c>
      <c r="AU282" s="256" t="s">
        <v>81</v>
      </c>
      <c r="AV282" s="14" t="s">
        <v>81</v>
      </c>
      <c r="AW282" s="14" t="s">
        <v>33</v>
      </c>
      <c r="AX282" s="14" t="s">
        <v>72</v>
      </c>
      <c r="AY282" s="256" t="s">
        <v>126</v>
      </c>
    </row>
    <row r="283" s="13" customFormat="1">
      <c r="A283" s="13"/>
      <c r="B283" s="235"/>
      <c r="C283" s="236"/>
      <c r="D283" s="237" t="s">
        <v>181</v>
      </c>
      <c r="E283" s="238" t="s">
        <v>19</v>
      </c>
      <c r="F283" s="239" t="s">
        <v>475</v>
      </c>
      <c r="G283" s="236"/>
      <c r="H283" s="238" t="s">
        <v>19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181</v>
      </c>
      <c r="AU283" s="245" t="s">
        <v>81</v>
      </c>
      <c r="AV283" s="13" t="s">
        <v>79</v>
      </c>
      <c r="AW283" s="13" t="s">
        <v>33</v>
      </c>
      <c r="AX283" s="13" t="s">
        <v>72</v>
      </c>
      <c r="AY283" s="245" t="s">
        <v>126</v>
      </c>
    </row>
    <row r="284" s="14" customFormat="1">
      <c r="A284" s="14"/>
      <c r="B284" s="246"/>
      <c r="C284" s="247"/>
      <c r="D284" s="237" t="s">
        <v>181</v>
      </c>
      <c r="E284" s="248" t="s">
        <v>19</v>
      </c>
      <c r="F284" s="249" t="s">
        <v>513</v>
      </c>
      <c r="G284" s="247"/>
      <c r="H284" s="250">
        <v>1.05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181</v>
      </c>
      <c r="AU284" s="256" t="s">
        <v>81</v>
      </c>
      <c r="AV284" s="14" t="s">
        <v>81</v>
      </c>
      <c r="AW284" s="14" t="s">
        <v>33</v>
      </c>
      <c r="AX284" s="14" t="s">
        <v>72</v>
      </c>
      <c r="AY284" s="256" t="s">
        <v>126</v>
      </c>
    </row>
    <row r="285" s="13" customFormat="1">
      <c r="A285" s="13"/>
      <c r="B285" s="235"/>
      <c r="C285" s="236"/>
      <c r="D285" s="237" t="s">
        <v>181</v>
      </c>
      <c r="E285" s="238" t="s">
        <v>19</v>
      </c>
      <c r="F285" s="239" t="s">
        <v>477</v>
      </c>
      <c r="G285" s="236"/>
      <c r="H285" s="238" t="s">
        <v>19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181</v>
      </c>
      <c r="AU285" s="245" t="s">
        <v>81</v>
      </c>
      <c r="AV285" s="13" t="s">
        <v>79</v>
      </c>
      <c r="AW285" s="13" t="s">
        <v>33</v>
      </c>
      <c r="AX285" s="13" t="s">
        <v>72</v>
      </c>
      <c r="AY285" s="245" t="s">
        <v>126</v>
      </c>
    </row>
    <row r="286" s="14" customFormat="1">
      <c r="A286" s="14"/>
      <c r="B286" s="246"/>
      <c r="C286" s="247"/>
      <c r="D286" s="237" t="s">
        <v>181</v>
      </c>
      <c r="E286" s="248" t="s">
        <v>19</v>
      </c>
      <c r="F286" s="249" t="s">
        <v>514</v>
      </c>
      <c r="G286" s="247"/>
      <c r="H286" s="250">
        <v>0.63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181</v>
      </c>
      <c r="AU286" s="256" t="s">
        <v>81</v>
      </c>
      <c r="AV286" s="14" t="s">
        <v>81</v>
      </c>
      <c r="AW286" s="14" t="s">
        <v>33</v>
      </c>
      <c r="AX286" s="14" t="s">
        <v>72</v>
      </c>
      <c r="AY286" s="256" t="s">
        <v>126</v>
      </c>
    </row>
    <row r="287" s="15" customFormat="1">
      <c r="A287" s="15"/>
      <c r="B287" s="257"/>
      <c r="C287" s="258"/>
      <c r="D287" s="237" t="s">
        <v>181</v>
      </c>
      <c r="E287" s="259" t="s">
        <v>19</v>
      </c>
      <c r="F287" s="260" t="s">
        <v>277</v>
      </c>
      <c r="G287" s="258"/>
      <c r="H287" s="261">
        <v>2.02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181</v>
      </c>
      <c r="AU287" s="267" t="s">
        <v>81</v>
      </c>
      <c r="AV287" s="15" t="s">
        <v>93</v>
      </c>
      <c r="AW287" s="15" t="s">
        <v>33</v>
      </c>
      <c r="AX287" s="15" t="s">
        <v>79</v>
      </c>
      <c r="AY287" s="267" t="s">
        <v>126</v>
      </c>
    </row>
    <row r="288" s="2" customFormat="1" ht="24.15" customHeight="1">
      <c r="A288" s="40"/>
      <c r="B288" s="41"/>
      <c r="C288" s="207" t="s">
        <v>515</v>
      </c>
      <c r="D288" s="207" t="s">
        <v>127</v>
      </c>
      <c r="E288" s="208" t="s">
        <v>516</v>
      </c>
      <c r="F288" s="209" t="s">
        <v>517</v>
      </c>
      <c r="G288" s="210" t="s">
        <v>470</v>
      </c>
      <c r="H288" s="211">
        <v>25</v>
      </c>
      <c r="I288" s="212"/>
      <c r="J288" s="211">
        <f>ROUND(I288*H288,1)</f>
        <v>0</v>
      </c>
      <c r="K288" s="209" t="s">
        <v>131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9.0000000000000006E-05</v>
      </c>
      <c r="R288" s="215">
        <f>Q288*H288</f>
        <v>0.0022500000000000003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251</v>
      </c>
      <c r="AT288" s="217" t="s">
        <v>127</v>
      </c>
      <c r="AU288" s="217" t="s">
        <v>81</v>
      </c>
      <c r="AY288" s="19" t="s">
        <v>126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79</v>
      </c>
      <c r="BK288" s="218">
        <f>ROUND(I288*H288,1)</f>
        <v>0</v>
      </c>
      <c r="BL288" s="19" t="s">
        <v>251</v>
      </c>
      <c r="BM288" s="217" t="s">
        <v>518</v>
      </c>
    </row>
    <row r="289" s="2" customFormat="1">
      <c r="A289" s="40"/>
      <c r="B289" s="41"/>
      <c r="C289" s="42"/>
      <c r="D289" s="219" t="s">
        <v>134</v>
      </c>
      <c r="E289" s="42"/>
      <c r="F289" s="220" t="s">
        <v>519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134</v>
      </c>
      <c r="AU289" s="19" t="s">
        <v>81</v>
      </c>
    </row>
    <row r="290" s="13" customFormat="1">
      <c r="A290" s="13"/>
      <c r="B290" s="235"/>
      <c r="C290" s="236"/>
      <c r="D290" s="237" t="s">
        <v>181</v>
      </c>
      <c r="E290" s="238" t="s">
        <v>19</v>
      </c>
      <c r="F290" s="239" t="s">
        <v>484</v>
      </c>
      <c r="G290" s="236"/>
      <c r="H290" s="238" t="s">
        <v>19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181</v>
      </c>
      <c r="AU290" s="245" t="s">
        <v>81</v>
      </c>
      <c r="AV290" s="13" t="s">
        <v>79</v>
      </c>
      <c r="AW290" s="13" t="s">
        <v>33</v>
      </c>
      <c r="AX290" s="13" t="s">
        <v>72</v>
      </c>
      <c r="AY290" s="245" t="s">
        <v>126</v>
      </c>
    </row>
    <row r="291" s="14" customFormat="1">
      <c r="A291" s="14"/>
      <c r="B291" s="246"/>
      <c r="C291" s="247"/>
      <c r="D291" s="237" t="s">
        <v>181</v>
      </c>
      <c r="E291" s="248" t="s">
        <v>19</v>
      </c>
      <c r="F291" s="249" t="s">
        <v>485</v>
      </c>
      <c r="G291" s="247"/>
      <c r="H291" s="250">
        <v>15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181</v>
      </c>
      <c r="AU291" s="256" t="s">
        <v>81</v>
      </c>
      <c r="AV291" s="14" t="s">
        <v>81</v>
      </c>
      <c r="AW291" s="14" t="s">
        <v>33</v>
      </c>
      <c r="AX291" s="14" t="s">
        <v>72</v>
      </c>
      <c r="AY291" s="256" t="s">
        <v>126</v>
      </c>
    </row>
    <row r="292" s="13" customFormat="1">
      <c r="A292" s="13"/>
      <c r="B292" s="235"/>
      <c r="C292" s="236"/>
      <c r="D292" s="237" t="s">
        <v>181</v>
      </c>
      <c r="E292" s="238" t="s">
        <v>19</v>
      </c>
      <c r="F292" s="239" t="s">
        <v>486</v>
      </c>
      <c r="G292" s="236"/>
      <c r="H292" s="238" t="s">
        <v>19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181</v>
      </c>
      <c r="AU292" s="245" t="s">
        <v>81</v>
      </c>
      <c r="AV292" s="13" t="s">
        <v>79</v>
      </c>
      <c r="AW292" s="13" t="s">
        <v>33</v>
      </c>
      <c r="AX292" s="13" t="s">
        <v>72</v>
      </c>
      <c r="AY292" s="245" t="s">
        <v>126</v>
      </c>
    </row>
    <row r="293" s="14" customFormat="1">
      <c r="A293" s="14"/>
      <c r="B293" s="246"/>
      <c r="C293" s="247"/>
      <c r="D293" s="237" t="s">
        <v>181</v>
      </c>
      <c r="E293" s="248" t="s">
        <v>19</v>
      </c>
      <c r="F293" s="249" t="s">
        <v>487</v>
      </c>
      <c r="G293" s="247"/>
      <c r="H293" s="250">
        <v>10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181</v>
      </c>
      <c r="AU293" s="256" t="s">
        <v>81</v>
      </c>
      <c r="AV293" s="14" t="s">
        <v>81</v>
      </c>
      <c r="AW293" s="14" t="s">
        <v>33</v>
      </c>
      <c r="AX293" s="14" t="s">
        <v>72</v>
      </c>
      <c r="AY293" s="256" t="s">
        <v>126</v>
      </c>
    </row>
    <row r="294" s="15" customFormat="1">
      <c r="A294" s="15"/>
      <c r="B294" s="257"/>
      <c r="C294" s="258"/>
      <c r="D294" s="237" t="s">
        <v>181</v>
      </c>
      <c r="E294" s="259" t="s">
        <v>19</v>
      </c>
      <c r="F294" s="260" t="s">
        <v>277</v>
      </c>
      <c r="G294" s="258"/>
      <c r="H294" s="261">
        <v>25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7" t="s">
        <v>181</v>
      </c>
      <c r="AU294" s="267" t="s">
        <v>81</v>
      </c>
      <c r="AV294" s="15" t="s">
        <v>93</v>
      </c>
      <c r="AW294" s="15" t="s">
        <v>33</v>
      </c>
      <c r="AX294" s="15" t="s">
        <v>79</v>
      </c>
      <c r="AY294" s="267" t="s">
        <v>126</v>
      </c>
    </row>
    <row r="295" s="2" customFormat="1" ht="16.5" customHeight="1">
      <c r="A295" s="40"/>
      <c r="B295" s="41"/>
      <c r="C295" s="268" t="s">
        <v>187</v>
      </c>
      <c r="D295" s="268" t="s">
        <v>404</v>
      </c>
      <c r="E295" s="269" t="s">
        <v>520</v>
      </c>
      <c r="F295" s="270" t="s">
        <v>521</v>
      </c>
      <c r="G295" s="271" t="s">
        <v>179</v>
      </c>
      <c r="H295" s="272">
        <v>0.73999999999999999</v>
      </c>
      <c r="I295" s="273"/>
      <c r="J295" s="272">
        <f>ROUND(I295*H295,1)</f>
        <v>0</v>
      </c>
      <c r="K295" s="270" t="s">
        <v>131</v>
      </c>
      <c r="L295" s="274"/>
      <c r="M295" s="275" t="s">
        <v>19</v>
      </c>
      <c r="N295" s="276" t="s">
        <v>43</v>
      </c>
      <c r="O295" s="86"/>
      <c r="P295" s="215">
        <f>O295*H295</f>
        <v>0</v>
      </c>
      <c r="Q295" s="215">
        <v>0.55000000000000004</v>
      </c>
      <c r="R295" s="215">
        <f>Q295*H295</f>
        <v>0.40700000000000003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344</v>
      </c>
      <c r="AT295" s="217" t="s">
        <v>404</v>
      </c>
      <c r="AU295" s="217" t="s">
        <v>81</v>
      </c>
      <c r="AY295" s="19" t="s">
        <v>126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79</v>
      </c>
      <c r="BK295" s="218">
        <f>ROUND(I295*H295,1)</f>
        <v>0</v>
      </c>
      <c r="BL295" s="19" t="s">
        <v>251</v>
      </c>
      <c r="BM295" s="217" t="s">
        <v>522</v>
      </c>
    </row>
    <row r="296" s="13" customFormat="1">
      <c r="A296" s="13"/>
      <c r="B296" s="235"/>
      <c r="C296" s="236"/>
      <c r="D296" s="237" t="s">
        <v>181</v>
      </c>
      <c r="E296" s="238" t="s">
        <v>19</v>
      </c>
      <c r="F296" s="239" t="s">
        <v>484</v>
      </c>
      <c r="G296" s="236"/>
      <c r="H296" s="238" t="s">
        <v>19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181</v>
      </c>
      <c r="AU296" s="245" t="s">
        <v>81</v>
      </c>
      <c r="AV296" s="13" t="s">
        <v>79</v>
      </c>
      <c r="AW296" s="13" t="s">
        <v>33</v>
      </c>
      <c r="AX296" s="13" t="s">
        <v>72</v>
      </c>
      <c r="AY296" s="245" t="s">
        <v>126</v>
      </c>
    </row>
    <row r="297" s="14" customFormat="1">
      <c r="A297" s="14"/>
      <c r="B297" s="246"/>
      <c r="C297" s="247"/>
      <c r="D297" s="237" t="s">
        <v>181</v>
      </c>
      <c r="E297" s="248" t="s">
        <v>19</v>
      </c>
      <c r="F297" s="249" t="s">
        <v>523</v>
      </c>
      <c r="G297" s="247"/>
      <c r="H297" s="250">
        <v>0.41999999999999998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181</v>
      </c>
      <c r="AU297" s="256" t="s">
        <v>81</v>
      </c>
      <c r="AV297" s="14" t="s">
        <v>81</v>
      </c>
      <c r="AW297" s="14" t="s">
        <v>33</v>
      </c>
      <c r="AX297" s="14" t="s">
        <v>72</v>
      </c>
      <c r="AY297" s="256" t="s">
        <v>126</v>
      </c>
    </row>
    <row r="298" s="13" customFormat="1">
      <c r="A298" s="13"/>
      <c r="B298" s="235"/>
      <c r="C298" s="236"/>
      <c r="D298" s="237" t="s">
        <v>181</v>
      </c>
      <c r="E298" s="238" t="s">
        <v>19</v>
      </c>
      <c r="F298" s="239" t="s">
        <v>486</v>
      </c>
      <c r="G298" s="236"/>
      <c r="H298" s="238" t="s">
        <v>19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181</v>
      </c>
      <c r="AU298" s="245" t="s">
        <v>81</v>
      </c>
      <c r="AV298" s="13" t="s">
        <v>79</v>
      </c>
      <c r="AW298" s="13" t="s">
        <v>33</v>
      </c>
      <c r="AX298" s="13" t="s">
        <v>72</v>
      </c>
      <c r="AY298" s="245" t="s">
        <v>126</v>
      </c>
    </row>
    <row r="299" s="14" customFormat="1">
      <c r="A299" s="14"/>
      <c r="B299" s="246"/>
      <c r="C299" s="247"/>
      <c r="D299" s="237" t="s">
        <v>181</v>
      </c>
      <c r="E299" s="248" t="s">
        <v>19</v>
      </c>
      <c r="F299" s="249" t="s">
        <v>524</v>
      </c>
      <c r="G299" s="247"/>
      <c r="H299" s="250">
        <v>0.32000000000000001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181</v>
      </c>
      <c r="AU299" s="256" t="s">
        <v>81</v>
      </c>
      <c r="AV299" s="14" t="s">
        <v>81</v>
      </c>
      <c r="AW299" s="14" t="s">
        <v>33</v>
      </c>
      <c r="AX299" s="14" t="s">
        <v>72</v>
      </c>
      <c r="AY299" s="256" t="s">
        <v>126</v>
      </c>
    </row>
    <row r="300" s="15" customFormat="1">
      <c r="A300" s="15"/>
      <c r="B300" s="257"/>
      <c r="C300" s="258"/>
      <c r="D300" s="237" t="s">
        <v>181</v>
      </c>
      <c r="E300" s="259" t="s">
        <v>19</v>
      </c>
      <c r="F300" s="260" t="s">
        <v>277</v>
      </c>
      <c r="G300" s="258"/>
      <c r="H300" s="261">
        <v>0.73999999999999999</v>
      </c>
      <c r="I300" s="262"/>
      <c r="J300" s="258"/>
      <c r="K300" s="258"/>
      <c r="L300" s="263"/>
      <c r="M300" s="264"/>
      <c r="N300" s="265"/>
      <c r="O300" s="265"/>
      <c r="P300" s="265"/>
      <c r="Q300" s="265"/>
      <c r="R300" s="265"/>
      <c r="S300" s="265"/>
      <c r="T300" s="26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7" t="s">
        <v>181</v>
      </c>
      <c r="AU300" s="267" t="s">
        <v>81</v>
      </c>
      <c r="AV300" s="15" t="s">
        <v>93</v>
      </c>
      <c r="AW300" s="15" t="s">
        <v>33</v>
      </c>
      <c r="AX300" s="15" t="s">
        <v>79</v>
      </c>
      <c r="AY300" s="267" t="s">
        <v>126</v>
      </c>
    </row>
    <row r="301" s="2" customFormat="1" ht="24.15" customHeight="1">
      <c r="A301" s="40"/>
      <c r="B301" s="41"/>
      <c r="C301" s="207" t="s">
        <v>207</v>
      </c>
      <c r="D301" s="207" t="s">
        <v>127</v>
      </c>
      <c r="E301" s="208" t="s">
        <v>525</v>
      </c>
      <c r="F301" s="209" t="s">
        <v>526</v>
      </c>
      <c r="G301" s="210" t="s">
        <v>470</v>
      </c>
      <c r="H301" s="211">
        <v>100</v>
      </c>
      <c r="I301" s="212"/>
      <c r="J301" s="211">
        <f>ROUND(I301*H301,1)</f>
        <v>0</v>
      </c>
      <c r="K301" s="209" t="s">
        <v>131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0.00010000000000000001</v>
      </c>
      <c r="R301" s="215">
        <f>Q301*H301</f>
        <v>0.01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251</v>
      </c>
      <c r="AT301" s="217" t="s">
        <v>127</v>
      </c>
      <c r="AU301" s="217" t="s">
        <v>81</v>
      </c>
      <c r="AY301" s="19" t="s">
        <v>126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79</v>
      </c>
      <c r="BK301" s="218">
        <f>ROUND(I301*H301,1)</f>
        <v>0</v>
      </c>
      <c r="BL301" s="19" t="s">
        <v>251</v>
      </c>
      <c r="BM301" s="217" t="s">
        <v>527</v>
      </c>
    </row>
    <row r="302" s="2" customFormat="1">
      <c r="A302" s="40"/>
      <c r="B302" s="41"/>
      <c r="C302" s="42"/>
      <c r="D302" s="219" t="s">
        <v>134</v>
      </c>
      <c r="E302" s="42"/>
      <c r="F302" s="220" t="s">
        <v>528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134</v>
      </c>
      <c r="AU302" s="19" t="s">
        <v>81</v>
      </c>
    </row>
    <row r="303" s="13" customFormat="1">
      <c r="A303" s="13"/>
      <c r="B303" s="235"/>
      <c r="C303" s="236"/>
      <c r="D303" s="237" t="s">
        <v>181</v>
      </c>
      <c r="E303" s="238" t="s">
        <v>19</v>
      </c>
      <c r="F303" s="239" t="s">
        <v>493</v>
      </c>
      <c r="G303" s="236"/>
      <c r="H303" s="238" t="s">
        <v>19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181</v>
      </c>
      <c r="AU303" s="245" t="s">
        <v>81</v>
      </c>
      <c r="AV303" s="13" t="s">
        <v>79</v>
      </c>
      <c r="AW303" s="13" t="s">
        <v>33</v>
      </c>
      <c r="AX303" s="13" t="s">
        <v>72</v>
      </c>
      <c r="AY303" s="245" t="s">
        <v>126</v>
      </c>
    </row>
    <row r="304" s="14" customFormat="1">
      <c r="A304" s="14"/>
      <c r="B304" s="246"/>
      <c r="C304" s="247"/>
      <c r="D304" s="237" t="s">
        <v>181</v>
      </c>
      <c r="E304" s="248" t="s">
        <v>19</v>
      </c>
      <c r="F304" s="249" t="s">
        <v>494</v>
      </c>
      <c r="G304" s="247"/>
      <c r="H304" s="250">
        <v>100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181</v>
      </c>
      <c r="AU304" s="256" t="s">
        <v>81</v>
      </c>
      <c r="AV304" s="14" t="s">
        <v>81</v>
      </c>
      <c r="AW304" s="14" t="s">
        <v>33</v>
      </c>
      <c r="AX304" s="14" t="s">
        <v>79</v>
      </c>
      <c r="AY304" s="256" t="s">
        <v>126</v>
      </c>
    </row>
    <row r="305" s="2" customFormat="1" ht="16.5" customHeight="1">
      <c r="A305" s="40"/>
      <c r="B305" s="41"/>
      <c r="C305" s="268" t="s">
        <v>529</v>
      </c>
      <c r="D305" s="268" t="s">
        <v>404</v>
      </c>
      <c r="E305" s="269" t="s">
        <v>530</v>
      </c>
      <c r="F305" s="270" t="s">
        <v>531</v>
      </c>
      <c r="G305" s="271" t="s">
        <v>179</v>
      </c>
      <c r="H305" s="272">
        <v>4.9500000000000002</v>
      </c>
      <c r="I305" s="273"/>
      <c r="J305" s="272">
        <f>ROUND(I305*H305,1)</f>
        <v>0</v>
      </c>
      <c r="K305" s="270" t="s">
        <v>131</v>
      </c>
      <c r="L305" s="274"/>
      <c r="M305" s="275" t="s">
        <v>19</v>
      </c>
      <c r="N305" s="276" t="s">
        <v>43</v>
      </c>
      <c r="O305" s="86"/>
      <c r="P305" s="215">
        <f>O305*H305</f>
        <v>0</v>
      </c>
      <c r="Q305" s="215">
        <v>0.55000000000000004</v>
      </c>
      <c r="R305" s="215">
        <f>Q305*H305</f>
        <v>2.7225000000000001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344</v>
      </c>
      <c r="AT305" s="217" t="s">
        <v>404</v>
      </c>
      <c r="AU305" s="217" t="s">
        <v>81</v>
      </c>
      <c r="AY305" s="19" t="s">
        <v>126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79</v>
      </c>
      <c r="BK305" s="218">
        <f>ROUND(I305*H305,1)</f>
        <v>0</v>
      </c>
      <c r="BL305" s="19" t="s">
        <v>251</v>
      </c>
      <c r="BM305" s="217" t="s">
        <v>532</v>
      </c>
    </row>
    <row r="306" s="13" customFormat="1">
      <c r="A306" s="13"/>
      <c r="B306" s="235"/>
      <c r="C306" s="236"/>
      <c r="D306" s="237" t="s">
        <v>181</v>
      </c>
      <c r="E306" s="238" t="s">
        <v>19</v>
      </c>
      <c r="F306" s="239" t="s">
        <v>493</v>
      </c>
      <c r="G306" s="236"/>
      <c r="H306" s="238" t="s">
        <v>19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181</v>
      </c>
      <c r="AU306" s="245" t="s">
        <v>81</v>
      </c>
      <c r="AV306" s="13" t="s">
        <v>79</v>
      </c>
      <c r="AW306" s="13" t="s">
        <v>33</v>
      </c>
      <c r="AX306" s="13" t="s">
        <v>72</v>
      </c>
      <c r="AY306" s="245" t="s">
        <v>126</v>
      </c>
    </row>
    <row r="307" s="14" customFormat="1">
      <c r="A307" s="14"/>
      <c r="B307" s="246"/>
      <c r="C307" s="247"/>
      <c r="D307" s="237" t="s">
        <v>181</v>
      </c>
      <c r="E307" s="248" t="s">
        <v>19</v>
      </c>
      <c r="F307" s="249" t="s">
        <v>533</v>
      </c>
      <c r="G307" s="247"/>
      <c r="H307" s="250">
        <v>4.9500000000000002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181</v>
      </c>
      <c r="AU307" s="256" t="s">
        <v>81</v>
      </c>
      <c r="AV307" s="14" t="s">
        <v>81</v>
      </c>
      <c r="AW307" s="14" t="s">
        <v>33</v>
      </c>
      <c r="AX307" s="14" t="s">
        <v>79</v>
      </c>
      <c r="AY307" s="256" t="s">
        <v>126</v>
      </c>
    </row>
    <row r="308" s="2" customFormat="1" ht="24.15" customHeight="1">
      <c r="A308" s="40"/>
      <c r="B308" s="41"/>
      <c r="C308" s="207" t="s">
        <v>534</v>
      </c>
      <c r="D308" s="207" t="s">
        <v>127</v>
      </c>
      <c r="E308" s="208" t="s">
        <v>535</v>
      </c>
      <c r="F308" s="209" t="s">
        <v>536</v>
      </c>
      <c r="G308" s="210" t="s">
        <v>470</v>
      </c>
      <c r="H308" s="211">
        <v>37.5</v>
      </c>
      <c r="I308" s="212"/>
      <c r="J308" s="211">
        <f>ROUND(I308*H308,1)</f>
        <v>0</v>
      </c>
      <c r="K308" s="209" t="s">
        <v>131</v>
      </c>
      <c r="L308" s="46"/>
      <c r="M308" s="213" t="s">
        <v>19</v>
      </c>
      <c r="N308" s="214" t="s">
        <v>43</v>
      </c>
      <c r="O308" s="86"/>
      <c r="P308" s="215">
        <f>O308*H308</f>
        <v>0</v>
      </c>
      <c r="Q308" s="215">
        <v>0.00010000000000000001</v>
      </c>
      <c r="R308" s="215">
        <f>Q308*H308</f>
        <v>0.0037500000000000003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251</v>
      </c>
      <c r="AT308" s="217" t="s">
        <v>127</v>
      </c>
      <c r="AU308" s="217" t="s">
        <v>81</v>
      </c>
      <c r="AY308" s="19" t="s">
        <v>126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79</v>
      </c>
      <c r="BK308" s="218">
        <f>ROUND(I308*H308,1)</f>
        <v>0</v>
      </c>
      <c r="BL308" s="19" t="s">
        <v>251</v>
      </c>
      <c r="BM308" s="217" t="s">
        <v>537</v>
      </c>
    </row>
    <row r="309" s="2" customFormat="1">
      <c r="A309" s="40"/>
      <c r="B309" s="41"/>
      <c r="C309" s="42"/>
      <c r="D309" s="219" t="s">
        <v>134</v>
      </c>
      <c r="E309" s="42"/>
      <c r="F309" s="220" t="s">
        <v>538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134</v>
      </c>
      <c r="AU309" s="19" t="s">
        <v>81</v>
      </c>
    </row>
    <row r="310" s="13" customFormat="1">
      <c r="A310" s="13"/>
      <c r="B310" s="235"/>
      <c r="C310" s="236"/>
      <c r="D310" s="237" t="s">
        <v>181</v>
      </c>
      <c r="E310" s="238" t="s">
        <v>19</v>
      </c>
      <c r="F310" s="239" t="s">
        <v>500</v>
      </c>
      <c r="G310" s="236"/>
      <c r="H310" s="238" t="s">
        <v>19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181</v>
      </c>
      <c r="AU310" s="245" t="s">
        <v>81</v>
      </c>
      <c r="AV310" s="13" t="s">
        <v>79</v>
      </c>
      <c r="AW310" s="13" t="s">
        <v>33</v>
      </c>
      <c r="AX310" s="13" t="s">
        <v>72</v>
      </c>
      <c r="AY310" s="245" t="s">
        <v>126</v>
      </c>
    </row>
    <row r="311" s="14" customFormat="1">
      <c r="A311" s="14"/>
      <c r="B311" s="246"/>
      <c r="C311" s="247"/>
      <c r="D311" s="237" t="s">
        <v>181</v>
      </c>
      <c r="E311" s="248" t="s">
        <v>19</v>
      </c>
      <c r="F311" s="249" t="s">
        <v>501</v>
      </c>
      <c r="G311" s="247"/>
      <c r="H311" s="250">
        <v>27.5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181</v>
      </c>
      <c r="AU311" s="256" t="s">
        <v>81</v>
      </c>
      <c r="AV311" s="14" t="s">
        <v>81</v>
      </c>
      <c r="AW311" s="14" t="s">
        <v>33</v>
      </c>
      <c r="AX311" s="14" t="s">
        <v>72</v>
      </c>
      <c r="AY311" s="256" t="s">
        <v>126</v>
      </c>
    </row>
    <row r="312" s="13" customFormat="1">
      <c r="A312" s="13"/>
      <c r="B312" s="235"/>
      <c r="C312" s="236"/>
      <c r="D312" s="237" t="s">
        <v>181</v>
      </c>
      <c r="E312" s="238" t="s">
        <v>19</v>
      </c>
      <c r="F312" s="239" t="s">
        <v>502</v>
      </c>
      <c r="G312" s="236"/>
      <c r="H312" s="238" t="s">
        <v>19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181</v>
      </c>
      <c r="AU312" s="245" t="s">
        <v>81</v>
      </c>
      <c r="AV312" s="13" t="s">
        <v>79</v>
      </c>
      <c r="AW312" s="13" t="s">
        <v>33</v>
      </c>
      <c r="AX312" s="13" t="s">
        <v>72</v>
      </c>
      <c r="AY312" s="245" t="s">
        <v>126</v>
      </c>
    </row>
    <row r="313" s="14" customFormat="1">
      <c r="A313" s="14"/>
      <c r="B313" s="246"/>
      <c r="C313" s="247"/>
      <c r="D313" s="237" t="s">
        <v>181</v>
      </c>
      <c r="E313" s="248" t="s">
        <v>19</v>
      </c>
      <c r="F313" s="249" t="s">
        <v>487</v>
      </c>
      <c r="G313" s="247"/>
      <c r="H313" s="250">
        <v>10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181</v>
      </c>
      <c r="AU313" s="256" t="s">
        <v>81</v>
      </c>
      <c r="AV313" s="14" t="s">
        <v>81</v>
      </c>
      <c r="AW313" s="14" t="s">
        <v>33</v>
      </c>
      <c r="AX313" s="14" t="s">
        <v>72</v>
      </c>
      <c r="AY313" s="256" t="s">
        <v>126</v>
      </c>
    </row>
    <row r="314" s="15" customFormat="1">
      <c r="A314" s="15"/>
      <c r="B314" s="257"/>
      <c r="C314" s="258"/>
      <c r="D314" s="237" t="s">
        <v>181</v>
      </c>
      <c r="E314" s="259" t="s">
        <v>19</v>
      </c>
      <c r="F314" s="260" t="s">
        <v>277</v>
      </c>
      <c r="G314" s="258"/>
      <c r="H314" s="261">
        <v>37.5</v>
      </c>
      <c r="I314" s="262"/>
      <c r="J314" s="258"/>
      <c r="K314" s="258"/>
      <c r="L314" s="263"/>
      <c r="M314" s="264"/>
      <c r="N314" s="265"/>
      <c r="O314" s="265"/>
      <c r="P314" s="265"/>
      <c r="Q314" s="265"/>
      <c r="R314" s="265"/>
      <c r="S314" s="265"/>
      <c r="T314" s="26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7" t="s">
        <v>181</v>
      </c>
      <c r="AU314" s="267" t="s">
        <v>81</v>
      </c>
      <c r="AV314" s="15" t="s">
        <v>93</v>
      </c>
      <c r="AW314" s="15" t="s">
        <v>33</v>
      </c>
      <c r="AX314" s="15" t="s">
        <v>79</v>
      </c>
      <c r="AY314" s="267" t="s">
        <v>126</v>
      </c>
    </row>
    <row r="315" s="2" customFormat="1" ht="16.5" customHeight="1">
      <c r="A315" s="40"/>
      <c r="B315" s="41"/>
      <c r="C315" s="268" t="s">
        <v>539</v>
      </c>
      <c r="D315" s="268" t="s">
        <v>404</v>
      </c>
      <c r="E315" s="269" t="s">
        <v>540</v>
      </c>
      <c r="F315" s="270" t="s">
        <v>541</v>
      </c>
      <c r="G315" s="271" t="s">
        <v>179</v>
      </c>
      <c r="H315" s="272">
        <v>2.1800000000000002</v>
      </c>
      <c r="I315" s="273"/>
      <c r="J315" s="272">
        <f>ROUND(I315*H315,1)</f>
        <v>0</v>
      </c>
      <c r="K315" s="270" t="s">
        <v>131</v>
      </c>
      <c r="L315" s="274"/>
      <c r="M315" s="275" t="s">
        <v>19</v>
      </c>
      <c r="N315" s="276" t="s">
        <v>43</v>
      </c>
      <c r="O315" s="86"/>
      <c r="P315" s="215">
        <f>O315*H315</f>
        <v>0</v>
      </c>
      <c r="Q315" s="215">
        <v>0.55000000000000004</v>
      </c>
      <c r="R315" s="215">
        <f>Q315*H315</f>
        <v>1.1990000000000003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344</v>
      </c>
      <c r="AT315" s="217" t="s">
        <v>404</v>
      </c>
      <c r="AU315" s="217" t="s">
        <v>81</v>
      </c>
      <c r="AY315" s="19" t="s">
        <v>126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79</v>
      </c>
      <c r="BK315" s="218">
        <f>ROUND(I315*H315,1)</f>
        <v>0</v>
      </c>
      <c r="BL315" s="19" t="s">
        <v>251</v>
      </c>
      <c r="BM315" s="217" t="s">
        <v>542</v>
      </c>
    </row>
    <row r="316" s="13" customFormat="1">
      <c r="A316" s="13"/>
      <c r="B316" s="235"/>
      <c r="C316" s="236"/>
      <c r="D316" s="237" t="s">
        <v>181</v>
      </c>
      <c r="E316" s="238" t="s">
        <v>19</v>
      </c>
      <c r="F316" s="239" t="s">
        <v>500</v>
      </c>
      <c r="G316" s="236"/>
      <c r="H316" s="238" t="s">
        <v>19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181</v>
      </c>
      <c r="AU316" s="245" t="s">
        <v>81</v>
      </c>
      <c r="AV316" s="13" t="s">
        <v>79</v>
      </c>
      <c r="AW316" s="13" t="s">
        <v>33</v>
      </c>
      <c r="AX316" s="13" t="s">
        <v>72</v>
      </c>
      <c r="AY316" s="245" t="s">
        <v>126</v>
      </c>
    </row>
    <row r="317" s="14" customFormat="1">
      <c r="A317" s="14"/>
      <c r="B317" s="246"/>
      <c r="C317" s="247"/>
      <c r="D317" s="237" t="s">
        <v>181</v>
      </c>
      <c r="E317" s="248" t="s">
        <v>19</v>
      </c>
      <c r="F317" s="249" t="s">
        <v>543</v>
      </c>
      <c r="G317" s="247"/>
      <c r="H317" s="250">
        <v>1.5600000000000001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181</v>
      </c>
      <c r="AU317" s="256" t="s">
        <v>81</v>
      </c>
      <c r="AV317" s="14" t="s">
        <v>81</v>
      </c>
      <c r="AW317" s="14" t="s">
        <v>33</v>
      </c>
      <c r="AX317" s="14" t="s">
        <v>72</v>
      </c>
      <c r="AY317" s="256" t="s">
        <v>126</v>
      </c>
    </row>
    <row r="318" s="13" customFormat="1">
      <c r="A318" s="13"/>
      <c r="B318" s="235"/>
      <c r="C318" s="236"/>
      <c r="D318" s="237" t="s">
        <v>181</v>
      </c>
      <c r="E318" s="238" t="s">
        <v>19</v>
      </c>
      <c r="F318" s="239" t="s">
        <v>502</v>
      </c>
      <c r="G318" s="236"/>
      <c r="H318" s="238" t="s">
        <v>19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181</v>
      </c>
      <c r="AU318" s="245" t="s">
        <v>81</v>
      </c>
      <c r="AV318" s="13" t="s">
        <v>79</v>
      </c>
      <c r="AW318" s="13" t="s">
        <v>33</v>
      </c>
      <c r="AX318" s="13" t="s">
        <v>72</v>
      </c>
      <c r="AY318" s="245" t="s">
        <v>126</v>
      </c>
    </row>
    <row r="319" s="14" customFormat="1">
      <c r="A319" s="14"/>
      <c r="B319" s="246"/>
      <c r="C319" s="247"/>
      <c r="D319" s="237" t="s">
        <v>181</v>
      </c>
      <c r="E319" s="248" t="s">
        <v>19</v>
      </c>
      <c r="F319" s="249" t="s">
        <v>544</v>
      </c>
      <c r="G319" s="247"/>
      <c r="H319" s="250">
        <v>0.62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181</v>
      </c>
      <c r="AU319" s="256" t="s">
        <v>81</v>
      </c>
      <c r="AV319" s="14" t="s">
        <v>81</v>
      </c>
      <c r="AW319" s="14" t="s">
        <v>33</v>
      </c>
      <c r="AX319" s="14" t="s">
        <v>72</v>
      </c>
      <c r="AY319" s="256" t="s">
        <v>126</v>
      </c>
    </row>
    <row r="320" s="15" customFormat="1">
      <c r="A320" s="15"/>
      <c r="B320" s="257"/>
      <c r="C320" s="258"/>
      <c r="D320" s="237" t="s">
        <v>181</v>
      </c>
      <c r="E320" s="259" t="s">
        <v>19</v>
      </c>
      <c r="F320" s="260" t="s">
        <v>277</v>
      </c>
      <c r="G320" s="258"/>
      <c r="H320" s="261">
        <v>2.1800000000000002</v>
      </c>
      <c r="I320" s="262"/>
      <c r="J320" s="258"/>
      <c r="K320" s="258"/>
      <c r="L320" s="263"/>
      <c r="M320" s="264"/>
      <c r="N320" s="265"/>
      <c r="O320" s="265"/>
      <c r="P320" s="265"/>
      <c r="Q320" s="265"/>
      <c r="R320" s="265"/>
      <c r="S320" s="265"/>
      <c r="T320" s="26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7" t="s">
        <v>181</v>
      </c>
      <c r="AU320" s="267" t="s">
        <v>81</v>
      </c>
      <c r="AV320" s="15" t="s">
        <v>93</v>
      </c>
      <c r="AW320" s="15" t="s">
        <v>33</v>
      </c>
      <c r="AX320" s="15" t="s">
        <v>79</v>
      </c>
      <c r="AY320" s="267" t="s">
        <v>126</v>
      </c>
    </row>
    <row r="321" s="2" customFormat="1" ht="24.15" customHeight="1">
      <c r="A321" s="40"/>
      <c r="B321" s="41"/>
      <c r="C321" s="207" t="s">
        <v>545</v>
      </c>
      <c r="D321" s="207" t="s">
        <v>127</v>
      </c>
      <c r="E321" s="208" t="s">
        <v>546</v>
      </c>
      <c r="F321" s="209" t="s">
        <v>547</v>
      </c>
      <c r="G321" s="210" t="s">
        <v>191</v>
      </c>
      <c r="H321" s="211">
        <v>318</v>
      </c>
      <c r="I321" s="212"/>
      <c r="J321" s="211">
        <f>ROUND(I321*H321,1)</f>
        <v>0</v>
      </c>
      <c r="K321" s="209" t="s">
        <v>131</v>
      </c>
      <c r="L321" s="46"/>
      <c r="M321" s="213" t="s">
        <v>19</v>
      </c>
      <c r="N321" s="214" t="s">
        <v>43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251</v>
      </c>
      <c r="AT321" s="217" t="s">
        <v>127</v>
      </c>
      <c r="AU321" s="217" t="s">
        <v>81</v>
      </c>
      <c r="AY321" s="19" t="s">
        <v>126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79</v>
      </c>
      <c r="BK321" s="218">
        <f>ROUND(I321*H321,1)</f>
        <v>0</v>
      </c>
      <c r="BL321" s="19" t="s">
        <v>251</v>
      </c>
      <c r="BM321" s="217" t="s">
        <v>548</v>
      </c>
    </row>
    <row r="322" s="2" customFormat="1">
      <c r="A322" s="40"/>
      <c r="B322" s="41"/>
      <c r="C322" s="42"/>
      <c r="D322" s="219" t="s">
        <v>134</v>
      </c>
      <c r="E322" s="42"/>
      <c r="F322" s="220" t="s">
        <v>549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134</v>
      </c>
      <c r="AU322" s="19" t="s">
        <v>81</v>
      </c>
    </row>
    <row r="323" s="13" customFormat="1">
      <c r="A323" s="13"/>
      <c r="B323" s="235"/>
      <c r="C323" s="236"/>
      <c r="D323" s="237" t="s">
        <v>181</v>
      </c>
      <c r="E323" s="238" t="s">
        <v>19</v>
      </c>
      <c r="F323" s="239" t="s">
        <v>198</v>
      </c>
      <c r="G323" s="236"/>
      <c r="H323" s="238" t="s">
        <v>19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181</v>
      </c>
      <c r="AU323" s="245" t="s">
        <v>81</v>
      </c>
      <c r="AV323" s="13" t="s">
        <v>79</v>
      </c>
      <c r="AW323" s="13" t="s">
        <v>33</v>
      </c>
      <c r="AX323" s="13" t="s">
        <v>72</v>
      </c>
      <c r="AY323" s="245" t="s">
        <v>126</v>
      </c>
    </row>
    <row r="324" s="14" customFormat="1">
      <c r="A324" s="14"/>
      <c r="B324" s="246"/>
      <c r="C324" s="247"/>
      <c r="D324" s="237" t="s">
        <v>181</v>
      </c>
      <c r="E324" s="248" t="s">
        <v>19</v>
      </c>
      <c r="F324" s="249" t="s">
        <v>314</v>
      </c>
      <c r="G324" s="247"/>
      <c r="H324" s="250">
        <v>318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181</v>
      </c>
      <c r="AU324" s="256" t="s">
        <v>81</v>
      </c>
      <c r="AV324" s="14" t="s">
        <v>81</v>
      </c>
      <c r="AW324" s="14" t="s">
        <v>33</v>
      </c>
      <c r="AX324" s="14" t="s">
        <v>79</v>
      </c>
      <c r="AY324" s="256" t="s">
        <v>126</v>
      </c>
    </row>
    <row r="325" s="2" customFormat="1" ht="16.5" customHeight="1">
      <c r="A325" s="40"/>
      <c r="B325" s="41"/>
      <c r="C325" s="268" t="s">
        <v>550</v>
      </c>
      <c r="D325" s="268" t="s">
        <v>404</v>
      </c>
      <c r="E325" s="269" t="s">
        <v>551</v>
      </c>
      <c r="F325" s="270" t="s">
        <v>552</v>
      </c>
      <c r="G325" s="271" t="s">
        <v>179</v>
      </c>
      <c r="H325" s="272">
        <v>10.09</v>
      </c>
      <c r="I325" s="273"/>
      <c r="J325" s="272">
        <f>ROUND(I325*H325,1)</f>
        <v>0</v>
      </c>
      <c r="K325" s="270" t="s">
        <v>131</v>
      </c>
      <c r="L325" s="274"/>
      <c r="M325" s="275" t="s">
        <v>19</v>
      </c>
      <c r="N325" s="276" t="s">
        <v>43</v>
      </c>
      <c r="O325" s="86"/>
      <c r="P325" s="215">
        <f>O325*H325</f>
        <v>0</v>
      </c>
      <c r="Q325" s="215">
        <v>0.55000000000000004</v>
      </c>
      <c r="R325" s="215">
        <f>Q325*H325</f>
        <v>5.5495000000000001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344</v>
      </c>
      <c r="AT325" s="217" t="s">
        <v>404</v>
      </c>
      <c r="AU325" s="217" t="s">
        <v>81</v>
      </c>
      <c r="AY325" s="19" t="s">
        <v>126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79</v>
      </c>
      <c r="BK325" s="218">
        <f>ROUND(I325*H325,1)</f>
        <v>0</v>
      </c>
      <c r="BL325" s="19" t="s">
        <v>251</v>
      </c>
      <c r="BM325" s="217" t="s">
        <v>553</v>
      </c>
    </row>
    <row r="326" s="13" customFormat="1">
      <c r="A326" s="13"/>
      <c r="B326" s="235"/>
      <c r="C326" s="236"/>
      <c r="D326" s="237" t="s">
        <v>181</v>
      </c>
      <c r="E326" s="238" t="s">
        <v>19</v>
      </c>
      <c r="F326" s="239" t="s">
        <v>198</v>
      </c>
      <c r="G326" s="236"/>
      <c r="H326" s="238" t="s">
        <v>19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181</v>
      </c>
      <c r="AU326" s="245" t="s">
        <v>81</v>
      </c>
      <c r="AV326" s="13" t="s">
        <v>79</v>
      </c>
      <c r="AW326" s="13" t="s">
        <v>33</v>
      </c>
      <c r="AX326" s="13" t="s">
        <v>72</v>
      </c>
      <c r="AY326" s="245" t="s">
        <v>126</v>
      </c>
    </row>
    <row r="327" s="14" customFormat="1">
      <c r="A327" s="14"/>
      <c r="B327" s="246"/>
      <c r="C327" s="247"/>
      <c r="D327" s="237" t="s">
        <v>181</v>
      </c>
      <c r="E327" s="248" t="s">
        <v>19</v>
      </c>
      <c r="F327" s="249" t="s">
        <v>554</v>
      </c>
      <c r="G327" s="247"/>
      <c r="H327" s="250">
        <v>7.46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181</v>
      </c>
      <c r="AU327" s="256" t="s">
        <v>81</v>
      </c>
      <c r="AV327" s="14" t="s">
        <v>81</v>
      </c>
      <c r="AW327" s="14" t="s">
        <v>33</v>
      </c>
      <c r="AX327" s="14" t="s">
        <v>72</v>
      </c>
      <c r="AY327" s="256" t="s">
        <v>126</v>
      </c>
    </row>
    <row r="328" s="14" customFormat="1">
      <c r="A328" s="14"/>
      <c r="B328" s="246"/>
      <c r="C328" s="247"/>
      <c r="D328" s="237" t="s">
        <v>181</v>
      </c>
      <c r="E328" s="248" t="s">
        <v>19</v>
      </c>
      <c r="F328" s="249" t="s">
        <v>555</v>
      </c>
      <c r="G328" s="247"/>
      <c r="H328" s="250">
        <v>2.6299999999999999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6" t="s">
        <v>181</v>
      </c>
      <c r="AU328" s="256" t="s">
        <v>81</v>
      </c>
      <c r="AV328" s="14" t="s">
        <v>81</v>
      </c>
      <c r="AW328" s="14" t="s">
        <v>33</v>
      </c>
      <c r="AX328" s="14" t="s">
        <v>72</v>
      </c>
      <c r="AY328" s="256" t="s">
        <v>126</v>
      </c>
    </row>
    <row r="329" s="15" customFormat="1">
      <c r="A329" s="15"/>
      <c r="B329" s="257"/>
      <c r="C329" s="258"/>
      <c r="D329" s="237" t="s">
        <v>181</v>
      </c>
      <c r="E329" s="259" t="s">
        <v>19</v>
      </c>
      <c r="F329" s="260" t="s">
        <v>277</v>
      </c>
      <c r="G329" s="258"/>
      <c r="H329" s="261">
        <v>10.09</v>
      </c>
      <c r="I329" s="262"/>
      <c r="J329" s="258"/>
      <c r="K329" s="258"/>
      <c r="L329" s="263"/>
      <c r="M329" s="264"/>
      <c r="N329" s="265"/>
      <c r="O329" s="265"/>
      <c r="P329" s="265"/>
      <c r="Q329" s="265"/>
      <c r="R329" s="265"/>
      <c r="S329" s="265"/>
      <c r="T329" s="26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7" t="s">
        <v>181</v>
      </c>
      <c r="AU329" s="267" t="s">
        <v>81</v>
      </c>
      <c r="AV329" s="15" t="s">
        <v>93</v>
      </c>
      <c r="AW329" s="15" t="s">
        <v>33</v>
      </c>
      <c r="AX329" s="15" t="s">
        <v>79</v>
      </c>
      <c r="AY329" s="267" t="s">
        <v>126</v>
      </c>
    </row>
    <row r="330" s="2" customFormat="1" ht="24.15" customHeight="1">
      <c r="A330" s="40"/>
      <c r="B330" s="41"/>
      <c r="C330" s="207" t="s">
        <v>556</v>
      </c>
      <c r="D330" s="207" t="s">
        <v>127</v>
      </c>
      <c r="E330" s="208" t="s">
        <v>557</v>
      </c>
      <c r="F330" s="209" t="s">
        <v>558</v>
      </c>
      <c r="G330" s="210" t="s">
        <v>191</v>
      </c>
      <c r="H330" s="211">
        <v>318</v>
      </c>
      <c r="I330" s="212"/>
      <c r="J330" s="211">
        <f>ROUND(I330*H330,1)</f>
        <v>0</v>
      </c>
      <c r="K330" s="209" t="s">
        <v>131</v>
      </c>
      <c r="L330" s="46"/>
      <c r="M330" s="213" t="s">
        <v>19</v>
      </c>
      <c r="N330" s="214" t="s">
        <v>43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0.014999999999999999</v>
      </c>
      <c r="T330" s="216">
        <f>S330*H330</f>
        <v>4.7699999999999996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251</v>
      </c>
      <c r="AT330" s="217" t="s">
        <v>127</v>
      </c>
      <c r="AU330" s="217" t="s">
        <v>81</v>
      </c>
      <c r="AY330" s="19" t="s">
        <v>126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79</v>
      </c>
      <c r="BK330" s="218">
        <f>ROUND(I330*H330,1)</f>
        <v>0</v>
      </c>
      <c r="BL330" s="19" t="s">
        <v>251</v>
      </c>
      <c r="BM330" s="217" t="s">
        <v>559</v>
      </c>
    </row>
    <row r="331" s="2" customFormat="1">
      <c r="A331" s="40"/>
      <c r="B331" s="41"/>
      <c r="C331" s="42"/>
      <c r="D331" s="219" t="s">
        <v>134</v>
      </c>
      <c r="E331" s="42"/>
      <c r="F331" s="220" t="s">
        <v>560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134</v>
      </c>
      <c r="AU331" s="19" t="s">
        <v>81</v>
      </c>
    </row>
    <row r="332" s="13" customFormat="1">
      <c r="A332" s="13"/>
      <c r="B332" s="235"/>
      <c r="C332" s="236"/>
      <c r="D332" s="237" t="s">
        <v>181</v>
      </c>
      <c r="E332" s="238" t="s">
        <v>19</v>
      </c>
      <c r="F332" s="239" t="s">
        <v>561</v>
      </c>
      <c r="G332" s="236"/>
      <c r="H332" s="238" t="s">
        <v>19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181</v>
      </c>
      <c r="AU332" s="245" t="s">
        <v>81</v>
      </c>
      <c r="AV332" s="13" t="s">
        <v>79</v>
      </c>
      <c r="AW332" s="13" t="s">
        <v>33</v>
      </c>
      <c r="AX332" s="13" t="s">
        <v>72</v>
      </c>
      <c r="AY332" s="245" t="s">
        <v>126</v>
      </c>
    </row>
    <row r="333" s="14" customFormat="1">
      <c r="A333" s="14"/>
      <c r="B333" s="246"/>
      <c r="C333" s="247"/>
      <c r="D333" s="237" t="s">
        <v>181</v>
      </c>
      <c r="E333" s="248" t="s">
        <v>19</v>
      </c>
      <c r="F333" s="249" t="s">
        <v>314</v>
      </c>
      <c r="G333" s="247"/>
      <c r="H333" s="250">
        <v>318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181</v>
      </c>
      <c r="AU333" s="256" t="s">
        <v>81</v>
      </c>
      <c r="AV333" s="14" t="s">
        <v>81</v>
      </c>
      <c r="AW333" s="14" t="s">
        <v>33</v>
      </c>
      <c r="AX333" s="14" t="s">
        <v>79</v>
      </c>
      <c r="AY333" s="256" t="s">
        <v>126</v>
      </c>
    </row>
    <row r="334" s="2" customFormat="1" ht="24.15" customHeight="1">
      <c r="A334" s="40"/>
      <c r="B334" s="41"/>
      <c r="C334" s="207" t="s">
        <v>562</v>
      </c>
      <c r="D334" s="207" t="s">
        <v>127</v>
      </c>
      <c r="E334" s="208" t="s">
        <v>563</v>
      </c>
      <c r="F334" s="209" t="s">
        <v>564</v>
      </c>
      <c r="G334" s="210" t="s">
        <v>179</v>
      </c>
      <c r="H334" s="211">
        <v>18.149999999999999</v>
      </c>
      <c r="I334" s="212"/>
      <c r="J334" s="211">
        <f>ROUND(I334*H334,1)</f>
        <v>0</v>
      </c>
      <c r="K334" s="209" t="s">
        <v>131</v>
      </c>
      <c r="L334" s="46"/>
      <c r="M334" s="213" t="s">
        <v>19</v>
      </c>
      <c r="N334" s="214" t="s">
        <v>43</v>
      </c>
      <c r="O334" s="86"/>
      <c r="P334" s="215">
        <f>O334*H334</f>
        <v>0</v>
      </c>
      <c r="Q334" s="215">
        <v>0.023300000000000001</v>
      </c>
      <c r="R334" s="215">
        <f>Q334*H334</f>
        <v>0.42289499999999997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251</v>
      </c>
      <c r="AT334" s="217" t="s">
        <v>127</v>
      </c>
      <c r="AU334" s="217" t="s">
        <v>81</v>
      </c>
      <c r="AY334" s="19" t="s">
        <v>126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79</v>
      </c>
      <c r="BK334" s="218">
        <f>ROUND(I334*H334,1)</f>
        <v>0</v>
      </c>
      <c r="BL334" s="19" t="s">
        <v>251</v>
      </c>
      <c r="BM334" s="217" t="s">
        <v>565</v>
      </c>
    </row>
    <row r="335" s="2" customFormat="1">
      <c r="A335" s="40"/>
      <c r="B335" s="41"/>
      <c r="C335" s="42"/>
      <c r="D335" s="219" t="s">
        <v>134</v>
      </c>
      <c r="E335" s="42"/>
      <c r="F335" s="220" t="s">
        <v>566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134</v>
      </c>
      <c r="AU335" s="19" t="s">
        <v>81</v>
      </c>
    </row>
    <row r="336" s="2" customFormat="1" ht="16.5" customHeight="1">
      <c r="A336" s="40"/>
      <c r="B336" s="41"/>
      <c r="C336" s="207" t="s">
        <v>567</v>
      </c>
      <c r="D336" s="207" t="s">
        <v>127</v>
      </c>
      <c r="E336" s="208" t="s">
        <v>568</v>
      </c>
      <c r="F336" s="209" t="s">
        <v>569</v>
      </c>
      <c r="G336" s="210" t="s">
        <v>191</v>
      </c>
      <c r="H336" s="211">
        <v>16.25</v>
      </c>
      <c r="I336" s="212"/>
      <c r="J336" s="211">
        <f>ROUND(I336*H336,1)</f>
        <v>0</v>
      </c>
      <c r="K336" s="209" t="s">
        <v>131</v>
      </c>
      <c r="L336" s="46"/>
      <c r="M336" s="213" t="s">
        <v>19</v>
      </c>
      <c r="N336" s="214" t="s">
        <v>43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251</v>
      </c>
      <c r="AT336" s="217" t="s">
        <v>127</v>
      </c>
      <c r="AU336" s="217" t="s">
        <v>81</v>
      </c>
      <c r="AY336" s="19" t="s">
        <v>126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79</v>
      </c>
      <c r="BK336" s="218">
        <f>ROUND(I336*H336,1)</f>
        <v>0</v>
      </c>
      <c r="BL336" s="19" t="s">
        <v>251</v>
      </c>
      <c r="BM336" s="217" t="s">
        <v>570</v>
      </c>
    </row>
    <row r="337" s="2" customFormat="1">
      <c r="A337" s="40"/>
      <c r="B337" s="41"/>
      <c r="C337" s="42"/>
      <c r="D337" s="219" t="s">
        <v>134</v>
      </c>
      <c r="E337" s="42"/>
      <c r="F337" s="220" t="s">
        <v>571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134</v>
      </c>
      <c r="AU337" s="19" t="s">
        <v>81</v>
      </c>
    </row>
    <row r="338" s="13" customFormat="1">
      <c r="A338" s="13"/>
      <c r="B338" s="235"/>
      <c r="C338" s="236"/>
      <c r="D338" s="237" t="s">
        <v>181</v>
      </c>
      <c r="E338" s="238" t="s">
        <v>19</v>
      </c>
      <c r="F338" s="239" t="s">
        <v>572</v>
      </c>
      <c r="G338" s="236"/>
      <c r="H338" s="238" t="s">
        <v>19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181</v>
      </c>
      <c r="AU338" s="245" t="s">
        <v>81</v>
      </c>
      <c r="AV338" s="13" t="s">
        <v>79</v>
      </c>
      <c r="AW338" s="13" t="s">
        <v>33</v>
      </c>
      <c r="AX338" s="13" t="s">
        <v>72</v>
      </c>
      <c r="AY338" s="245" t="s">
        <v>126</v>
      </c>
    </row>
    <row r="339" s="14" customFormat="1">
      <c r="A339" s="14"/>
      <c r="B339" s="246"/>
      <c r="C339" s="247"/>
      <c r="D339" s="237" t="s">
        <v>181</v>
      </c>
      <c r="E339" s="248" t="s">
        <v>19</v>
      </c>
      <c r="F339" s="249" t="s">
        <v>573</v>
      </c>
      <c r="G339" s="247"/>
      <c r="H339" s="250">
        <v>16.25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181</v>
      </c>
      <c r="AU339" s="256" t="s">
        <v>81</v>
      </c>
      <c r="AV339" s="14" t="s">
        <v>81</v>
      </c>
      <c r="AW339" s="14" t="s">
        <v>33</v>
      </c>
      <c r="AX339" s="14" t="s">
        <v>79</v>
      </c>
      <c r="AY339" s="256" t="s">
        <v>126</v>
      </c>
    </row>
    <row r="340" s="2" customFormat="1" ht="16.5" customHeight="1">
      <c r="A340" s="40"/>
      <c r="B340" s="41"/>
      <c r="C340" s="268" t="s">
        <v>574</v>
      </c>
      <c r="D340" s="268" t="s">
        <v>404</v>
      </c>
      <c r="E340" s="269" t="s">
        <v>551</v>
      </c>
      <c r="F340" s="270" t="s">
        <v>552</v>
      </c>
      <c r="G340" s="271" t="s">
        <v>179</v>
      </c>
      <c r="H340" s="272">
        <v>0.54000000000000004</v>
      </c>
      <c r="I340" s="273"/>
      <c r="J340" s="272">
        <f>ROUND(I340*H340,1)</f>
        <v>0</v>
      </c>
      <c r="K340" s="270" t="s">
        <v>131</v>
      </c>
      <c r="L340" s="274"/>
      <c r="M340" s="275" t="s">
        <v>19</v>
      </c>
      <c r="N340" s="276" t="s">
        <v>43</v>
      </c>
      <c r="O340" s="86"/>
      <c r="P340" s="215">
        <f>O340*H340</f>
        <v>0</v>
      </c>
      <c r="Q340" s="215">
        <v>0.55000000000000004</v>
      </c>
      <c r="R340" s="215">
        <f>Q340*H340</f>
        <v>0.29700000000000004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344</v>
      </c>
      <c r="AT340" s="217" t="s">
        <v>404</v>
      </c>
      <c r="AU340" s="217" t="s">
        <v>81</v>
      </c>
      <c r="AY340" s="19" t="s">
        <v>126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79</v>
      </c>
      <c r="BK340" s="218">
        <f>ROUND(I340*H340,1)</f>
        <v>0</v>
      </c>
      <c r="BL340" s="19" t="s">
        <v>251</v>
      </c>
      <c r="BM340" s="217" t="s">
        <v>575</v>
      </c>
    </row>
    <row r="341" s="13" customFormat="1">
      <c r="A341" s="13"/>
      <c r="B341" s="235"/>
      <c r="C341" s="236"/>
      <c r="D341" s="237" t="s">
        <v>181</v>
      </c>
      <c r="E341" s="238" t="s">
        <v>19</v>
      </c>
      <c r="F341" s="239" t="s">
        <v>572</v>
      </c>
      <c r="G341" s="236"/>
      <c r="H341" s="238" t="s">
        <v>19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181</v>
      </c>
      <c r="AU341" s="245" t="s">
        <v>81</v>
      </c>
      <c r="AV341" s="13" t="s">
        <v>79</v>
      </c>
      <c r="AW341" s="13" t="s">
        <v>33</v>
      </c>
      <c r="AX341" s="13" t="s">
        <v>72</v>
      </c>
      <c r="AY341" s="245" t="s">
        <v>126</v>
      </c>
    </row>
    <row r="342" s="14" customFormat="1">
      <c r="A342" s="14"/>
      <c r="B342" s="246"/>
      <c r="C342" s="247"/>
      <c r="D342" s="237" t="s">
        <v>181</v>
      </c>
      <c r="E342" s="248" t="s">
        <v>19</v>
      </c>
      <c r="F342" s="249" t="s">
        <v>576</v>
      </c>
      <c r="G342" s="247"/>
      <c r="H342" s="250">
        <v>0.54000000000000004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181</v>
      </c>
      <c r="AU342" s="256" t="s">
        <v>81</v>
      </c>
      <c r="AV342" s="14" t="s">
        <v>81</v>
      </c>
      <c r="AW342" s="14" t="s">
        <v>33</v>
      </c>
      <c r="AX342" s="14" t="s">
        <v>79</v>
      </c>
      <c r="AY342" s="256" t="s">
        <v>126</v>
      </c>
    </row>
    <row r="343" s="2" customFormat="1" ht="24.15" customHeight="1">
      <c r="A343" s="40"/>
      <c r="B343" s="41"/>
      <c r="C343" s="207" t="s">
        <v>577</v>
      </c>
      <c r="D343" s="207" t="s">
        <v>127</v>
      </c>
      <c r="E343" s="208" t="s">
        <v>578</v>
      </c>
      <c r="F343" s="209" t="s">
        <v>579</v>
      </c>
      <c r="G343" s="210" t="s">
        <v>470</v>
      </c>
      <c r="H343" s="211">
        <v>36</v>
      </c>
      <c r="I343" s="212"/>
      <c r="J343" s="211">
        <f>ROUND(I343*H343,1)</f>
        <v>0</v>
      </c>
      <c r="K343" s="209" t="s">
        <v>131</v>
      </c>
      <c r="L343" s="46"/>
      <c r="M343" s="213" t="s">
        <v>19</v>
      </c>
      <c r="N343" s="214" t="s">
        <v>43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251</v>
      </c>
      <c r="AT343" s="217" t="s">
        <v>127</v>
      </c>
      <c r="AU343" s="217" t="s">
        <v>81</v>
      </c>
      <c r="AY343" s="19" t="s">
        <v>126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79</v>
      </c>
      <c r="BK343" s="218">
        <f>ROUND(I343*H343,1)</f>
        <v>0</v>
      </c>
      <c r="BL343" s="19" t="s">
        <v>251</v>
      </c>
      <c r="BM343" s="217" t="s">
        <v>580</v>
      </c>
    </row>
    <row r="344" s="2" customFormat="1">
      <c r="A344" s="40"/>
      <c r="B344" s="41"/>
      <c r="C344" s="42"/>
      <c r="D344" s="219" t="s">
        <v>134</v>
      </c>
      <c r="E344" s="42"/>
      <c r="F344" s="220" t="s">
        <v>581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134</v>
      </c>
      <c r="AU344" s="19" t="s">
        <v>81</v>
      </c>
    </row>
    <row r="345" s="13" customFormat="1">
      <c r="A345" s="13"/>
      <c r="B345" s="235"/>
      <c r="C345" s="236"/>
      <c r="D345" s="237" t="s">
        <v>181</v>
      </c>
      <c r="E345" s="238" t="s">
        <v>19</v>
      </c>
      <c r="F345" s="239" t="s">
        <v>582</v>
      </c>
      <c r="G345" s="236"/>
      <c r="H345" s="238" t="s">
        <v>19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181</v>
      </c>
      <c r="AU345" s="245" t="s">
        <v>81</v>
      </c>
      <c r="AV345" s="13" t="s">
        <v>79</v>
      </c>
      <c r="AW345" s="13" t="s">
        <v>33</v>
      </c>
      <c r="AX345" s="13" t="s">
        <v>72</v>
      </c>
      <c r="AY345" s="245" t="s">
        <v>126</v>
      </c>
    </row>
    <row r="346" s="14" customFormat="1">
      <c r="A346" s="14"/>
      <c r="B346" s="246"/>
      <c r="C346" s="247"/>
      <c r="D346" s="237" t="s">
        <v>181</v>
      </c>
      <c r="E346" s="248" t="s">
        <v>19</v>
      </c>
      <c r="F346" s="249" t="s">
        <v>366</v>
      </c>
      <c r="G346" s="247"/>
      <c r="H346" s="250">
        <v>36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181</v>
      </c>
      <c r="AU346" s="256" t="s">
        <v>81</v>
      </c>
      <c r="AV346" s="14" t="s">
        <v>81</v>
      </c>
      <c r="AW346" s="14" t="s">
        <v>33</v>
      </c>
      <c r="AX346" s="14" t="s">
        <v>79</v>
      </c>
      <c r="AY346" s="256" t="s">
        <v>126</v>
      </c>
    </row>
    <row r="347" s="2" customFormat="1" ht="16.5" customHeight="1">
      <c r="A347" s="40"/>
      <c r="B347" s="41"/>
      <c r="C347" s="268" t="s">
        <v>583</v>
      </c>
      <c r="D347" s="268" t="s">
        <v>404</v>
      </c>
      <c r="E347" s="269" t="s">
        <v>520</v>
      </c>
      <c r="F347" s="270" t="s">
        <v>521</v>
      </c>
      <c r="G347" s="271" t="s">
        <v>179</v>
      </c>
      <c r="H347" s="272">
        <v>1.1100000000000001</v>
      </c>
      <c r="I347" s="273"/>
      <c r="J347" s="272">
        <f>ROUND(I347*H347,1)</f>
        <v>0</v>
      </c>
      <c r="K347" s="270" t="s">
        <v>131</v>
      </c>
      <c r="L347" s="274"/>
      <c r="M347" s="275" t="s">
        <v>19</v>
      </c>
      <c r="N347" s="276" t="s">
        <v>43</v>
      </c>
      <c r="O347" s="86"/>
      <c r="P347" s="215">
        <f>O347*H347</f>
        <v>0</v>
      </c>
      <c r="Q347" s="215">
        <v>0.55000000000000004</v>
      </c>
      <c r="R347" s="215">
        <f>Q347*H347</f>
        <v>0.61050000000000015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344</v>
      </c>
      <c r="AT347" s="217" t="s">
        <v>404</v>
      </c>
      <c r="AU347" s="217" t="s">
        <v>81</v>
      </c>
      <c r="AY347" s="19" t="s">
        <v>126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79</v>
      </c>
      <c r="BK347" s="218">
        <f>ROUND(I347*H347,1)</f>
        <v>0</v>
      </c>
      <c r="BL347" s="19" t="s">
        <v>251</v>
      </c>
      <c r="BM347" s="217" t="s">
        <v>584</v>
      </c>
    </row>
    <row r="348" s="13" customFormat="1">
      <c r="A348" s="13"/>
      <c r="B348" s="235"/>
      <c r="C348" s="236"/>
      <c r="D348" s="237" t="s">
        <v>181</v>
      </c>
      <c r="E348" s="238" t="s">
        <v>19</v>
      </c>
      <c r="F348" s="239" t="s">
        <v>582</v>
      </c>
      <c r="G348" s="236"/>
      <c r="H348" s="238" t="s">
        <v>19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181</v>
      </c>
      <c r="AU348" s="245" t="s">
        <v>81</v>
      </c>
      <c r="AV348" s="13" t="s">
        <v>79</v>
      </c>
      <c r="AW348" s="13" t="s">
        <v>33</v>
      </c>
      <c r="AX348" s="13" t="s">
        <v>72</v>
      </c>
      <c r="AY348" s="245" t="s">
        <v>126</v>
      </c>
    </row>
    <row r="349" s="14" customFormat="1">
      <c r="A349" s="14"/>
      <c r="B349" s="246"/>
      <c r="C349" s="247"/>
      <c r="D349" s="237" t="s">
        <v>181</v>
      </c>
      <c r="E349" s="248" t="s">
        <v>19</v>
      </c>
      <c r="F349" s="249" t="s">
        <v>585</v>
      </c>
      <c r="G349" s="247"/>
      <c r="H349" s="250">
        <v>1.1100000000000001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6" t="s">
        <v>181</v>
      </c>
      <c r="AU349" s="256" t="s">
        <v>81</v>
      </c>
      <c r="AV349" s="14" t="s">
        <v>81</v>
      </c>
      <c r="AW349" s="14" t="s">
        <v>33</v>
      </c>
      <c r="AX349" s="14" t="s">
        <v>79</v>
      </c>
      <c r="AY349" s="256" t="s">
        <v>126</v>
      </c>
    </row>
    <row r="350" s="2" customFormat="1" ht="16.5" customHeight="1">
      <c r="A350" s="40"/>
      <c r="B350" s="41"/>
      <c r="C350" s="207" t="s">
        <v>586</v>
      </c>
      <c r="D350" s="207" t="s">
        <v>127</v>
      </c>
      <c r="E350" s="208" t="s">
        <v>587</v>
      </c>
      <c r="F350" s="209" t="s">
        <v>588</v>
      </c>
      <c r="G350" s="210" t="s">
        <v>179</v>
      </c>
      <c r="H350" s="211">
        <v>1.01</v>
      </c>
      <c r="I350" s="212"/>
      <c r="J350" s="211">
        <f>ROUND(I350*H350,1)</f>
        <v>0</v>
      </c>
      <c r="K350" s="209" t="s">
        <v>131</v>
      </c>
      <c r="L350" s="46"/>
      <c r="M350" s="213" t="s">
        <v>19</v>
      </c>
      <c r="N350" s="214" t="s">
        <v>43</v>
      </c>
      <c r="O350" s="86"/>
      <c r="P350" s="215">
        <f>O350*H350</f>
        <v>0</v>
      </c>
      <c r="Q350" s="215">
        <v>0.0028</v>
      </c>
      <c r="R350" s="215">
        <f>Q350*H350</f>
        <v>0.0028279999999999998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251</v>
      </c>
      <c r="AT350" s="217" t="s">
        <v>127</v>
      </c>
      <c r="AU350" s="217" t="s">
        <v>81</v>
      </c>
      <c r="AY350" s="19" t="s">
        <v>126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79</v>
      </c>
      <c r="BK350" s="218">
        <f>ROUND(I350*H350,1)</f>
        <v>0</v>
      </c>
      <c r="BL350" s="19" t="s">
        <v>251</v>
      </c>
      <c r="BM350" s="217" t="s">
        <v>589</v>
      </c>
    </row>
    <row r="351" s="2" customFormat="1">
      <c r="A351" s="40"/>
      <c r="B351" s="41"/>
      <c r="C351" s="42"/>
      <c r="D351" s="219" t="s">
        <v>134</v>
      </c>
      <c r="E351" s="42"/>
      <c r="F351" s="220" t="s">
        <v>590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134</v>
      </c>
      <c r="AU351" s="19" t="s">
        <v>81</v>
      </c>
    </row>
    <row r="352" s="2" customFormat="1" ht="24.15" customHeight="1">
      <c r="A352" s="40"/>
      <c r="B352" s="41"/>
      <c r="C352" s="207" t="s">
        <v>591</v>
      </c>
      <c r="D352" s="207" t="s">
        <v>127</v>
      </c>
      <c r="E352" s="208" t="s">
        <v>592</v>
      </c>
      <c r="F352" s="209" t="s">
        <v>593</v>
      </c>
      <c r="G352" s="210" t="s">
        <v>438</v>
      </c>
      <c r="H352" s="212"/>
      <c r="I352" s="212"/>
      <c r="J352" s="211">
        <f>ROUND(I352*H352,1)</f>
        <v>0</v>
      </c>
      <c r="K352" s="209" t="s">
        <v>131</v>
      </c>
      <c r="L352" s="46"/>
      <c r="M352" s="213" t="s">
        <v>19</v>
      </c>
      <c r="N352" s="214" t="s">
        <v>43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251</v>
      </c>
      <c r="AT352" s="217" t="s">
        <v>127</v>
      </c>
      <c r="AU352" s="217" t="s">
        <v>81</v>
      </c>
      <c r="AY352" s="19" t="s">
        <v>126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79</v>
      </c>
      <c r="BK352" s="218">
        <f>ROUND(I352*H352,1)</f>
        <v>0</v>
      </c>
      <c r="BL352" s="19" t="s">
        <v>251</v>
      </c>
      <c r="BM352" s="217" t="s">
        <v>594</v>
      </c>
    </row>
    <row r="353" s="2" customFormat="1">
      <c r="A353" s="40"/>
      <c r="B353" s="41"/>
      <c r="C353" s="42"/>
      <c r="D353" s="219" t="s">
        <v>134</v>
      </c>
      <c r="E353" s="42"/>
      <c r="F353" s="220" t="s">
        <v>595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134</v>
      </c>
      <c r="AU353" s="19" t="s">
        <v>81</v>
      </c>
    </row>
    <row r="354" s="11" customFormat="1" ht="22.8" customHeight="1">
      <c r="A354" s="11"/>
      <c r="B354" s="193"/>
      <c r="C354" s="194"/>
      <c r="D354" s="195" t="s">
        <v>71</v>
      </c>
      <c r="E354" s="233" t="s">
        <v>596</v>
      </c>
      <c r="F354" s="233" t="s">
        <v>597</v>
      </c>
      <c r="G354" s="194"/>
      <c r="H354" s="194"/>
      <c r="I354" s="197"/>
      <c r="J354" s="234">
        <f>BK354</f>
        <v>0</v>
      </c>
      <c r="K354" s="194"/>
      <c r="L354" s="199"/>
      <c r="M354" s="200"/>
      <c r="N354" s="201"/>
      <c r="O354" s="201"/>
      <c r="P354" s="202">
        <f>SUM(P355:P431)</f>
        <v>0</v>
      </c>
      <c r="Q354" s="201"/>
      <c r="R354" s="202">
        <f>SUM(R355:R431)</f>
        <v>1.3382549999999998</v>
      </c>
      <c r="S354" s="201"/>
      <c r="T354" s="203">
        <f>SUM(T355:T431)</f>
        <v>0.62629249999999992</v>
      </c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R354" s="204" t="s">
        <v>81</v>
      </c>
      <c r="AT354" s="205" t="s">
        <v>71</v>
      </c>
      <c r="AU354" s="205" t="s">
        <v>79</v>
      </c>
      <c r="AY354" s="204" t="s">
        <v>126</v>
      </c>
      <c r="BK354" s="206">
        <f>SUM(BK355:BK431)</f>
        <v>0</v>
      </c>
    </row>
    <row r="355" s="2" customFormat="1" ht="16.5" customHeight="1">
      <c r="A355" s="40"/>
      <c r="B355" s="41"/>
      <c r="C355" s="207" t="s">
        <v>598</v>
      </c>
      <c r="D355" s="207" t="s">
        <v>127</v>
      </c>
      <c r="E355" s="208" t="s">
        <v>599</v>
      </c>
      <c r="F355" s="209" t="s">
        <v>600</v>
      </c>
      <c r="G355" s="210" t="s">
        <v>470</v>
      </c>
      <c r="H355" s="211">
        <v>16.5</v>
      </c>
      <c r="I355" s="212"/>
      <c r="J355" s="211">
        <f>ROUND(I355*H355,1)</f>
        <v>0</v>
      </c>
      <c r="K355" s="209" t="s">
        <v>131</v>
      </c>
      <c r="L355" s="46"/>
      <c r="M355" s="213" t="s">
        <v>19</v>
      </c>
      <c r="N355" s="214" t="s">
        <v>43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0.00348</v>
      </c>
      <c r="T355" s="216">
        <f>S355*H355</f>
        <v>0.057419999999999999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251</v>
      </c>
      <c r="AT355" s="217" t="s">
        <v>127</v>
      </c>
      <c r="AU355" s="217" t="s">
        <v>81</v>
      </c>
      <c r="AY355" s="19" t="s">
        <v>126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79</v>
      </c>
      <c r="BK355" s="218">
        <f>ROUND(I355*H355,1)</f>
        <v>0</v>
      </c>
      <c r="BL355" s="19" t="s">
        <v>251</v>
      </c>
      <c r="BM355" s="217" t="s">
        <v>601</v>
      </c>
    </row>
    <row r="356" s="2" customFormat="1">
      <c r="A356" s="40"/>
      <c r="B356" s="41"/>
      <c r="C356" s="42"/>
      <c r="D356" s="219" t="s">
        <v>134</v>
      </c>
      <c r="E356" s="42"/>
      <c r="F356" s="220" t="s">
        <v>602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134</v>
      </c>
      <c r="AU356" s="19" t="s">
        <v>81</v>
      </c>
    </row>
    <row r="357" s="13" customFormat="1">
      <c r="A357" s="13"/>
      <c r="B357" s="235"/>
      <c r="C357" s="236"/>
      <c r="D357" s="237" t="s">
        <v>181</v>
      </c>
      <c r="E357" s="238" t="s">
        <v>19</v>
      </c>
      <c r="F357" s="239" t="s">
        <v>603</v>
      </c>
      <c r="G357" s="236"/>
      <c r="H357" s="238" t="s">
        <v>19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181</v>
      </c>
      <c r="AU357" s="245" t="s">
        <v>81</v>
      </c>
      <c r="AV357" s="13" t="s">
        <v>79</v>
      </c>
      <c r="AW357" s="13" t="s">
        <v>33</v>
      </c>
      <c r="AX357" s="13" t="s">
        <v>72</v>
      </c>
      <c r="AY357" s="245" t="s">
        <v>126</v>
      </c>
    </row>
    <row r="358" s="14" customFormat="1">
      <c r="A358" s="14"/>
      <c r="B358" s="246"/>
      <c r="C358" s="247"/>
      <c r="D358" s="237" t="s">
        <v>181</v>
      </c>
      <c r="E358" s="248" t="s">
        <v>19</v>
      </c>
      <c r="F358" s="249" t="s">
        <v>604</v>
      </c>
      <c r="G358" s="247"/>
      <c r="H358" s="250">
        <v>16.5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181</v>
      </c>
      <c r="AU358" s="256" t="s">
        <v>81</v>
      </c>
      <c r="AV358" s="14" t="s">
        <v>81</v>
      </c>
      <c r="AW358" s="14" t="s">
        <v>33</v>
      </c>
      <c r="AX358" s="14" t="s">
        <v>79</v>
      </c>
      <c r="AY358" s="256" t="s">
        <v>126</v>
      </c>
    </row>
    <row r="359" s="2" customFormat="1" ht="16.5" customHeight="1">
      <c r="A359" s="40"/>
      <c r="B359" s="41"/>
      <c r="C359" s="207" t="s">
        <v>605</v>
      </c>
      <c r="D359" s="207" t="s">
        <v>127</v>
      </c>
      <c r="E359" s="208" t="s">
        <v>606</v>
      </c>
      <c r="F359" s="209" t="s">
        <v>607</v>
      </c>
      <c r="G359" s="210" t="s">
        <v>470</v>
      </c>
      <c r="H359" s="211">
        <v>29.25</v>
      </c>
      <c r="I359" s="212"/>
      <c r="J359" s="211">
        <f>ROUND(I359*H359,1)</f>
        <v>0</v>
      </c>
      <c r="K359" s="209" t="s">
        <v>131</v>
      </c>
      <c r="L359" s="46"/>
      <c r="M359" s="213" t="s">
        <v>19</v>
      </c>
      <c r="N359" s="214" t="s">
        <v>43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0.0017700000000000001</v>
      </c>
      <c r="T359" s="216">
        <f>S359*H359</f>
        <v>0.051772500000000006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251</v>
      </c>
      <c r="AT359" s="217" t="s">
        <v>127</v>
      </c>
      <c r="AU359" s="217" t="s">
        <v>81</v>
      </c>
      <c r="AY359" s="19" t="s">
        <v>126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79</v>
      </c>
      <c r="BK359" s="218">
        <f>ROUND(I359*H359,1)</f>
        <v>0</v>
      </c>
      <c r="BL359" s="19" t="s">
        <v>251</v>
      </c>
      <c r="BM359" s="217" t="s">
        <v>608</v>
      </c>
    </row>
    <row r="360" s="2" customFormat="1">
      <c r="A360" s="40"/>
      <c r="B360" s="41"/>
      <c r="C360" s="42"/>
      <c r="D360" s="219" t="s">
        <v>134</v>
      </c>
      <c r="E360" s="42"/>
      <c r="F360" s="220" t="s">
        <v>609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134</v>
      </c>
      <c r="AU360" s="19" t="s">
        <v>81</v>
      </c>
    </row>
    <row r="361" s="13" customFormat="1">
      <c r="A361" s="13"/>
      <c r="B361" s="235"/>
      <c r="C361" s="236"/>
      <c r="D361" s="237" t="s">
        <v>181</v>
      </c>
      <c r="E361" s="238" t="s">
        <v>19</v>
      </c>
      <c r="F361" s="239" t="s">
        <v>603</v>
      </c>
      <c r="G361" s="236"/>
      <c r="H361" s="238" t="s">
        <v>19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181</v>
      </c>
      <c r="AU361" s="245" t="s">
        <v>81</v>
      </c>
      <c r="AV361" s="13" t="s">
        <v>79</v>
      </c>
      <c r="AW361" s="13" t="s">
        <v>33</v>
      </c>
      <c r="AX361" s="13" t="s">
        <v>72</v>
      </c>
      <c r="AY361" s="245" t="s">
        <v>126</v>
      </c>
    </row>
    <row r="362" s="14" customFormat="1">
      <c r="A362" s="14"/>
      <c r="B362" s="246"/>
      <c r="C362" s="247"/>
      <c r="D362" s="237" t="s">
        <v>181</v>
      </c>
      <c r="E362" s="248" t="s">
        <v>19</v>
      </c>
      <c r="F362" s="249" t="s">
        <v>610</v>
      </c>
      <c r="G362" s="247"/>
      <c r="H362" s="250">
        <v>29.25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181</v>
      </c>
      <c r="AU362" s="256" t="s">
        <v>81</v>
      </c>
      <c r="AV362" s="14" t="s">
        <v>81</v>
      </c>
      <c r="AW362" s="14" t="s">
        <v>33</v>
      </c>
      <c r="AX362" s="14" t="s">
        <v>79</v>
      </c>
      <c r="AY362" s="256" t="s">
        <v>126</v>
      </c>
    </row>
    <row r="363" s="2" customFormat="1" ht="16.5" customHeight="1">
      <c r="A363" s="40"/>
      <c r="B363" s="41"/>
      <c r="C363" s="207" t="s">
        <v>611</v>
      </c>
      <c r="D363" s="207" t="s">
        <v>127</v>
      </c>
      <c r="E363" s="208" t="s">
        <v>612</v>
      </c>
      <c r="F363" s="209" t="s">
        <v>613</v>
      </c>
      <c r="G363" s="210" t="s">
        <v>233</v>
      </c>
      <c r="H363" s="211">
        <v>12</v>
      </c>
      <c r="I363" s="212"/>
      <c r="J363" s="211">
        <f>ROUND(I363*H363,1)</f>
        <v>0</v>
      </c>
      <c r="K363" s="209" t="s">
        <v>131</v>
      </c>
      <c r="L363" s="46"/>
      <c r="M363" s="213" t="s">
        <v>19</v>
      </c>
      <c r="N363" s="214" t="s">
        <v>43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0.014999999999999999</v>
      </c>
      <c r="T363" s="216">
        <f>S363*H363</f>
        <v>0.17999999999999999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251</v>
      </c>
      <c r="AT363" s="217" t="s">
        <v>127</v>
      </c>
      <c r="AU363" s="217" t="s">
        <v>81</v>
      </c>
      <c r="AY363" s="19" t="s">
        <v>126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79</v>
      </c>
      <c r="BK363" s="218">
        <f>ROUND(I363*H363,1)</f>
        <v>0</v>
      </c>
      <c r="BL363" s="19" t="s">
        <v>251</v>
      </c>
      <c r="BM363" s="217" t="s">
        <v>614</v>
      </c>
    </row>
    <row r="364" s="2" customFormat="1">
      <c r="A364" s="40"/>
      <c r="B364" s="41"/>
      <c r="C364" s="42"/>
      <c r="D364" s="219" t="s">
        <v>134</v>
      </c>
      <c r="E364" s="42"/>
      <c r="F364" s="220" t="s">
        <v>615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134</v>
      </c>
      <c r="AU364" s="19" t="s">
        <v>81</v>
      </c>
    </row>
    <row r="365" s="13" customFormat="1">
      <c r="A365" s="13"/>
      <c r="B365" s="235"/>
      <c r="C365" s="236"/>
      <c r="D365" s="237" t="s">
        <v>181</v>
      </c>
      <c r="E365" s="238" t="s">
        <v>19</v>
      </c>
      <c r="F365" s="239" t="s">
        <v>603</v>
      </c>
      <c r="G365" s="236"/>
      <c r="H365" s="238" t="s">
        <v>19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181</v>
      </c>
      <c r="AU365" s="245" t="s">
        <v>81</v>
      </c>
      <c r="AV365" s="13" t="s">
        <v>79</v>
      </c>
      <c r="AW365" s="13" t="s">
        <v>33</v>
      </c>
      <c r="AX365" s="13" t="s">
        <v>72</v>
      </c>
      <c r="AY365" s="245" t="s">
        <v>126</v>
      </c>
    </row>
    <row r="366" s="14" customFormat="1">
      <c r="A366" s="14"/>
      <c r="B366" s="246"/>
      <c r="C366" s="247"/>
      <c r="D366" s="237" t="s">
        <v>181</v>
      </c>
      <c r="E366" s="248" t="s">
        <v>19</v>
      </c>
      <c r="F366" s="249" t="s">
        <v>8</v>
      </c>
      <c r="G366" s="247"/>
      <c r="H366" s="250">
        <v>12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181</v>
      </c>
      <c r="AU366" s="256" t="s">
        <v>81</v>
      </c>
      <c r="AV366" s="14" t="s">
        <v>81</v>
      </c>
      <c r="AW366" s="14" t="s">
        <v>33</v>
      </c>
      <c r="AX366" s="14" t="s">
        <v>79</v>
      </c>
      <c r="AY366" s="256" t="s">
        <v>126</v>
      </c>
    </row>
    <row r="367" s="2" customFormat="1" ht="16.5" customHeight="1">
      <c r="A367" s="40"/>
      <c r="B367" s="41"/>
      <c r="C367" s="207" t="s">
        <v>616</v>
      </c>
      <c r="D367" s="207" t="s">
        <v>127</v>
      </c>
      <c r="E367" s="208" t="s">
        <v>617</v>
      </c>
      <c r="F367" s="209" t="s">
        <v>618</v>
      </c>
      <c r="G367" s="210" t="s">
        <v>470</v>
      </c>
      <c r="H367" s="211">
        <v>7.5</v>
      </c>
      <c r="I367" s="212"/>
      <c r="J367" s="211">
        <f>ROUND(I367*H367,1)</f>
        <v>0</v>
      </c>
      <c r="K367" s="209" t="s">
        <v>131</v>
      </c>
      <c r="L367" s="46"/>
      <c r="M367" s="213" t="s">
        <v>19</v>
      </c>
      <c r="N367" s="214" t="s">
        <v>43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0.0022300000000000002</v>
      </c>
      <c r="T367" s="216">
        <f>S367*H367</f>
        <v>0.016725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251</v>
      </c>
      <c r="AT367" s="217" t="s">
        <v>127</v>
      </c>
      <c r="AU367" s="217" t="s">
        <v>81</v>
      </c>
      <c r="AY367" s="19" t="s">
        <v>126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79</v>
      </c>
      <c r="BK367" s="218">
        <f>ROUND(I367*H367,1)</f>
        <v>0</v>
      </c>
      <c r="BL367" s="19" t="s">
        <v>251</v>
      </c>
      <c r="BM367" s="217" t="s">
        <v>619</v>
      </c>
    </row>
    <row r="368" s="2" customFormat="1">
      <c r="A368" s="40"/>
      <c r="B368" s="41"/>
      <c r="C368" s="42"/>
      <c r="D368" s="219" t="s">
        <v>134</v>
      </c>
      <c r="E368" s="42"/>
      <c r="F368" s="220" t="s">
        <v>620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134</v>
      </c>
      <c r="AU368" s="19" t="s">
        <v>81</v>
      </c>
    </row>
    <row r="369" s="13" customFormat="1">
      <c r="A369" s="13"/>
      <c r="B369" s="235"/>
      <c r="C369" s="236"/>
      <c r="D369" s="237" t="s">
        <v>181</v>
      </c>
      <c r="E369" s="238" t="s">
        <v>19</v>
      </c>
      <c r="F369" s="239" t="s">
        <v>603</v>
      </c>
      <c r="G369" s="236"/>
      <c r="H369" s="238" t="s">
        <v>19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181</v>
      </c>
      <c r="AU369" s="245" t="s">
        <v>81</v>
      </c>
      <c r="AV369" s="13" t="s">
        <v>79</v>
      </c>
      <c r="AW369" s="13" t="s">
        <v>33</v>
      </c>
      <c r="AX369" s="13" t="s">
        <v>72</v>
      </c>
      <c r="AY369" s="245" t="s">
        <v>126</v>
      </c>
    </row>
    <row r="370" s="14" customFormat="1">
      <c r="A370" s="14"/>
      <c r="B370" s="246"/>
      <c r="C370" s="247"/>
      <c r="D370" s="237" t="s">
        <v>181</v>
      </c>
      <c r="E370" s="248" t="s">
        <v>19</v>
      </c>
      <c r="F370" s="249" t="s">
        <v>621</v>
      </c>
      <c r="G370" s="247"/>
      <c r="H370" s="250">
        <v>7.5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181</v>
      </c>
      <c r="AU370" s="256" t="s">
        <v>81</v>
      </c>
      <c r="AV370" s="14" t="s">
        <v>81</v>
      </c>
      <c r="AW370" s="14" t="s">
        <v>33</v>
      </c>
      <c r="AX370" s="14" t="s">
        <v>79</v>
      </c>
      <c r="AY370" s="256" t="s">
        <v>126</v>
      </c>
    </row>
    <row r="371" s="2" customFormat="1" ht="16.5" customHeight="1">
      <c r="A371" s="40"/>
      <c r="B371" s="41"/>
      <c r="C371" s="207" t="s">
        <v>622</v>
      </c>
      <c r="D371" s="207" t="s">
        <v>127</v>
      </c>
      <c r="E371" s="208" t="s">
        <v>623</v>
      </c>
      <c r="F371" s="209" t="s">
        <v>624</v>
      </c>
      <c r="G371" s="210" t="s">
        <v>470</v>
      </c>
      <c r="H371" s="211">
        <v>81.950000000000003</v>
      </c>
      <c r="I371" s="212"/>
      <c r="J371" s="211">
        <f>ROUND(I371*H371,1)</f>
        <v>0</v>
      </c>
      <c r="K371" s="209" t="s">
        <v>131</v>
      </c>
      <c r="L371" s="46"/>
      <c r="M371" s="213" t="s">
        <v>19</v>
      </c>
      <c r="N371" s="214" t="s">
        <v>43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0.00175</v>
      </c>
      <c r="T371" s="216">
        <f>S371*H371</f>
        <v>0.1434125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251</v>
      </c>
      <c r="AT371" s="217" t="s">
        <v>127</v>
      </c>
      <c r="AU371" s="217" t="s">
        <v>81</v>
      </c>
      <c r="AY371" s="19" t="s">
        <v>126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79</v>
      </c>
      <c r="BK371" s="218">
        <f>ROUND(I371*H371,1)</f>
        <v>0</v>
      </c>
      <c r="BL371" s="19" t="s">
        <v>251</v>
      </c>
      <c r="BM371" s="217" t="s">
        <v>625</v>
      </c>
    </row>
    <row r="372" s="2" customFormat="1">
      <c r="A372" s="40"/>
      <c r="B372" s="41"/>
      <c r="C372" s="42"/>
      <c r="D372" s="219" t="s">
        <v>134</v>
      </c>
      <c r="E372" s="42"/>
      <c r="F372" s="220" t="s">
        <v>626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134</v>
      </c>
      <c r="AU372" s="19" t="s">
        <v>81</v>
      </c>
    </row>
    <row r="373" s="13" customFormat="1">
      <c r="A373" s="13"/>
      <c r="B373" s="235"/>
      <c r="C373" s="236"/>
      <c r="D373" s="237" t="s">
        <v>181</v>
      </c>
      <c r="E373" s="238" t="s">
        <v>19</v>
      </c>
      <c r="F373" s="239" t="s">
        <v>603</v>
      </c>
      <c r="G373" s="236"/>
      <c r="H373" s="238" t="s">
        <v>19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181</v>
      </c>
      <c r="AU373" s="245" t="s">
        <v>81</v>
      </c>
      <c r="AV373" s="13" t="s">
        <v>79</v>
      </c>
      <c r="AW373" s="13" t="s">
        <v>33</v>
      </c>
      <c r="AX373" s="13" t="s">
        <v>72</v>
      </c>
      <c r="AY373" s="245" t="s">
        <v>126</v>
      </c>
    </row>
    <row r="374" s="14" customFormat="1">
      <c r="A374" s="14"/>
      <c r="B374" s="246"/>
      <c r="C374" s="247"/>
      <c r="D374" s="237" t="s">
        <v>181</v>
      </c>
      <c r="E374" s="248" t="s">
        <v>19</v>
      </c>
      <c r="F374" s="249" t="s">
        <v>627</v>
      </c>
      <c r="G374" s="247"/>
      <c r="H374" s="250">
        <v>81.950000000000003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181</v>
      </c>
      <c r="AU374" s="256" t="s">
        <v>81</v>
      </c>
      <c r="AV374" s="14" t="s">
        <v>81</v>
      </c>
      <c r="AW374" s="14" t="s">
        <v>33</v>
      </c>
      <c r="AX374" s="14" t="s">
        <v>79</v>
      </c>
      <c r="AY374" s="256" t="s">
        <v>126</v>
      </c>
    </row>
    <row r="375" s="2" customFormat="1" ht="16.5" customHeight="1">
      <c r="A375" s="40"/>
      <c r="B375" s="41"/>
      <c r="C375" s="207" t="s">
        <v>628</v>
      </c>
      <c r="D375" s="207" t="s">
        <v>127</v>
      </c>
      <c r="E375" s="208" t="s">
        <v>629</v>
      </c>
      <c r="F375" s="209" t="s">
        <v>630</v>
      </c>
      <c r="G375" s="210" t="s">
        <v>470</v>
      </c>
      <c r="H375" s="211">
        <v>29.25</v>
      </c>
      <c r="I375" s="212"/>
      <c r="J375" s="211">
        <f>ROUND(I375*H375,1)</f>
        <v>0</v>
      </c>
      <c r="K375" s="209" t="s">
        <v>131</v>
      </c>
      <c r="L375" s="46"/>
      <c r="M375" s="213" t="s">
        <v>19</v>
      </c>
      <c r="N375" s="214" t="s">
        <v>43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0.0060499999999999998</v>
      </c>
      <c r="T375" s="216">
        <f>S375*H375</f>
        <v>0.1769625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251</v>
      </c>
      <c r="AT375" s="217" t="s">
        <v>127</v>
      </c>
      <c r="AU375" s="217" t="s">
        <v>81</v>
      </c>
      <c r="AY375" s="19" t="s">
        <v>126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79</v>
      </c>
      <c r="BK375" s="218">
        <f>ROUND(I375*H375,1)</f>
        <v>0</v>
      </c>
      <c r="BL375" s="19" t="s">
        <v>251</v>
      </c>
      <c r="BM375" s="217" t="s">
        <v>631</v>
      </c>
    </row>
    <row r="376" s="2" customFormat="1">
      <c r="A376" s="40"/>
      <c r="B376" s="41"/>
      <c r="C376" s="42"/>
      <c r="D376" s="219" t="s">
        <v>134</v>
      </c>
      <c r="E376" s="42"/>
      <c r="F376" s="220" t="s">
        <v>632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134</v>
      </c>
      <c r="AU376" s="19" t="s">
        <v>81</v>
      </c>
    </row>
    <row r="377" s="13" customFormat="1">
      <c r="A377" s="13"/>
      <c r="B377" s="235"/>
      <c r="C377" s="236"/>
      <c r="D377" s="237" t="s">
        <v>181</v>
      </c>
      <c r="E377" s="238" t="s">
        <v>19</v>
      </c>
      <c r="F377" s="239" t="s">
        <v>603</v>
      </c>
      <c r="G377" s="236"/>
      <c r="H377" s="238" t="s">
        <v>19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181</v>
      </c>
      <c r="AU377" s="245" t="s">
        <v>81</v>
      </c>
      <c r="AV377" s="13" t="s">
        <v>79</v>
      </c>
      <c r="AW377" s="13" t="s">
        <v>33</v>
      </c>
      <c r="AX377" s="13" t="s">
        <v>72</v>
      </c>
      <c r="AY377" s="245" t="s">
        <v>126</v>
      </c>
    </row>
    <row r="378" s="14" customFormat="1">
      <c r="A378" s="14"/>
      <c r="B378" s="246"/>
      <c r="C378" s="247"/>
      <c r="D378" s="237" t="s">
        <v>181</v>
      </c>
      <c r="E378" s="248" t="s">
        <v>19</v>
      </c>
      <c r="F378" s="249" t="s">
        <v>610</v>
      </c>
      <c r="G378" s="247"/>
      <c r="H378" s="250">
        <v>29.25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181</v>
      </c>
      <c r="AU378" s="256" t="s">
        <v>81</v>
      </c>
      <c r="AV378" s="14" t="s">
        <v>81</v>
      </c>
      <c r="AW378" s="14" t="s">
        <v>33</v>
      </c>
      <c r="AX378" s="14" t="s">
        <v>79</v>
      </c>
      <c r="AY378" s="256" t="s">
        <v>126</v>
      </c>
    </row>
    <row r="379" s="2" customFormat="1" ht="16.5" customHeight="1">
      <c r="A379" s="40"/>
      <c r="B379" s="41"/>
      <c r="C379" s="207" t="s">
        <v>633</v>
      </c>
      <c r="D379" s="207" t="s">
        <v>127</v>
      </c>
      <c r="E379" s="208" t="s">
        <v>634</v>
      </c>
      <c r="F379" s="209" t="s">
        <v>635</v>
      </c>
      <c r="G379" s="210" t="s">
        <v>470</v>
      </c>
      <c r="H379" s="211">
        <v>29.25</v>
      </c>
      <c r="I379" s="212"/>
      <c r="J379" s="211">
        <f>ROUND(I379*H379,1)</f>
        <v>0</v>
      </c>
      <c r="K379" s="209" t="s">
        <v>19</v>
      </c>
      <c r="L379" s="46"/>
      <c r="M379" s="213" t="s">
        <v>19</v>
      </c>
      <c r="N379" s="214" t="s">
        <v>43</v>
      </c>
      <c r="O379" s="86"/>
      <c r="P379" s="215">
        <f>O379*H379</f>
        <v>0</v>
      </c>
      <c r="Q379" s="215">
        <v>0.00115</v>
      </c>
      <c r="R379" s="215">
        <f>Q379*H379</f>
        <v>0.033637500000000001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251</v>
      </c>
      <c r="AT379" s="217" t="s">
        <v>127</v>
      </c>
      <c r="AU379" s="217" t="s">
        <v>81</v>
      </c>
      <c r="AY379" s="19" t="s">
        <v>126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79</v>
      </c>
      <c r="BK379" s="218">
        <f>ROUND(I379*H379,1)</f>
        <v>0</v>
      </c>
      <c r="BL379" s="19" t="s">
        <v>251</v>
      </c>
      <c r="BM379" s="217" t="s">
        <v>636</v>
      </c>
    </row>
    <row r="380" s="13" customFormat="1">
      <c r="A380" s="13"/>
      <c r="B380" s="235"/>
      <c r="C380" s="236"/>
      <c r="D380" s="237" t="s">
        <v>181</v>
      </c>
      <c r="E380" s="238" t="s">
        <v>19</v>
      </c>
      <c r="F380" s="239" t="s">
        <v>637</v>
      </c>
      <c r="G380" s="236"/>
      <c r="H380" s="238" t="s">
        <v>19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181</v>
      </c>
      <c r="AU380" s="245" t="s">
        <v>81</v>
      </c>
      <c r="AV380" s="13" t="s">
        <v>79</v>
      </c>
      <c r="AW380" s="13" t="s">
        <v>33</v>
      </c>
      <c r="AX380" s="13" t="s">
        <v>72</v>
      </c>
      <c r="AY380" s="245" t="s">
        <v>126</v>
      </c>
    </row>
    <row r="381" s="14" customFormat="1">
      <c r="A381" s="14"/>
      <c r="B381" s="246"/>
      <c r="C381" s="247"/>
      <c r="D381" s="237" t="s">
        <v>181</v>
      </c>
      <c r="E381" s="248" t="s">
        <v>19</v>
      </c>
      <c r="F381" s="249" t="s">
        <v>610</v>
      </c>
      <c r="G381" s="247"/>
      <c r="H381" s="250">
        <v>29.25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6" t="s">
        <v>181</v>
      </c>
      <c r="AU381" s="256" t="s">
        <v>81</v>
      </c>
      <c r="AV381" s="14" t="s">
        <v>81</v>
      </c>
      <c r="AW381" s="14" t="s">
        <v>33</v>
      </c>
      <c r="AX381" s="14" t="s">
        <v>79</v>
      </c>
      <c r="AY381" s="256" t="s">
        <v>126</v>
      </c>
    </row>
    <row r="382" s="2" customFormat="1" ht="24.15" customHeight="1">
      <c r="A382" s="40"/>
      <c r="B382" s="41"/>
      <c r="C382" s="207" t="s">
        <v>638</v>
      </c>
      <c r="D382" s="207" t="s">
        <v>127</v>
      </c>
      <c r="E382" s="208" t="s">
        <v>639</v>
      </c>
      <c r="F382" s="209" t="s">
        <v>640</v>
      </c>
      <c r="G382" s="210" t="s">
        <v>191</v>
      </c>
      <c r="H382" s="211">
        <v>92</v>
      </c>
      <c r="I382" s="212"/>
      <c r="J382" s="211">
        <f>ROUND(I382*H382,1)</f>
        <v>0</v>
      </c>
      <c r="K382" s="209" t="s">
        <v>131</v>
      </c>
      <c r="L382" s="46"/>
      <c r="M382" s="213" t="s">
        <v>19</v>
      </c>
      <c r="N382" s="214" t="s">
        <v>43</v>
      </c>
      <c r="O382" s="86"/>
      <c r="P382" s="215">
        <f>O382*H382</f>
        <v>0</v>
      </c>
      <c r="Q382" s="215">
        <v>0.0066</v>
      </c>
      <c r="R382" s="215">
        <f>Q382*H382</f>
        <v>0.60719999999999996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251</v>
      </c>
      <c r="AT382" s="217" t="s">
        <v>127</v>
      </c>
      <c r="AU382" s="217" t="s">
        <v>81</v>
      </c>
      <c r="AY382" s="19" t="s">
        <v>126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79</v>
      </c>
      <c r="BK382" s="218">
        <f>ROUND(I382*H382,1)</f>
        <v>0</v>
      </c>
      <c r="BL382" s="19" t="s">
        <v>251</v>
      </c>
      <c r="BM382" s="217" t="s">
        <v>641</v>
      </c>
    </row>
    <row r="383" s="2" customFormat="1">
      <c r="A383" s="40"/>
      <c r="B383" s="41"/>
      <c r="C383" s="42"/>
      <c r="D383" s="219" t="s">
        <v>134</v>
      </c>
      <c r="E383" s="42"/>
      <c r="F383" s="220" t="s">
        <v>642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134</v>
      </c>
      <c r="AU383" s="19" t="s">
        <v>81</v>
      </c>
    </row>
    <row r="384" s="13" customFormat="1">
      <c r="A384" s="13"/>
      <c r="B384" s="235"/>
      <c r="C384" s="236"/>
      <c r="D384" s="237" t="s">
        <v>181</v>
      </c>
      <c r="E384" s="238" t="s">
        <v>19</v>
      </c>
      <c r="F384" s="239" t="s">
        <v>643</v>
      </c>
      <c r="G384" s="236"/>
      <c r="H384" s="238" t="s">
        <v>19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181</v>
      </c>
      <c r="AU384" s="245" t="s">
        <v>81</v>
      </c>
      <c r="AV384" s="13" t="s">
        <v>79</v>
      </c>
      <c r="AW384" s="13" t="s">
        <v>33</v>
      </c>
      <c r="AX384" s="13" t="s">
        <v>72</v>
      </c>
      <c r="AY384" s="245" t="s">
        <v>126</v>
      </c>
    </row>
    <row r="385" s="14" customFormat="1">
      <c r="A385" s="14"/>
      <c r="B385" s="246"/>
      <c r="C385" s="247"/>
      <c r="D385" s="237" t="s">
        <v>181</v>
      </c>
      <c r="E385" s="248" t="s">
        <v>19</v>
      </c>
      <c r="F385" s="249" t="s">
        <v>644</v>
      </c>
      <c r="G385" s="247"/>
      <c r="H385" s="250">
        <v>92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6" t="s">
        <v>181</v>
      </c>
      <c r="AU385" s="256" t="s">
        <v>81</v>
      </c>
      <c r="AV385" s="14" t="s">
        <v>81</v>
      </c>
      <c r="AW385" s="14" t="s">
        <v>33</v>
      </c>
      <c r="AX385" s="14" t="s">
        <v>79</v>
      </c>
      <c r="AY385" s="256" t="s">
        <v>126</v>
      </c>
    </row>
    <row r="386" s="2" customFormat="1" ht="16.5" customHeight="1">
      <c r="A386" s="40"/>
      <c r="B386" s="41"/>
      <c r="C386" s="207" t="s">
        <v>645</v>
      </c>
      <c r="D386" s="207" t="s">
        <v>127</v>
      </c>
      <c r="E386" s="208" t="s">
        <v>646</v>
      </c>
      <c r="F386" s="209" t="s">
        <v>647</v>
      </c>
      <c r="G386" s="210" t="s">
        <v>470</v>
      </c>
      <c r="H386" s="211">
        <v>16.5</v>
      </c>
      <c r="I386" s="212"/>
      <c r="J386" s="211">
        <f>ROUND(I386*H386,1)</f>
        <v>0</v>
      </c>
      <c r="K386" s="209" t="s">
        <v>131</v>
      </c>
      <c r="L386" s="46"/>
      <c r="M386" s="213" t="s">
        <v>19</v>
      </c>
      <c r="N386" s="214" t="s">
        <v>43</v>
      </c>
      <c r="O386" s="86"/>
      <c r="P386" s="215">
        <f>O386*H386</f>
        <v>0</v>
      </c>
      <c r="Q386" s="215">
        <v>0.0057200000000000003</v>
      </c>
      <c r="R386" s="215">
        <f>Q386*H386</f>
        <v>0.094380000000000006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251</v>
      </c>
      <c r="AT386" s="217" t="s">
        <v>127</v>
      </c>
      <c r="AU386" s="217" t="s">
        <v>81</v>
      </c>
      <c r="AY386" s="19" t="s">
        <v>126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79</v>
      </c>
      <c r="BK386" s="218">
        <f>ROUND(I386*H386,1)</f>
        <v>0</v>
      </c>
      <c r="BL386" s="19" t="s">
        <v>251</v>
      </c>
      <c r="BM386" s="217" t="s">
        <v>648</v>
      </c>
    </row>
    <row r="387" s="2" customFormat="1">
      <c r="A387" s="40"/>
      <c r="B387" s="41"/>
      <c r="C387" s="42"/>
      <c r="D387" s="219" t="s">
        <v>134</v>
      </c>
      <c r="E387" s="42"/>
      <c r="F387" s="220" t="s">
        <v>649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134</v>
      </c>
      <c r="AU387" s="19" t="s">
        <v>81</v>
      </c>
    </row>
    <row r="388" s="13" customFormat="1">
      <c r="A388" s="13"/>
      <c r="B388" s="235"/>
      <c r="C388" s="236"/>
      <c r="D388" s="237" t="s">
        <v>181</v>
      </c>
      <c r="E388" s="238" t="s">
        <v>19</v>
      </c>
      <c r="F388" s="239" t="s">
        <v>650</v>
      </c>
      <c r="G388" s="236"/>
      <c r="H388" s="238" t="s">
        <v>19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181</v>
      </c>
      <c r="AU388" s="245" t="s">
        <v>81</v>
      </c>
      <c r="AV388" s="13" t="s">
        <v>79</v>
      </c>
      <c r="AW388" s="13" t="s">
        <v>33</v>
      </c>
      <c r="AX388" s="13" t="s">
        <v>72</v>
      </c>
      <c r="AY388" s="245" t="s">
        <v>126</v>
      </c>
    </row>
    <row r="389" s="14" customFormat="1">
      <c r="A389" s="14"/>
      <c r="B389" s="246"/>
      <c r="C389" s="247"/>
      <c r="D389" s="237" t="s">
        <v>181</v>
      </c>
      <c r="E389" s="248" t="s">
        <v>19</v>
      </c>
      <c r="F389" s="249" t="s">
        <v>604</v>
      </c>
      <c r="G389" s="247"/>
      <c r="H389" s="250">
        <v>16.5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6" t="s">
        <v>181</v>
      </c>
      <c r="AU389" s="256" t="s">
        <v>81</v>
      </c>
      <c r="AV389" s="14" t="s">
        <v>81</v>
      </c>
      <c r="AW389" s="14" t="s">
        <v>33</v>
      </c>
      <c r="AX389" s="14" t="s">
        <v>79</v>
      </c>
      <c r="AY389" s="256" t="s">
        <v>126</v>
      </c>
    </row>
    <row r="390" s="2" customFormat="1" ht="16.5" customHeight="1">
      <c r="A390" s="40"/>
      <c r="B390" s="41"/>
      <c r="C390" s="207" t="s">
        <v>651</v>
      </c>
      <c r="D390" s="207" t="s">
        <v>127</v>
      </c>
      <c r="E390" s="208" t="s">
        <v>652</v>
      </c>
      <c r="F390" s="209" t="s">
        <v>653</v>
      </c>
      <c r="G390" s="210" t="s">
        <v>470</v>
      </c>
      <c r="H390" s="211">
        <v>11</v>
      </c>
      <c r="I390" s="212"/>
      <c r="J390" s="211">
        <f>ROUND(I390*H390,1)</f>
        <v>0</v>
      </c>
      <c r="K390" s="209" t="s">
        <v>131</v>
      </c>
      <c r="L390" s="46"/>
      <c r="M390" s="213" t="s">
        <v>19</v>
      </c>
      <c r="N390" s="214" t="s">
        <v>43</v>
      </c>
      <c r="O390" s="86"/>
      <c r="P390" s="215">
        <f>O390*H390</f>
        <v>0</v>
      </c>
      <c r="Q390" s="215">
        <v>0.0018699999999999999</v>
      </c>
      <c r="R390" s="215">
        <f>Q390*H390</f>
        <v>0.020569999999999998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251</v>
      </c>
      <c r="AT390" s="217" t="s">
        <v>127</v>
      </c>
      <c r="AU390" s="217" t="s">
        <v>81</v>
      </c>
      <c r="AY390" s="19" t="s">
        <v>126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79</v>
      </c>
      <c r="BK390" s="218">
        <f>ROUND(I390*H390,1)</f>
        <v>0</v>
      </c>
      <c r="BL390" s="19" t="s">
        <v>251</v>
      </c>
      <c r="BM390" s="217" t="s">
        <v>654</v>
      </c>
    </row>
    <row r="391" s="2" customFormat="1">
      <c r="A391" s="40"/>
      <c r="B391" s="41"/>
      <c r="C391" s="42"/>
      <c r="D391" s="219" t="s">
        <v>134</v>
      </c>
      <c r="E391" s="42"/>
      <c r="F391" s="220" t="s">
        <v>655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134</v>
      </c>
      <c r="AU391" s="19" t="s">
        <v>81</v>
      </c>
    </row>
    <row r="392" s="13" customFormat="1">
      <c r="A392" s="13"/>
      <c r="B392" s="235"/>
      <c r="C392" s="236"/>
      <c r="D392" s="237" t="s">
        <v>181</v>
      </c>
      <c r="E392" s="238" t="s">
        <v>19</v>
      </c>
      <c r="F392" s="239" t="s">
        <v>656</v>
      </c>
      <c r="G392" s="236"/>
      <c r="H392" s="238" t="s">
        <v>19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181</v>
      </c>
      <c r="AU392" s="245" t="s">
        <v>81</v>
      </c>
      <c r="AV392" s="13" t="s">
        <v>79</v>
      </c>
      <c r="AW392" s="13" t="s">
        <v>33</v>
      </c>
      <c r="AX392" s="13" t="s">
        <v>72</v>
      </c>
      <c r="AY392" s="245" t="s">
        <v>126</v>
      </c>
    </row>
    <row r="393" s="14" customFormat="1">
      <c r="A393" s="14"/>
      <c r="B393" s="246"/>
      <c r="C393" s="247"/>
      <c r="D393" s="237" t="s">
        <v>181</v>
      </c>
      <c r="E393" s="248" t="s">
        <v>19</v>
      </c>
      <c r="F393" s="249" t="s">
        <v>230</v>
      </c>
      <c r="G393" s="247"/>
      <c r="H393" s="250">
        <v>11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181</v>
      </c>
      <c r="AU393" s="256" t="s">
        <v>81</v>
      </c>
      <c r="AV393" s="14" t="s">
        <v>81</v>
      </c>
      <c r="AW393" s="14" t="s">
        <v>33</v>
      </c>
      <c r="AX393" s="14" t="s">
        <v>79</v>
      </c>
      <c r="AY393" s="256" t="s">
        <v>126</v>
      </c>
    </row>
    <row r="394" s="2" customFormat="1" ht="21.75" customHeight="1">
      <c r="A394" s="40"/>
      <c r="B394" s="41"/>
      <c r="C394" s="207" t="s">
        <v>657</v>
      </c>
      <c r="D394" s="207" t="s">
        <v>127</v>
      </c>
      <c r="E394" s="208" t="s">
        <v>658</v>
      </c>
      <c r="F394" s="209" t="s">
        <v>659</v>
      </c>
      <c r="G394" s="210" t="s">
        <v>470</v>
      </c>
      <c r="H394" s="211">
        <v>29.25</v>
      </c>
      <c r="I394" s="212"/>
      <c r="J394" s="211">
        <f>ROUND(I394*H394,1)</f>
        <v>0</v>
      </c>
      <c r="K394" s="209" t="s">
        <v>19</v>
      </c>
      <c r="L394" s="46"/>
      <c r="M394" s="213" t="s">
        <v>19</v>
      </c>
      <c r="N394" s="214" t="s">
        <v>43</v>
      </c>
      <c r="O394" s="86"/>
      <c r="P394" s="215">
        <f>O394*H394</f>
        <v>0</v>
      </c>
      <c r="Q394" s="215">
        <v>0.0038700000000000002</v>
      </c>
      <c r="R394" s="215">
        <f>Q394*H394</f>
        <v>0.11319750000000001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251</v>
      </c>
      <c r="AT394" s="217" t="s">
        <v>127</v>
      </c>
      <c r="AU394" s="217" t="s">
        <v>81</v>
      </c>
      <c r="AY394" s="19" t="s">
        <v>126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79</v>
      </c>
      <c r="BK394" s="218">
        <f>ROUND(I394*H394,1)</f>
        <v>0</v>
      </c>
      <c r="BL394" s="19" t="s">
        <v>251</v>
      </c>
      <c r="BM394" s="217" t="s">
        <v>660</v>
      </c>
    </row>
    <row r="395" s="13" customFormat="1">
      <c r="A395" s="13"/>
      <c r="B395" s="235"/>
      <c r="C395" s="236"/>
      <c r="D395" s="237" t="s">
        <v>181</v>
      </c>
      <c r="E395" s="238" t="s">
        <v>19</v>
      </c>
      <c r="F395" s="239" t="s">
        <v>661</v>
      </c>
      <c r="G395" s="236"/>
      <c r="H395" s="238" t="s">
        <v>19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181</v>
      </c>
      <c r="AU395" s="245" t="s">
        <v>81</v>
      </c>
      <c r="AV395" s="13" t="s">
        <v>79</v>
      </c>
      <c r="AW395" s="13" t="s">
        <v>33</v>
      </c>
      <c r="AX395" s="13" t="s">
        <v>72</v>
      </c>
      <c r="AY395" s="245" t="s">
        <v>126</v>
      </c>
    </row>
    <row r="396" s="14" customFormat="1">
      <c r="A396" s="14"/>
      <c r="B396" s="246"/>
      <c r="C396" s="247"/>
      <c r="D396" s="237" t="s">
        <v>181</v>
      </c>
      <c r="E396" s="248" t="s">
        <v>19</v>
      </c>
      <c r="F396" s="249" t="s">
        <v>610</v>
      </c>
      <c r="G396" s="247"/>
      <c r="H396" s="250">
        <v>29.25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181</v>
      </c>
      <c r="AU396" s="256" t="s">
        <v>81</v>
      </c>
      <c r="AV396" s="14" t="s">
        <v>81</v>
      </c>
      <c r="AW396" s="14" t="s">
        <v>33</v>
      </c>
      <c r="AX396" s="14" t="s">
        <v>79</v>
      </c>
      <c r="AY396" s="256" t="s">
        <v>126</v>
      </c>
    </row>
    <row r="397" s="2" customFormat="1" ht="24.15" customHeight="1">
      <c r="A397" s="40"/>
      <c r="B397" s="41"/>
      <c r="C397" s="207" t="s">
        <v>662</v>
      </c>
      <c r="D397" s="207" t="s">
        <v>127</v>
      </c>
      <c r="E397" s="208" t="s">
        <v>663</v>
      </c>
      <c r="F397" s="209" t="s">
        <v>664</v>
      </c>
      <c r="G397" s="210" t="s">
        <v>233</v>
      </c>
      <c r="H397" s="211">
        <v>7</v>
      </c>
      <c r="I397" s="212"/>
      <c r="J397" s="211">
        <f>ROUND(I397*H397,1)</f>
        <v>0</v>
      </c>
      <c r="K397" s="209" t="s">
        <v>131</v>
      </c>
      <c r="L397" s="46"/>
      <c r="M397" s="213" t="s">
        <v>19</v>
      </c>
      <c r="N397" s="214" t="s">
        <v>43</v>
      </c>
      <c r="O397" s="86"/>
      <c r="P397" s="215">
        <f>O397*H397</f>
        <v>0</v>
      </c>
      <c r="Q397" s="215">
        <v>0.0090600000000000003</v>
      </c>
      <c r="R397" s="215">
        <f>Q397*H397</f>
        <v>0.063420000000000004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251</v>
      </c>
      <c r="AT397" s="217" t="s">
        <v>127</v>
      </c>
      <c r="AU397" s="217" t="s">
        <v>81</v>
      </c>
      <c r="AY397" s="19" t="s">
        <v>126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79</v>
      </c>
      <c r="BK397" s="218">
        <f>ROUND(I397*H397,1)</f>
        <v>0</v>
      </c>
      <c r="BL397" s="19" t="s">
        <v>251</v>
      </c>
      <c r="BM397" s="217" t="s">
        <v>665</v>
      </c>
    </row>
    <row r="398" s="2" customFormat="1">
      <c r="A398" s="40"/>
      <c r="B398" s="41"/>
      <c r="C398" s="42"/>
      <c r="D398" s="219" t="s">
        <v>134</v>
      </c>
      <c r="E398" s="42"/>
      <c r="F398" s="220" t="s">
        <v>666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134</v>
      </c>
      <c r="AU398" s="19" t="s">
        <v>81</v>
      </c>
    </row>
    <row r="399" s="13" customFormat="1">
      <c r="A399" s="13"/>
      <c r="B399" s="235"/>
      <c r="C399" s="236"/>
      <c r="D399" s="237" t="s">
        <v>181</v>
      </c>
      <c r="E399" s="238" t="s">
        <v>19</v>
      </c>
      <c r="F399" s="239" t="s">
        <v>667</v>
      </c>
      <c r="G399" s="236"/>
      <c r="H399" s="238" t="s">
        <v>19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181</v>
      </c>
      <c r="AU399" s="245" t="s">
        <v>81</v>
      </c>
      <c r="AV399" s="13" t="s">
        <v>79</v>
      </c>
      <c r="AW399" s="13" t="s">
        <v>33</v>
      </c>
      <c r="AX399" s="13" t="s">
        <v>72</v>
      </c>
      <c r="AY399" s="245" t="s">
        <v>126</v>
      </c>
    </row>
    <row r="400" s="14" customFormat="1">
      <c r="A400" s="14"/>
      <c r="B400" s="246"/>
      <c r="C400" s="247"/>
      <c r="D400" s="237" t="s">
        <v>181</v>
      </c>
      <c r="E400" s="248" t="s">
        <v>19</v>
      </c>
      <c r="F400" s="249" t="s">
        <v>668</v>
      </c>
      <c r="G400" s="247"/>
      <c r="H400" s="250">
        <v>7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181</v>
      </c>
      <c r="AU400" s="256" t="s">
        <v>81</v>
      </c>
      <c r="AV400" s="14" t="s">
        <v>81</v>
      </c>
      <c r="AW400" s="14" t="s">
        <v>33</v>
      </c>
      <c r="AX400" s="14" t="s">
        <v>79</v>
      </c>
      <c r="AY400" s="256" t="s">
        <v>126</v>
      </c>
    </row>
    <row r="401" s="2" customFormat="1" ht="16.5" customHeight="1">
      <c r="A401" s="40"/>
      <c r="B401" s="41"/>
      <c r="C401" s="207" t="s">
        <v>669</v>
      </c>
      <c r="D401" s="207" t="s">
        <v>127</v>
      </c>
      <c r="E401" s="208" t="s">
        <v>670</v>
      </c>
      <c r="F401" s="209" t="s">
        <v>671</v>
      </c>
      <c r="G401" s="210" t="s">
        <v>470</v>
      </c>
      <c r="H401" s="211">
        <v>32</v>
      </c>
      <c r="I401" s="212"/>
      <c r="J401" s="211">
        <f>ROUND(I401*H401,1)</f>
        <v>0</v>
      </c>
      <c r="K401" s="209" t="s">
        <v>131</v>
      </c>
      <c r="L401" s="46"/>
      <c r="M401" s="213" t="s">
        <v>19</v>
      </c>
      <c r="N401" s="214" t="s">
        <v>43</v>
      </c>
      <c r="O401" s="86"/>
      <c r="P401" s="215">
        <f>O401*H401</f>
        <v>0</v>
      </c>
      <c r="Q401" s="215">
        <v>0.00281</v>
      </c>
      <c r="R401" s="215">
        <f>Q401*H401</f>
        <v>0.08992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251</v>
      </c>
      <c r="AT401" s="217" t="s">
        <v>127</v>
      </c>
      <c r="AU401" s="217" t="s">
        <v>81</v>
      </c>
      <c r="AY401" s="19" t="s">
        <v>126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79</v>
      </c>
      <c r="BK401" s="218">
        <f>ROUND(I401*H401,1)</f>
        <v>0</v>
      </c>
      <c r="BL401" s="19" t="s">
        <v>251</v>
      </c>
      <c r="BM401" s="217" t="s">
        <v>672</v>
      </c>
    </row>
    <row r="402" s="2" customFormat="1">
      <c r="A402" s="40"/>
      <c r="B402" s="41"/>
      <c r="C402" s="42"/>
      <c r="D402" s="219" t="s">
        <v>134</v>
      </c>
      <c r="E402" s="42"/>
      <c r="F402" s="220" t="s">
        <v>673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134</v>
      </c>
      <c r="AU402" s="19" t="s">
        <v>81</v>
      </c>
    </row>
    <row r="403" s="13" customFormat="1">
      <c r="A403" s="13"/>
      <c r="B403" s="235"/>
      <c r="C403" s="236"/>
      <c r="D403" s="237" t="s">
        <v>181</v>
      </c>
      <c r="E403" s="238" t="s">
        <v>19</v>
      </c>
      <c r="F403" s="239" t="s">
        <v>674</v>
      </c>
      <c r="G403" s="236"/>
      <c r="H403" s="238" t="s">
        <v>19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181</v>
      </c>
      <c r="AU403" s="245" t="s">
        <v>81</v>
      </c>
      <c r="AV403" s="13" t="s">
        <v>79</v>
      </c>
      <c r="AW403" s="13" t="s">
        <v>33</v>
      </c>
      <c r="AX403" s="13" t="s">
        <v>72</v>
      </c>
      <c r="AY403" s="245" t="s">
        <v>126</v>
      </c>
    </row>
    <row r="404" s="14" customFormat="1">
      <c r="A404" s="14"/>
      <c r="B404" s="246"/>
      <c r="C404" s="247"/>
      <c r="D404" s="237" t="s">
        <v>181</v>
      </c>
      <c r="E404" s="248" t="s">
        <v>19</v>
      </c>
      <c r="F404" s="249" t="s">
        <v>675</v>
      </c>
      <c r="G404" s="247"/>
      <c r="H404" s="250">
        <v>32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181</v>
      </c>
      <c r="AU404" s="256" t="s">
        <v>81</v>
      </c>
      <c r="AV404" s="14" t="s">
        <v>81</v>
      </c>
      <c r="AW404" s="14" t="s">
        <v>33</v>
      </c>
      <c r="AX404" s="14" t="s">
        <v>79</v>
      </c>
      <c r="AY404" s="256" t="s">
        <v>126</v>
      </c>
    </row>
    <row r="405" s="2" customFormat="1" ht="21.75" customHeight="1">
      <c r="A405" s="40"/>
      <c r="B405" s="41"/>
      <c r="C405" s="207" t="s">
        <v>676</v>
      </c>
      <c r="D405" s="207" t="s">
        <v>127</v>
      </c>
      <c r="E405" s="208" t="s">
        <v>677</v>
      </c>
      <c r="F405" s="209" t="s">
        <v>678</v>
      </c>
      <c r="G405" s="210" t="s">
        <v>470</v>
      </c>
      <c r="H405" s="211">
        <v>10</v>
      </c>
      <c r="I405" s="212"/>
      <c r="J405" s="211">
        <f>ROUND(I405*H405,1)</f>
        <v>0</v>
      </c>
      <c r="K405" s="209" t="s">
        <v>131</v>
      </c>
      <c r="L405" s="46"/>
      <c r="M405" s="213" t="s">
        <v>19</v>
      </c>
      <c r="N405" s="214" t="s">
        <v>43</v>
      </c>
      <c r="O405" s="86"/>
      <c r="P405" s="215">
        <f>O405*H405</f>
        <v>0</v>
      </c>
      <c r="Q405" s="215">
        <v>0.0024099999999999998</v>
      </c>
      <c r="R405" s="215">
        <f>Q405*H405</f>
        <v>0.024099999999999996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251</v>
      </c>
      <c r="AT405" s="217" t="s">
        <v>127</v>
      </c>
      <c r="AU405" s="217" t="s">
        <v>81</v>
      </c>
      <c r="AY405" s="19" t="s">
        <v>126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79</v>
      </c>
      <c r="BK405" s="218">
        <f>ROUND(I405*H405,1)</f>
        <v>0</v>
      </c>
      <c r="BL405" s="19" t="s">
        <v>251</v>
      </c>
      <c r="BM405" s="217" t="s">
        <v>679</v>
      </c>
    </row>
    <row r="406" s="2" customFormat="1">
      <c r="A406" s="40"/>
      <c r="B406" s="41"/>
      <c r="C406" s="42"/>
      <c r="D406" s="219" t="s">
        <v>134</v>
      </c>
      <c r="E406" s="42"/>
      <c r="F406" s="220" t="s">
        <v>680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134</v>
      </c>
      <c r="AU406" s="19" t="s">
        <v>81</v>
      </c>
    </row>
    <row r="407" s="13" customFormat="1">
      <c r="A407" s="13"/>
      <c r="B407" s="235"/>
      <c r="C407" s="236"/>
      <c r="D407" s="237" t="s">
        <v>181</v>
      </c>
      <c r="E407" s="238" t="s">
        <v>19</v>
      </c>
      <c r="F407" s="239" t="s">
        <v>681</v>
      </c>
      <c r="G407" s="236"/>
      <c r="H407" s="238" t="s">
        <v>19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181</v>
      </c>
      <c r="AU407" s="245" t="s">
        <v>81</v>
      </c>
      <c r="AV407" s="13" t="s">
        <v>79</v>
      </c>
      <c r="AW407" s="13" t="s">
        <v>33</v>
      </c>
      <c r="AX407" s="13" t="s">
        <v>72</v>
      </c>
      <c r="AY407" s="245" t="s">
        <v>126</v>
      </c>
    </row>
    <row r="408" s="14" customFormat="1">
      <c r="A408" s="14"/>
      <c r="B408" s="246"/>
      <c r="C408" s="247"/>
      <c r="D408" s="237" t="s">
        <v>181</v>
      </c>
      <c r="E408" s="248" t="s">
        <v>19</v>
      </c>
      <c r="F408" s="249" t="s">
        <v>225</v>
      </c>
      <c r="G408" s="247"/>
      <c r="H408" s="250">
        <v>10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181</v>
      </c>
      <c r="AU408" s="256" t="s">
        <v>81</v>
      </c>
      <c r="AV408" s="14" t="s">
        <v>81</v>
      </c>
      <c r="AW408" s="14" t="s">
        <v>33</v>
      </c>
      <c r="AX408" s="14" t="s">
        <v>79</v>
      </c>
      <c r="AY408" s="256" t="s">
        <v>126</v>
      </c>
    </row>
    <row r="409" s="2" customFormat="1" ht="21.75" customHeight="1">
      <c r="A409" s="40"/>
      <c r="B409" s="41"/>
      <c r="C409" s="207" t="s">
        <v>682</v>
      </c>
      <c r="D409" s="207" t="s">
        <v>127</v>
      </c>
      <c r="E409" s="208" t="s">
        <v>683</v>
      </c>
      <c r="F409" s="209" t="s">
        <v>684</v>
      </c>
      <c r="G409" s="210" t="s">
        <v>470</v>
      </c>
      <c r="H409" s="211">
        <v>7.5</v>
      </c>
      <c r="I409" s="212"/>
      <c r="J409" s="211">
        <f>ROUND(I409*H409,1)</f>
        <v>0</v>
      </c>
      <c r="K409" s="209" t="s">
        <v>131</v>
      </c>
      <c r="L409" s="46"/>
      <c r="M409" s="213" t="s">
        <v>19</v>
      </c>
      <c r="N409" s="214" t="s">
        <v>43</v>
      </c>
      <c r="O409" s="86"/>
      <c r="P409" s="215">
        <f>O409*H409</f>
        <v>0</v>
      </c>
      <c r="Q409" s="215">
        <v>0.0038899999999999998</v>
      </c>
      <c r="R409" s="215">
        <f>Q409*H409</f>
        <v>0.029175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251</v>
      </c>
      <c r="AT409" s="217" t="s">
        <v>127</v>
      </c>
      <c r="AU409" s="217" t="s">
        <v>81</v>
      </c>
      <c r="AY409" s="19" t="s">
        <v>126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79</v>
      </c>
      <c r="BK409" s="218">
        <f>ROUND(I409*H409,1)</f>
        <v>0</v>
      </c>
      <c r="BL409" s="19" t="s">
        <v>251</v>
      </c>
      <c r="BM409" s="217" t="s">
        <v>685</v>
      </c>
    </row>
    <row r="410" s="2" customFormat="1">
      <c r="A410" s="40"/>
      <c r="B410" s="41"/>
      <c r="C410" s="42"/>
      <c r="D410" s="219" t="s">
        <v>134</v>
      </c>
      <c r="E410" s="42"/>
      <c r="F410" s="220" t="s">
        <v>686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134</v>
      </c>
      <c r="AU410" s="19" t="s">
        <v>81</v>
      </c>
    </row>
    <row r="411" s="13" customFormat="1">
      <c r="A411" s="13"/>
      <c r="B411" s="235"/>
      <c r="C411" s="236"/>
      <c r="D411" s="237" t="s">
        <v>181</v>
      </c>
      <c r="E411" s="238" t="s">
        <v>19</v>
      </c>
      <c r="F411" s="239" t="s">
        <v>687</v>
      </c>
      <c r="G411" s="236"/>
      <c r="H411" s="238" t="s">
        <v>19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181</v>
      </c>
      <c r="AU411" s="245" t="s">
        <v>81</v>
      </c>
      <c r="AV411" s="13" t="s">
        <v>79</v>
      </c>
      <c r="AW411" s="13" t="s">
        <v>33</v>
      </c>
      <c r="AX411" s="13" t="s">
        <v>72</v>
      </c>
      <c r="AY411" s="245" t="s">
        <v>126</v>
      </c>
    </row>
    <row r="412" s="14" customFormat="1">
      <c r="A412" s="14"/>
      <c r="B412" s="246"/>
      <c r="C412" s="247"/>
      <c r="D412" s="237" t="s">
        <v>181</v>
      </c>
      <c r="E412" s="248" t="s">
        <v>19</v>
      </c>
      <c r="F412" s="249" t="s">
        <v>621</v>
      </c>
      <c r="G412" s="247"/>
      <c r="H412" s="250">
        <v>7.5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6" t="s">
        <v>181</v>
      </c>
      <c r="AU412" s="256" t="s">
        <v>81</v>
      </c>
      <c r="AV412" s="14" t="s">
        <v>81</v>
      </c>
      <c r="AW412" s="14" t="s">
        <v>33</v>
      </c>
      <c r="AX412" s="14" t="s">
        <v>79</v>
      </c>
      <c r="AY412" s="256" t="s">
        <v>126</v>
      </c>
    </row>
    <row r="413" s="2" customFormat="1" ht="24.15" customHeight="1">
      <c r="A413" s="40"/>
      <c r="B413" s="41"/>
      <c r="C413" s="207" t="s">
        <v>688</v>
      </c>
      <c r="D413" s="207" t="s">
        <v>127</v>
      </c>
      <c r="E413" s="208" t="s">
        <v>689</v>
      </c>
      <c r="F413" s="209" t="s">
        <v>690</v>
      </c>
      <c r="G413" s="210" t="s">
        <v>470</v>
      </c>
      <c r="H413" s="211">
        <v>32</v>
      </c>
      <c r="I413" s="212"/>
      <c r="J413" s="211">
        <f>ROUND(I413*H413,1)</f>
        <v>0</v>
      </c>
      <c r="K413" s="209" t="s">
        <v>131</v>
      </c>
      <c r="L413" s="46"/>
      <c r="M413" s="213" t="s">
        <v>19</v>
      </c>
      <c r="N413" s="214" t="s">
        <v>43</v>
      </c>
      <c r="O413" s="86"/>
      <c r="P413" s="215">
        <f>O413*H413</f>
        <v>0</v>
      </c>
      <c r="Q413" s="215">
        <v>0.0019</v>
      </c>
      <c r="R413" s="215">
        <f>Q413*H413</f>
        <v>0.0608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251</v>
      </c>
      <c r="AT413" s="217" t="s">
        <v>127</v>
      </c>
      <c r="AU413" s="217" t="s">
        <v>81</v>
      </c>
      <c r="AY413" s="19" t="s">
        <v>126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79</v>
      </c>
      <c r="BK413" s="218">
        <f>ROUND(I413*H413,1)</f>
        <v>0</v>
      </c>
      <c r="BL413" s="19" t="s">
        <v>251</v>
      </c>
      <c r="BM413" s="217" t="s">
        <v>691</v>
      </c>
    </row>
    <row r="414" s="2" customFormat="1">
      <c r="A414" s="40"/>
      <c r="B414" s="41"/>
      <c r="C414" s="42"/>
      <c r="D414" s="219" t="s">
        <v>134</v>
      </c>
      <c r="E414" s="42"/>
      <c r="F414" s="220" t="s">
        <v>692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134</v>
      </c>
      <c r="AU414" s="19" t="s">
        <v>81</v>
      </c>
    </row>
    <row r="415" s="13" customFormat="1">
      <c r="A415" s="13"/>
      <c r="B415" s="235"/>
      <c r="C415" s="236"/>
      <c r="D415" s="237" t="s">
        <v>181</v>
      </c>
      <c r="E415" s="238" t="s">
        <v>19</v>
      </c>
      <c r="F415" s="239" t="s">
        <v>693</v>
      </c>
      <c r="G415" s="236"/>
      <c r="H415" s="238" t="s">
        <v>19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181</v>
      </c>
      <c r="AU415" s="245" t="s">
        <v>81</v>
      </c>
      <c r="AV415" s="13" t="s">
        <v>79</v>
      </c>
      <c r="AW415" s="13" t="s">
        <v>33</v>
      </c>
      <c r="AX415" s="13" t="s">
        <v>72</v>
      </c>
      <c r="AY415" s="245" t="s">
        <v>126</v>
      </c>
    </row>
    <row r="416" s="14" customFormat="1">
      <c r="A416" s="14"/>
      <c r="B416" s="246"/>
      <c r="C416" s="247"/>
      <c r="D416" s="237" t="s">
        <v>181</v>
      </c>
      <c r="E416" s="248" t="s">
        <v>19</v>
      </c>
      <c r="F416" s="249" t="s">
        <v>694</v>
      </c>
      <c r="G416" s="247"/>
      <c r="H416" s="250">
        <v>32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6" t="s">
        <v>181</v>
      </c>
      <c r="AU416" s="256" t="s">
        <v>81</v>
      </c>
      <c r="AV416" s="14" t="s">
        <v>81</v>
      </c>
      <c r="AW416" s="14" t="s">
        <v>33</v>
      </c>
      <c r="AX416" s="14" t="s">
        <v>79</v>
      </c>
      <c r="AY416" s="256" t="s">
        <v>126</v>
      </c>
    </row>
    <row r="417" s="2" customFormat="1" ht="24.15" customHeight="1">
      <c r="A417" s="40"/>
      <c r="B417" s="41"/>
      <c r="C417" s="207" t="s">
        <v>695</v>
      </c>
      <c r="D417" s="207" t="s">
        <v>127</v>
      </c>
      <c r="E417" s="208" t="s">
        <v>696</v>
      </c>
      <c r="F417" s="209" t="s">
        <v>697</v>
      </c>
      <c r="G417" s="210" t="s">
        <v>233</v>
      </c>
      <c r="H417" s="211">
        <v>1</v>
      </c>
      <c r="I417" s="212"/>
      <c r="J417" s="211">
        <f>ROUND(I417*H417,1)</f>
        <v>0</v>
      </c>
      <c r="K417" s="209" t="s">
        <v>131</v>
      </c>
      <c r="L417" s="46"/>
      <c r="M417" s="213" t="s">
        <v>19</v>
      </c>
      <c r="N417" s="214" t="s">
        <v>43</v>
      </c>
      <c r="O417" s="86"/>
      <c r="P417" s="215">
        <f>O417*H417</f>
        <v>0</v>
      </c>
      <c r="Q417" s="215">
        <v>0.0037200000000000002</v>
      </c>
      <c r="R417" s="215">
        <f>Q417*H417</f>
        <v>0.0037200000000000002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251</v>
      </c>
      <c r="AT417" s="217" t="s">
        <v>127</v>
      </c>
      <c r="AU417" s="217" t="s">
        <v>81</v>
      </c>
      <c r="AY417" s="19" t="s">
        <v>126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79</v>
      </c>
      <c r="BK417" s="218">
        <f>ROUND(I417*H417,1)</f>
        <v>0</v>
      </c>
      <c r="BL417" s="19" t="s">
        <v>251</v>
      </c>
      <c r="BM417" s="217" t="s">
        <v>698</v>
      </c>
    </row>
    <row r="418" s="2" customFormat="1">
      <c r="A418" s="40"/>
      <c r="B418" s="41"/>
      <c r="C418" s="42"/>
      <c r="D418" s="219" t="s">
        <v>134</v>
      </c>
      <c r="E418" s="42"/>
      <c r="F418" s="220" t="s">
        <v>699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134</v>
      </c>
      <c r="AU418" s="19" t="s">
        <v>81</v>
      </c>
    </row>
    <row r="419" s="13" customFormat="1">
      <c r="A419" s="13"/>
      <c r="B419" s="235"/>
      <c r="C419" s="236"/>
      <c r="D419" s="237" t="s">
        <v>181</v>
      </c>
      <c r="E419" s="238" t="s">
        <v>19</v>
      </c>
      <c r="F419" s="239" t="s">
        <v>700</v>
      </c>
      <c r="G419" s="236"/>
      <c r="H419" s="238" t="s">
        <v>19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181</v>
      </c>
      <c r="AU419" s="245" t="s">
        <v>81</v>
      </c>
      <c r="AV419" s="13" t="s">
        <v>79</v>
      </c>
      <c r="AW419" s="13" t="s">
        <v>33</v>
      </c>
      <c r="AX419" s="13" t="s">
        <v>72</v>
      </c>
      <c r="AY419" s="245" t="s">
        <v>126</v>
      </c>
    </row>
    <row r="420" s="14" customFormat="1">
      <c r="A420" s="14"/>
      <c r="B420" s="246"/>
      <c r="C420" s="247"/>
      <c r="D420" s="237" t="s">
        <v>181</v>
      </c>
      <c r="E420" s="248" t="s">
        <v>19</v>
      </c>
      <c r="F420" s="249" t="s">
        <v>79</v>
      </c>
      <c r="G420" s="247"/>
      <c r="H420" s="250">
        <v>1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181</v>
      </c>
      <c r="AU420" s="256" t="s">
        <v>81</v>
      </c>
      <c r="AV420" s="14" t="s">
        <v>81</v>
      </c>
      <c r="AW420" s="14" t="s">
        <v>33</v>
      </c>
      <c r="AX420" s="14" t="s">
        <v>79</v>
      </c>
      <c r="AY420" s="256" t="s">
        <v>126</v>
      </c>
    </row>
    <row r="421" s="2" customFormat="1" ht="24.15" customHeight="1">
      <c r="A421" s="40"/>
      <c r="B421" s="41"/>
      <c r="C421" s="207" t="s">
        <v>701</v>
      </c>
      <c r="D421" s="207" t="s">
        <v>127</v>
      </c>
      <c r="E421" s="208" t="s">
        <v>702</v>
      </c>
      <c r="F421" s="209" t="s">
        <v>703</v>
      </c>
      <c r="G421" s="210" t="s">
        <v>233</v>
      </c>
      <c r="H421" s="211">
        <v>3</v>
      </c>
      <c r="I421" s="212"/>
      <c r="J421" s="211">
        <f>ROUND(I421*H421,1)</f>
        <v>0</v>
      </c>
      <c r="K421" s="209" t="s">
        <v>131</v>
      </c>
      <c r="L421" s="46"/>
      <c r="M421" s="213" t="s">
        <v>19</v>
      </c>
      <c r="N421" s="214" t="s">
        <v>43</v>
      </c>
      <c r="O421" s="86"/>
      <c r="P421" s="215">
        <f>O421*H421</f>
        <v>0</v>
      </c>
      <c r="Q421" s="215">
        <v>0.00462</v>
      </c>
      <c r="R421" s="215">
        <f>Q421*H421</f>
        <v>0.013860000000000001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251</v>
      </c>
      <c r="AT421" s="217" t="s">
        <v>127</v>
      </c>
      <c r="AU421" s="217" t="s">
        <v>81</v>
      </c>
      <c r="AY421" s="19" t="s">
        <v>126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79</v>
      </c>
      <c r="BK421" s="218">
        <f>ROUND(I421*H421,1)</f>
        <v>0</v>
      </c>
      <c r="BL421" s="19" t="s">
        <v>251</v>
      </c>
      <c r="BM421" s="217" t="s">
        <v>704</v>
      </c>
    </row>
    <row r="422" s="2" customFormat="1">
      <c r="A422" s="40"/>
      <c r="B422" s="41"/>
      <c r="C422" s="42"/>
      <c r="D422" s="219" t="s">
        <v>134</v>
      </c>
      <c r="E422" s="42"/>
      <c r="F422" s="220" t="s">
        <v>705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134</v>
      </c>
      <c r="AU422" s="19" t="s">
        <v>81</v>
      </c>
    </row>
    <row r="423" s="13" customFormat="1">
      <c r="A423" s="13"/>
      <c r="B423" s="235"/>
      <c r="C423" s="236"/>
      <c r="D423" s="237" t="s">
        <v>181</v>
      </c>
      <c r="E423" s="238" t="s">
        <v>19</v>
      </c>
      <c r="F423" s="239" t="s">
        <v>700</v>
      </c>
      <c r="G423" s="236"/>
      <c r="H423" s="238" t="s">
        <v>19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181</v>
      </c>
      <c r="AU423" s="245" t="s">
        <v>81</v>
      </c>
      <c r="AV423" s="13" t="s">
        <v>79</v>
      </c>
      <c r="AW423" s="13" t="s">
        <v>33</v>
      </c>
      <c r="AX423" s="13" t="s">
        <v>72</v>
      </c>
      <c r="AY423" s="245" t="s">
        <v>126</v>
      </c>
    </row>
    <row r="424" s="14" customFormat="1">
      <c r="A424" s="14"/>
      <c r="B424" s="246"/>
      <c r="C424" s="247"/>
      <c r="D424" s="237" t="s">
        <v>181</v>
      </c>
      <c r="E424" s="248" t="s">
        <v>19</v>
      </c>
      <c r="F424" s="249" t="s">
        <v>76</v>
      </c>
      <c r="G424" s="247"/>
      <c r="H424" s="250">
        <v>3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181</v>
      </c>
      <c r="AU424" s="256" t="s">
        <v>81</v>
      </c>
      <c r="AV424" s="14" t="s">
        <v>81</v>
      </c>
      <c r="AW424" s="14" t="s">
        <v>33</v>
      </c>
      <c r="AX424" s="14" t="s">
        <v>79</v>
      </c>
      <c r="AY424" s="256" t="s">
        <v>126</v>
      </c>
    </row>
    <row r="425" s="2" customFormat="1" ht="21.75" customHeight="1">
      <c r="A425" s="40"/>
      <c r="B425" s="41"/>
      <c r="C425" s="207" t="s">
        <v>706</v>
      </c>
      <c r="D425" s="207" t="s">
        <v>127</v>
      </c>
      <c r="E425" s="208" t="s">
        <v>707</v>
      </c>
      <c r="F425" s="209" t="s">
        <v>708</v>
      </c>
      <c r="G425" s="210" t="s">
        <v>470</v>
      </c>
      <c r="H425" s="211">
        <v>29.25</v>
      </c>
      <c r="I425" s="212"/>
      <c r="J425" s="211">
        <f>ROUND(I425*H425,1)</f>
        <v>0</v>
      </c>
      <c r="K425" s="209" t="s">
        <v>131</v>
      </c>
      <c r="L425" s="46"/>
      <c r="M425" s="213" t="s">
        <v>19</v>
      </c>
      <c r="N425" s="214" t="s">
        <v>43</v>
      </c>
      <c r="O425" s="86"/>
      <c r="P425" s="215">
        <f>O425*H425</f>
        <v>0</v>
      </c>
      <c r="Q425" s="215">
        <v>0.0063</v>
      </c>
      <c r="R425" s="215">
        <f>Q425*H425</f>
        <v>0.18427499999999999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251</v>
      </c>
      <c r="AT425" s="217" t="s">
        <v>127</v>
      </c>
      <c r="AU425" s="217" t="s">
        <v>81</v>
      </c>
      <c r="AY425" s="19" t="s">
        <v>126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79</v>
      </c>
      <c r="BK425" s="218">
        <f>ROUND(I425*H425,1)</f>
        <v>0</v>
      </c>
      <c r="BL425" s="19" t="s">
        <v>251</v>
      </c>
      <c r="BM425" s="217" t="s">
        <v>709</v>
      </c>
    </row>
    <row r="426" s="2" customFormat="1">
      <c r="A426" s="40"/>
      <c r="B426" s="41"/>
      <c r="C426" s="42"/>
      <c r="D426" s="219" t="s">
        <v>134</v>
      </c>
      <c r="E426" s="42"/>
      <c r="F426" s="220" t="s">
        <v>710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134</v>
      </c>
      <c r="AU426" s="19" t="s">
        <v>81</v>
      </c>
    </row>
    <row r="427" s="13" customFormat="1">
      <c r="A427" s="13"/>
      <c r="B427" s="235"/>
      <c r="C427" s="236"/>
      <c r="D427" s="237" t="s">
        <v>181</v>
      </c>
      <c r="E427" s="238" t="s">
        <v>19</v>
      </c>
      <c r="F427" s="239" t="s">
        <v>711</v>
      </c>
      <c r="G427" s="236"/>
      <c r="H427" s="238" t="s">
        <v>19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181</v>
      </c>
      <c r="AU427" s="245" t="s">
        <v>81</v>
      </c>
      <c r="AV427" s="13" t="s">
        <v>79</v>
      </c>
      <c r="AW427" s="13" t="s">
        <v>33</v>
      </c>
      <c r="AX427" s="13" t="s">
        <v>72</v>
      </c>
      <c r="AY427" s="245" t="s">
        <v>126</v>
      </c>
    </row>
    <row r="428" s="14" customFormat="1">
      <c r="A428" s="14"/>
      <c r="B428" s="246"/>
      <c r="C428" s="247"/>
      <c r="D428" s="237" t="s">
        <v>181</v>
      </c>
      <c r="E428" s="248" t="s">
        <v>19</v>
      </c>
      <c r="F428" s="249" t="s">
        <v>610</v>
      </c>
      <c r="G428" s="247"/>
      <c r="H428" s="250">
        <v>29.25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6" t="s">
        <v>181</v>
      </c>
      <c r="AU428" s="256" t="s">
        <v>81</v>
      </c>
      <c r="AV428" s="14" t="s">
        <v>81</v>
      </c>
      <c r="AW428" s="14" t="s">
        <v>33</v>
      </c>
      <c r="AX428" s="14" t="s">
        <v>79</v>
      </c>
      <c r="AY428" s="256" t="s">
        <v>126</v>
      </c>
    </row>
    <row r="429" s="2" customFormat="1" ht="16.5" customHeight="1">
      <c r="A429" s="40"/>
      <c r="B429" s="41"/>
      <c r="C429" s="207" t="s">
        <v>712</v>
      </c>
      <c r="D429" s="207" t="s">
        <v>127</v>
      </c>
      <c r="E429" s="208" t="s">
        <v>713</v>
      </c>
      <c r="F429" s="209" t="s">
        <v>714</v>
      </c>
      <c r="G429" s="210" t="s">
        <v>233</v>
      </c>
      <c r="H429" s="211">
        <v>3</v>
      </c>
      <c r="I429" s="212"/>
      <c r="J429" s="211">
        <f>ROUND(I429*H429,1)</f>
        <v>0</v>
      </c>
      <c r="K429" s="209" t="s">
        <v>19</v>
      </c>
      <c r="L429" s="46"/>
      <c r="M429" s="213" t="s">
        <v>19</v>
      </c>
      <c r="N429" s="214" t="s">
        <v>43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251</v>
      </c>
      <c r="AT429" s="217" t="s">
        <v>127</v>
      </c>
      <c r="AU429" s="217" t="s">
        <v>81</v>
      </c>
      <c r="AY429" s="19" t="s">
        <v>126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79</v>
      </c>
      <c r="BK429" s="218">
        <f>ROUND(I429*H429,1)</f>
        <v>0</v>
      </c>
      <c r="BL429" s="19" t="s">
        <v>251</v>
      </c>
      <c r="BM429" s="217" t="s">
        <v>715</v>
      </c>
    </row>
    <row r="430" s="2" customFormat="1" ht="24.15" customHeight="1">
      <c r="A430" s="40"/>
      <c r="B430" s="41"/>
      <c r="C430" s="207" t="s">
        <v>716</v>
      </c>
      <c r="D430" s="207" t="s">
        <v>127</v>
      </c>
      <c r="E430" s="208" t="s">
        <v>717</v>
      </c>
      <c r="F430" s="209" t="s">
        <v>718</v>
      </c>
      <c r="G430" s="210" t="s">
        <v>438</v>
      </c>
      <c r="H430" s="212"/>
      <c r="I430" s="212"/>
      <c r="J430" s="211">
        <f>ROUND(I430*H430,1)</f>
        <v>0</v>
      </c>
      <c r="K430" s="209" t="s">
        <v>131</v>
      </c>
      <c r="L430" s="46"/>
      <c r="M430" s="213" t="s">
        <v>19</v>
      </c>
      <c r="N430" s="214" t="s">
        <v>43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251</v>
      </c>
      <c r="AT430" s="217" t="s">
        <v>127</v>
      </c>
      <c r="AU430" s="217" t="s">
        <v>81</v>
      </c>
      <c r="AY430" s="19" t="s">
        <v>126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79</v>
      </c>
      <c r="BK430" s="218">
        <f>ROUND(I430*H430,1)</f>
        <v>0</v>
      </c>
      <c r="BL430" s="19" t="s">
        <v>251</v>
      </c>
      <c r="BM430" s="217" t="s">
        <v>719</v>
      </c>
    </row>
    <row r="431" s="2" customFormat="1">
      <c r="A431" s="40"/>
      <c r="B431" s="41"/>
      <c r="C431" s="42"/>
      <c r="D431" s="219" t="s">
        <v>134</v>
      </c>
      <c r="E431" s="42"/>
      <c r="F431" s="220" t="s">
        <v>720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134</v>
      </c>
      <c r="AU431" s="19" t="s">
        <v>81</v>
      </c>
    </row>
    <row r="432" s="11" customFormat="1" ht="22.8" customHeight="1">
      <c r="A432" s="11"/>
      <c r="B432" s="193"/>
      <c r="C432" s="194"/>
      <c r="D432" s="195" t="s">
        <v>71</v>
      </c>
      <c r="E432" s="233" t="s">
        <v>721</v>
      </c>
      <c r="F432" s="233" t="s">
        <v>722</v>
      </c>
      <c r="G432" s="194"/>
      <c r="H432" s="194"/>
      <c r="I432" s="197"/>
      <c r="J432" s="234">
        <f>BK432</f>
        <v>0</v>
      </c>
      <c r="K432" s="194"/>
      <c r="L432" s="199"/>
      <c r="M432" s="200"/>
      <c r="N432" s="201"/>
      <c r="O432" s="201"/>
      <c r="P432" s="202">
        <f>SUM(P433:P466)</f>
        <v>0</v>
      </c>
      <c r="Q432" s="201"/>
      <c r="R432" s="202">
        <f>SUM(R433:R466)</f>
        <v>11.525002900000001</v>
      </c>
      <c r="S432" s="201"/>
      <c r="T432" s="203">
        <f>SUM(T433:T466)</f>
        <v>5.7972459000000001</v>
      </c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R432" s="204" t="s">
        <v>81</v>
      </c>
      <c r="AT432" s="205" t="s">
        <v>71</v>
      </c>
      <c r="AU432" s="205" t="s">
        <v>79</v>
      </c>
      <c r="AY432" s="204" t="s">
        <v>126</v>
      </c>
      <c r="BK432" s="206">
        <f>SUM(BK433:BK466)</f>
        <v>0</v>
      </c>
    </row>
    <row r="433" s="2" customFormat="1" ht="16.5" customHeight="1">
      <c r="A433" s="40"/>
      <c r="B433" s="41"/>
      <c r="C433" s="207" t="s">
        <v>644</v>
      </c>
      <c r="D433" s="207" t="s">
        <v>127</v>
      </c>
      <c r="E433" s="208" t="s">
        <v>723</v>
      </c>
      <c r="F433" s="209" t="s">
        <v>724</v>
      </c>
      <c r="G433" s="210" t="s">
        <v>191</v>
      </c>
      <c r="H433" s="211">
        <v>318</v>
      </c>
      <c r="I433" s="212"/>
      <c r="J433" s="211">
        <f>ROUND(I433*H433,1)</f>
        <v>0</v>
      </c>
      <c r="K433" s="209" t="s">
        <v>131</v>
      </c>
      <c r="L433" s="46"/>
      <c r="M433" s="213" t="s">
        <v>19</v>
      </c>
      <c r="N433" s="214" t="s">
        <v>43</v>
      </c>
      <c r="O433" s="86"/>
      <c r="P433" s="215">
        <f>O433*H433</f>
        <v>0</v>
      </c>
      <c r="Q433" s="215">
        <v>0.00020000000000000001</v>
      </c>
      <c r="R433" s="215">
        <f>Q433*H433</f>
        <v>0.063600000000000004</v>
      </c>
      <c r="S433" s="215">
        <v>0.017780000000000001</v>
      </c>
      <c r="T433" s="216">
        <f>S433*H433</f>
        <v>5.6540400000000002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251</v>
      </c>
      <c r="AT433" s="217" t="s">
        <v>127</v>
      </c>
      <c r="AU433" s="217" t="s">
        <v>81</v>
      </c>
      <c r="AY433" s="19" t="s">
        <v>126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79</v>
      </c>
      <c r="BK433" s="218">
        <f>ROUND(I433*H433,1)</f>
        <v>0</v>
      </c>
      <c r="BL433" s="19" t="s">
        <v>251</v>
      </c>
      <c r="BM433" s="217" t="s">
        <v>725</v>
      </c>
    </row>
    <row r="434" s="2" customFormat="1">
      <c r="A434" s="40"/>
      <c r="B434" s="41"/>
      <c r="C434" s="42"/>
      <c r="D434" s="219" t="s">
        <v>134</v>
      </c>
      <c r="E434" s="42"/>
      <c r="F434" s="220" t="s">
        <v>726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134</v>
      </c>
      <c r="AU434" s="19" t="s">
        <v>81</v>
      </c>
    </row>
    <row r="435" s="13" customFormat="1">
      <c r="A435" s="13"/>
      <c r="B435" s="235"/>
      <c r="C435" s="236"/>
      <c r="D435" s="237" t="s">
        <v>181</v>
      </c>
      <c r="E435" s="238" t="s">
        <v>19</v>
      </c>
      <c r="F435" s="239" t="s">
        <v>198</v>
      </c>
      <c r="G435" s="236"/>
      <c r="H435" s="238" t="s">
        <v>19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181</v>
      </c>
      <c r="AU435" s="245" t="s">
        <v>81</v>
      </c>
      <c r="AV435" s="13" t="s">
        <v>79</v>
      </c>
      <c r="AW435" s="13" t="s">
        <v>33</v>
      </c>
      <c r="AX435" s="13" t="s">
        <v>72</v>
      </c>
      <c r="AY435" s="245" t="s">
        <v>126</v>
      </c>
    </row>
    <row r="436" s="14" customFormat="1">
      <c r="A436" s="14"/>
      <c r="B436" s="246"/>
      <c r="C436" s="247"/>
      <c r="D436" s="237" t="s">
        <v>181</v>
      </c>
      <c r="E436" s="248" t="s">
        <v>19</v>
      </c>
      <c r="F436" s="249" t="s">
        <v>434</v>
      </c>
      <c r="G436" s="247"/>
      <c r="H436" s="250">
        <v>318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181</v>
      </c>
      <c r="AU436" s="256" t="s">
        <v>81</v>
      </c>
      <c r="AV436" s="14" t="s">
        <v>81</v>
      </c>
      <c r="AW436" s="14" t="s">
        <v>33</v>
      </c>
      <c r="AX436" s="14" t="s">
        <v>79</v>
      </c>
      <c r="AY436" s="256" t="s">
        <v>126</v>
      </c>
    </row>
    <row r="437" s="2" customFormat="1" ht="21.75" customHeight="1">
      <c r="A437" s="40"/>
      <c r="B437" s="41"/>
      <c r="C437" s="207" t="s">
        <v>727</v>
      </c>
      <c r="D437" s="207" t="s">
        <v>127</v>
      </c>
      <c r="E437" s="208" t="s">
        <v>728</v>
      </c>
      <c r="F437" s="209" t="s">
        <v>729</v>
      </c>
      <c r="G437" s="210" t="s">
        <v>470</v>
      </c>
      <c r="H437" s="211">
        <v>30.93</v>
      </c>
      <c r="I437" s="212"/>
      <c r="J437" s="211">
        <f>ROUND(I437*H437,1)</f>
        <v>0</v>
      </c>
      <c r="K437" s="209" t="s">
        <v>131</v>
      </c>
      <c r="L437" s="46"/>
      <c r="M437" s="213" t="s">
        <v>19</v>
      </c>
      <c r="N437" s="214" t="s">
        <v>43</v>
      </c>
      <c r="O437" s="86"/>
      <c r="P437" s="215">
        <f>O437*H437</f>
        <v>0</v>
      </c>
      <c r="Q437" s="215">
        <v>3.0000000000000001E-05</v>
      </c>
      <c r="R437" s="215">
        <f>Q437*H437</f>
        <v>0.00092790000000000006</v>
      </c>
      <c r="S437" s="215">
        <v>0.0046299999999999996</v>
      </c>
      <c r="T437" s="216">
        <f>S437*H437</f>
        <v>0.1432059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251</v>
      </c>
      <c r="AT437" s="217" t="s">
        <v>127</v>
      </c>
      <c r="AU437" s="217" t="s">
        <v>81</v>
      </c>
      <c r="AY437" s="19" t="s">
        <v>126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79</v>
      </c>
      <c r="BK437" s="218">
        <f>ROUND(I437*H437,1)</f>
        <v>0</v>
      </c>
      <c r="BL437" s="19" t="s">
        <v>251</v>
      </c>
      <c r="BM437" s="217" t="s">
        <v>730</v>
      </c>
    </row>
    <row r="438" s="2" customFormat="1">
      <c r="A438" s="40"/>
      <c r="B438" s="41"/>
      <c r="C438" s="42"/>
      <c r="D438" s="219" t="s">
        <v>134</v>
      </c>
      <c r="E438" s="42"/>
      <c r="F438" s="220" t="s">
        <v>731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134</v>
      </c>
      <c r="AU438" s="19" t="s">
        <v>81</v>
      </c>
    </row>
    <row r="439" s="13" customFormat="1">
      <c r="A439" s="13"/>
      <c r="B439" s="235"/>
      <c r="C439" s="236"/>
      <c r="D439" s="237" t="s">
        <v>181</v>
      </c>
      <c r="E439" s="238" t="s">
        <v>19</v>
      </c>
      <c r="F439" s="239" t="s">
        <v>198</v>
      </c>
      <c r="G439" s="236"/>
      <c r="H439" s="238" t="s">
        <v>19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181</v>
      </c>
      <c r="AU439" s="245" t="s">
        <v>81</v>
      </c>
      <c r="AV439" s="13" t="s">
        <v>79</v>
      </c>
      <c r="AW439" s="13" t="s">
        <v>33</v>
      </c>
      <c r="AX439" s="13" t="s">
        <v>72</v>
      </c>
      <c r="AY439" s="245" t="s">
        <v>126</v>
      </c>
    </row>
    <row r="440" s="14" customFormat="1">
      <c r="A440" s="14"/>
      <c r="B440" s="246"/>
      <c r="C440" s="247"/>
      <c r="D440" s="237" t="s">
        <v>181</v>
      </c>
      <c r="E440" s="248" t="s">
        <v>19</v>
      </c>
      <c r="F440" s="249" t="s">
        <v>732</v>
      </c>
      <c r="G440" s="247"/>
      <c r="H440" s="250">
        <v>30.93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181</v>
      </c>
      <c r="AU440" s="256" t="s">
        <v>81</v>
      </c>
      <c r="AV440" s="14" t="s">
        <v>81</v>
      </c>
      <c r="AW440" s="14" t="s">
        <v>33</v>
      </c>
      <c r="AX440" s="14" t="s">
        <v>79</v>
      </c>
      <c r="AY440" s="256" t="s">
        <v>126</v>
      </c>
    </row>
    <row r="441" s="2" customFormat="1" ht="21.75" customHeight="1">
      <c r="A441" s="40"/>
      <c r="B441" s="41"/>
      <c r="C441" s="207" t="s">
        <v>733</v>
      </c>
      <c r="D441" s="207" t="s">
        <v>127</v>
      </c>
      <c r="E441" s="208" t="s">
        <v>734</v>
      </c>
      <c r="F441" s="209" t="s">
        <v>735</v>
      </c>
      <c r="G441" s="210" t="s">
        <v>191</v>
      </c>
      <c r="H441" s="211">
        <v>318</v>
      </c>
      <c r="I441" s="212"/>
      <c r="J441" s="211">
        <f>ROUND(I441*H441,1)</f>
        <v>0</v>
      </c>
      <c r="K441" s="209" t="s">
        <v>131</v>
      </c>
      <c r="L441" s="46"/>
      <c r="M441" s="213" t="s">
        <v>19</v>
      </c>
      <c r="N441" s="214" t="s">
        <v>43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251</v>
      </c>
      <c r="AT441" s="217" t="s">
        <v>127</v>
      </c>
      <c r="AU441" s="217" t="s">
        <v>81</v>
      </c>
      <c r="AY441" s="19" t="s">
        <v>126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79</v>
      </c>
      <c r="BK441" s="218">
        <f>ROUND(I441*H441,1)</f>
        <v>0</v>
      </c>
      <c r="BL441" s="19" t="s">
        <v>251</v>
      </c>
      <c r="BM441" s="217" t="s">
        <v>736</v>
      </c>
    </row>
    <row r="442" s="2" customFormat="1">
      <c r="A442" s="40"/>
      <c r="B442" s="41"/>
      <c r="C442" s="42"/>
      <c r="D442" s="219" t="s">
        <v>134</v>
      </c>
      <c r="E442" s="42"/>
      <c r="F442" s="220" t="s">
        <v>737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134</v>
      </c>
      <c r="AU442" s="19" t="s">
        <v>81</v>
      </c>
    </row>
    <row r="443" s="2" customFormat="1" ht="24.15" customHeight="1">
      <c r="A443" s="40"/>
      <c r="B443" s="41"/>
      <c r="C443" s="207" t="s">
        <v>738</v>
      </c>
      <c r="D443" s="207" t="s">
        <v>127</v>
      </c>
      <c r="E443" s="208" t="s">
        <v>739</v>
      </c>
      <c r="F443" s="209" t="s">
        <v>740</v>
      </c>
      <c r="G443" s="210" t="s">
        <v>470</v>
      </c>
      <c r="H443" s="211">
        <v>30.93</v>
      </c>
      <c r="I443" s="212"/>
      <c r="J443" s="211">
        <f>ROUND(I443*H443,1)</f>
        <v>0</v>
      </c>
      <c r="K443" s="209" t="s">
        <v>131</v>
      </c>
      <c r="L443" s="46"/>
      <c r="M443" s="213" t="s">
        <v>19</v>
      </c>
      <c r="N443" s="214" t="s">
        <v>43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251</v>
      </c>
      <c r="AT443" s="217" t="s">
        <v>127</v>
      </c>
      <c r="AU443" s="217" t="s">
        <v>81</v>
      </c>
      <c r="AY443" s="19" t="s">
        <v>126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79</v>
      </c>
      <c r="BK443" s="218">
        <f>ROUND(I443*H443,1)</f>
        <v>0</v>
      </c>
      <c r="BL443" s="19" t="s">
        <v>251</v>
      </c>
      <c r="BM443" s="217" t="s">
        <v>741</v>
      </c>
    </row>
    <row r="444" s="2" customFormat="1">
      <c r="A444" s="40"/>
      <c r="B444" s="41"/>
      <c r="C444" s="42"/>
      <c r="D444" s="219" t="s">
        <v>134</v>
      </c>
      <c r="E444" s="42"/>
      <c r="F444" s="220" t="s">
        <v>742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134</v>
      </c>
      <c r="AU444" s="19" t="s">
        <v>81</v>
      </c>
    </row>
    <row r="445" s="2" customFormat="1" ht="24.15" customHeight="1">
      <c r="A445" s="40"/>
      <c r="B445" s="41"/>
      <c r="C445" s="207" t="s">
        <v>319</v>
      </c>
      <c r="D445" s="207" t="s">
        <v>127</v>
      </c>
      <c r="E445" s="208" t="s">
        <v>743</v>
      </c>
      <c r="F445" s="209" t="s">
        <v>744</v>
      </c>
      <c r="G445" s="210" t="s">
        <v>191</v>
      </c>
      <c r="H445" s="211">
        <v>226</v>
      </c>
      <c r="I445" s="212"/>
      <c r="J445" s="211">
        <f>ROUND(I445*H445,1)</f>
        <v>0</v>
      </c>
      <c r="K445" s="209" t="s">
        <v>131</v>
      </c>
      <c r="L445" s="46"/>
      <c r="M445" s="213" t="s">
        <v>19</v>
      </c>
      <c r="N445" s="214" t="s">
        <v>43</v>
      </c>
      <c r="O445" s="86"/>
      <c r="P445" s="215">
        <f>O445*H445</f>
        <v>0</v>
      </c>
      <c r="Q445" s="215">
        <v>0.00017000000000000001</v>
      </c>
      <c r="R445" s="215">
        <f>Q445*H445</f>
        <v>0.038420000000000003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251</v>
      </c>
      <c r="AT445" s="217" t="s">
        <v>127</v>
      </c>
      <c r="AU445" s="217" t="s">
        <v>81</v>
      </c>
      <c r="AY445" s="19" t="s">
        <v>126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79</v>
      </c>
      <c r="BK445" s="218">
        <f>ROUND(I445*H445,1)</f>
        <v>0</v>
      </c>
      <c r="BL445" s="19" t="s">
        <v>251</v>
      </c>
      <c r="BM445" s="217" t="s">
        <v>745</v>
      </c>
    </row>
    <row r="446" s="2" customFormat="1">
      <c r="A446" s="40"/>
      <c r="B446" s="41"/>
      <c r="C446" s="42"/>
      <c r="D446" s="219" t="s">
        <v>134</v>
      </c>
      <c r="E446" s="42"/>
      <c r="F446" s="220" t="s">
        <v>746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134</v>
      </c>
      <c r="AU446" s="19" t="s">
        <v>81</v>
      </c>
    </row>
    <row r="447" s="13" customFormat="1">
      <c r="A447" s="13"/>
      <c r="B447" s="235"/>
      <c r="C447" s="236"/>
      <c r="D447" s="237" t="s">
        <v>181</v>
      </c>
      <c r="E447" s="238" t="s">
        <v>19</v>
      </c>
      <c r="F447" s="239" t="s">
        <v>198</v>
      </c>
      <c r="G447" s="236"/>
      <c r="H447" s="238" t="s">
        <v>19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181</v>
      </c>
      <c r="AU447" s="245" t="s">
        <v>81</v>
      </c>
      <c r="AV447" s="13" t="s">
        <v>79</v>
      </c>
      <c r="AW447" s="13" t="s">
        <v>33</v>
      </c>
      <c r="AX447" s="13" t="s">
        <v>72</v>
      </c>
      <c r="AY447" s="245" t="s">
        <v>126</v>
      </c>
    </row>
    <row r="448" s="14" customFormat="1">
      <c r="A448" s="14"/>
      <c r="B448" s="246"/>
      <c r="C448" s="247"/>
      <c r="D448" s="237" t="s">
        <v>181</v>
      </c>
      <c r="E448" s="248" t="s">
        <v>19</v>
      </c>
      <c r="F448" s="249" t="s">
        <v>402</v>
      </c>
      <c r="G448" s="247"/>
      <c r="H448" s="250">
        <v>226</v>
      </c>
      <c r="I448" s="251"/>
      <c r="J448" s="247"/>
      <c r="K448" s="247"/>
      <c r="L448" s="252"/>
      <c r="M448" s="253"/>
      <c r="N448" s="254"/>
      <c r="O448" s="254"/>
      <c r="P448" s="254"/>
      <c r="Q448" s="254"/>
      <c r="R448" s="254"/>
      <c r="S448" s="254"/>
      <c r="T448" s="25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6" t="s">
        <v>181</v>
      </c>
      <c r="AU448" s="256" t="s">
        <v>81</v>
      </c>
      <c r="AV448" s="14" t="s">
        <v>81</v>
      </c>
      <c r="AW448" s="14" t="s">
        <v>33</v>
      </c>
      <c r="AX448" s="14" t="s">
        <v>79</v>
      </c>
      <c r="AY448" s="256" t="s">
        <v>126</v>
      </c>
    </row>
    <row r="449" s="2" customFormat="1" ht="16.5" customHeight="1">
      <c r="A449" s="40"/>
      <c r="B449" s="41"/>
      <c r="C449" s="268" t="s">
        <v>747</v>
      </c>
      <c r="D449" s="268" t="s">
        <v>404</v>
      </c>
      <c r="E449" s="269" t="s">
        <v>748</v>
      </c>
      <c r="F449" s="270" t="s">
        <v>749</v>
      </c>
      <c r="G449" s="271" t="s">
        <v>233</v>
      </c>
      <c r="H449" s="272">
        <v>6312.1800000000003</v>
      </c>
      <c r="I449" s="273"/>
      <c r="J449" s="272">
        <f>ROUND(I449*H449,1)</f>
        <v>0</v>
      </c>
      <c r="K449" s="270" t="s">
        <v>131</v>
      </c>
      <c r="L449" s="274"/>
      <c r="M449" s="275" t="s">
        <v>19</v>
      </c>
      <c r="N449" s="276" t="s">
        <v>43</v>
      </c>
      <c r="O449" s="86"/>
      <c r="P449" s="215">
        <f>O449*H449</f>
        <v>0</v>
      </c>
      <c r="Q449" s="215">
        <v>0.0016999999999999999</v>
      </c>
      <c r="R449" s="215">
        <f>Q449*H449</f>
        <v>10.730706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344</v>
      </c>
      <c r="AT449" s="217" t="s">
        <v>404</v>
      </c>
      <c r="AU449" s="217" t="s">
        <v>81</v>
      </c>
      <c r="AY449" s="19" t="s">
        <v>126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79</v>
      </c>
      <c r="BK449" s="218">
        <f>ROUND(I449*H449,1)</f>
        <v>0</v>
      </c>
      <c r="BL449" s="19" t="s">
        <v>251</v>
      </c>
      <c r="BM449" s="217" t="s">
        <v>750</v>
      </c>
    </row>
    <row r="450" s="14" customFormat="1">
      <c r="A450" s="14"/>
      <c r="B450" s="246"/>
      <c r="C450" s="247"/>
      <c r="D450" s="237" t="s">
        <v>181</v>
      </c>
      <c r="E450" s="247"/>
      <c r="F450" s="249" t="s">
        <v>751</v>
      </c>
      <c r="G450" s="247"/>
      <c r="H450" s="250">
        <v>6312.1800000000003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181</v>
      </c>
      <c r="AU450" s="256" t="s">
        <v>81</v>
      </c>
      <c r="AV450" s="14" t="s">
        <v>81</v>
      </c>
      <c r="AW450" s="14" t="s">
        <v>4</v>
      </c>
      <c r="AX450" s="14" t="s">
        <v>79</v>
      </c>
      <c r="AY450" s="256" t="s">
        <v>126</v>
      </c>
    </row>
    <row r="451" s="2" customFormat="1" ht="16.5" customHeight="1">
      <c r="A451" s="40"/>
      <c r="B451" s="41"/>
      <c r="C451" s="207" t="s">
        <v>752</v>
      </c>
      <c r="D451" s="207" t="s">
        <v>127</v>
      </c>
      <c r="E451" s="208" t="s">
        <v>753</v>
      </c>
      <c r="F451" s="209" t="s">
        <v>754</v>
      </c>
      <c r="G451" s="210" t="s">
        <v>470</v>
      </c>
      <c r="H451" s="211">
        <v>15.300000000000001</v>
      </c>
      <c r="I451" s="212"/>
      <c r="J451" s="211">
        <f>ROUND(I451*H451,1)</f>
        <v>0</v>
      </c>
      <c r="K451" s="209" t="s">
        <v>131</v>
      </c>
      <c r="L451" s="46"/>
      <c r="M451" s="213" t="s">
        <v>19</v>
      </c>
      <c r="N451" s="214" t="s">
        <v>43</v>
      </c>
      <c r="O451" s="86"/>
      <c r="P451" s="215">
        <f>O451*H451</f>
        <v>0</v>
      </c>
      <c r="Q451" s="215">
        <v>0.00012</v>
      </c>
      <c r="R451" s="215">
        <f>Q451*H451</f>
        <v>0.0018360000000000002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251</v>
      </c>
      <c r="AT451" s="217" t="s">
        <v>127</v>
      </c>
      <c r="AU451" s="217" t="s">
        <v>81</v>
      </c>
      <c r="AY451" s="19" t="s">
        <v>126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79</v>
      </c>
      <c r="BK451" s="218">
        <f>ROUND(I451*H451,1)</f>
        <v>0</v>
      </c>
      <c r="BL451" s="19" t="s">
        <v>251</v>
      </c>
      <c r="BM451" s="217" t="s">
        <v>755</v>
      </c>
    </row>
    <row r="452" s="2" customFormat="1">
      <c r="A452" s="40"/>
      <c r="B452" s="41"/>
      <c r="C452" s="42"/>
      <c r="D452" s="219" t="s">
        <v>134</v>
      </c>
      <c r="E452" s="42"/>
      <c r="F452" s="220" t="s">
        <v>756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134</v>
      </c>
      <c r="AU452" s="19" t="s">
        <v>81</v>
      </c>
    </row>
    <row r="453" s="13" customFormat="1">
      <c r="A453" s="13"/>
      <c r="B453" s="235"/>
      <c r="C453" s="236"/>
      <c r="D453" s="237" t="s">
        <v>181</v>
      </c>
      <c r="E453" s="238" t="s">
        <v>19</v>
      </c>
      <c r="F453" s="239" t="s">
        <v>198</v>
      </c>
      <c r="G453" s="236"/>
      <c r="H453" s="238" t="s">
        <v>19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181</v>
      </c>
      <c r="AU453" s="245" t="s">
        <v>81</v>
      </c>
      <c r="AV453" s="13" t="s">
        <v>79</v>
      </c>
      <c r="AW453" s="13" t="s">
        <v>33</v>
      </c>
      <c r="AX453" s="13" t="s">
        <v>72</v>
      </c>
      <c r="AY453" s="245" t="s">
        <v>126</v>
      </c>
    </row>
    <row r="454" s="14" customFormat="1">
      <c r="A454" s="14"/>
      <c r="B454" s="246"/>
      <c r="C454" s="247"/>
      <c r="D454" s="237" t="s">
        <v>181</v>
      </c>
      <c r="E454" s="248" t="s">
        <v>19</v>
      </c>
      <c r="F454" s="249" t="s">
        <v>757</v>
      </c>
      <c r="G454" s="247"/>
      <c r="H454" s="250">
        <v>15.300000000000001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181</v>
      </c>
      <c r="AU454" s="256" t="s">
        <v>81</v>
      </c>
      <c r="AV454" s="14" t="s">
        <v>81</v>
      </c>
      <c r="AW454" s="14" t="s">
        <v>33</v>
      </c>
      <c r="AX454" s="14" t="s">
        <v>79</v>
      </c>
      <c r="AY454" s="256" t="s">
        <v>126</v>
      </c>
    </row>
    <row r="455" s="2" customFormat="1" ht="16.5" customHeight="1">
      <c r="A455" s="40"/>
      <c r="B455" s="41"/>
      <c r="C455" s="268" t="s">
        <v>758</v>
      </c>
      <c r="D455" s="268" t="s">
        <v>404</v>
      </c>
      <c r="E455" s="269" t="s">
        <v>748</v>
      </c>
      <c r="F455" s="270" t="s">
        <v>749</v>
      </c>
      <c r="G455" s="271" t="s">
        <v>233</v>
      </c>
      <c r="H455" s="272">
        <v>133.81999999999999</v>
      </c>
      <c r="I455" s="273"/>
      <c r="J455" s="272">
        <f>ROUND(I455*H455,1)</f>
        <v>0</v>
      </c>
      <c r="K455" s="270" t="s">
        <v>131</v>
      </c>
      <c r="L455" s="274"/>
      <c r="M455" s="275" t="s">
        <v>19</v>
      </c>
      <c r="N455" s="276" t="s">
        <v>43</v>
      </c>
      <c r="O455" s="86"/>
      <c r="P455" s="215">
        <f>O455*H455</f>
        <v>0</v>
      </c>
      <c r="Q455" s="215">
        <v>0.0016999999999999999</v>
      </c>
      <c r="R455" s="215">
        <f>Q455*H455</f>
        <v>0.22749399999999997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344</v>
      </c>
      <c r="AT455" s="217" t="s">
        <v>404</v>
      </c>
      <c r="AU455" s="217" t="s">
        <v>81</v>
      </c>
      <c r="AY455" s="19" t="s">
        <v>126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79</v>
      </c>
      <c r="BK455" s="218">
        <f>ROUND(I455*H455,1)</f>
        <v>0</v>
      </c>
      <c r="BL455" s="19" t="s">
        <v>251</v>
      </c>
      <c r="BM455" s="217" t="s">
        <v>759</v>
      </c>
    </row>
    <row r="456" s="14" customFormat="1">
      <c r="A456" s="14"/>
      <c r="B456" s="246"/>
      <c r="C456" s="247"/>
      <c r="D456" s="237" t="s">
        <v>181</v>
      </c>
      <c r="E456" s="247"/>
      <c r="F456" s="249" t="s">
        <v>760</v>
      </c>
      <c r="G456" s="247"/>
      <c r="H456" s="250">
        <v>133.81999999999999</v>
      </c>
      <c r="I456" s="251"/>
      <c r="J456" s="247"/>
      <c r="K456" s="247"/>
      <c r="L456" s="252"/>
      <c r="M456" s="253"/>
      <c r="N456" s="254"/>
      <c r="O456" s="254"/>
      <c r="P456" s="254"/>
      <c r="Q456" s="254"/>
      <c r="R456" s="254"/>
      <c r="S456" s="254"/>
      <c r="T456" s="25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6" t="s">
        <v>181</v>
      </c>
      <c r="AU456" s="256" t="s">
        <v>81</v>
      </c>
      <c r="AV456" s="14" t="s">
        <v>81</v>
      </c>
      <c r="AW456" s="14" t="s">
        <v>4</v>
      </c>
      <c r="AX456" s="14" t="s">
        <v>79</v>
      </c>
      <c r="AY456" s="256" t="s">
        <v>126</v>
      </c>
    </row>
    <row r="457" s="2" customFormat="1" ht="24.15" customHeight="1">
      <c r="A457" s="40"/>
      <c r="B457" s="41"/>
      <c r="C457" s="207" t="s">
        <v>761</v>
      </c>
      <c r="D457" s="207" t="s">
        <v>127</v>
      </c>
      <c r="E457" s="208" t="s">
        <v>762</v>
      </c>
      <c r="F457" s="209" t="s">
        <v>763</v>
      </c>
      <c r="G457" s="210" t="s">
        <v>470</v>
      </c>
      <c r="H457" s="211">
        <v>18.5</v>
      </c>
      <c r="I457" s="212"/>
      <c r="J457" s="211">
        <f>ROUND(I457*H457,1)</f>
        <v>0</v>
      </c>
      <c r="K457" s="209" t="s">
        <v>131</v>
      </c>
      <c r="L457" s="46"/>
      <c r="M457" s="213" t="s">
        <v>19</v>
      </c>
      <c r="N457" s="214" t="s">
        <v>43</v>
      </c>
      <c r="O457" s="86"/>
      <c r="P457" s="215">
        <f>O457*H457</f>
        <v>0</v>
      </c>
      <c r="Q457" s="215">
        <v>0.00011</v>
      </c>
      <c r="R457" s="215">
        <f>Q457*H457</f>
        <v>0.0020349999999999999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251</v>
      </c>
      <c r="AT457" s="217" t="s">
        <v>127</v>
      </c>
      <c r="AU457" s="217" t="s">
        <v>81</v>
      </c>
      <c r="AY457" s="19" t="s">
        <v>126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79</v>
      </c>
      <c r="BK457" s="218">
        <f>ROUND(I457*H457,1)</f>
        <v>0</v>
      </c>
      <c r="BL457" s="19" t="s">
        <v>251</v>
      </c>
      <c r="BM457" s="217" t="s">
        <v>764</v>
      </c>
    </row>
    <row r="458" s="2" customFormat="1">
      <c r="A458" s="40"/>
      <c r="B458" s="41"/>
      <c r="C458" s="42"/>
      <c r="D458" s="219" t="s">
        <v>134</v>
      </c>
      <c r="E458" s="42"/>
      <c r="F458" s="220" t="s">
        <v>765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134</v>
      </c>
      <c r="AU458" s="19" t="s">
        <v>81</v>
      </c>
    </row>
    <row r="459" s="13" customFormat="1">
      <c r="A459" s="13"/>
      <c r="B459" s="235"/>
      <c r="C459" s="236"/>
      <c r="D459" s="237" t="s">
        <v>181</v>
      </c>
      <c r="E459" s="238" t="s">
        <v>19</v>
      </c>
      <c r="F459" s="239" t="s">
        <v>198</v>
      </c>
      <c r="G459" s="236"/>
      <c r="H459" s="238" t="s">
        <v>19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181</v>
      </c>
      <c r="AU459" s="245" t="s">
        <v>81</v>
      </c>
      <c r="AV459" s="13" t="s">
        <v>79</v>
      </c>
      <c r="AW459" s="13" t="s">
        <v>33</v>
      </c>
      <c r="AX459" s="13" t="s">
        <v>72</v>
      </c>
      <c r="AY459" s="245" t="s">
        <v>126</v>
      </c>
    </row>
    <row r="460" s="14" customFormat="1">
      <c r="A460" s="14"/>
      <c r="B460" s="246"/>
      <c r="C460" s="247"/>
      <c r="D460" s="237" t="s">
        <v>181</v>
      </c>
      <c r="E460" s="248" t="s">
        <v>19</v>
      </c>
      <c r="F460" s="249" t="s">
        <v>766</v>
      </c>
      <c r="G460" s="247"/>
      <c r="H460" s="250">
        <v>18.5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6" t="s">
        <v>181</v>
      </c>
      <c r="AU460" s="256" t="s">
        <v>81</v>
      </c>
      <c r="AV460" s="14" t="s">
        <v>81</v>
      </c>
      <c r="AW460" s="14" t="s">
        <v>33</v>
      </c>
      <c r="AX460" s="14" t="s">
        <v>79</v>
      </c>
      <c r="AY460" s="256" t="s">
        <v>126</v>
      </c>
    </row>
    <row r="461" s="2" customFormat="1" ht="16.5" customHeight="1">
      <c r="A461" s="40"/>
      <c r="B461" s="41"/>
      <c r="C461" s="268" t="s">
        <v>767</v>
      </c>
      <c r="D461" s="268" t="s">
        <v>404</v>
      </c>
      <c r="E461" s="269" t="s">
        <v>768</v>
      </c>
      <c r="F461" s="270" t="s">
        <v>769</v>
      </c>
      <c r="G461" s="271" t="s">
        <v>233</v>
      </c>
      <c r="H461" s="272">
        <v>310.80000000000001</v>
      </c>
      <c r="I461" s="273"/>
      <c r="J461" s="272">
        <f>ROUND(I461*H461,1)</f>
        <v>0</v>
      </c>
      <c r="K461" s="270" t="s">
        <v>131</v>
      </c>
      <c r="L461" s="274"/>
      <c r="M461" s="275" t="s">
        <v>19</v>
      </c>
      <c r="N461" s="276" t="s">
        <v>43</v>
      </c>
      <c r="O461" s="86"/>
      <c r="P461" s="215">
        <f>O461*H461</f>
        <v>0</v>
      </c>
      <c r="Q461" s="215">
        <v>0.00148</v>
      </c>
      <c r="R461" s="215">
        <f>Q461*H461</f>
        <v>0.459984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344</v>
      </c>
      <c r="AT461" s="217" t="s">
        <v>404</v>
      </c>
      <c r="AU461" s="217" t="s">
        <v>81</v>
      </c>
      <c r="AY461" s="19" t="s">
        <v>126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79</v>
      </c>
      <c r="BK461" s="218">
        <f>ROUND(I461*H461,1)</f>
        <v>0</v>
      </c>
      <c r="BL461" s="19" t="s">
        <v>251</v>
      </c>
      <c r="BM461" s="217" t="s">
        <v>770</v>
      </c>
    </row>
    <row r="462" s="14" customFormat="1">
      <c r="A462" s="14"/>
      <c r="B462" s="246"/>
      <c r="C462" s="247"/>
      <c r="D462" s="237" t="s">
        <v>181</v>
      </c>
      <c r="E462" s="247"/>
      <c r="F462" s="249" t="s">
        <v>771</v>
      </c>
      <c r="G462" s="247"/>
      <c r="H462" s="250">
        <v>310.80000000000001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6" t="s">
        <v>181</v>
      </c>
      <c r="AU462" s="256" t="s">
        <v>81</v>
      </c>
      <c r="AV462" s="14" t="s">
        <v>81</v>
      </c>
      <c r="AW462" s="14" t="s">
        <v>4</v>
      </c>
      <c r="AX462" s="14" t="s">
        <v>79</v>
      </c>
      <c r="AY462" s="256" t="s">
        <v>126</v>
      </c>
    </row>
    <row r="463" s="2" customFormat="1" ht="16.5" customHeight="1">
      <c r="A463" s="40"/>
      <c r="B463" s="41"/>
      <c r="C463" s="207" t="s">
        <v>772</v>
      </c>
      <c r="D463" s="207" t="s">
        <v>127</v>
      </c>
      <c r="E463" s="208" t="s">
        <v>773</v>
      </c>
      <c r="F463" s="209" t="s">
        <v>774</v>
      </c>
      <c r="G463" s="210" t="s">
        <v>191</v>
      </c>
      <c r="H463" s="211">
        <v>226</v>
      </c>
      <c r="I463" s="212"/>
      <c r="J463" s="211">
        <f>ROUND(I463*H463,1)</f>
        <v>0</v>
      </c>
      <c r="K463" s="209" t="s">
        <v>131</v>
      </c>
      <c r="L463" s="46"/>
      <c r="M463" s="213" t="s">
        <v>19</v>
      </c>
      <c r="N463" s="214" t="s">
        <v>43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251</v>
      </c>
      <c r="AT463" s="217" t="s">
        <v>127</v>
      </c>
      <c r="AU463" s="217" t="s">
        <v>81</v>
      </c>
      <c r="AY463" s="19" t="s">
        <v>126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79</v>
      </c>
      <c r="BK463" s="218">
        <f>ROUND(I463*H463,1)</f>
        <v>0</v>
      </c>
      <c r="BL463" s="19" t="s">
        <v>251</v>
      </c>
      <c r="BM463" s="217" t="s">
        <v>775</v>
      </c>
    </row>
    <row r="464" s="2" customFormat="1">
      <c r="A464" s="40"/>
      <c r="B464" s="41"/>
      <c r="C464" s="42"/>
      <c r="D464" s="219" t="s">
        <v>134</v>
      </c>
      <c r="E464" s="42"/>
      <c r="F464" s="220" t="s">
        <v>776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134</v>
      </c>
      <c r="AU464" s="19" t="s">
        <v>81</v>
      </c>
    </row>
    <row r="465" s="2" customFormat="1" ht="24.15" customHeight="1">
      <c r="A465" s="40"/>
      <c r="B465" s="41"/>
      <c r="C465" s="207" t="s">
        <v>777</v>
      </c>
      <c r="D465" s="207" t="s">
        <v>127</v>
      </c>
      <c r="E465" s="208" t="s">
        <v>778</v>
      </c>
      <c r="F465" s="209" t="s">
        <v>779</v>
      </c>
      <c r="G465" s="210" t="s">
        <v>438</v>
      </c>
      <c r="H465" s="212"/>
      <c r="I465" s="212"/>
      <c r="J465" s="211">
        <f>ROUND(I465*H465,1)</f>
        <v>0</v>
      </c>
      <c r="K465" s="209" t="s">
        <v>131</v>
      </c>
      <c r="L465" s="46"/>
      <c r="M465" s="213" t="s">
        <v>19</v>
      </c>
      <c r="N465" s="214" t="s">
        <v>43</v>
      </c>
      <c r="O465" s="86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251</v>
      </c>
      <c r="AT465" s="217" t="s">
        <v>127</v>
      </c>
      <c r="AU465" s="217" t="s">
        <v>81</v>
      </c>
      <c r="AY465" s="19" t="s">
        <v>126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79</v>
      </c>
      <c r="BK465" s="218">
        <f>ROUND(I465*H465,1)</f>
        <v>0</v>
      </c>
      <c r="BL465" s="19" t="s">
        <v>251</v>
      </c>
      <c r="BM465" s="217" t="s">
        <v>780</v>
      </c>
    </row>
    <row r="466" s="2" customFormat="1">
      <c r="A466" s="40"/>
      <c r="B466" s="41"/>
      <c r="C466" s="42"/>
      <c r="D466" s="219" t="s">
        <v>134</v>
      </c>
      <c r="E466" s="42"/>
      <c r="F466" s="220" t="s">
        <v>781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134</v>
      </c>
      <c r="AU466" s="19" t="s">
        <v>81</v>
      </c>
    </row>
    <row r="467" s="11" customFormat="1" ht="22.8" customHeight="1">
      <c r="A467" s="11"/>
      <c r="B467" s="193"/>
      <c r="C467" s="194"/>
      <c r="D467" s="195" t="s">
        <v>71</v>
      </c>
      <c r="E467" s="233" t="s">
        <v>782</v>
      </c>
      <c r="F467" s="233" t="s">
        <v>783</v>
      </c>
      <c r="G467" s="194"/>
      <c r="H467" s="194"/>
      <c r="I467" s="197"/>
      <c r="J467" s="234">
        <f>BK467</f>
        <v>0</v>
      </c>
      <c r="K467" s="194"/>
      <c r="L467" s="199"/>
      <c r="M467" s="200"/>
      <c r="N467" s="201"/>
      <c r="O467" s="201"/>
      <c r="P467" s="202">
        <f>SUM(P468:P473)</f>
        <v>0</v>
      </c>
      <c r="Q467" s="201"/>
      <c r="R467" s="202">
        <f>SUM(R468:R473)</f>
        <v>0</v>
      </c>
      <c r="S467" s="201"/>
      <c r="T467" s="203">
        <f>SUM(T468:T473)</f>
        <v>0</v>
      </c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R467" s="204" t="s">
        <v>81</v>
      </c>
      <c r="AT467" s="205" t="s">
        <v>71</v>
      </c>
      <c r="AU467" s="205" t="s">
        <v>79</v>
      </c>
      <c r="AY467" s="204" t="s">
        <v>126</v>
      </c>
      <c r="BK467" s="206">
        <f>SUM(BK468:BK473)</f>
        <v>0</v>
      </c>
    </row>
    <row r="468" s="2" customFormat="1" ht="16.5" customHeight="1">
      <c r="A468" s="40"/>
      <c r="B468" s="41"/>
      <c r="C468" s="207" t="s">
        <v>784</v>
      </c>
      <c r="D468" s="207" t="s">
        <v>127</v>
      </c>
      <c r="E468" s="208" t="s">
        <v>785</v>
      </c>
      <c r="F468" s="209" t="s">
        <v>786</v>
      </c>
      <c r="G468" s="210" t="s">
        <v>233</v>
      </c>
      <c r="H468" s="211">
        <v>1</v>
      </c>
      <c r="I468" s="212"/>
      <c r="J468" s="211">
        <f>ROUND(I468*H468,1)</f>
        <v>0</v>
      </c>
      <c r="K468" s="209" t="s">
        <v>19</v>
      </c>
      <c r="L468" s="46"/>
      <c r="M468" s="213" t="s">
        <v>19</v>
      </c>
      <c r="N468" s="214" t="s">
        <v>43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251</v>
      </c>
      <c r="AT468" s="217" t="s">
        <v>127</v>
      </c>
      <c r="AU468" s="217" t="s">
        <v>81</v>
      </c>
      <c r="AY468" s="19" t="s">
        <v>126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79</v>
      </c>
      <c r="BK468" s="218">
        <f>ROUND(I468*H468,1)</f>
        <v>0</v>
      </c>
      <c r="BL468" s="19" t="s">
        <v>251</v>
      </c>
      <c r="BM468" s="217" t="s">
        <v>787</v>
      </c>
    </row>
    <row r="469" s="2" customFormat="1" ht="16.5" customHeight="1">
      <c r="A469" s="40"/>
      <c r="B469" s="41"/>
      <c r="C469" s="207" t="s">
        <v>788</v>
      </c>
      <c r="D469" s="207" t="s">
        <v>127</v>
      </c>
      <c r="E469" s="208" t="s">
        <v>789</v>
      </c>
      <c r="F469" s="209" t="s">
        <v>790</v>
      </c>
      <c r="G469" s="210" t="s">
        <v>233</v>
      </c>
      <c r="H469" s="211">
        <v>1</v>
      </c>
      <c r="I469" s="212"/>
      <c r="J469" s="211">
        <f>ROUND(I469*H469,1)</f>
        <v>0</v>
      </c>
      <c r="K469" s="209" t="s">
        <v>19</v>
      </c>
      <c r="L469" s="46"/>
      <c r="M469" s="213" t="s">
        <v>19</v>
      </c>
      <c r="N469" s="214" t="s">
        <v>43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251</v>
      </c>
      <c r="AT469" s="217" t="s">
        <v>127</v>
      </c>
      <c r="AU469" s="217" t="s">
        <v>81</v>
      </c>
      <c r="AY469" s="19" t="s">
        <v>126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79</v>
      </c>
      <c r="BK469" s="218">
        <f>ROUND(I469*H469,1)</f>
        <v>0</v>
      </c>
      <c r="BL469" s="19" t="s">
        <v>251</v>
      </c>
      <c r="BM469" s="217" t="s">
        <v>791</v>
      </c>
    </row>
    <row r="470" s="2" customFormat="1" ht="16.5" customHeight="1">
      <c r="A470" s="40"/>
      <c r="B470" s="41"/>
      <c r="C470" s="207" t="s">
        <v>792</v>
      </c>
      <c r="D470" s="207" t="s">
        <v>127</v>
      </c>
      <c r="E470" s="208" t="s">
        <v>793</v>
      </c>
      <c r="F470" s="209" t="s">
        <v>794</v>
      </c>
      <c r="G470" s="210" t="s">
        <v>233</v>
      </c>
      <c r="H470" s="211">
        <v>1</v>
      </c>
      <c r="I470" s="212"/>
      <c r="J470" s="211">
        <f>ROUND(I470*H470,1)</f>
        <v>0</v>
      </c>
      <c r="K470" s="209" t="s">
        <v>19</v>
      </c>
      <c r="L470" s="46"/>
      <c r="M470" s="213" t="s">
        <v>19</v>
      </c>
      <c r="N470" s="214" t="s">
        <v>43</v>
      </c>
      <c r="O470" s="86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251</v>
      </c>
      <c r="AT470" s="217" t="s">
        <v>127</v>
      </c>
      <c r="AU470" s="217" t="s">
        <v>81</v>
      </c>
      <c r="AY470" s="19" t="s">
        <v>126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79</v>
      </c>
      <c r="BK470" s="218">
        <f>ROUND(I470*H470,1)</f>
        <v>0</v>
      </c>
      <c r="BL470" s="19" t="s">
        <v>251</v>
      </c>
      <c r="BM470" s="217" t="s">
        <v>795</v>
      </c>
    </row>
    <row r="471" s="2" customFormat="1" ht="16.5" customHeight="1">
      <c r="A471" s="40"/>
      <c r="B471" s="41"/>
      <c r="C471" s="207" t="s">
        <v>796</v>
      </c>
      <c r="D471" s="207" t="s">
        <v>127</v>
      </c>
      <c r="E471" s="208" t="s">
        <v>797</v>
      </c>
      <c r="F471" s="209" t="s">
        <v>798</v>
      </c>
      <c r="G471" s="210" t="s">
        <v>470</v>
      </c>
      <c r="H471" s="211">
        <v>35.25</v>
      </c>
      <c r="I471" s="212"/>
      <c r="J471" s="211">
        <f>ROUND(I471*H471,1)</f>
        <v>0</v>
      </c>
      <c r="K471" s="209" t="s">
        <v>19</v>
      </c>
      <c r="L471" s="46"/>
      <c r="M471" s="213" t="s">
        <v>19</v>
      </c>
      <c r="N471" s="214" t="s">
        <v>43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251</v>
      </c>
      <c r="AT471" s="217" t="s">
        <v>127</v>
      </c>
      <c r="AU471" s="217" t="s">
        <v>81</v>
      </c>
      <c r="AY471" s="19" t="s">
        <v>126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79</v>
      </c>
      <c r="BK471" s="218">
        <f>ROUND(I471*H471,1)</f>
        <v>0</v>
      </c>
      <c r="BL471" s="19" t="s">
        <v>251</v>
      </c>
      <c r="BM471" s="217" t="s">
        <v>799</v>
      </c>
    </row>
    <row r="472" s="2" customFormat="1" ht="24.15" customHeight="1">
      <c r="A472" s="40"/>
      <c r="B472" s="41"/>
      <c r="C472" s="207" t="s">
        <v>800</v>
      </c>
      <c r="D472" s="207" t="s">
        <v>127</v>
      </c>
      <c r="E472" s="208" t="s">
        <v>801</v>
      </c>
      <c r="F472" s="209" t="s">
        <v>802</v>
      </c>
      <c r="G472" s="210" t="s">
        <v>438</v>
      </c>
      <c r="H472" s="212"/>
      <c r="I472" s="212"/>
      <c r="J472" s="211">
        <f>ROUND(I472*H472,1)</f>
        <v>0</v>
      </c>
      <c r="K472" s="209" t="s">
        <v>131</v>
      </c>
      <c r="L472" s="46"/>
      <c r="M472" s="213" t="s">
        <v>19</v>
      </c>
      <c r="N472" s="214" t="s">
        <v>43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251</v>
      </c>
      <c r="AT472" s="217" t="s">
        <v>127</v>
      </c>
      <c r="AU472" s="217" t="s">
        <v>81</v>
      </c>
      <c r="AY472" s="19" t="s">
        <v>126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79</v>
      </c>
      <c r="BK472" s="218">
        <f>ROUND(I472*H472,1)</f>
        <v>0</v>
      </c>
      <c r="BL472" s="19" t="s">
        <v>251</v>
      </c>
      <c r="BM472" s="217" t="s">
        <v>803</v>
      </c>
    </row>
    <row r="473" s="2" customFormat="1">
      <c r="A473" s="40"/>
      <c r="B473" s="41"/>
      <c r="C473" s="42"/>
      <c r="D473" s="219" t="s">
        <v>134</v>
      </c>
      <c r="E473" s="42"/>
      <c r="F473" s="220" t="s">
        <v>804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134</v>
      </c>
      <c r="AU473" s="19" t="s">
        <v>81</v>
      </c>
    </row>
    <row r="474" s="11" customFormat="1" ht="22.8" customHeight="1">
      <c r="A474" s="11"/>
      <c r="B474" s="193"/>
      <c r="C474" s="194"/>
      <c r="D474" s="195" t="s">
        <v>71</v>
      </c>
      <c r="E474" s="233" t="s">
        <v>805</v>
      </c>
      <c r="F474" s="233" t="s">
        <v>806</v>
      </c>
      <c r="G474" s="194"/>
      <c r="H474" s="194"/>
      <c r="I474" s="197"/>
      <c r="J474" s="234">
        <f>BK474</f>
        <v>0</v>
      </c>
      <c r="K474" s="194"/>
      <c r="L474" s="199"/>
      <c r="M474" s="200"/>
      <c r="N474" s="201"/>
      <c r="O474" s="201"/>
      <c r="P474" s="202">
        <f>SUM(P475:P490)</f>
        <v>0</v>
      </c>
      <c r="Q474" s="201"/>
      <c r="R474" s="202">
        <f>SUM(R475:R490)</f>
        <v>0</v>
      </c>
      <c r="S474" s="201"/>
      <c r="T474" s="203">
        <f>SUM(T475:T490)</f>
        <v>0</v>
      </c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R474" s="204" t="s">
        <v>81</v>
      </c>
      <c r="AT474" s="205" t="s">
        <v>71</v>
      </c>
      <c r="AU474" s="205" t="s">
        <v>79</v>
      </c>
      <c r="AY474" s="204" t="s">
        <v>126</v>
      </c>
      <c r="BK474" s="206">
        <f>SUM(BK475:BK490)</f>
        <v>0</v>
      </c>
    </row>
    <row r="475" s="2" customFormat="1" ht="16.5" customHeight="1">
      <c r="A475" s="40"/>
      <c r="B475" s="41"/>
      <c r="C475" s="207" t="s">
        <v>807</v>
      </c>
      <c r="D475" s="207" t="s">
        <v>127</v>
      </c>
      <c r="E475" s="208" t="s">
        <v>808</v>
      </c>
      <c r="F475" s="209" t="s">
        <v>809</v>
      </c>
      <c r="G475" s="210" t="s">
        <v>233</v>
      </c>
      <c r="H475" s="211">
        <v>7</v>
      </c>
      <c r="I475" s="212"/>
      <c r="J475" s="211">
        <f>ROUND(I475*H475,1)</f>
        <v>0</v>
      </c>
      <c r="K475" s="209" t="s">
        <v>19</v>
      </c>
      <c r="L475" s="46"/>
      <c r="M475" s="213" t="s">
        <v>19</v>
      </c>
      <c r="N475" s="214" t="s">
        <v>43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251</v>
      </c>
      <c r="AT475" s="217" t="s">
        <v>127</v>
      </c>
      <c r="AU475" s="217" t="s">
        <v>81</v>
      </c>
      <c r="AY475" s="19" t="s">
        <v>126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79</v>
      </c>
      <c r="BK475" s="218">
        <f>ROUND(I475*H475,1)</f>
        <v>0</v>
      </c>
      <c r="BL475" s="19" t="s">
        <v>251</v>
      </c>
      <c r="BM475" s="217" t="s">
        <v>810</v>
      </c>
    </row>
    <row r="476" s="2" customFormat="1" ht="16.5" customHeight="1">
      <c r="A476" s="40"/>
      <c r="B476" s="41"/>
      <c r="C476" s="207" t="s">
        <v>811</v>
      </c>
      <c r="D476" s="207" t="s">
        <v>127</v>
      </c>
      <c r="E476" s="208" t="s">
        <v>812</v>
      </c>
      <c r="F476" s="209" t="s">
        <v>813</v>
      </c>
      <c r="G476" s="210" t="s">
        <v>233</v>
      </c>
      <c r="H476" s="211">
        <v>5</v>
      </c>
      <c r="I476" s="212"/>
      <c r="J476" s="211">
        <f>ROUND(I476*H476,1)</f>
        <v>0</v>
      </c>
      <c r="K476" s="209" t="s">
        <v>19</v>
      </c>
      <c r="L476" s="46"/>
      <c r="M476" s="213" t="s">
        <v>19</v>
      </c>
      <c r="N476" s="214" t="s">
        <v>43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251</v>
      </c>
      <c r="AT476" s="217" t="s">
        <v>127</v>
      </c>
      <c r="AU476" s="217" t="s">
        <v>81</v>
      </c>
      <c r="AY476" s="19" t="s">
        <v>126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79</v>
      </c>
      <c r="BK476" s="218">
        <f>ROUND(I476*H476,1)</f>
        <v>0</v>
      </c>
      <c r="BL476" s="19" t="s">
        <v>251</v>
      </c>
      <c r="BM476" s="217" t="s">
        <v>814</v>
      </c>
    </row>
    <row r="477" s="2" customFormat="1" ht="16.5" customHeight="1">
      <c r="A477" s="40"/>
      <c r="B477" s="41"/>
      <c r="C477" s="207" t="s">
        <v>815</v>
      </c>
      <c r="D477" s="207" t="s">
        <v>127</v>
      </c>
      <c r="E477" s="208" t="s">
        <v>816</v>
      </c>
      <c r="F477" s="209" t="s">
        <v>817</v>
      </c>
      <c r="G477" s="210" t="s">
        <v>233</v>
      </c>
      <c r="H477" s="211">
        <v>5</v>
      </c>
      <c r="I477" s="212"/>
      <c r="J477" s="211">
        <f>ROUND(I477*H477,1)</f>
        <v>0</v>
      </c>
      <c r="K477" s="209" t="s">
        <v>19</v>
      </c>
      <c r="L477" s="46"/>
      <c r="M477" s="213" t="s">
        <v>19</v>
      </c>
      <c r="N477" s="214" t="s">
        <v>43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251</v>
      </c>
      <c r="AT477" s="217" t="s">
        <v>127</v>
      </c>
      <c r="AU477" s="217" t="s">
        <v>81</v>
      </c>
      <c r="AY477" s="19" t="s">
        <v>126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79</v>
      </c>
      <c r="BK477" s="218">
        <f>ROUND(I477*H477,1)</f>
        <v>0</v>
      </c>
      <c r="BL477" s="19" t="s">
        <v>251</v>
      </c>
      <c r="BM477" s="217" t="s">
        <v>818</v>
      </c>
    </row>
    <row r="478" s="2" customFormat="1" ht="16.5" customHeight="1">
      <c r="A478" s="40"/>
      <c r="B478" s="41"/>
      <c r="C478" s="207" t="s">
        <v>819</v>
      </c>
      <c r="D478" s="207" t="s">
        <v>127</v>
      </c>
      <c r="E478" s="208" t="s">
        <v>820</v>
      </c>
      <c r="F478" s="209" t="s">
        <v>821</v>
      </c>
      <c r="G478" s="210" t="s">
        <v>233</v>
      </c>
      <c r="H478" s="211">
        <v>2</v>
      </c>
      <c r="I478" s="212"/>
      <c r="J478" s="211">
        <f>ROUND(I478*H478,1)</f>
        <v>0</v>
      </c>
      <c r="K478" s="209" t="s">
        <v>19</v>
      </c>
      <c r="L478" s="46"/>
      <c r="M478" s="213" t="s">
        <v>19</v>
      </c>
      <c r="N478" s="214" t="s">
        <v>43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251</v>
      </c>
      <c r="AT478" s="217" t="s">
        <v>127</v>
      </c>
      <c r="AU478" s="217" t="s">
        <v>81</v>
      </c>
      <c r="AY478" s="19" t="s">
        <v>126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79</v>
      </c>
      <c r="BK478" s="218">
        <f>ROUND(I478*H478,1)</f>
        <v>0</v>
      </c>
      <c r="BL478" s="19" t="s">
        <v>251</v>
      </c>
      <c r="BM478" s="217" t="s">
        <v>822</v>
      </c>
    </row>
    <row r="479" s="2" customFormat="1" ht="16.5" customHeight="1">
      <c r="A479" s="40"/>
      <c r="B479" s="41"/>
      <c r="C479" s="207" t="s">
        <v>823</v>
      </c>
      <c r="D479" s="207" t="s">
        <v>127</v>
      </c>
      <c r="E479" s="208" t="s">
        <v>824</v>
      </c>
      <c r="F479" s="209" t="s">
        <v>825</v>
      </c>
      <c r="G479" s="210" t="s">
        <v>233</v>
      </c>
      <c r="H479" s="211">
        <v>8</v>
      </c>
      <c r="I479" s="212"/>
      <c r="J479" s="211">
        <f>ROUND(I479*H479,1)</f>
        <v>0</v>
      </c>
      <c r="K479" s="209" t="s">
        <v>19</v>
      </c>
      <c r="L479" s="46"/>
      <c r="M479" s="213" t="s">
        <v>19</v>
      </c>
      <c r="N479" s="214" t="s">
        <v>43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251</v>
      </c>
      <c r="AT479" s="217" t="s">
        <v>127</v>
      </c>
      <c r="AU479" s="217" t="s">
        <v>81</v>
      </c>
      <c r="AY479" s="19" t="s">
        <v>126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79</v>
      </c>
      <c r="BK479" s="218">
        <f>ROUND(I479*H479,1)</f>
        <v>0</v>
      </c>
      <c r="BL479" s="19" t="s">
        <v>251</v>
      </c>
      <c r="BM479" s="217" t="s">
        <v>826</v>
      </c>
    </row>
    <row r="480" s="2" customFormat="1" ht="16.5" customHeight="1">
      <c r="A480" s="40"/>
      <c r="B480" s="41"/>
      <c r="C480" s="207" t="s">
        <v>827</v>
      </c>
      <c r="D480" s="207" t="s">
        <v>127</v>
      </c>
      <c r="E480" s="208" t="s">
        <v>828</v>
      </c>
      <c r="F480" s="209" t="s">
        <v>829</v>
      </c>
      <c r="G480" s="210" t="s">
        <v>233</v>
      </c>
      <c r="H480" s="211">
        <v>60</v>
      </c>
      <c r="I480" s="212"/>
      <c r="J480" s="211">
        <f>ROUND(I480*H480,1)</f>
        <v>0</v>
      </c>
      <c r="K480" s="209" t="s">
        <v>19</v>
      </c>
      <c r="L480" s="46"/>
      <c r="M480" s="213" t="s">
        <v>19</v>
      </c>
      <c r="N480" s="214" t="s">
        <v>43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251</v>
      </c>
      <c r="AT480" s="217" t="s">
        <v>127</v>
      </c>
      <c r="AU480" s="217" t="s">
        <v>81</v>
      </c>
      <c r="AY480" s="19" t="s">
        <v>126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79</v>
      </c>
      <c r="BK480" s="218">
        <f>ROUND(I480*H480,1)</f>
        <v>0</v>
      </c>
      <c r="BL480" s="19" t="s">
        <v>251</v>
      </c>
      <c r="BM480" s="217" t="s">
        <v>830</v>
      </c>
    </row>
    <row r="481" s="2" customFormat="1" ht="16.5" customHeight="1">
      <c r="A481" s="40"/>
      <c r="B481" s="41"/>
      <c r="C481" s="207" t="s">
        <v>831</v>
      </c>
      <c r="D481" s="207" t="s">
        <v>127</v>
      </c>
      <c r="E481" s="208" t="s">
        <v>832</v>
      </c>
      <c r="F481" s="209" t="s">
        <v>833</v>
      </c>
      <c r="G481" s="210" t="s">
        <v>233</v>
      </c>
      <c r="H481" s="211">
        <v>1</v>
      </c>
      <c r="I481" s="212"/>
      <c r="J481" s="211">
        <f>ROUND(I481*H481,1)</f>
        <v>0</v>
      </c>
      <c r="K481" s="209" t="s">
        <v>19</v>
      </c>
      <c r="L481" s="46"/>
      <c r="M481" s="213" t="s">
        <v>19</v>
      </c>
      <c r="N481" s="214" t="s">
        <v>43</v>
      </c>
      <c r="O481" s="86"/>
      <c r="P481" s="215">
        <f>O481*H481</f>
        <v>0</v>
      </c>
      <c r="Q481" s="215">
        <v>0</v>
      </c>
      <c r="R481" s="215">
        <f>Q481*H481</f>
        <v>0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251</v>
      </c>
      <c r="AT481" s="217" t="s">
        <v>127</v>
      </c>
      <c r="AU481" s="217" t="s">
        <v>81</v>
      </c>
      <c r="AY481" s="19" t="s">
        <v>126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79</v>
      </c>
      <c r="BK481" s="218">
        <f>ROUND(I481*H481,1)</f>
        <v>0</v>
      </c>
      <c r="BL481" s="19" t="s">
        <v>251</v>
      </c>
      <c r="BM481" s="217" t="s">
        <v>834</v>
      </c>
    </row>
    <row r="482" s="2" customFormat="1" ht="16.5" customHeight="1">
      <c r="A482" s="40"/>
      <c r="B482" s="41"/>
      <c r="C482" s="207" t="s">
        <v>835</v>
      </c>
      <c r="D482" s="207" t="s">
        <v>127</v>
      </c>
      <c r="E482" s="208" t="s">
        <v>836</v>
      </c>
      <c r="F482" s="209" t="s">
        <v>837</v>
      </c>
      <c r="G482" s="210" t="s">
        <v>233</v>
      </c>
      <c r="H482" s="211">
        <v>30</v>
      </c>
      <c r="I482" s="212"/>
      <c r="J482" s="211">
        <f>ROUND(I482*H482,1)</f>
        <v>0</v>
      </c>
      <c r="K482" s="209" t="s">
        <v>19</v>
      </c>
      <c r="L482" s="46"/>
      <c r="M482" s="213" t="s">
        <v>19</v>
      </c>
      <c r="N482" s="214" t="s">
        <v>43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251</v>
      </c>
      <c r="AT482" s="217" t="s">
        <v>127</v>
      </c>
      <c r="AU482" s="217" t="s">
        <v>81</v>
      </c>
      <c r="AY482" s="19" t="s">
        <v>126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79</v>
      </c>
      <c r="BK482" s="218">
        <f>ROUND(I482*H482,1)</f>
        <v>0</v>
      </c>
      <c r="BL482" s="19" t="s">
        <v>251</v>
      </c>
      <c r="BM482" s="217" t="s">
        <v>838</v>
      </c>
    </row>
    <row r="483" s="2" customFormat="1" ht="16.5" customHeight="1">
      <c r="A483" s="40"/>
      <c r="B483" s="41"/>
      <c r="C483" s="207" t="s">
        <v>839</v>
      </c>
      <c r="D483" s="207" t="s">
        <v>127</v>
      </c>
      <c r="E483" s="208" t="s">
        <v>840</v>
      </c>
      <c r="F483" s="209" t="s">
        <v>841</v>
      </c>
      <c r="G483" s="210" t="s">
        <v>233</v>
      </c>
      <c r="H483" s="211">
        <v>84</v>
      </c>
      <c r="I483" s="212"/>
      <c r="J483" s="211">
        <f>ROUND(I483*H483,1)</f>
        <v>0</v>
      </c>
      <c r="K483" s="209" t="s">
        <v>19</v>
      </c>
      <c r="L483" s="46"/>
      <c r="M483" s="213" t="s">
        <v>19</v>
      </c>
      <c r="N483" s="214" t="s">
        <v>43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251</v>
      </c>
      <c r="AT483" s="217" t="s">
        <v>127</v>
      </c>
      <c r="AU483" s="217" t="s">
        <v>81</v>
      </c>
      <c r="AY483" s="19" t="s">
        <v>126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79</v>
      </c>
      <c r="BK483" s="218">
        <f>ROUND(I483*H483,1)</f>
        <v>0</v>
      </c>
      <c r="BL483" s="19" t="s">
        <v>251</v>
      </c>
      <c r="BM483" s="217" t="s">
        <v>842</v>
      </c>
    </row>
    <row r="484" s="2" customFormat="1" ht="16.5" customHeight="1">
      <c r="A484" s="40"/>
      <c r="B484" s="41"/>
      <c r="C484" s="207" t="s">
        <v>843</v>
      </c>
      <c r="D484" s="207" t="s">
        <v>127</v>
      </c>
      <c r="E484" s="208" t="s">
        <v>844</v>
      </c>
      <c r="F484" s="209" t="s">
        <v>845</v>
      </c>
      <c r="G484" s="210" t="s">
        <v>233</v>
      </c>
      <c r="H484" s="211">
        <v>66</v>
      </c>
      <c r="I484" s="212"/>
      <c r="J484" s="211">
        <f>ROUND(I484*H484,1)</f>
        <v>0</v>
      </c>
      <c r="K484" s="209" t="s">
        <v>19</v>
      </c>
      <c r="L484" s="46"/>
      <c r="M484" s="213" t="s">
        <v>19</v>
      </c>
      <c r="N484" s="214" t="s">
        <v>43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251</v>
      </c>
      <c r="AT484" s="217" t="s">
        <v>127</v>
      </c>
      <c r="AU484" s="217" t="s">
        <v>81</v>
      </c>
      <c r="AY484" s="19" t="s">
        <v>126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79</v>
      </c>
      <c r="BK484" s="218">
        <f>ROUND(I484*H484,1)</f>
        <v>0</v>
      </c>
      <c r="BL484" s="19" t="s">
        <v>251</v>
      </c>
      <c r="BM484" s="217" t="s">
        <v>846</v>
      </c>
    </row>
    <row r="485" s="2" customFormat="1" ht="16.5" customHeight="1">
      <c r="A485" s="40"/>
      <c r="B485" s="41"/>
      <c r="C485" s="207" t="s">
        <v>847</v>
      </c>
      <c r="D485" s="207" t="s">
        <v>127</v>
      </c>
      <c r="E485" s="208" t="s">
        <v>848</v>
      </c>
      <c r="F485" s="209" t="s">
        <v>849</v>
      </c>
      <c r="G485" s="210" t="s">
        <v>233</v>
      </c>
      <c r="H485" s="211">
        <v>1</v>
      </c>
      <c r="I485" s="212"/>
      <c r="J485" s="211">
        <f>ROUND(I485*H485,1)</f>
        <v>0</v>
      </c>
      <c r="K485" s="209" t="s">
        <v>19</v>
      </c>
      <c r="L485" s="46"/>
      <c r="M485" s="213" t="s">
        <v>19</v>
      </c>
      <c r="N485" s="214" t="s">
        <v>43</v>
      </c>
      <c r="O485" s="86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251</v>
      </c>
      <c r="AT485" s="217" t="s">
        <v>127</v>
      </c>
      <c r="AU485" s="217" t="s">
        <v>81</v>
      </c>
      <c r="AY485" s="19" t="s">
        <v>126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79</v>
      </c>
      <c r="BK485" s="218">
        <f>ROUND(I485*H485,1)</f>
        <v>0</v>
      </c>
      <c r="BL485" s="19" t="s">
        <v>251</v>
      </c>
      <c r="BM485" s="217" t="s">
        <v>850</v>
      </c>
    </row>
    <row r="486" s="2" customFormat="1" ht="16.5" customHeight="1">
      <c r="A486" s="40"/>
      <c r="B486" s="41"/>
      <c r="C486" s="207" t="s">
        <v>851</v>
      </c>
      <c r="D486" s="207" t="s">
        <v>127</v>
      </c>
      <c r="E486" s="208" t="s">
        <v>852</v>
      </c>
      <c r="F486" s="209" t="s">
        <v>853</v>
      </c>
      <c r="G486" s="210" t="s">
        <v>233</v>
      </c>
      <c r="H486" s="211">
        <v>6</v>
      </c>
      <c r="I486" s="212"/>
      <c r="J486" s="211">
        <f>ROUND(I486*H486,1)</f>
        <v>0</v>
      </c>
      <c r="K486" s="209" t="s">
        <v>19</v>
      </c>
      <c r="L486" s="46"/>
      <c r="M486" s="213" t="s">
        <v>19</v>
      </c>
      <c r="N486" s="214" t="s">
        <v>43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251</v>
      </c>
      <c r="AT486" s="217" t="s">
        <v>127</v>
      </c>
      <c r="AU486" s="217" t="s">
        <v>81</v>
      </c>
      <c r="AY486" s="19" t="s">
        <v>126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79</v>
      </c>
      <c r="BK486" s="218">
        <f>ROUND(I486*H486,1)</f>
        <v>0</v>
      </c>
      <c r="BL486" s="19" t="s">
        <v>251</v>
      </c>
      <c r="BM486" s="217" t="s">
        <v>854</v>
      </c>
    </row>
    <row r="487" s="2" customFormat="1" ht="16.5" customHeight="1">
      <c r="A487" s="40"/>
      <c r="B487" s="41"/>
      <c r="C487" s="207" t="s">
        <v>855</v>
      </c>
      <c r="D487" s="207" t="s">
        <v>127</v>
      </c>
      <c r="E487" s="208" t="s">
        <v>856</v>
      </c>
      <c r="F487" s="209" t="s">
        <v>857</v>
      </c>
      <c r="G487" s="210" t="s">
        <v>470</v>
      </c>
      <c r="H487" s="211">
        <v>9.5</v>
      </c>
      <c r="I487" s="212"/>
      <c r="J487" s="211">
        <f>ROUND(I487*H487,1)</f>
        <v>0</v>
      </c>
      <c r="K487" s="209" t="s">
        <v>19</v>
      </c>
      <c r="L487" s="46"/>
      <c r="M487" s="213" t="s">
        <v>19</v>
      </c>
      <c r="N487" s="214" t="s">
        <v>43</v>
      </c>
      <c r="O487" s="86"/>
      <c r="P487" s="215">
        <f>O487*H487</f>
        <v>0</v>
      </c>
      <c r="Q487" s="215">
        <v>0</v>
      </c>
      <c r="R487" s="215">
        <f>Q487*H487</f>
        <v>0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251</v>
      </c>
      <c r="AT487" s="217" t="s">
        <v>127</v>
      </c>
      <c r="AU487" s="217" t="s">
        <v>81</v>
      </c>
      <c r="AY487" s="19" t="s">
        <v>126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79</v>
      </c>
      <c r="BK487" s="218">
        <f>ROUND(I487*H487,1)</f>
        <v>0</v>
      </c>
      <c r="BL487" s="19" t="s">
        <v>251</v>
      </c>
      <c r="BM487" s="217" t="s">
        <v>858</v>
      </c>
    </row>
    <row r="488" s="2" customFormat="1" ht="16.5" customHeight="1">
      <c r="A488" s="40"/>
      <c r="B488" s="41"/>
      <c r="C488" s="207" t="s">
        <v>859</v>
      </c>
      <c r="D488" s="207" t="s">
        <v>127</v>
      </c>
      <c r="E488" s="208" t="s">
        <v>860</v>
      </c>
      <c r="F488" s="209" t="s">
        <v>861</v>
      </c>
      <c r="G488" s="210" t="s">
        <v>470</v>
      </c>
      <c r="H488" s="211">
        <v>16</v>
      </c>
      <c r="I488" s="212"/>
      <c r="J488" s="211">
        <f>ROUND(I488*H488,1)</f>
        <v>0</v>
      </c>
      <c r="K488" s="209" t="s">
        <v>19</v>
      </c>
      <c r="L488" s="46"/>
      <c r="M488" s="213" t="s">
        <v>19</v>
      </c>
      <c r="N488" s="214" t="s">
        <v>43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251</v>
      </c>
      <c r="AT488" s="217" t="s">
        <v>127</v>
      </c>
      <c r="AU488" s="217" t="s">
        <v>81</v>
      </c>
      <c r="AY488" s="19" t="s">
        <v>126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79</v>
      </c>
      <c r="BK488" s="218">
        <f>ROUND(I488*H488,1)</f>
        <v>0</v>
      </c>
      <c r="BL488" s="19" t="s">
        <v>251</v>
      </c>
      <c r="BM488" s="217" t="s">
        <v>862</v>
      </c>
    </row>
    <row r="489" s="2" customFormat="1" ht="24.15" customHeight="1">
      <c r="A489" s="40"/>
      <c r="B489" s="41"/>
      <c r="C489" s="207" t="s">
        <v>863</v>
      </c>
      <c r="D489" s="207" t="s">
        <v>127</v>
      </c>
      <c r="E489" s="208" t="s">
        <v>864</v>
      </c>
      <c r="F489" s="209" t="s">
        <v>865</v>
      </c>
      <c r="G489" s="210" t="s">
        <v>438</v>
      </c>
      <c r="H489" s="212"/>
      <c r="I489" s="212"/>
      <c r="J489" s="211">
        <f>ROUND(I489*H489,1)</f>
        <v>0</v>
      </c>
      <c r="K489" s="209" t="s">
        <v>131</v>
      </c>
      <c r="L489" s="46"/>
      <c r="M489" s="213" t="s">
        <v>19</v>
      </c>
      <c r="N489" s="214" t="s">
        <v>43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251</v>
      </c>
      <c r="AT489" s="217" t="s">
        <v>127</v>
      </c>
      <c r="AU489" s="217" t="s">
        <v>81</v>
      </c>
      <c r="AY489" s="19" t="s">
        <v>126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79</v>
      </c>
      <c r="BK489" s="218">
        <f>ROUND(I489*H489,1)</f>
        <v>0</v>
      </c>
      <c r="BL489" s="19" t="s">
        <v>251</v>
      </c>
      <c r="BM489" s="217" t="s">
        <v>866</v>
      </c>
    </row>
    <row r="490" s="2" customFormat="1">
      <c r="A490" s="40"/>
      <c r="B490" s="41"/>
      <c r="C490" s="42"/>
      <c r="D490" s="219" t="s">
        <v>134</v>
      </c>
      <c r="E490" s="42"/>
      <c r="F490" s="220" t="s">
        <v>867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134</v>
      </c>
      <c r="AU490" s="19" t="s">
        <v>81</v>
      </c>
    </row>
    <row r="491" s="11" customFormat="1" ht="22.8" customHeight="1">
      <c r="A491" s="11"/>
      <c r="B491" s="193"/>
      <c r="C491" s="194"/>
      <c r="D491" s="195" t="s">
        <v>71</v>
      </c>
      <c r="E491" s="233" t="s">
        <v>868</v>
      </c>
      <c r="F491" s="233" t="s">
        <v>869</v>
      </c>
      <c r="G491" s="194"/>
      <c r="H491" s="194"/>
      <c r="I491" s="197"/>
      <c r="J491" s="234">
        <f>BK491</f>
        <v>0</v>
      </c>
      <c r="K491" s="194"/>
      <c r="L491" s="199"/>
      <c r="M491" s="200"/>
      <c r="N491" s="201"/>
      <c r="O491" s="201"/>
      <c r="P491" s="202">
        <f>SUM(P492:P498)</f>
        <v>0</v>
      </c>
      <c r="Q491" s="201"/>
      <c r="R491" s="202">
        <f>SUM(R492:R498)</f>
        <v>0</v>
      </c>
      <c r="S491" s="201"/>
      <c r="T491" s="203">
        <f>SUM(T492:T498)</f>
        <v>0</v>
      </c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R491" s="204" t="s">
        <v>81</v>
      </c>
      <c r="AT491" s="205" t="s">
        <v>71</v>
      </c>
      <c r="AU491" s="205" t="s">
        <v>79</v>
      </c>
      <c r="AY491" s="204" t="s">
        <v>126</v>
      </c>
      <c r="BK491" s="206">
        <f>SUM(BK492:BK498)</f>
        <v>0</v>
      </c>
    </row>
    <row r="492" s="2" customFormat="1" ht="16.5" customHeight="1">
      <c r="A492" s="40"/>
      <c r="B492" s="41"/>
      <c r="C492" s="207" t="s">
        <v>870</v>
      </c>
      <c r="D492" s="207" t="s">
        <v>127</v>
      </c>
      <c r="E492" s="208" t="s">
        <v>871</v>
      </c>
      <c r="F492" s="209" t="s">
        <v>872</v>
      </c>
      <c r="G492" s="210" t="s">
        <v>233</v>
      </c>
      <c r="H492" s="211">
        <v>1</v>
      </c>
      <c r="I492" s="212"/>
      <c r="J492" s="211">
        <f>ROUND(I492*H492,1)</f>
        <v>0</v>
      </c>
      <c r="K492" s="209" t="s">
        <v>19</v>
      </c>
      <c r="L492" s="46"/>
      <c r="M492" s="213" t="s">
        <v>19</v>
      </c>
      <c r="N492" s="214" t="s">
        <v>43</v>
      </c>
      <c r="O492" s="86"/>
      <c r="P492" s="215">
        <f>O492*H492</f>
        <v>0</v>
      </c>
      <c r="Q492" s="215">
        <v>0</v>
      </c>
      <c r="R492" s="215">
        <f>Q492*H492</f>
        <v>0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251</v>
      </c>
      <c r="AT492" s="217" t="s">
        <v>127</v>
      </c>
      <c r="AU492" s="217" t="s">
        <v>81</v>
      </c>
      <c r="AY492" s="19" t="s">
        <v>126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79</v>
      </c>
      <c r="BK492" s="218">
        <f>ROUND(I492*H492,1)</f>
        <v>0</v>
      </c>
      <c r="BL492" s="19" t="s">
        <v>251</v>
      </c>
      <c r="BM492" s="217" t="s">
        <v>873</v>
      </c>
    </row>
    <row r="493" s="2" customFormat="1" ht="16.5" customHeight="1">
      <c r="A493" s="40"/>
      <c r="B493" s="41"/>
      <c r="C493" s="207" t="s">
        <v>874</v>
      </c>
      <c r="D493" s="207" t="s">
        <v>127</v>
      </c>
      <c r="E493" s="208" t="s">
        <v>875</v>
      </c>
      <c r="F493" s="209" t="s">
        <v>876</v>
      </c>
      <c r="G493" s="210" t="s">
        <v>233</v>
      </c>
      <c r="H493" s="211">
        <v>1</v>
      </c>
      <c r="I493" s="212"/>
      <c r="J493" s="211">
        <f>ROUND(I493*H493,1)</f>
        <v>0</v>
      </c>
      <c r="K493" s="209" t="s">
        <v>19</v>
      </c>
      <c r="L493" s="46"/>
      <c r="M493" s="213" t="s">
        <v>19</v>
      </c>
      <c r="N493" s="214" t="s">
        <v>43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251</v>
      </c>
      <c r="AT493" s="217" t="s">
        <v>127</v>
      </c>
      <c r="AU493" s="217" t="s">
        <v>81</v>
      </c>
      <c r="AY493" s="19" t="s">
        <v>126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79</v>
      </c>
      <c r="BK493" s="218">
        <f>ROUND(I493*H493,1)</f>
        <v>0</v>
      </c>
      <c r="BL493" s="19" t="s">
        <v>251</v>
      </c>
      <c r="BM493" s="217" t="s">
        <v>877</v>
      </c>
    </row>
    <row r="494" s="2" customFormat="1" ht="16.5" customHeight="1">
      <c r="A494" s="40"/>
      <c r="B494" s="41"/>
      <c r="C494" s="207" t="s">
        <v>878</v>
      </c>
      <c r="D494" s="207" t="s">
        <v>127</v>
      </c>
      <c r="E494" s="208" t="s">
        <v>879</v>
      </c>
      <c r="F494" s="209" t="s">
        <v>880</v>
      </c>
      <c r="G494" s="210" t="s">
        <v>233</v>
      </c>
      <c r="H494" s="211">
        <v>1</v>
      </c>
      <c r="I494" s="212"/>
      <c r="J494" s="211">
        <f>ROUND(I494*H494,1)</f>
        <v>0</v>
      </c>
      <c r="K494" s="209" t="s">
        <v>19</v>
      </c>
      <c r="L494" s="46"/>
      <c r="M494" s="213" t="s">
        <v>19</v>
      </c>
      <c r="N494" s="214" t="s">
        <v>43</v>
      </c>
      <c r="O494" s="86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251</v>
      </c>
      <c r="AT494" s="217" t="s">
        <v>127</v>
      </c>
      <c r="AU494" s="217" t="s">
        <v>81</v>
      </c>
      <c r="AY494" s="19" t="s">
        <v>126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79</v>
      </c>
      <c r="BK494" s="218">
        <f>ROUND(I494*H494,1)</f>
        <v>0</v>
      </c>
      <c r="BL494" s="19" t="s">
        <v>251</v>
      </c>
      <c r="BM494" s="217" t="s">
        <v>881</v>
      </c>
    </row>
    <row r="495" s="2" customFormat="1" ht="16.5" customHeight="1">
      <c r="A495" s="40"/>
      <c r="B495" s="41"/>
      <c r="C495" s="207" t="s">
        <v>882</v>
      </c>
      <c r="D495" s="207" t="s">
        <v>127</v>
      </c>
      <c r="E495" s="208" t="s">
        <v>883</v>
      </c>
      <c r="F495" s="209" t="s">
        <v>884</v>
      </c>
      <c r="G495" s="210" t="s">
        <v>233</v>
      </c>
      <c r="H495" s="211">
        <v>1</v>
      </c>
      <c r="I495" s="212"/>
      <c r="J495" s="211">
        <f>ROUND(I495*H495,1)</f>
        <v>0</v>
      </c>
      <c r="K495" s="209" t="s">
        <v>19</v>
      </c>
      <c r="L495" s="46"/>
      <c r="M495" s="213" t="s">
        <v>19</v>
      </c>
      <c r="N495" s="214" t="s">
        <v>43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251</v>
      </c>
      <c r="AT495" s="217" t="s">
        <v>127</v>
      </c>
      <c r="AU495" s="217" t="s">
        <v>81</v>
      </c>
      <c r="AY495" s="19" t="s">
        <v>126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79</v>
      </c>
      <c r="BK495" s="218">
        <f>ROUND(I495*H495,1)</f>
        <v>0</v>
      </c>
      <c r="BL495" s="19" t="s">
        <v>251</v>
      </c>
      <c r="BM495" s="217" t="s">
        <v>885</v>
      </c>
    </row>
    <row r="496" s="2" customFormat="1" ht="16.5" customHeight="1">
      <c r="A496" s="40"/>
      <c r="B496" s="41"/>
      <c r="C496" s="207" t="s">
        <v>886</v>
      </c>
      <c r="D496" s="207" t="s">
        <v>127</v>
      </c>
      <c r="E496" s="208" t="s">
        <v>887</v>
      </c>
      <c r="F496" s="209" t="s">
        <v>888</v>
      </c>
      <c r="G496" s="210" t="s">
        <v>233</v>
      </c>
      <c r="H496" s="211">
        <v>2</v>
      </c>
      <c r="I496" s="212"/>
      <c r="J496" s="211">
        <f>ROUND(I496*H496,1)</f>
        <v>0</v>
      </c>
      <c r="K496" s="209" t="s">
        <v>19</v>
      </c>
      <c r="L496" s="46"/>
      <c r="M496" s="213" t="s">
        <v>19</v>
      </c>
      <c r="N496" s="214" t="s">
        <v>43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251</v>
      </c>
      <c r="AT496" s="217" t="s">
        <v>127</v>
      </c>
      <c r="AU496" s="217" t="s">
        <v>81</v>
      </c>
      <c r="AY496" s="19" t="s">
        <v>126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79</v>
      </c>
      <c r="BK496" s="218">
        <f>ROUND(I496*H496,1)</f>
        <v>0</v>
      </c>
      <c r="BL496" s="19" t="s">
        <v>251</v>
      </c>
      <c r="BM496" s="217" t="s">
        <v>889</v>
      </c>
    </row>
    <row r="497" s="2" customFormat="1" ht="24.15" customHeight="1">
      <c r="A497" s="40"/>
      <c r="B497" s="41"/>
      <c r="C497" s="207" t="s">
        <v>890</v>
      </c>
      <c r="D497" s="207" t="s">
        <v>127</v>
      </c>
      <c r="E497" s="208" t="s">
        <v>891</v>
      </c>
      <c r="F497" s="209" t="s">
        <v>892</v>
      </c>
      <c r="G497" s="210" t="s">
        <v>438</v>
      </c>
      <c r="H497" s="212"/>
      <c r="I497" s="212"/>
      <c r="J497" s="211">
        <f>ROUND(I497*H497,1)</f>
        <v>0</v>
      </c>
      <c r="K497" s="209" t="s">
        <v>131</v>
      </c>
      <c r="L497" s="46"/>
      <c r="M497" s="213" t="s">
        <v>19</v>
      </c>
      <c r="N497" s="214" t="s">
        <v>43</v>
      </c>
      <c r="O497" s="86"/>
      <c r="P497" s="215">
        <f>O497*H497</f>
        <v>0</v>
      </c>
      <c r="Q497" s="215">
        <v>0</v>
      </c>
      <c r="R497" s="215">
        <f>Q497*H497</f>
        <v>0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251</v>
      </c>
      <c r="AT497" s="217" t="s">
        <v>127</v>
      </c>
      <c r="AU497" s="217" t="s">
        <v>81</v>
      </c>
      <c r="AY497" s="19" t="s">
        <v>126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79</v>
      </c>
      <c r="BK497" s="218">
        <f>ROUND(I497*H497,1)</f>
        <v>0</v>
      </c>
      <c r="BL497" s="19" t="s">
        <v>251</v>
      </c>
      <c r="BM497" s="217" t="s">
        <v>893</v>
      </c>
    </row>
    <row r="498" s="2" customFormat="1">
      <c r="A498" s="40"/>
      <c r="B498" s="41"/>
      <c r="C498" s="42"/>
      <c r="D498" s="219" t="s">
        <v>134</v>
      </c>
      <c r="E498" s="42"/>
      <c r="F498" s="220" t="s">
        <v>894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134</v>
      </c>
      <c r="AU498" s="19" t="s">
        <v>81</v>
      </c>
    </row>
    <row r="499" s="11" customFormat="1" ht="22.8" customHeight="1">
      <c r="A499" s="11"/>
      <c r="B499" s="193"/>
      <c r="C499" s="194"/>
      <c r="D499" s="195" t="s">
        <v>71</v>
      </c>
      <c r="E499" s="233" t="s">
        <v>895</v>
      </c>
      <c r="F499" s="233" t="s">
        <v>896</v>
      </c>
      <c r="G499" s="194"/>
      <c r="H499" s="194"/>
      <c r="I499" s="197"/>
      <c r="J499" s="234">
        <f>BK499</f>
        <v>0</v>
      </c>
      <c r="K499" s="194"/>
      <c r="L499" s="199"/>
      <c r="M499" s="200"/>
      <c r="N499" s="201"/>
      <c r="O499" s="201"/>
      <c r="P499" s="202">
        <f>SUM(P500:P520)</f>
        <v>0</v>
      </c>
      <c r="Q499" s="201"/>
      <c r="R499" s="202">
        <f>SUM(R500:R520)</f>
        <v>0.18865880000000002</v>
      </c>
      <c r="S499" s="201"/>
      <c r="T499" s="203">
        <f>SUM(T500:T520)</f>
        <v>0</v>
      </c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R499" s="204" t="s">
        <v>81</v>
      </c>
      <c r="AT499" s="205" t="s">
        <v>71</v>
      </c>
      <c r="AU499" s="205" t="s">
        <v>79</v>
      </c>
      <c r="AY499" s="204" t="s">
        <v>126</v>
      </c>
      <c r="BK499" s="206">
        <f>SUM(BK500:BK520)</f>
        <v>0</v>
      </c>
    </row>
    <row r="500" s="2" customFormat="1" ht="16.5" customHeight="1">
      <c r="A500" s="40"/>
      <c r="B500" s="41"/>
      <c r="C500" s="207" t="s">
        <v>897</v>
      </c>
      <c r="D500" s="207" t="s">
        <v>127</v>
      </c>
      <c r="E500" s="208" t="s">
        <v>898</v>
      </c>
      <c r="F500" s="209" t="s">
        <v>899</v>
      </c>
      <c r="G500" s="210" t="s">
        <v>191</v>
      </c>
      <c r="H500" s="211">
        <v>619.62</v>
      </c>
      <c r="I500" s="212"/>
      <c r="J500" s="211">
        <f>ROUND(I500*H500,1)</f>
        <v>0</v>
      </c>
      <c r="K500" s="209" t="s">
        <v>131</v>
      </c>
      <c r="L500" s="46"/>
      <c r="M500" s="213" t="s">
        <v>19</v>
      </c>
      <c r="N500" s="214" t="s">
        <v>43</v>
      </c>
      <c r="O500" s="86"/>
      <c r="P500" s="215">
        <f>O500*H500</f>
        <v>0</v>
      </c>
      <c r="Q500" s="215">
        <v>2.0000000000000002E-05</v>
      </c>
      <c r="R500" s="215">
        <f>Q500*H500</f>
        <v>0.012392400000000001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251</v>
      </c>
      <c r="AT500" s="217" t="s">
        <v>127</v>
      </c>
      <c r="AU500" s="217" t="s">
        <v>81</v>
      </c>
      <c r="AY500" s="19" t="s">
        <v>126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79</v>
      </c>
      <c r="BK500" s="218">
        <f>ROUND(I500*H500,1)</f>
        <v>0</v>
      </c>
      <c r="BL500" s="19" t="s">
        <v>251</v>
      </c>
      <c r="BM500" s="217" t="s">
        <v>900</v>
      </c>
    </row>
    <row r="501" s="2" customFormat="1">
      <c r="A501" s="40"/>
      <c r="B501" s="41"/>
      <c r="C501" s="42"/>
      <c r="D501" s="219" t="s">
        <v>134</v>
      </c>
      <c r="E501" s="42"/>
      <c r="F501" s="220" t="s">
        <v>901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134</v>
      </c>
      <c r="AU501" s="19" t="s">
        <v>81</v>
      </c>
    </row>
    <row r="502" s="13" customFormat="1">
      <c r="A502" s="13"/>
      <c r="B502" s="235"/>
      <c r="C502" s="236"/>
      <c r="D502" s="237" t="s">
        <v>181</v>
      </c>
      <c r="E502" s="238" t="s">
        <v>19</v>
      </c>
      <c r="F502" s="239" t="s">
        <v>283</v>
      </c>
      <c r="G502" s="236"/>
      <c r="H502" s="238" t="s">
        <v>19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181</v>
      </c>
      <c r="AU502" s="245" t="s">
        <v>81</v>
      </c>
      <c r="AV502" s="13" t="s">
        <v>79</v>
      </c>
      <c r="AW502" s="13" t="s">
        <v>33</v>
      </c>
      <c r="AX502" s="13" t="s">
        <v>72</v>
      </c>
      <c r="AY502" s="245" t="s">
        <v>126</v>
      </c>
    </row>
    <row r="503" s="14" customFormat="1">
      <c r="A503" s="14"/>
      <c r="B503" s="246"/>
      <c r="C503" s="247"/>
      <c r="D503" s="237" t="s">
        <v>181</v>
      </c>
      <c r="E503" s="248" t="s">
        <v>19</v>
      </c>
      <c r="F503" s="249" t="s">
        <v>284</v>
      </c>
      <c r="G503" s="247"/>
      <c r="H503" s="250">
        <v>261.35000000000002</v>
      </c>
      <c r="I503" s="251"/>
      <c r="J503" s="247"/>
      <c r="K503" s="247"/>
      <c r="L503" s="252"/>
      <c r="M503" s="253"/>
      <c r="N503" s="254"/>
      <c r="O503" s="254"/>
      <c r="P503" s="254"/>
      <c r="Q503" s="254"/>
      <c r="R503" s="254"/>
      <c r="S503" s="254"/>
      <c r="T503" s="25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6" t="s">
        <v>181</v>
      </c>
      <c r="AU503" s="256" t="s">
        <v>81</v>
      </c>
      <c r="AV503" s="14" t="s">
        <v>81</v>
      </c>
      <c r="AW503" s="14" t="s">
        <v>33</v>
      </c>
      <c r="AX503" s="14" t="s">
        <v>72</v>
      </c>
      <c r="AY503" s="256" t="s">
        <v>126</v>
      </c>
    </row>
    <row r="504" s="14" customFormat="1">
      <c r="A504" s="14"/>
      <c r="B504" s="246"/>
      <c r="C504" s="247"/>
      <c r="D504" s="237" t="s">
        <v>181</v>
      </c>
      <c r="E504" s="248" t="s">
        <v>19</v>
      </c>
      <c r="F504" s="249" t="s">
        <v>285</v>
      </c>
      <c r="G504" s="247"/>
      <c r="H504" s="250">
        <v>94.519999999999996</v>
      </c>
      <c r="I504" s="251"/>
      <c r="J504" s="247"/>
      <c r="K504" s="247"/>
      <c r="L504" s="252"/>
      <c r="M504" s="253"/>
      <c r="N504" s="254"/>
      <c r="O504" s="254"/>
      <c r="P504" s="254"/>
      <c r="Q504" s="254"/>
      <c r="R504" s="254"/>
      <c r="S504" s="254"/>
      <c r="T504" s="25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6" t="s">
        <v>181</v>
      </c>
      <c r="AU504" s="256" t="s">
        <v>81</v>
      </c>
      <c r="AV504" s="14" t="s">
        <v>81</v>
      </c>
      <c r="AW504" s="14" t="s">
        <v>33</v>
      </c>
      <c r="AX504" s="14" t="s">
        <v>72</v>
      </c>
      <c r="AY504" s="256" t="s">
        <v>126</v>
      </c>
    </row>
    <row r="505" s="13" customFormat="1">
      <c r="A505" s="13"/>
      <c r="B505" s="235"/>
      <c r="C505" s="236"/>
      <c r="D505" s="237" t="s">
        <v>181</v>
      </c>
      <c r="E505" s="238" t="s">
        <v>19</v>
      </c>
      <c r="F505" s="239" t="s">
        <v>286</v>
      </c>
      <c r="G505" s="236"/>
      <c r="H505" s="238" t="s">
        <v>19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181</v>
      </c>
      <c r="AU505" s="245" t="s">
        <v>81</v>
      </c>
      <c r="AV505" s="13" t="s">
        <v>79</v>
      </c>
      <c r="AW505" s="13" t="s">
        <v>33</v>
      </c>
      <c r="AX505" s="13" t="s">
        <v>72</v>
      </c>
      <c r="AY505" s="245" t="s">
        <v>126</v>
      </c>
    </row>
    <row r="506" s="14" customFormat="1">
      <c r="A506" s="14"/>
      <c r="B506" s="246"/>
      <c r="C506" s="247"/>
      <c r="D506" s="237" t="s">
        <v>181</v>
      </c>
      <c r="E506" s="248" t="s">
        <v>19</v>
      </c>
      <c r="F506" s="249" t="s">
        <v>287</v>
      </c>
      <c r="G506" s="247"/>
      <c r="H506" s="250">
        <v>224.50999999999999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181</v>
      </c>
      <c r="AU506" s="256" t="s">
        <v>81</v>
      </c>
      <c r="AV506" s="14" t="s">
        <v>81</v>
      </c>
      <c r="AW506" s="14" t="s">
        <v>33</v>
      </c>
      <c r="AX506" s="14" t="s">
        <v>72</v>
      </c>
      <c r="AY506" s="256" t="s">
        <v>126</v>
      </c>
    </row>
    <row r="507" s="14" customFormat="1">
      <c r="A507" s="14"/>
      <c r="B507" s="246"/>
      <c r="C507" s="247"/>
      <c r="D507" s="237" t="s">
        <v>181</v>
      </c>
      <c r="E507" s="248" t="s">
        <v>19</v>
      </c>
      <c r="F507" s="249" t="s">
        <v>288</v>
      </c>
      <c r="G507" s="247"/>
      <c r="H507" s="250">
        <v>39.240000000000002</v>
      </c>
      <c r="I507" s="251"/>
      <c r="J507" s="247"/>
      <c r="K507" s="247"/>
      <c r="L507" s="252"/>
      <c r="M507" s="253"/>
      <c r="N507" s="254"/>
      <c r="O507" s="254"/>
      <c r="P507" s="254"/>
      <c r="Q507" s="254"/>
      <c r="R507" s="254"/>
      <c r="S507" s="254"/>
      <c r="T507" s="25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6" t="s">
        <v>181</v>
      </c>
      <c r="AU507" s="256" t="s">
        <v>81</v>
      </c>
      <c r="AV507" s="14" t="s">
        <v>81</v>
      </c>
      <c r="AW507" s="14" t="s">
        <v>33</v>
      </c>
      <c r="AX507" s="14" t="s">
        <v>72</v>
      </c>
      <c r="AY507" s="256" t="s">
        <v>126</v>
      </c>
    </row>
    <row r="508" s="15" customFormat="1">
      <c r="A508" s="15"/>
      <c r="B508" s="257"/>
      <c r="C508" s="258"/>
      <c r="D508" s="237" t="s">
        <v>181</v>
      </c>
      <c r="E508" s="259" t="s">
        <v>19</v>
      </c>
      <c r="F508" s="260" t="s">
        <v>277</v>
      </c>
      <c r="G508" s="258"/>
      <c r="H508" s="261">
        <v>619.62</v>
      </c>
      <c r="I508" s="262"/>
      <c r="J508" s="258"/>
      <c r="K508" s="258"/>
      <c r="L508" s="263"/>
      <c r="M508" s="264"/>
      <c r="N508" s="265"/>
      <c r="O508" s="265"/>
      <c r="P508" s="265"/>
      <c r="Q508" s="265"/>
      <c r="R508" s="265"/>
      <c r="S508" s="265"/>
      <c r="T508" s="26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7" t="s">
        <v>181</v>
      </c>
      <c r="AU508" s="267" t="s">
        <v>81</v>
      </c>
      <c r="AV508" s="15" t="s">
        <v>93</v>
      </c>
      <c r="AW508" s="15" t="s">
        <v>33</v>
      </c>
      <c r="AX508" s="15" t="s">
        <v>79</v>
      </c>
      <c r="AY508" s="267" t="s">
        <v>126</v>
      </c>
    </row>
    <row r="509" s="2" customFormat="1" ht="24.15" customHeight="1">
      <c r="A509" s="40"/>
      <c r="B509" s="41"/>
      <c r="C509" s="207" t="s">
        <v>902</v>
      </c>
      <c r="D509" s="207" t="s">
        <v>127</v>
      </c>
      <c r="E509" s="208" t="s">
        <v>903</v>
      </c>
      <c r="F509" s="209" t="s">
        <v>904</v>
      </c>
      <c r="G509" s="210" t="s">
        <v>191</v>
      </c>
      <c r="H509" s="211">
        <v>619.62</v>
      </c>
      <c r="I509" s="212"/>
      <c r="J509" s="211">
        <f>ROUND(I509*H509,1)</f>
        <v>0</v>
      </c>
      <c r="K509" s="209" t="s">
        <v>131</v>
      </c>
      <c r="L509" s="46"/>
      <c r="M509" s="213" t="s">
        <v>19</v>
      </c>
      <c r="N509" s="214" t="s">
        <v>43</v>
      </c>
      <c r="O509" s="86"/>
      <c r="P509" s="215">
        <f>O509*H509</f>
        <v>0</v>
      </c>
      <c r="Q509" s="215">
        <v>0.00022000000000000001</v>
      </c>
      <c r="R509" s="215">
        <f>Q509*H509</f>
        <v>0.1363164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251</v>
      </c>
      <c r="AT509" s="217" t="s">
        <v>127</v>
      </c>
      <c r="AU509" s="217" t="s">
        <v>81</v>
      </c>
      <c r="AY509" s="19" t="s">
        <v>126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79</v>
      </c>
      <c r="BK509" s="218">
        <f>ROUND(I509*H509,1)</f>
        <v>0</v>
      </c>
      <c r="BL509" s="19" t="s">
        <v>251</v>
      </c>
      <c r="BM509" s="217" t="s">
        <v>905</v>
      </c>
    </row>
    <row r="510" s="2" customFormat="1">
      <c r="A510" s="40"/>
      <c r="B510" s="41"/>
      <c r="C510" s="42"/>
      <c r="D510" s="219" t="s">
        <v>134</v>
      </c>
      <c r="E510" s="42"/>
      <c r="F510" s="220" t="s">
        <v>906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134</v>
      </c>
      <c r="AU510" s="19" t="s">
        <v>81</v>
      </c>
    </row>
    <row r="511" s="2" customFormat="1" ht="16.5" customHeight="1">
      <c r="A511" s="40"/>
      <c r="B511" s="41"/>
      <c r="C511" s="207" t="s">
        <v>907</v>
      </c>
      <c r="D511" s="207" t="s">
        <v>127</v>
      </c>
      <c r="E511" s="208" t="s">
        <v>908</v>
      </c>
      <c r="F511" s="209" t="s">
        <v>909</v>
      </c>
      <c r="G511" s="210" t="s">
        <v>191</v>
      </c>
      <c r="H511" s="211">
        <v>25</v>
      </c>
      <c r="I511" s="212"/>
      <c r="J511" s="211">
        <f>ROUND(I511*H511,1)</f>
        <v>0</v>
      </c>
      <c r="K511" s="209" t="s">
        <v>131</v>
      </c>
      <c r="L511" s="46"/>
      <c r="M511" s="213" t="s">
        <v>19</v>
      </c>
      <c r="N511" s="214" t="s">
        <v>43</v>
      </c>
      <c r="O511" s="86"/>
      <c r="P511" s="215">
        <f>O511*H511</f>
        <v>0</v>
      </c>
      <c r="Q511" s="215">
        <v>0.00023000000000000001</v>
      </c>
      <c r="R511" s="215">
        <f>Q511*H511</f>
        <v>0.0057499999999999999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251</v>
      </c>
      <c r="AT511" s="217" t="s">
        <v>127</v>
      </c>
      <c r="AU511" s="217" t="s">
        <v>81</v>
      </c>
      <c r="AY511" s="19" t="s">
        <v>126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79</v>
      </c>
      <c r="BK511" s="218">
        <f>ROUND(I511*H511,1)</f>
        <v>0</v>
      </c>
      <c r="BL511" s="19" t="s">
        <v>251</v>
      </c>
      <c r="BM511" s="217" t="s">
        <v>910</v>
      </c>
    </row>
    <row r="512" s="2" customFormat="1">
      <c r="A512" s="40"/>
      <c r="B512" s="41"/>
      <c r="C512" s="42"/>
      <c r="D512" s="219" t="s">
        <v>134</v>
      </c>
      <c r="E512" s="42"/>
      <c r="F512" s="220" t="s">
        <v>911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134</v>
      </c>
      <c r="AU512" s="19" t="s">
        <v>81</v>
      </c>
    </row>
    <row r="513" s="13" customFormat="1">
      <c r="A513" s="13"/>
      <c r="B513" s="235"/>
      <c r="C513" s="236"/>
      <c r="D513" s="237" t="s">
        <v>181</v>
      </c>
      <c r="E513" s="238" t="s">
        <v>19</v>
      </c>
      <c r="F513" s="239" t="s">
        <v>275</v>
      </c>
      <c r="G513" s="236"/>
      <c r="H513" s="238" t="s">
        <v>19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181</v>
      </c>
      <c r="AU513" s="245" t="s">
        <v>81</v>
      </c>
      <c r="AV513" s="13" t="s">
        <v>79</v>
      </c>
      <c r="AW513" s="13" t="s">
        <v>33</v>
      </c>
      <c r="AX513" s="13" t="s">
        <v>72</v>
      </c>
      <c r="AY513" s="245" t="s">
        <v>126</v>
      </c>
    </row>
    <row r="514" s="14" customFormat="1">
      <c r="A514" s="14"/>
      <c r="B514" s="246"/>
      <c r="C514" s="247"/>
      <c r="D514" s="237" t="s">
        <v>181</v>
      </c>
      <c r="E514" s="248" t="s">
        <v>19</v>
      </c>
      <c r="F514" s="249" t="s">
        <v>276</v>
      </c>
      <c r="G514" s="247"/>
      <c r="H514" s="250">
        <v>25</v>
      </c>
      <c r="I514" s="251"/>
      <c r="J514" s="247"/>
      <c r="K514" s="247"/>
      <c r="L514" s="252"/>
      <c r="M514" s="253"/>
      <c r="N514" s="254"/>
      <c r="O514" s="254"/>
      <c r="P514" s="254"/>
      <c r="Q514" s="254"/>
      <c r="R514" s="254"/>
      <c r="S514" s="254"/>
      <c r="T514" s="25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6" t="s">
        <v>181</v>
      </c>
      <c r="AU514" s="256" t="s">
        <v>81</v>
      </c>
      <c r="AV514" s="14" t="s">
        <v>81</v>
      </c>
      <c r="AW514" s="14" t="s">
        <v>33</v>
      </c>
      <c r="AX514" s="14" t="s">
        <v>79</v>
      </c>
      <c r="AY514" s="256" t="s">
        <v>126</v>
      </c>
    </row>
    <row r="515" s="2" customFormat="1" ht="24.15" customHeight="1">
      <c r="A515" s="40"/>
      <c r="B515" s="41"/>
      <c r="C515" s="207" t="s">
        <v>912</v>
      </c>
      <c r="D515" s="207" t="s">
        <v>127</v>
      </c>
      <c r="E515" s="208" t="s">
        <v>913</v>
      </c>
      <c r="F515" s="209" t="s">
        <v>914</v>
      </c>
      <c r="G515" s="210" t="s">
        <v>191</v>
      </c>
      <c r="H515" s="211">
        <v>36</v>
      </c>
      <c r="I515" s="212"/>
      <c r="J515" s="211">
        <f>ROUND(I515*H515,1)</f>
        <v>0</v>
      </c>
      <c r="K515" s="209" t="s">
        <v>131</v>
      </c>
      <c r="L515" s="46"/>
      <c r="M515" s="213" t="s">
        <v>19</v>
      </c>
      <c r="N515" s="214" t="s">
        <v>43</v>
      </c>
      <c r="O515" s="86"/>
      <c r="P515" s="215">
        <f>O515*H515</f>
        <v>0</v>
      </c>
      <c r="Q515" s="215">
        <v>0.00012</v>
      </c>
      <c r="R515" s="215">
        <f>Q515*H515</f>
        <v>0.0043200000000000001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251</v>
      </c>
      <c r="AT515" s="217" t="s">
        <v>127</v>
      </c>
      <c r="AU515" s="217" t="s">
        <v>81</v>
      </c>
      <c r="AY515" s="19" t="s">
        <v>126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79</v>
      </c>
      <c r="BK515" s="218">
        <f>ROUND(I515*H515,1)</f>
        <v>0</v>
      </c>
      <c r="BL515" s="19" t="s">
        <v>251</v>
      </c>
      <c r="BM515" s="217" t="s">
        <v>915</v>
      </c>
    </row>
    <row r="516" s="2" customFormat="1">
      <c r="A516" s="40"/>
      <c r="B516" s="41"/>
      <c r="C516" s="42"/>
      <c r="D516" s="219" t="s">
        <v>134</v>
      </c>
      <c r="E516" s="42"/>
      <c r="F516" s="220" t="s">
        <v>916</v>
      </c>
      <c r="G516" s="42"/>
      <c r="H516" s="42"/>
      <c r="I516" s="221"/>
      <c r="J516" s="42"/>
      <c r="K516" s="42"/>
      <c r="L516" s="46"/>
      <c r="M516" s="222"/>
      <c r="N516" s="223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134</v>
      </c>
      <c r="AU516" s="19" t="s">
        <v>81</v>
      </c>
    </row>
    <row r="517" s="13" customFormat="1">
      <c r="A517" s="13"/>
      <c r="B517" s="235"/>
      <c r="C517" s="236"/>
      <c r="D517" s="237" t="s">
        <v>181</v>
      </c>
      <c r="E517" s="238" t="s">
        <v>19</v>
      </c>
      <c r="F517" s="239" t="s">
        <v>198</v>
      </c>
      <c r="G517" s="236"/>
      <c r="H517" s="238" t="s">
        <v>19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181</v>
      </c>
      <c r="AU517" s="245" t="s">
        <v>81</v>
      </c>
      <c r="AV517" s="13" t="s">
        <v>79</v>
      </c>
      <c r="AW517" s="13" t="s">
        <v>33</v>
      </c>
      <c r="AX517" s="13" t="s">
        <v>72</v>
      </c>
      <c r="AY517" s="245" t="s">
        <v>126</v>
      </c>
    </row>
    <row r="518" s="14" customFormat="1">
      <c r="A518" s="14"/>
      <c r="B518" s="246"/>
      <c r="C518" s="247"/>
      <c r="D518" s="237" t="s">
        <v>181</v>
      </c>
      <c r="E518" s="248" t="s">
        <v>19</v>
      </c>
      <c r="F518" s="249" t="s">
        <v>366</v>
      </c>
      <c r="G518" s="247"/>
      <c r="H518" s="250">
        <v>36</v>
      </c>
      <c r="I518" s="251"/>
      <c r="J518" s="247"/>
      <c r="K518" s="247"/>
      <c r="L518" s="252"/>
      <c r="M518" s="253"/>
      <c r="N518" s="254"/>
      <c r="O518" s="254"/>
      <c r="P518" s="254"/>
      <c r="Q518" s="254"/>
      <c r="R518" s="254"/>
      <c r="S518" s="254"/>
      <c r="T518" s="25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6" t="s">
        <v>181</v>
      </c>
      <c r="AU518" s="256" t="s">
        <v>81</v>
      </c>
      <c r="AV518" s="14" t="s">
        <v>81</v>
      </c>
      <c r="AW518" s="14" t="s">
        <v>33</v>
      </c>
      <c r="AX518" s="14" t="s">
        <v>79</v>
      </c>
      <c r="AY518" s="256" t="s">
        <v>126</v>
      </c>
    </row>
    <row r="519" s="2" customFormat="1" ht="24.15" customHeight="1">
      <c r="A519" s="40"/>
      <c r="B519" s="41"/>
      <c r="C519" s="207" t="s">
        <v>917</v>
      </c>
      <c r="D519" s="207" t="s">
        <v>127</v>
      </c>
      <c r="E519" s="208" t="s">
        <v>918</v>
      </c>
      <c r="F519" s="209" t="s">
        <v>919</v>
      </c>
      <c r="G519" s="210" t="s">
        <v>191</v>
      </c>
      <c r="H519" s="211">
        <v>36</v>
      </c>
      <c r="I519" s="212"/>
      <c r="J519" s="211">
        <f>ROUND(I519*H519,1)</f>
        <v>0</v>
      </c>
      <c r="K519" s="209" t="s">
        <v>131</v>
      </c>
      <c r="L519" s="46"/>
      <c r="M519" s="213" t="s">
        <v>19</v>
      </c>
      <c r="N519" s="214" t="s">
        <v>43</v>
      </c>
      <c r="O519" s="86"/>
      <c r="P519" s="215">
        <f>O519*H519</f>
        <v>0</v>
      </c>
      <c r="Q519" s="215">
        <v>0.00083000000000000001</v>
      </c>
      <c r="R519" s="215">
        <f>Q519*H519</f>
        <v>0.02988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251</v>
      </c>
      <c r="AT519" s="217" t="s">
        <v>127</v>
      </c>
      <c r="AU519" s="217" t="s">
        <v>81</v>
      </c>
      <c r="AY519" s="19" t="s">
        <v>126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79</v>
      </c>
      <c r="BK519" s="218">
        <f>ROUND(I519*H519,1)</f>
        <v>0</v>
      </c>
      <c r="BL519" s="19" t="s">
        <v>251</v>
      </c>
      <c r="BM519" s="217" t="s">
        <v>920</v>
      </c>
    </row>
    <row r="520" s="2" customFormat="1">
      <c r="A520" s="40"/>
      <c r="B520" s="41"/>
      <c r="C520" s="42"/>
      <c r="D520" s="219" t="s">
        <v>134</v>
      </c>
      <c r="E520" s="42"/>
      <c r="F520" s="220" t="s">
        <v>921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134</v>
      </c>
      <c r="AU520" s="19" t="s">
        <v>81</v>
      </c>
    </row>
    <row r="521" s="11" customFormat="1" ht="22.8" customHeight="1">
      <c r="A521" s="11"/>
      <c r="B521" s="193"/>
      <c r="C521" s="194"/>
      <c r="D521" s="195" t="s">
        <v>71</v>
      </c>
      <c r="E521" s="233" t="s">
        <v>922</v>
      </c>
      <c r="F521" s="233" t="s">
        <v>923</v>
      </c>
      <c r="G521" s="194"/>
      <c r="H521" s="194"/>
      <c r="I521" s="197"/>
      <c r="J521" s="234">
        <f>BK521</f>
        <v>0</v>
      </c>
      <c r="K521" s="194"/>
      <c r="L521" s="199"/>
      <c r="M521" s="200"/>
      <c r="N521" s="201"/>
      <c r="O521" s="201"/>
      <c r="P521" s="202">
        <f>SUM(P522:P527)</f>
        <v>0</v>
      </c>
      <c r="Q521" s="201"/>
      <c r="R521" s="202">
        <f>SUM(R522:R527)</f>
        <v>0.24912000000000001</v>
      </c>
      <c r="S521" s="201"/>
      <c r="T521" s="203">
        <f>SUM(T522:T527)</f>
        <v>0.053629999999999997</v>
      </c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R521" s="204" t="s">
        <v>81</v>
      </c>
      <c r="AT521" s="205" t="s">
        <v>71</v>
      </c>
      <c r="AU521" s="205" t="s">
        <v>79</v>
      </c>
      <c r="AY521" s="204" t="s">
        <v>126</v>
      </c>
      <c r="BK521" s="206">
        <f>SUM(BK522:BK527)</f>
        <v>0</v>
      </c>
    </row>
    <row r="522" s="2" customFormat="1" ht="16.5" customHeight="1">
      <c r="A522" s="40"/>
      <c r="B522" s="41"/>
      <c r="C522" s="207" t="s">
        <v>924</v>
      </c>
      <c r="D522" s="207" t="s">
        <v>127</v>
      </c>
      <c r="E522" s="208" t="s">
        <v>925</v>
      </c>
      <c r="F522" s="209" t="s">
        <v>926</v>
      </c>
      <c r="G522" s="210" t="s">
        <v>191</v>
      </c>
      <c r="H522" s="211">
        <v>173</v>
      </c>
      <c r="I522" s="212"/>
      <c r="J522" s="211">
        <f>ROUND(I522*H522,1)</f>
        <v>0</v>
      </c>
      <c r="K522" s="209" t="s">
        <v>131</v>
      </c>
      <c r="L522" s="46"/>
      <c r="M522" s="213" t="s">
        <v>19</v>
      </c>
      <c r="N522" s="214" t="s">
        <v>43</v>
      </c>
      <c r="O522" s="86"/>
      <c r="P522" s="215">
        <f>O522*H522</f>
        <v>0</v>
      </c>
      <c r="Q522" s="215">
        <v>0.001</v>
      </c>
      <c r="R522" s="215">
        <f>Q522*H522</f>
        <v>0.17300000000000002</v>
      </c>
      <c r="S522" s="215">
        <v>0.00031</v>
      </c>
      <c r="T522" s="216">
        <f>S522*H522</f>
        <v>0.053629999999999997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251</v>
      </c>
      <c r="AT522" s="217" t="s">
        <v>127</v>
      </c>
      <c r="AU522" s="217" t="s">
        <v>81</v>
      </c>
      <c r="AY522" s="19" t="s">
        <v>126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79</v>
      </c>
      <c r="BK522" s="218">
        <f>ROUND(I522*H522,1)</f>
        <v>0</v>
      </c>
      <c r="BL522" s="19" t="s">
        <v>251</v>
      </c>
      <c r="BM522" s="217" t="s">
        <v>927</v>
      </c>
    </row>
    <row r="523" s="2" customFormat="1">
      <c r="A523" s="40"/>
      <c r="B523" s="41"/>
      <c r="C523" s="42"/>
      <c r="D523" s="219" t="s">
        <v>134</v>
      </c>
      <c r="E523" s="42"/>
      <c r="F523" s="220" t="s">
        <v>928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134</v>
      </c>
      <c r="AU523" s="19" t="s">
        <v>81</v>
      </c>
    </row>
    <row r="524" s="13" customFormat="1">
      <c r="A524" s="13"/>
      <c r="B524" s="235"/>
      <c r="C524" s="236"/>
      <c r="D524" s="237" t="s">
        <v>181</v>
      </c>
      <c r="E524" s="238" t="s">
        <v>19</v>
      </c>
      <c r="F524" s="239" t="s">
        <v>198</v>
      </c>
      <c r="G524" s="236"/>
      <c r="H524" s="238" t="s">
        <v>19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181</v>
      </c>
      <c r="AU524" s="245" t="s">
        <v>81</v>
      </c>
      <c r="AV524" s="13" t="s">
        <v>79</v>
      </c>
      <c r="AW524" s="13" t="s">
        <v>33</v>
      </c>
      <c r="AX524" s="13" t="s">
        <v>72</v>
      </c>
      <c r="AY524" s="245" t="s">
        <v>126</v>
      </c>
    </row>
    <row r="525" s="14" customFormat="1">
      <c r="A525" s="14"/>
      <c r="B525" s="246"/>
      <c r="C525" s="247"/>
      <c r="D525" s="237" t="s">
        <v>181</v>
      </c>
      <c r="E525" s="248" t="s">
        <v>19</v>
      </c>
      <c r="F525" s="249" t="s">
        <v>199</v>
      </c>
      <c r="G525" s="247"/>
      <c r="H525" s="250">
        <v>173</v>
      </c>
      <c r="I525" s="251"/>
      <c r="J525" s="247"/>
      <c r="K525" s="247"/>
      <c r="L525" s="252"/>
      <c r="M525" s="253"/>
      <c r="N525" s="254"/>
      <c r="O525" s="254"/>
      <c r="P525" s="254"/>
      <c r="Q525" s="254"/>
      <c r="R525" s="254"/>
      <c r="S525" s="254"/>
      <c r="T525" s="25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6" t="s">
        <v>181</v>
      </c>
      <c r="AU525" s="256" t="s">
        <v>81</v>
      </c>
      <c r="AV525" s="14" t="s">
        <v>81</v>
      </c>
      <c r="AW525" s="14" t="s">
        <v>33</v>
      </c>
      <c r="AX525" s="14" t="s">
        <v>79</v>
      </c>
      <c r="AY525" s="256" t="s">
        <v>126</v>
      </c>
    </row>
    <row r="526" s="2" customFormat="1" ht="16.5" customHeight="1">
      <c r="A526" s="40"/>
      <c r="B526" s="41"/>
      <c r="C526" s="207" t="s">
        <v>929</v>
      </c>
      <c r="D526" s="207" t="s">
        <v>127</v>
      </c>
      <c r="E526" s="208" t="s">
        <v>930</v>
      </c>
      <c r="F526" s="209" t="s">
        <v>931</v>
      </c>
      <c r="G526" s="210" t="s">
        <v>191</v>
      </c>
      <c r="H526" s="211">
        <v>173</v>
      </c>
      <c r="I526" s="212"/>
      <c r="J526" s="211">
        <f>ROUND(I526*H526,1)</f>
        <v>0</v>
      </c>
      <c r="K526" s="209" t="s">
        <v>131</v>
      </c>
      <c r="L526" s="46"/>
      <c r="M526" s="213" t="s">
        <v>19</v>
      </c>
      <c r="N526" s="214" t="s">
        <v>43</v>
      </c>
      <c r="O526" s="86"/>
      <c r="P526" s="215">
        <f>O526*H526</f>
        <v>0</v>
      </c>
      <c r="Q526" s="215">
        <v>0.00044000000000000002</v>
      </c>
      <c r="R526" s="215">
        <f>Q526*H526</f>
        <v>0.076120000000000007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251</v>
      </c>
      <c r="AT526" s="217" t="s">
        <v>127</v>
      </c>
      <c r="AU526" s="217" t="s">
        <v>81</v>
      </c>
      <c r="AY526" s="19" t="s">
        <v>126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79</v>
      </c>
      <c r="BK526" s="218">
        <f>ROUND(I526*H526,1)</f>
        <v>0</v>
      </c>
      <c r="BL526" s="19" t="s">
        <v>251</v>
      </c>
      <c r="BM526" s="217" t="s">
        <v>932</v>
      </c>
    </row>
    <row r="527" s="2" customFormat="1">
      <c r="A527" s="40"/>
      <c r="B527" s="41"/>
      <c r="C527" s="42"/>
      <c r="D527" s="219" t="s">
        <v>134</v>
      </c>
      <c r="E527" s="42"/>
      <c r="F527" s="220" t="s">
        <v>933</v>
      </c>
      <c r="G527" s="42"/>
      <c r="H527" s="42"/>
      <c r="I527" s="221"/>
      <c r="J527" s="42"/>
      <c r="K527" s="42"/>
      <c r="L527" s="46"/>
      <c r="M527" s="224"/>
      <c r="N527" s="225"/>
      <c r="O527" s="226"/>
      <c r="P527" s="226"/>
      <c r="Q527" s="226"/>
      <c r="R527" s="226"/>
      <c r="S527" s="226"/>
      <c r="T527" s="22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134</v>
      </c>
      <c r="AU527" s="19" t="s">
        <v>81</v>
      </c>
    </row>
    <row r="528" s="2" customFormat="1" ht="6.96" customHeight="1">
      <c r="A528" s="40"/>
      <c r="B528" s="61"/>
      <c r="C528" s="62"/>
      <c r="D528" s="62"/>
      <c r="E528" s="62"/>
      <c r="F528" s="62"/>
      <c r="G528" s="62"/>
      <c r="H528" s="62"/>
      <c r="I528" s="62"/>
      <c r="J528" s="62"/>
      <c r="K528" s="62"/>
      <c r="L528" s="46"/>
      <c r="M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</sheetData>
  <sheetProtection sheet="1" autoFilter="0" formatColumns="0" formatRows="0" objects="1" scenarios="1" spinCount="100000" saltValue="IFSmSIwdoc20JS3zIRECrG18yw3sVmwKkmhiJFjcJ3QE+zgXwMVLlvBMcpTIBcn6NAh+XAPF8FLhXoaybZx1Ng==" hashValue="DtcOKyjsIyXODjEjgtk0B6LjZAVauZfalnkRdxrA//pAJB+tf2UQ6M2TPJ/whx6boM9bYm5H6lAb3/OiLWtWUw==" algorithmName="SHA-512" password="CC35"/>
  <autoFilter ref="C104:K5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14" r:id="rId1" display="https://podminky.urs.cz/item/CS_URS_2024_01/612131100"/>
    <hyperlink ref="F123" r:id="rId2" display="https://podminky.urs.cz/item/CS_URS_2024_01/622131100"/>
    <hyperlink ref="F125" r:id="rId3" display="https://podminky.urs.cz/item/CS_URS_2024_01/622325651"/>
    <hyperlink ref="F129" r:id="rId4" display="https://podminky.urs.cz/item/CS_URS_2024_01/629995101"/>
    <hyperlink ref="F139" r:id="rId5" display="https://podminky.urs.cz/item/CS_URS_2024_01/941211113"/>
    <hyperlink ref="F143" r:id="rId6" display="https://podminky.urs.cz/item/CS_URS_2024_01/941211213"/>
    <hyperlink ref="F146" r:id="rId7" display="https://podminky.urs.cz/item/CS_URS_2024_01/941211813"/>
    <hyperlink ref="F148" r:id="rId8" display="https://podminky.urs.cz/item/CS_URS_2024_01/952902381"/>
    <hyperlink ref="F155" r:id="rId9" display="https://podminky.urs.cz/item/CS_URS_2024_01/952902511"/>
    <hyperlink ref="F164" r:id="rId10" display="https://podminky.urs.cz/item/CS_URS_2024_01/952902601"/>
    <hyperlink ref="F166" r:id="rId11" display="https://podminky.urs.cz/item/CS_URS_2024_01/952902611"/>
    <hyperlink ref="F175" r:id="rId12" display="https://podminky.urs.cz/item/CS_URS_2024_01/962032230"/>
    <hyperlink ref="F179" r:id="rId13" display="https://podminky.urs.cz/item/CS_URS_2024_01/978013121"/>
    <hyperlink ref="F183" r:id="rId14" display="https://podminky.urs.cz/item/CS_URS_2024_01/978019321"/>
    <hyperlink ref="F187" r:id="rId15" display="https://podminky.urs.cz/item/CS_URS_2024_01/985222101"/>
    <hyperlink ref="F192" r:id="rId16" display="https://podminky.urs.cz/item/CS_URS_2024_01/997013118"/>
    <hyperlink ref="F194" r:id="rId17" display="https://podminky.urs.cz/item/CS_URS_2024_01/997013501"/>
    <hyperlink ref="F196" r:id="rId18" display="https://podminky.urs.cz/item/CS_URS_2024_01/997013509"/>
    <hyperlink ref="F199" r:id="rId19" display="https://podminky.urs.cz/item/CS_URS_2024_01/997013603"/>
    <hyperlink ref="F201" r:id="rId20" display="https://podminky.urs.cz/item/CS_URS_2024_01/997013811"/>
    <hyperlink ref="F203" r:id="rId21" display="https://podminky.urs.cz/item/CS_URS_2024_01/997013814"/>
    <hyperlink ref="F205" r:id="rId22" display="https://podminky.urs.cz/item/CS_URS_2024_01/997013631"/>
    <hyperlink ref="F207" r:id="rId23" display="https://podminky.urs.cz/item/CS_URS_2024_01/997013821"/>
    <hyperlink ref="F210" r:id="rId24" display="https://podminky.urs.cz/item/CS_URS_2024_01/998011004"/>
    <hyperlink ref="F214" r:id="rId25" display="https://podminky.urs.cz/item/CS_URS_2024_01/712531101"/>
    <hyperlink ref="F220" r:id="rId26" display="https://podminky.urs.cz/item/CS_URS_2024_01/712531111"/>
    <hyperlink ref="F226" r:id="rId27" display="https://podminky.urs.cz/item/CS_URS_2024_01/712591587"/>
    <hyperlink ref="F230" r:id="rId28" display="https://podminky.urs.cz/item/CS_URS_2024_01/712631801"/>
    <hyperlink ref="F234" r:id="rId29" display="https://podminky.urs.cz/item/CS_URS_2024_01/998712204"/>
    <hyperlink ref="F241" r:id="rId30" display="https://podminky.urs.cz/item/CS_URS_2024_01/762081150"/>
    <hyperlink ref="F243" r:id="rId31" display="https://podminky.urs.cz/item/CS_URS_2024_01/762083121"/>
    <hyperlink ref="F245" r:id="rId32" display="https://podminky.urs.cz/item/CS_URS_2024_01/762331921"/>
    <hyperlink ref="F254" r:id="rId33" display="https://podminky.urs.cz/item/CS_URS_2024_01/762331931"/>
    <hyperlink ref="F261" r:id="rId34" display="https://podminky.urs.cz/item/CS_URS_2024_01/762331941"/>
    <hyperlink ref="F265" r:id="rId35" display="https://podminky.urs.cz/item/CS_URS_2024_01/762331951"/>
    <hyperlink ref="F272" r:id="rId36" display="https://podminky.urs.cz/item/CS_URS_2024_01/762332942"/>
    <hyperlink ref="F289" r:id="rId37" display="https://podminky.urs.cz/item/CS_URS_2024_01/762332943"/>
    <hyperlink ref="F302" r:id="rId38" display="https://podminky.urs.cz/item/CS_URS_2024_01/762332944"/>
    <hyperlink ref="F309" r:id="rId39" display="https://podminky.urs.cz/item/CS_URS_2024_01/762332945"/>
    <hyperlink ref="F322" r:id="rId40" display="https://podminky.urs.cz/item/CS_URS_2024_01/762341210"/>
    <hyperlink ref="F331" r:id="rId41" display="https://podminky.urs.cz/item/CS_URS_2024_01/762341811"/>
    <hyperlink ref="F335" r:id="rId42" display="https://podminky.urs.cz/item/CS_URS_2024_01/762395000"/>
    <hyperlink ref="F337" r:id="rId43" display="https://podminky.urs.cz/item/CS_URS_2024_01/762523104"/>
    <hyperlink ref="F344" r:id="rId44" display="https://podminky.urs.cz/item/CS_URS_2024_01/762822120"/>
    <hyperlink ref="F351" r:id="rId45" display="https://podminky.urs.cz/item/CS_URS_2024_01/762895000"/>
    <hyperlink ref="F353" r:id="rId46" display="https://podminky.urs.cz/item/CS_URS_2024_01/998762204"/>
    <hyperlink ref="F356" r:id="rId47" display="https://podminky.urs.cz/item/CS_URS_2024_01/764001891"/>
    <hyperlink ref="F360" r:id="rId48" display="https://podminky.urs.cz/item/CS_URS_2024_01/764002812"/>
    <hyperlink ref="F364" r:id="rId49" display="https://podminky.urs.cz/item/CS_URS_2024_01/764002821"/>
    <hyperlink ref="F368" r:id="rId50" display="https://podminky.urs.cz/item/CS_URS_2024_01/764002861"/>
    <hyperlink ref="F372" r:id="rId51" display="https://podminky.urs.cz/item/CS_URS_2024_01/764002871"/>
    <hyperlink ref="F376" r:id="rId52" display="https://podminky.urs.cz/item/CS_URS_2024_01/764004821"/>
    <hyperlink ref="F383" r:id="rId53" display="https://podminky.urs.cz/item/CS_URS_2024_01/764131413"/>
    <hyperlink ref="F387" r:id="rId54" display="https://podminky.urs.cz/item/CS_URS_2024_01/764231472"/>
    <hyperlink ref="F391" r:id="rId55" display="https://podminky.urs.cz/item/CS_URS_2024_01/764232404"/>
    <hyperlink ref="F398" r:id="rId56" display="https://podminky.urs.cz/item/CS_URS_2024_01/764233452"/>
    <hyperlink ref="F402" r:id="rId57" display="https://podminky.urs.cz/item/CS_URS_2024_01/764233456"/>
    <hyperlink ref="F406" r:id="rId58" display="https://podminky.urs.cz/item/CS_URS_2024_01/764235404"/>
    <hyperlink ref="F410" r:id="rId59" display="https://podminky.urs.cz/item/CS_URS_2024_01/764238426"/>
    <hyperlink ref="F414" r:id="rId60" display="https://podminky.urs.cz/item/CS_URS_2024_01/764331414"/>
    <hyperlink ref="F418" r:id="rId61" display="https://podminky.urs.cz/item/CS_URS_2024_01/764336402"/>
    <hyperlink ref="F422" r:id="rId62" display="https://podminky.urs.cz/item/CS_URS_2024_01/764336403"/>
    <hyperlink ref="F426" r:id="rId63" display="https://podminky.urs.cz/item/CS_URS_2024_01/764533407"/>
    <hyperlink ref="F431" r:id="rId64" display="https://podminky.urs.cz/item/CS_URS_2024_01/998764204"/>
    <hyperlink ref="F434" r:id="rId65" display="https://podminky.urs.cz/item/CS_URS_2024_01/765131803"/>
    <hyperlink ref="F438" r:id="rId66" display="https://podminky.urs.cz/item/CS_URS_2024_01/765131823"/>
    <hyperlink ref="F442" r:id="rId67" display="https://podminky.urs.cz/item/CS_URS_2024_01/765131843"/>
    <hyperlink ref="F444" r:id="rId68" display="https://podminky.urs.cz/item/CS_URS_2024_01/765131853"/>
    <hyperlink ref="F446" r:id="rId69" display="https://podminky.urs.cz/item/CS_URS_2024_01/765161211"/>
    <hyperlink ref="F452" r:id="rId70" display="https://podminky.urs.cz/item/CS_URS_2024_01/765161303"/>
    <hyperlink ref="F458" r:id="rId71" display="https://podminky.urs.cz/item/CS_URS_2024_01/765161335"/>
    <hyperlink ref="F464" r:id="rId72" display="https://podminky.urs.cz/item/CS_URS_2024_01/765161393"/>
    <hyperlink ref="F466" r:id="rId73" display="https://podminky.urs.cz/item/CS_URS_2024_01/998765204"/>
    <hyperlink ref="F473" r:id="rId74" display="https://podminky.urs.cz/item/CS_URS_2024_01/998766204"/>
    <hyperlink ref="F490" r:id="rId75" display="https://podminky.urs.cz/item/CS_URS_2024_01/998767204"/>
    <hyperlink ref="F498" r:id="rId76" display="https://podminky.urs.cz/item/CS_URS_2024_01/998782203"/>
    <hyperlink ref="F501" r:id="rId77" display="https://podminky.urs.cz/item/CS_URS_2024_01/783201201"/>
    <hyperlink ref="F510" r:id="rId78" display="https://podminky.urs.cz/item/CS_URS_2024_01/783213021"/>
    <hyperlink ref="F512" r:id="rId79" display="https://podminky.urs.cz/item/CS_URS_2024_01/783823149"/>
    <hyperlink ref="F516" r:id="rId80" display="https://podminky.urs.cz/item/CS_URS_2024_01/783823163"/>
    <hyperlink ref="F520" r:id="rId81" display="https://podminky.urs.cz/item/CS_URS_2024_01/783827443"/>
    <hyperlink ref="F523" r:id="rId82" display="https://podminky.urs.cz/item/CS_URS_2024_01/784121005"/>
    <hyperlink ref="F527" r:id="rId83" display="https://podminky.urs.cz/item/CS_URS_2024_01/78418101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Domažlice - Objekt radnice - Stavební úpravy krovů a střech</v>
      </c>
      <c r="F7" s="144"/>
      <c r="G7" s="144"/>
      <c r="H7" s="144"/>
      <c r="L7" s="22"/>
    </row>
    <row r="8" s="1" customFormat="1" ht="12" customHeight="1">
      <c r="B8" s="22"/>
      <c r="D8" s="144" t="s">
        <v>100</v>
      </c>
      <c r="L8" s="22"/>
    </row>
    <row r="9" s="2" customFormat="1" ht="16.5" customHeight="1">
      <c r="A9" s="40"/>
      <c r="B9" s="46"/>
      <c r="C9" s="40"/>
      <c r="D9" s="40"/>
      <c r="E9" s="145" t="s">
        <v>101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934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104</v>
      </c>
      <c r="G14" s="40"/>
      <c r="H14" s="40"/>
      <c r="I14" s="144" t="s">
        <v>23</v>
      </c>
      <c r="J14" s="148" t="str">
        <f>'Rekapitulace stavby'!AN8</f>
        <v>31. 5. 2024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Domažlice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Atelier Soukup Opl Švehla 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Tomáš Chlumecký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ROUND((SUM(BE86:BE105)),  2)</f>
        <v>0</v>
      </c>
      <c r="G35" s="40"/>
      <c r="H35" s="40"/>
      <c r="I35" s="159">
        <v>0.20999999999999999</v>
      </c>
      <c r="J35" s="158">
        <f>ROUND(((SUM(BE86:BE105))*I35),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ROUND((SUM(BF86:BF105)),  2)</f>
        <v>0</v>
      </c>
      <c r="G36" s="40"/>
      <c r="H36" s="40"/>
      <c r="I36" s="159">
        <v>0.12</v>
      </c>
      <c r="J36" s="158">
        <f>ROUND(((SUM(BF86:BF105))*I36),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ROUND((SUM(BG86:BG105)),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ROUND((SUM(BH86:BH105)),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ROUND((SUM(BI86:BI105)),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Domažlice - Objekt radnice - Stavební úpravy krovů a střech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02 - Ochrana objektu před bleskem - bleskosvod 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31. 5. 2024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Domažlice</v>
      </c>
      <c r="G58" s="42"/>
      <c r="H58" s="42"/>
      <c r="I58" s="34" t="s">
        <v>31</v>
      </c>
      <c r="J58" s="38" t="str">
        <f>E23</f>
        <v xml:space="preserve">Atelier Soukup Opl Švehla 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Tomáš Chlumecký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106</v>
      </c>
      <c r="D61" s="173"/>
      <c r="E61" s="173"/>
      <c r="F61" s="173"/>
      <c r="G61" s="173"/>
      <c r="H61" s="173"/>
      <c r="I61" s="173"/>
      <c r="J61" s="174" t="s">
        <v>107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108</v>
      </c>
    </row>
    <row r="64" s="9" customFormat="1" ht="24.96" customHeight="1">
      <c r="A64" s="9"/>
      <c r="B64" s="176"/>
      <c r="C64" s="177"/>
      <c r="D64" s="178" t="s">
        <v>935</v>
      </c>
      <c r="E64" s="179"/>
      <c r="F64" s="179"/>
      <c r="G64" s="179"/>
      <c r="H64" s="179"/>
      <c r="I64" s="179"/>
      <c r="J64" s="180">
        <f>J87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110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Domažlice - Objekt radnice - Stavební úpravy krovů a střech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100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6.5" customHeight="1">
      <c r="A76" s="40"/>
      <c r="B76" s="41"/>
      <c r="C76" s="42"/>
      <c r="D76" s="42"/>
      <c r="E76" s="171" t="s">
        <v>101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102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 xml:space="preserve">02 - Ochrana objektu před bleskem - bleskosvod 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F14</f>
        <v xml:space="preserve"> </v>
      </c>
      <c r="G80" s="42"/>
      <c r="H80" s="42"/>
      <c r="I80" s="34" t="s">
        <v>23</v>
      </c>
      <c r="J80" s="74" t="str">
        <f>IF(J14="","",J14)</f>
        <v>31. 5. 2024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25</v>
      </c>
      <c r="D82" s="42"/>
      <c r="E82" s="42"/>
      <c r="F82" s="29" t="str">
        <f>E17</f>
        <v>Město Domažlice</v>
      </c>
      <c r="G82" s="42"/>
      <c r="H82" s="42"/>
      <c r="I82" s="34" t="s">
        <v>31</v>
      </c>
      <c r="J82" s="38" t="str">
        <f>E23</f>
        <v xml:space="preserve">Atelier Soukup Opl Švehla  s.r.o.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IF(E20="","",E20)</f>
        <v>Vyplň údaj</v>
      </c>
      <c r="G83" s="42"/>
      <c r="H83" s="42"/>
      <c r="I83" s="34" t="s">
        <v>34</v>
      </c>
      <c r="J83" s="38" t="str">
        <f>E26</f>
        <v>Tomáš Chlumecký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0" customFormat="1" ht="29.28" customHeight="1">
      <c r="A85" s="182"/>
      <c r="B85" s="183"/>
      <c r="C85" s="184" t="s">
        <v>111</v>
      </c>
      <c r="D85" s="185" t="s">
        <v>57</v>
      </c>
      <c r="E85" s="185" t="s">
        <v>53</v>
      </c>
      <c r="F85" s="185" t="s">
        <v>54</v>
      </c>
      <c r="G85" s="185" t="s">
        <v>112</v>
      </c>
      <c r="H85" s="185" t="s">
        <v>113</v>
      </c>
      <c r="I85" s="185" t="s">
        <v>114</v>
      </c>
      <c r="J85" s="185" t="s">
        <v>107</v>
      </c>
      <c r="K85" s="186" t="s">
        <v>115</v>
      </c>
      <c r="L85" s="187"/>
      <c r="M85" s="94" t="s">
        <v>19</v>
      </c>
      <c r="N85" s="95" t="s">
        <v>42</v>
      </c>
      <c r="O85" s="95" t="s">
        <v>116</v>
      </c>
      <c r="P85" s="95" t="s">
        <v>117</v>
      </c>
      <c r="Q85" s="95" t="s">
        <v>118</v>
      </c>
      <c r="R85" s="95" t="s">
        <v>119</v>
      </c>
      <c r="S85" s="95" t="s">
        <v>120</v>
      </c>
      <c r="T85" s="96" t="s">
        <v>121</v>
      </c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</row>
    <row r="86" s="2" customFormat="1" ht="22.8" customHeight="1">
      <c r="A86" s="40"/>
      <c r="B86" s="41"/>
      <c r="C86" s="101" t="s">
        <v>122</v>
      </c>
      <c r="D86" s="42"/>
      <c r="E86" s="42"/>
      <c r="F86" s="42"/>
      <c r="G86" s="42"/>
      <c r="H86" s="42"/>
      <c r="I86" s="42"/>
      <c r="J86" s="188">
        <f>BK86</f>
        <v>0</v>
      </c>
      <c r="K86" s="42"/>
      <c r="L86" s="46"/>
      <c r="M86" s="97"/>
      <c r="N86" s="189"/>
      <c r="O86" s="98"/>
      <c r="P86" s="190">
        <f>P87</f>
        <v>0</v>
      </c>
      <c r="Q86" s="98"/>
      <c r="R86" s="190">
        <f>R87</f>
        <v>0</v>
      </c>
      <c r="S86" s="98"/>
      <c r="T86" s="191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108</v>
      </c>
      <c r="BK86" s="192">
        <f>BK87</f>
        <v>0</v>
      </c>
    </row>
    <row r="87" s="11" customFormat="1" ht="25.92" customHeight="1">
      <c r="A87" s="11"/>
      <c r="B87" s="193"/>
      <c r="C87" s="194"/>
      <c r="D87" s="195" t="s">
        <v>71</v>
      </c>
      <c r="E87" s="196" t="s">
        <v>936</v>
      </c>
      <c r="F87" s="196" t="s">
        <v>937</v>
      </c>
      <c r="G87" s="194"/>
      <c r="H87" s="194"/>
      <c r="I87" s="197"/>
      <c r="J87" s="198">
        <f>BK87</f>
        <v>0</v>
      </c>
      <c r="K87" s="194"/>
      <c r="L87" s="199"/>
      <c r="M87" s="200"/>
      <c r="N87" s="201"/>
      <c r="O87" s="201"/>
      <c r="P87" s="202">
        <f>SUM(P88:P105)</f>
        <v>0</v>
      </c>
      <c r="Q87" s="201"/>
      <c r="R87" s="202">
        <f>SUM(R88:R105)</f>
        <v>0</v>
      </c>
      <c r="S87" s="201"/>
      <c r="T87" s="203">
        <f>SUM(T88:T105)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204" t="s">
        <v>76</v>
      </c>
      <c r="AT87" s="205" t="s">
        <v>71</v>
      </c>
      <c r="AU87" s="205" t="s">
        <v>72</v>
      </c>
      <c r="AY87" s="204" t="s">
        <v>126</v>
      </c>
      <c r="BK87" s="206">
        <f>SUM(BK88:BK105)</f>
        <v>0</v>
      </c>
    </row>
    <row r="88" s="2" customFormat="1" ht="16.5" customHeight="1">
      <c r="A88" s="40"/>
      <c r="B88" s="41"/>
      <c r="C88" s="207" t="s">
        <v>79</v>
      </c>
      <c r="D88" s="207" t="s">
        <v>127</v>
      </c>
      <c r="E88" s="208" t="s">
        <v>938</v>
      </c>
      <c r="F88" s="209" t="s">
        <v>939</v>
      </c>
      <c r="G88" s="210" t="s">
        <v>470</v>
      </c>
      <c r="H88" s="211">
        <v>90</v>
      </c>
      <c r="I88" s="212"/>
      <c r="J88" s="211">
        <f>ROUND(I88*H88,1)</f>
        <v>0</v>
      </c>
      <c r="K88" s="209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534</v>
      </c>
      <c r="AT88" s="217" t="s">
        <v>127</v>
      </c>
      <c r="AU88" s="217" t="s">
        <v>79</v>
      </c>
      <c r="AY88" s="19" t="s">
        <v>126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ROUND(I88*H88,1)</f>
        <v>0</v>
      </c>
      <c r="BL88" s="19" t="s">
        <v>534</v>
      </c>
      <c r="BM88" s="217" t="s">
        <v>940</v>
      </c>
    </row>
    <row r="89" s="2" customFormat="1" ht="16.5" customHeight="1">
      <c r="A89" s="40"/>
      <c r="B89" s="41"/>
      <c r="C89" s="268" t="s">
        <v>81</v>
      </c>
      <c r="D89" s="268" t="s">
        <v>404</v>
      </c>
      <c r="E89" s="269" t="s">
        <v>941</v>
      </c>
      <c r="F89" s="270" t="s">
        <v>942</v>
      </c>
      <c r="G89" s="271" t="s">
        <v>470</v>
      </c>
      <c r="H89" s="272">
        <v>90</v>
      </c>
      <c r="I89" s="273"/>
      <c r="J89" s="272">
        <f>ROUND(I89*H89,1)</f>
        <v>0</v>
      </c>
      <c r="K89" s="270" t="s">
        <v>19</v>
      </c>
      <c r="L89" s="274"/>
      <c r="M89" s="275" t="s">
        <v>19</v>
      </c>
      <c r="N89" s="276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943</v>
      </c>
      <c r="AT89" s="217" t="s">
        <v>404</v>
      </c>
      <c r="AU89" s="217" t="s">
        <v>79</v>
      </c>
      <c r="AY89" s="19" t="s">
        <v>126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79</v>
      </c>
      <c r="BK89" s="218">
        <f>ROUND(I89*H89,1)</f>
        <v>0</v>
      </c>
      <c r="BL89" s="19" t="s">
        <v>534</v>
      </c>
      <c r="BM89" s="217" t="s">
        <v>944</v>
      </c>
    </row>
    <row r="90" s="2" customFormat="1" ht="16.5" customHeight="1">
      <c r="A90" s="40"/>
      <c r="B90" s="41"/>
      <c r="C90" s="268" t="s">
        <v>76</v>
      </c>
      <c r="D90" s="268" t="s">
        <v>404</v>
      </c>
      <c r="E90" s="269" t="s">
        <v>945</v>
      </c>
      <c r="F90" s="270" t="s">
        <v>946</v>
      </c>
      <c r="G90" s="271" t="s">
        <v>947</v>
      </c>
      <c r="H90" s="272">
        <v>65</v>
      </c>
      <c r="I90" s="273"/>
      <c r="J90" s="272">
        <f>ROUND(I90*H90,1)</f>
        <v>0</v>
      </c>
      <c r="K90" s="270" t="s">
        <v>19</v>
      </c>
      <c r="L90" s="274"/>
      <c r="M90" s="275" t="s">
        <v>19</v>
      </c>
      <c r="N90" s="276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943</v>
      </c>
      <c r="AT90" s="217" t="s">
        <v>404</v>
      </c>
      <c r="AU90" s="217" t="s">
        <v>79</v>
      </c>
      <c r="AY90" s="19" t="s">
        <v>126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ROUND(I90*H90,1)</f>
        <v>0</v>
      </c>
      <c r="BL90" s="19" t="s">
        <v>534</v>
      </c>
      <c r="BM90" s="217" t="s">
        <v>948</v>
      </c>
    </row>
    <row r="91" s="2" customFormat="1" ht="16.5" customHeight="1">
      <c r="A91" s="40"/>
      <c r="B91" s="41"/>
      <c r="C91" s="207" t="s">
        <v>93</v>
      </c>
      <c r="D91" s="207" t="s">
        <v>127</v>
      </c>
      <c r="E91" s="208" t="s">
        <v>949</v>
      </c>
      <c r="F91" s="209" t="s">
        <v>950</v>
      </c>
      <c r="G91" s="210" t="s">
        <v>947</v>
      </c>
      <c r="H91" s="211">
        <v>59</v>
      </c>
      <c r="I91" s="212"/>
      <c r="J91" s="211">
        <f>ROUND(I91*H91,1)</f>
        <v>0</v>
      </c>
      <c r="K91" s="209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534</v>
      </c>
      <c r="AT91" s="217" t="s">
        <v>127</v>
      </c>
      <c r="AU91" s="217" t="s">
        <v>79</v>
      </c>
      <c r="AY91" s="19" t="s">
        <v>126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79</v>
      </c>
      <c r="BK91" s="218">
        <f>ROUND(I91*H91,1)</f>
        <v>0</v>
      </c>
      <c r="BL91" s="19" t="s">
        <v>534</v>
      </c>
      <c r="BM91" s="217" t="s">
        <v>951</v>
      </c>
    </row>
    <row r="92" s="2" customFormat="1" ht="16.5" customHeight="1">
      <c r="A92" s="40"/>
      <c r="B92" s="41"/>
      <c r="C92" s="268" t="s">
        <v>125</v>
      </c>
      <c r="D92" s="268" t="s">
        <v>404</v>
      </c>
      <c r="E92" s="269" t="s">
        <v>952</v>
      </c>
      <c r="F92" s="270" t="s">
        <v>953</v>
      </c>
      <c r="G92" s="271" t="s">
        <v>947</v>
      </c>
      <c r="H92" s="272">
        <v>35</v>
      </c>
      <c r="I92" s="273"/>
      <c r="J92" s="272">
        <f>ROUND(I92*H92,1)</f>
        <v>0</v>
      </c>
      <c r="K92" s="270" t="s">
        <v>19</v>
      </c>
      <c r="L92" s="274"/>
      <c r="M92" s="275" t="s">
        <v>19</v>
      </c>
      <c r="N92" s="276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943</v>
      </c>
      <c r="AT92" s="217" t="s">
        <v>404</v>
      </c>
      <c r="AU92" s="217" t="s">
        <v>79</v>
      </c>
      <c r="AY92" s="19" t="s">
        <v>126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79</v>
      </c>
      <c r="BK92" s="218">
        <f>ROUND(I92*H92,1)</f>
        <v>0</v>
      </c>
      <c r="BL92" s="19" t="s">
        <v>534</v>
      </c>
      <c r="BM92" s="217" t="s">
        <v>954</v>
      </c>
    </row>
    <row r="93" s="2" customFormat="1" ht="16.5" customHeight="1">
      <c r="A93" s="40"/>
      <c r="B93" s="41"/>
      <c r="C93" s="268" t="s">
        <v>203</v>
      </c>
      <c r="D93" s="268" t="s">
        <v>404</v>
      </c>
      <c r="E93" s="269" t="s">
        <v>955</v>
      </c>
      <c r="F93" s="270" t="s">
        <v>956</v>
      </c>
      <c r="G93" s="271" t="s">
        <v>947</v>
      </c>
      <c r="H93" s="272">
        <v>20</v>
      </c>
      <c r="I93" s="273"/>
      <c r="J93" s="272">
        <f>ROUND(I93*H93,1)</f>
        <v>0</v>
      </c>
      <c r="K93" s="270" t="s">
        <v>19</v>
      </c>
      <c r="L93" s="274"/>
      <c r="M93" s="275" t="s">
        <v>19</v>
      </c>
      <c r="N93" s="276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943</v>
      </c>
      <c r="AT93" s="217" t="s">
        <v>404</v>
      </c>
      <c r="AU93" s="217" t="s">
        <v>79</v>
      </c>
      <c r="AY93" s="19" t="s">
        <v>126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ROUND(I93*H93,1)</f>
        <v>0</v>
      </c>
      <c r="BL93" s="19" t="s">
        <v>534</v>
      </c>
      <c r="BM93" s="217" t="s">
        <v>957</v>
      </c>
    </row>
    <row r="94" s="2" customFormat="1" ht="16.5" customHeight="1">
      <c r="A94" s="40"/>
      <c r="B94" s="41"/>
      <c r="C94" s="268" t="s">
        <v>209</v>
      </c>
      <c r="D94" s="268" t="s">
        <v>404</v>
      </c>
      <c r="E94" s="269" t="s">
        <v>958</v>
      </c>
      <c r="F94" s="270" t="s">
        <v>959</v>
      </c>
      <c r="G94" s="271" t="s">
        <v>947</v>
      </c>
      <c r="H94" s="272">
        <v>4</v>
      </c>
      <c r="I94" s="273"/>
      <c r="J94" s="272">
        <f>ROUND(I94*H94,1)</f>
        <v>0</v>
      </c>
      <c r="K94" s="270" t="s">
        <v>19</v>
      </c>
      <c r="L94" s="274"/>
      <c r="M94" s="275" t="s">
        <v>19</v>
      </c>
      <c r="N94" s="276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943</v>
      </c>
      <c r="AT94" s="217" t="s">
        <v>404</v>
      </c>
      <c r="AU94" s="217" t="s">
        <v>79</v>
      </c>
      <c r="AY94" s="19" t="s">
        <v>126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79</v>
      </c>
      <c r="BK94" s="218">
        <f>ROUND(I94*H94,1)</f>
        <v>0</v>
      </c>
      <c r="BL94" s="19" t="s">
        <v>534</v>
      </c>
      <c r="BM94" s="217" t="s">
        <v>960</v>
      </c>
    </row>
    <row r="95" s="2" customFormat="1" ht="16.5" customHeight="1">
      <c r="A95" s="40"/>
      <c r="B95" s="41"/>
      <c r="C95" s="207" t="s">
        <v>214</v>
      </c>
      <c r="D95" s="207" t="s">
        <v>127</v>
      </c>
      <c r="E95" s="208" t="s">
        <v>961</v>
      </c>
      <c r="F95" s="209" t="s">
        <v>962</v>
      </c>
      <c r="G95" s="210" t="s">
        <v>947</v>
      </c>
      <c r="H95" s="211">
        <v>2</v>
      </c>
      <c r="I95" s="212"/>
      <c r="J95" s="211">
        <f>ROUND(I95*H95,1)</f>
        <v>0</v>
      </c>
      <c r="K95" s="209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534</v>
      </c>
      <c r="AT95" s="217" t="s">
        <v>127</v>
      </c>
      <c r="AU95" s="217" t="s">
        <v>79</v>
      </c>
      <c r="AY95" s="19" t="s">
        <v>126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ROUND(I95*H95,1)</f>
        <v>0</v>
      </c>
      <c r="BL95" s="19" t="s">
        <v>534</v>
      </c>
      <c r="BM95" s="217" t="s">
        <v>963</v>
      </c>
    </row>
    <row r="96" s="2" customFormat="1" ht="16.5" customHeight="1">
      <c r="A96" s="40"/>
      <c r="B96" s="41"/>
      <c r="C96" s="268" t="s">
        <v>220</v>
      </c>
      <c r="D96" s="268" t="s">
        <v>404</v>
      </c>
      <c r="E96" s="269" t="s">
        <v>964</v>
      </c>
      <c r="F96" s="270" t="s">
        <v>965</v>
      </c>
      <c r="G96" s="271" t="s">
        <v>947</v>
      </c>
      <c r="H96" s="272">
        <v>2</v>
      </c>
      <c r="I96" s="273"/>
      <c r="J96" s="272">
        <f>ROUND(I96*H96,1)</f>
        <v>0</v>
      </c>
      <c r="K96" s="270" t="s">
        <v>19</v>
      </c>
      <c r="L96" s="274"/>
      <c r="M96" s="275" t="s">
        <v>19</v>
      </c>
      <c r="N96" s="276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943</v>
      </c>
      <c r="AT96" s="217" t="s">
        <v>404</v>
      </c>
      <c r="AU96" s="217" t="s">
        <v>79</v>
      </c>
      <c r="AY96" s="19" t="s">
        <v>126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ROUND(I96*H96,1)</f>
        <v>0</v>
      </c>
      <c r="BL96" s="19" t="s">
        <v>534</v>
      </c>
      <c r="BM96" s="217" t="s">
        <v>966</v>
      </c>
    </row>
    <row r="97" s="2" customFormat="1" ht="16.5" customHeight="1">
      <c r="A97" s="40"/>
      <c r="B97" s="41"/>
      <c r="C97" s="207" t="s">
        <v>225</v>
      </c>
      <c r="D97" s="207" t="s">
        <v>127</v>
      </c>
      <c r="E97" s="208" t="s">
        <v>967</v>
      </c>
      <c r="F97" s="209" t="s">
        <v>968</v>
      </c>
      <c r="G97" s="210" t="s">
        <v>947</v>
      </c>
      <c r="H97" s="211">
        <v>2</v>
      </c>
      <c r="I97" s="212"/>
      <c r="J97" s="211">
        <f>ROUND(I97*H97,1)</f>
        <v>0</v>
      </c>
      <c r="K97" s="209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534</v>
      </c>
      <c r="AT97" s="217" t="s">
        <v>127</v>
      </c>
      <c r="AU97" s="217" t="s">
        <v>79</v>
      </c>
      <c r="AY97" s="19" t="s">
        <v>126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ROUND(I97*H97,1)</f>
        <v>0</v>
      </c>
      <c r="BL97" s="19" t="s">
        <v>534</v>
      </c>
      <c r="BM97" s="217" t="s">
        <v>969</v>
      </c>
    </row>
    <row r="98" s="2" customFormat="1" ht="16.5" customHeight="1">
      <c r="A98" s="40"/>
      <c r="B98" s="41"/>
      <c r="C98" s="268" t="s">
        <v>230</v>
      </c>
      <c r="D98" s="268" t="s">
        <v>404</v>
      </c>
      <c r="E98" s="269" t="s">
        <v>970</v>
      </c>
      <c r="F98" s="270" t="s">
        <v>971</v>
      </c>
      <c r="G98" s="271" t="s">
        <v>947</v>
      </c>
      <c r="H98" s="272">
        <v>2</v>
      </c>
      <c r="I98" s="273"/>
      <c r="J98" s="272">
        <f>ROUND(I98*H98,1)</f>
        <v>0</v>
      </c>
      <c r="K98" s="270" t="s">
        <v>19</v>
      </c>
      <c r="L98" s="274"/>
      <c r="M98" s="275" t="s">
        <v>19</v>
      </c>
      <c r="N98" s="276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943</v>
      </c>
      <c r="AT98" s="217" t="s">
        <v>404</v>
      </c>
      <c r="AU98" s="217" t="s">
        <v>79</v>
      </c>
      <c r="AY98" s="19" t="s">
        <v>126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79</v>
      </c>
      <c r="BK98" s="218">
        <f>ROUND(I98*H98,1)</f>
        <v>0</v>
      </c>
      <c r="BL98" s="19" t="s">
        <v>534</v>
      </c>
      <c r="BM98" s="217" t="s">
        <v>972</v>
      </c>
    </row>
    <row r="99" s="2" customFormat="1" ht="16.5" customHeight="1">
      <c r="A99" s="40"/>
      <c r="B99" s="41"/>
      <c r="C99" s="268" t="s">
        <v>8</v>
      </c>
      <c r="D99" s="268" t="s">
        <v>404</v>
      </c>
      <c r="E99" s="269" t="s">
        <v>973</v>
      </c>
      <c r="F99" s="270" t="s">
        <v>974</v>
      </c>
      <c r="G99" s="271" t="s">
        <v>947</v>
      </c>
      <c r="H99" s="272">
        <v>2</v>
      </c>
      <c r="I99" s="273"/>
      <c r="J99" s="272">
        <f>ROUND(I99*H99,1)</f>
        <v>0</v>
      </c>
      <c r="K99" s="270" t="s">
        <v>19</v>
      </c>
      <c r="L99" s="274"/>
      <c r="M99" s="275" t="s">
        <v>19</v>
      </c>
      <c r="N99" s="276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943</v>
      </c>
      <c r="AT99" s="217" t="s">
        <v>404</v>
      </c>
      <c r="AU99" s="217" t="s">
        <v>79</v>
      </c>
      <c r="AY99" s="19" t="s">
        <v>126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ROUND(I99*H99,1)</f>
        <v>0</v>
      </c>
      <c r="BL99" s="19" t="s">
        <v>534</v>
      </c>
      <c r="BM99" s="217" t="s">
        <v>975</v>
      </c>
    </row>
    <row r="100" s="2" customFormat="1" ht="16.5" customHeight="1">
      <c r="A100" s="40"/>
      <c r="B100" s="41"/>
      <c r="C100" s="268" t="s">
        <v>238</v>
      </c>
      <c r="D100" s="268" t="s">
        <v>404</v>
      </c>
      <c r="E100" s="269" t="s">
        <v>976</v>
      </c>
      <c r="F100" s="270" t="s">
        <v>977</v>
      </c>
      <c r="G100" s="271" t="s">
        <v>947</v>
      </c>
      <c r="H100" s="272">
        <v>2</v>
      </c>
      <c r="I100" s="273"/>
      <c r="J100" s="272">
        <f>ROUND(I100*H100,1)</f>
        <v>0</v>
      </c>
      <c r="K100" s="270" t="s">
        <v>19</v>
      </c>
      <c r="L100" s="274"/>
      <c r="M100" s="275" t="s">
        <v>19</v>
      </c>
      <c r="N100" s="276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943</v>
      </c>
      <c r="AT100" s="217" t="s">
        <v>404</v>
      </c>
      <c r="AU100" s="217" t="s">
        <v>79</v>
      </c>
      <c r="AY100" s="19" t="s">
        <v>126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ROUND(I100*H100,1)</f>
        <v>0</v>
      </c>
      <c r="BL100" s="19" t="s">
        <v>534</v>
      </c>
      <c r="BM100" s="217" t="s">
        <v>978</v>
      </c>
    </row>
    <row r="101" s="2" customFormat="1" ht="16.5" customHeight="1">
      <c r="A101" s="40"/>
      <c r="B101" s="41"/>
      <c r="C101" s="268" t="s">
        <v>242</v>
      </c>
      <c r="D101" s="268" t="s">
        <v>404</v>
      </c>
      <c r="E101" s="269" t="s">
        <v>979</v>
      </c>
      <c r="F101" s="270" t="s">
        <v>980</v>
      </c>
      <c r="G101" s="271" t="s">
        <v>947</v>
      </c>
      <c r="H101" s="272">
        <v>2</v>
      </c>
      <c r="I101" s="273"/>
      <c r="J101" s="272">
        <f>ROUND(I101*H101,1)</f>
        <v>0</v>
      </c>
      <c r="K101" s="270" t="s">
        <v>19</v>
      </c>
      <c r="L101" s="274"/>
      <c r="M101" s="275" t="s">
        <v>19</v>
      </c>
      <c r="N101" s="276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943</v>
      </c>
      <c r="AT101" s="217" t="s">
        <v>404</v>
      </c>
      <c r="AU101" s="217" t="s">
        <v>79</v>
      </c>
      <c r="AY101" s="19" t="s">
        <v>126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ROUND(I101*H101,1)</f>
        <v>0</v>
      </c>
      <c r="BL101" s="19" t="s">
        <v>534</v>
      </c>
      <c r="BM101" s="217" t="s">
        <v>981</v>
      </c>
    </row>
    <row r="102" s="2" customFormat="1" ht="16.5" customHeight="1">
      <c r="A102" s="40"/>
      <c r="B102" s="41"/>
      <c r="C102" s="268" t="s">
        <v>246</v>
      </c>
      <c r="D102" s="268" t="s">
        <v>404</v>
      </c>
      <c r="E102" s="269" t="s">
        <v>982</v>
      </c>
      <c r="F102" s="270" t="s">
        <v>983</v>
      </c>
      <c r="G102" s="271" t="s">
        <v>947</v>
      </c>
      <c r="H102" s="272">
        <v>4</v>
      </c>
      <c r="I102" s="273"/>
      <c r="J102" s="272">
        <f>ROUND(I102*H102,1)</f>
        <v>0</v>
      </c>
      <c r="K102" s="270" t="s">
        <v>19</v>
      </c>
      <c r="L102" s="274"/>
      <c r="M102" s="275" t="s">
        <v>19</v>
      </c>
      <c r="N102" s="276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943</v>
      </c>
      <c r="AT102" s="217" t="s">
        <v>404</v>
      </c>
      <c r="AU102" s="217" t="s">
        <v>79</v>
      </c>
      <c r="AY102" s="19" t="s">
        <v>126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ROUND(I102*H102,1)</f>
        <v>0</v>
      </c>
      <c r="BL102" s="19" t="s">
        <v>534</v>
      </c>
      <c r="BM102" s="217" t="s">
        <v>984</v>
      </c>
    </row>
    <row r="103" s="2" customFormat="1" ht="24.15" customHeight="1">
      <c r="A103" s="40"/>
      <c r="B103" s="41"/>
      <c r="C103" s="207" t="s">
        <v>251</v>
      </c>
      <c r="D103" s="207" t="s">
        <v>127</v>
      </c>
      <c r="E103" s="208" t="s">
        <v>985</v>
      </c>
      <c r="F103" s="209" t="s">
        <v>986</v>
      </c>
      <c r="G103" s="210" t="s">
        <v>987</v>
      </c>
      <c r="H103" s="211">
        <v>6</v>
      </c>
      <c r="I103" s="212"/>
      <c r="J103" s="211">
        <f>ROUND(I103*H103,1)</f>
        <v>0</v>
      </c>
      <c r="K103" s="209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534</v>
      </c>
      <c r="AT103" s="217" t="s">
        <v>127</v>
      </c>
      <c r="AU103" s="217" t="s">
        <v>79</v>
      </c>
      <c r="AY103" s="19" t="s">
        <v>126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ROUND(I103*H103,1)</f>
        <v>0</v>
      </c>
      <c r="BL103" s="19" t="s">
        <v>534</v>
      </c>
      <c r="BM103" s="217" t="s">
        <v>988</v>
      </c>
    </row>
    <row r="104" s="2" customFormat="1" ht="16.5" customHeight="1">
      <c r="A104" s="40"/>
      <c r="B104" s="41"/>
      <c r="C104" s="207" t="s">
        <v>257</v>
      </c>
      <c r="D104" s="207" t="s">
        <v>127</v>
      </c>
      <c r="E104" s="208" t="s">
        <v>989</v>
      </c>
      <c r="F104" s="209" t="s">
        <v>990</v>
      </c>
      <c r="G104" s="210" t="s">
        <v>947</v>
      </c>
      <c r="H104" s="211">
        <v>1</v>
      </c>
      <c r="I104" s="212"/>
      <c r="J104" s="211">
        <f>ROUND(I104*H104,1)</f>
        <v>0</v>
      </c>
      <c r="K104" s="209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534</v>
      </c>
      <c r="AT104" s="217" t="s">
        <v>127</v>
      </c>
      <c r="AU104" s="217" t="s">
        <v>79</v>
      </c>
      <c r="AY104" s="19" t="s">
        <v>126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ROUND(I104*H104,1)</f>
        <v>0</v>
      </c>
      <c r="BL104" s="19" t="s">
        <v>534</v>
      </c>
      <c r="BM104" s="217" t="s">
        <v>991</v>
      </c>
    </row>
    <row r="105" s="2" customFormat="1" ht="16.5" customHeight="1">
      <c r="A105" s="40"/>
      <c r="B105" s="41"/>
      <c r="C105" s="207" t="s">
        <v>263</v>
      </c>
      <c r="D105" s="207" t="s">
        <v>127</v>
      </c>
      <c r="E105" s="208" t="s">
        <v>992</v>
      </c>
      <c r="F105" s="209" t="s">
        <v>993</v>
      </c>
      <c r="G105" s="210" t="s">
        <v>305</v>
      </c>
      <c r="H105" s="211">
        <v>24</v>
      </c>
      <c r="I105" s="212"/>
      <c r="J105" s="211">
        <f>ROUND(I105*H105,1)</f>
        <v>0</v>
      </c>
      <c r="K105" s="209" t="s">
        <v>19</v>
      </c>
      <c r="L105" s="46"/>
      <c r="M105" s="277" t="s">
        <v>19</v>
      </c>
      <c r="N105" s="278" t="s">
        <v>43</v>
      </c>
      <c r="O105" s="226"/>
      <c r="P105" s="279">
        <f>O105*H105</f>
        <v>0</v>
      </c>
      <c r="Q105" s="279">
        <v>0</v>
      </c>
      <c r="R105" s="279">
        <f>Q105*H105</f>
        <v>0</v>
      </c>
      <c r="S105" s="279">
        <v>0</v>
      </c>
      <c r="T105" s="280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534</v>
      </c>
      <c r="AT105" s="217" t="s">
        <v>127</v>
      </c>
      <c r="AU105" s="217" t="s">
        <v>79</v>
      </c>
      <c r="AY105" s="19" t="s">
        <v>126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79</v>
      </c>
      <c r="BK105" s="218">
        <f>ROUND(I105*H105,1)</f>
        <v>0</v>
      </c>
      <c r="BL105" s="19" t="s">
        <v>534</v>
      </c>
      <c r="BM105" s="217" t="s">
        <v>994</v>
      </c>
    </row>
    <row r="106" s="2" customFormat="1" ht="6.96" customHeight="1">
      <c r="A106" s="40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46"/>
      <c r="M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</sheetData>
  <sheetProtection sheet="1" autoFilter="0" formatColumns="0" formatRows="0" objects="1" scenarios="1" spinCount="100000" saltValue="WfOJz7TCZww2Qq3jRhjF0t7gShIeUSU8ax7VriqrhO2yXRzDj5Q8UDC8ayTYvCQ47LLmeKfusoKHcndq01TbYg==" hashValue="kvrZ0VgXAkz8sE7WIfEGlbXeo4CpqJ2BCoK9AFqeu1+WI3NsbX+bbxehIHMFnJXIEO/syIs+OsQPRoQWPbzH2Q==" algorithmName="SHA-512" password="CC35"/>
  <autoFilter ref="C85:K1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Domažlice - Objekt radnice - Stavební úpravy krovů a střech</v>
      </c>
      <c r="F7" s="144"/>
      <c r="G7" s="144"/>
      <c r="H7" s="144"/>
      <c r="L7" s="22"/>
    </row>
    <row r="8" s="1" customFormat="1" ht="12" customHeight="1">
      <c r="B8" s="22"/>
      <c r="D8" s="144" t="s">
        <v>100</v>
      </c>
      <c r="L8" s="22"/>
    </row>
    <row r="9" s="2" customFormat="1" ht="16.5" customHeight="1">
      <c r="A9" s="40"/>
      <c r="B9" s="46"/>
      <c r="C9" s="40"/>
      <c r="D9" s="40"/>
      <c r="E9" s="145" t="s">
        <v>995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104</v>
      </c>
      <c r="G14" s="40"/>
      <c r="H14" s="40"/>
      <c r="I14" s="144" t="s">
        <v>23</v>
      </c>
      <c r="J14" s="148" t="str">
        <f>'Rekapitulace stavby'!AN8</f>
        <v>31. 5. 2024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Domažlice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Atelier Soukup Opl Švehla 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Tomáš Chlumecký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ROUND((SUM(BE86:BE97)),  2)</f>
        <v>0</v>
      </c>
      <c r="G35" s="40"/>
      <c r="H35" s="40"/>
      <c r="I35" s="159">
        <v>0.20999999999999999</v>
      </c>
      <c r="J35" s="158">
        <f>ROUND(((SUM(BE86:BE97))*I35),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ROUND((SUM(BF86:BF97)),  2)</f>
        <v>0</v>
      </c>
      <c r="G36" s="40"/>
      <c r="H36" s="40"/>
      <c r="I36" s="159">
        <v>0.12</v>
      </c>
      <c r="J36" s="158">
        <f>ROUND(((SUM(BF86:BF97))*I36),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ROUND((SUM(BG86:BG97)),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ROUND((SUM(BH86:BH97)),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ROUND((SUM(BI86:BI97)),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Domažlice - Objekt radnice - Stavební úpravy krovů a střech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995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00 - Vedlejší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31. 5. 2024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Domažlice</v>
      </c>
      <c r="G58" s="42"/>
      <c r="H58" s="42"/>
      <c r="I58" s="34" t="s">
        <v>31</v>
      </c>
      <c r="J58" s="38" t="str">
        <f>E23</f>
        <v xml:space="preserve">Atelier Soukup Opl Švehla 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Tomáš Chlumecký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106</v>
      </c>
      <c r="D61" s="173"/>
      <c r="E61" s="173"/>
      <c r="F61" s="173"/>
      <c r="G61" s="173"/>
      <c r="H61" s="173"/>
      <c r="I61" s="173"/>
      <c r="J61" s="174" t="s">
        <v>107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108</v>
      </c>
    </row>
    <row r="64" s="9" customFormat="1" ht="24.96" customHeight="1">
      <c r="A64" s="9"/>
      <c r="B64" s="176"/>
      <c r="C64" s="177"/>
      <c r="D64" s="178" t="s">
        <v>109</v>
      </c>
      <c r="E64" s="179"/>
      <c r="F64" s="179"/>
      <c r="G64" s="179"/>
      <c r="H64" s="179"/>
      <c r="I64" s="179"/>
      <c r="J64" s="180">
        <f>J87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110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Domažlice - Objekt radnice - Stavební úpravy krovů a střech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100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6.5" customHeight="1">
      <c r="A76" s="40"/>
      <c r="B76" s="41"/>
      <c r="C76" s="42"/>
      <c r="D76" s="42"/>
      <c r="E76" s="171" t="s">
        <v>995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102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00 - Vedlejší náklady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F14</f>
        <v xml:space="preserve"> </v>
      </c>
      <c r="G80" s="42"/>
      <c r="H80" s="42"/>
      <c r="I80" s="34" t="s">
        <v>23</v>
      </c>
      <c r="J80" s="74" t="str">
        <f>IF(J14="","",J14)</f>
        <v>31. 5. 2024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25</v>
      </c>
      <c r="D82" s="42"/>
      <c r="E82" s="42"/>
      <c r="F82" s="29" t="str">
        <f>E17</f>
        <v>Město Domažlice</v>
      </c>
      <c r="G82" s="42"/>
      <c r="H82" s="42"/>
      <c r="I82" s="34" t="s">
        <v>31</v>
      </c>
      <c r="J82" s="38" t="str">
        <f>E23</f>
        <v xml:space="preserve">Atelier Soukup Opl Švehla  s.r.o.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IF(E20="","",E20)</f>
        <v>Vyplň údaj</v>
      </c>
      <c r="G83" s="42"/>
      <c r="H83" s="42"/>
      <c r="I83" s="34" t="s">
        <v>34</v>
      </c>
      <c r="J83" s="38" t="str">
        <f>E26</f>
        <v>Tomáš Chlumecký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0" customFormat="1" ht="29.28" customHeight="1">
      <c r="A85" s="182"/>
      <c r="B85" s="183"/>
      <c r="C85" s="184" t="s">
        <v>111</v>
      </c>
      <c r="D85" s="185" t="s">
        <v>57</v>
      </c>
      <c r="E85" s="185" t="s">
        <v>53</v>
      </c>
      <c r="F85" s="185" t="s">
        <v>54</v>
      </c>
      <c r="G85" s="185" t="s">
        <v>112</v>
      </c>
      <c r="H85" s="185" t="s">
        <v>113</v>
      </c>
      <c r="I85" s="185" t="s">
        <v>114</v>
      </c>
      <c r="J85" s="185" t="s">
        <v>107</v>
      </c>
      <c r="K85" s="186" t="s">
        <v>115</v>
      </c>
      <c r="L85" s="187"/>
      <c r="M85" s="94" t="s">
        <v>19</v>
      </c>
      <c r="N85" s="95" t="s">
        <v>42</v>
      </c>
      <c r="O85" s="95" t="s">
        <v>116</v>
      </c>
      <c r="P85" s="95" t="s">
        <v>117</v>
      </c>
      <c r="Q85" s="95" t="s">
        <v>118</v>
      </c>
      <c r="R85" s="95" t="s">
        <v>119</v>
      </c>
      <c r="S85" s="95" t="s">
        <v>120</v>
      </c>
      <c r="T85" s="96" t="s">
        <v>121</v>
      </c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</row>
    <row r="86" s="2" customFormat="1" ht="22.8" customHeight="1">
      <c r="A86" s="40"/>
      <c r="B86" s="41"/>
      <c r="C86" s="101" t="s">
        <v>122</v>
      </c>
      <c r="D86" s="42"/>
      <c r="E86" s="42"/>
      <c r="F86" s="42"/>
      <c r="G86" s="42"/>
      <c r="H86" s="42"/>
      <c r="I86" s="42"/>
      <c r="J86" s="188">
        <f>BK86</f>
        <v>0</v>
      </c>
      <c r="K86" s="42"/>
      <c r="L86" s="46"/>
      <c r="M86" s="97"/>
      <c r="N86" s="189"/>
      <c r="O86" s="98"/>
      <c r="P86" s="190">
        <f>P87</f>
        <v>0</v>
      </c>
      <c r="Q86" s="98"/>
      <c r="R86" s="190">
        <f>R87</f>
        <v>0</v>
      </c>
      <c r="S86" s="98"/>
      <c r="T86" s="191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108</v>
      </c>
      <c r="BK86" s="192">
        <f>BK87</f>
        <v>0</v>
      </c>
    </row>
    <row r="87" s="11" customFormat="1" ht="25.92" customHeight="1">
      <c r="A87" s="11"/>
      <c r="B87" s="193"/>
      <c r="C87" s="194"/>
      <c r="D87" s="195" t="s">
        <v>71</v>
      </c>
      <c r="E87" s="196" t="s">
        <v>123</v>
      </c>
      <c r="F87" s="196" t="s">
        <v>124</v>
      </c>
      <c r="G87" s="194"/>
      <c r="H87" s="194"/>
      <c r="I87" s="197"/>
      <c r="J87" s="198">
        <f>BK87</f>
        <v>0</v>
      </c>
      <c r="K87" s="194"/>
      <c r="L87" s="199"/>
      <c r="M87" s="200"/>
      <c r="N87" s="201"/>
      <c r="O87" s="201"/>
      <c r="P87" s="202">
        <f>SUM(P88:P97)</f>
        <v>0</v>
      </c>
      <c r="Q87" s="201"/>
      <c r="R87" s="202">
        <f>SUM(R88:R97)</f>
        <v>0</v>
      </c>
      <c r="S87" s="201"/>
      <c r="T87" s="203">
        <f>SUM(T88:T97)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204" t="s">
        <v>125</v>
      </c>
      <c r="AT87" s="205" t="s">
        <v>71</v>
      </c>
      <c r="AU87" s="205" t="s">
        <v>72</v>
      </c>
      <c r="AY87" s="204" t="s">
        <v>126</v>
      </c>
      <c r="BK87" s="206">
        <f>SUM(BK88:BK97)</f>
        <v>0</v>
      </c>
    </row>
    <row r="88" s="2" customFormat="1" ht="16.5" customHeight="1">
      <c r="A88" s="40"/>
      <c r="B88" s="41"/>
      <c r="C88" s="207" t="s">
        <v>79</v>
      </c>
      <c r="D88" s="207" t="s">
        <v>127</v>
      </c>
      <c r="E88" s="208" t="s">
        <v>128</v>
      </c>
      <c r="F88" s="209" t="s">
        <v>129</v>
      </c>
      <c r="G88" s="210" t="s">
        <v>130</v>
      </c>
      <c r="H88" s="211">
        <v>1</v>
      </c>
      <c r="I88" s="212"/>
      <c r="J88" s="211">
        <f>ROUND(I88*H88,1)</f>
        <v>0</v>
      </c>
      <c r="K88" s="209" t="s">
        <v>131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132</v>
      </c>
      <c r="AT88" s="217" t="s">
        <v>127</v>
      </c>
      <c r="AU88" s="217" t="s">
        <v>79</v>
      </c>
      <c r="AY88" s="19" t="s">
        <v>126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ROUND(I88*H88,1)</f>
        <v>0</v>
      </c>
      <c r="BL88" s="19" t="s">
        <v>132</v>
      </c>
      <c r="BM88" s="217" t="s">
        <v>133</v>
      </c>
    </row>
    <row r="89" s="2" customFormat="1">
      <c r="A89" s="40"/>
      <c r="B89" s="41"/>
      <c r="C89" s="42"/>
      <c r="D89" s="219" t="s">
        <v>134</v>
      </c>
      <c r="E89" s="42"/>
      <c r="F89" s="220" t="s">
        <v>135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134</v>
      </c>
      <c r="AU89" s="19" t="s">
        <v>79</v>
      </c>
    </row>
    <row r="90" s="2" customFormat="1" ht="16.5" customHeight="1">
      <c r="A90" s="40"/>
      <c r="B90" s="41"/>
      <c r="C90" s="207" t="s">
        <v>81</v>
      </c>
      <c r="D90" s="207" t="s">
        <v>127</v>
      </c>
      <c r="E90" s="208" t="s">
        <v>136</v>
      </c>
      <c r="F90" s="209" t="s">
        <v>137</v>
      </c>
      <c r="G90" s="210" t="s">
        <v>130</v>
      </c>
      <c r="H90" s="211">
        <v>1</v>
      </c>
      <c r="I90" s="212"/>
      <c r="J90" s="211">
        <f>ROUND(I90*H90,1)</f>
        <v>0</v>
      </c>
      <c r="K90" s="209" t="s">
        <v>131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132</v>
      </c>
      <c r="AT90" s="217" t="s">
        <v>127</v>
      </c>
      <c r="AU90" s="217" t="s">
        <v>79</v>
      </c>
      <c r="AY90" s="19" t="s">
        <v>126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ROUND(I90*H90,1)</f>
        <v>0</v>
      </c>
      <c r="BL90" s="19" t="s">
        <v>132</v>
      </c>
      <c r="BM90" s="217" t="s">
        <v>138</v>
      </c>
    </row>
    <row r="91" s="2" customFormat="1">
      <c r="A91" s="40"/>
      <c r="B91" s="41"/>
      <c r="C91" s="42"/>
      <c r="D91" s="219" t="s">
        <v>134</v>
      </c>
      <c r="E91" s="42"/>
      <c r="F91" s="220" t="s">
        <v>139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134</v>
      </c>
      <c r="AU91" s="19" t="s">
        <v>79</v>
      </c>
    </row>
    <row r="92" s="2" customFormat="1" ht="16.5" customHeight="1">
      <c r="A92" s="40"/>
      <c r="B92" s="41"/>
      <c r="C92" s="207" t="s">
        <v>76</v>
      </c>
      <c r="D92" s="207" t="s">
        <v>127</v>
      </c>
      <c r="E92" s="208" t="s">
        <v>140</v>
      </c>
      <c r="F92" s="209" t="s">
        <v>141</v>
      </c>
      <c r="G92" s="210" t="s">
        <v>130</v>
      </c>
      <c r="H92" s="211">
        <v>1</v>
      </c>
      <c r="I92" s="212"/>
      <c r="J92" s="211">
        <f>ROUND(I92*H92,1)</f>
        <v>0</v>
      </c>
      <c r="K92" s="209" t="s">
        <v>131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132</v>
      </c>
      <c r="AT92" s="217" t="s">
        <v>127</v>
      </c>
      <c r="AU92" s="217" t="s">
        <v>79</v>
      </c>
      <c r="AY92" s="19" t="s">
        <v>126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79</v>
      </c>
      <c r="BK92" s="218">
        <f>ROUND(I92*H92,1)</f>
        <v>0</v>
      </c>
      <c r="BL92" s="19" t="s">
        <v>132</v>
      </c>
      <c r="BM92" s="217" t="s">
        <v>142</v>
      </c>
    </row>
    <row r="93" s="2" customFormat="1">
      <c r="A93" s="40"/>
      <c r="B93" s="41"/>
      <c r="C93" s="42"/>
      <c r="D93" s="219" t="s">
        <v>134</v>
      </c>
      <c r="E93" s="42"/>
      <c r="F93" s="220" t="s">
        <v>143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134</v>
      </c>
      <c r="AU93" s="19" t="s">
        <v>79</v>
      </c>
    </row>
    <row r="94" s="2" customFormat="1" ht="16.5" customHeight="1">
      <c r="A94" s="40"/>
      <c r="B94" s="41"/>
      <c r="C94" s="207" t="s">
        <v>93</v>
      </c>
      <c r="D94" s="207" t="s">
        <v>127</v>
      </c>
      <c r="E94" s="208" t="s">
        <v>144</v>
      </c>
      <c r="F94" s="209" t="s">
        <v>145</v>
      </c>
      <c r="G94" s="210" t="s">
        <v>130</v>
      </c>
      <c r="H94" s="211">
        <v>1</v>
      </c>
      <c r="I94" s="212"/>
      <c r="J94" s="211">
        <f>ROUND(I94*H94,1)</f>
        <v>0</v>
      </c>
      <c r="K94" s="209" t="s">
        <v>131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132</v>
      </c>
      <c r="AT94" s="217" t="s">
        <v>127</v>
      </c>
      <c r="AU94" s="217" t="s">
        <v>79</v>
      </c>
      <c r="AY94" s="19" t="s">
        <v>126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79</v>
      </c>
      <c r="BK94" s="218">
        <f>ROUND(I94*H94,1)</f>
        <v>0</v>
      </c>
      <c r="BL94" s="19" t="s">
        <v>132</v>
      </c>
      <c r="BM94" s="217" t="s">
        <v>146</v>
      </c>
    </row>
    <row r="95" s="2" customFormat="1">
      <c r="A95" s="40"/>
      <c r="B95" s="41"/>
      <c r="C95" s="42"/>
      <c r="D95" s="219" t="s">
        <v>134</v>
      </c>
      <c r="E95" s="42"/>
      <c r="F95" s="220" t="s">
        <v>147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134</v>
      </c>
      <c r="AU95" s="19" t="s">
        <v>79</v>
      </c>
    </row>
    <row r="96" s="2" customFormat="1" ht="16.5" customHeight="1">
      <c r="A96" s="40"/>
      <c r="B96" s="41"/>
      <c r="C96" s="207" t="s">
        <v>125</v>
      </c>
      <c r="D96" s="207" t="s">
        <v>127</v>
      </c>
      <c r="E96" s="208" t="s">
        <v>148</v>
      </c>
      <c r="F96" s="209" t="s">
        <v>149</v>
      </c>
      <c r="G96" s="210" t="s">
        <v>130</v>
      </c>
      <c r="H96" s="211">
        <v>1</v>
      </c>
      <c r="I96" s="212"/>
      <c r="J96" s="211">
        <f>ROUND(I96*H96,1)</f>
        <v>0</v>
      </c>
      <c r="K96" s="209" t="s">
        <v>150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132</v>
      </c>
      <c r="AT96" s="217" t="s">
        <v>127</v>
      </c>
      <c r="AU96" s="217" t="s">
        <v>79</v>
      </c>
      <c r="AY96" s="19" t="s">
        <v>126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ROUND(I96*H96,1)</f>
        <v>0</v>
      </c>
      <c r="BL96" s="19" t="s">
        <v>132</v>
      </c>
      <c r="BM96" s="217" t="s">
        <v>151</v>
      </c>
    </row>
    <row r="97" s="2" customFormat="1">
      <c r="A97" s="40"/>
      <c r="B97" s="41"/>
      <c r="C97" s="42"/>
      <c r="D97" s="219" t="s">
        <v>134</v>
      </c>
      <c r="E97" s="42"/>
      <c r="F97" s="220" t="s">
        <v>152</v>
      </c>
      <c r="G97" s="42"/>
      <c r="H97" s="42"/>
      <c r="I97" s="221"/>
      <c r="J97" s="42"/>
      <c r="K97" s="42"/>
      <c r="L97" s="46"/>
      <c r="M97" s="224"/>
      <c r="N97" s="225"/>
      <c r="O97" s="226"/>
      <c r="P97" s="226"/>
      <c r="Q97" s="226"/>
      <c r="R97" s="226"/>
      <c r="S97" s="226"/>
      <c r="T97" s="22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134</v>
      </c>
      <c r="AU97" s="19" t="s">
        <v>79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vb9fLxbaLQSn1G9HiYnvVuCke62FYTwBi8c7SoTYh2MP6+jYUvLX/Ya/UAjWlS5iEfmH+YMmeVLzvUbkIvOFyw==" hashValue="P8+O2be/37UIL3fu6tcxLcSWIQtLDxVmsU91lGQs5FR2M+VrOE+cNgj9OF9FF4YInArkW/ATGux9nus0dqQekQ==" algorithmName="SHA-512" password="CC35"/>
  <autoFilter ref="C85:K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hyperlinks>
    <hyperlink ref="F89" r:id="rId1" display="https://podminky.urs.cz/item/CS_URS_2024_01/030001000"/>
    <hyperlink ref="F91" r:id="rId2" display="https://podminky.urs.cz/item/CS_URS_2024_01/011514000"/>
    <hyperlink ref="F93" r:id="rId3" display="https://podminky.urs.cz/item/CS_URS_2024_01/045002000"/>
    <hyperlink ref="F95" r:id="rId4" display="https://podminky.urs.cz/item/CS_URS_2024_01/013294000"/>
    <hyperlink ref="F97" r:id="rId5" display="https://podminky.urs.cz/item/CS_URS_2023_01/0115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Domažlice - Objekt radnice - Stavební úpravy krovů a střech</v>
      </c>
      <c r="F7" s="144"/>
      <c r="G7" s="144"/>
      <c r="H7" s="144"/>
      <c r="L7" s="22"/>
    </row>
    <row r="8" s="1" customFormat="1" ht="12" customHeight="1">
      <c r="B8" s="22"/>
      <c r="D8" s="144" t="s">
        <v>100</v>
      </c>
      <c r="L8" s="22"/>
    </row>
    <row r="9" s="2" customFormat="1" ht="16.5" customHeight="1">
      <c r="A9" s="40"/>
      <c r="B9" s="46"/>
      <c r="C9" s="40"/>
      <c r="D9" s="40"/>
      <c r="E9" s="145" t="s">
        <v>995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153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104</v>
      </c>
      <c r="G14" s="40"/>
      <c r="H14" s="40"/>
      <c r="I14" s="144" t="s">
        <v>23</v>
      </c>
      <c r="J14" s="148" t="str">
        <f>'Rekapitulace stavby'!AN8</f>
        <v>31. 5. 2024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Domažlice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Atelier Soukup Opl Švehla 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Tomáš Chlumecký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ROUND((SUM(BE106:BE587)),  2)</f>
        <v>0</v>
      </c>
      <c r="G35" s="40"/>
      <c r="H35" s="40"/>
      <c r="I35" s="159">
        <v>0.20999999999999999</v>
      </c>
      <c r="J35" s="158">
        <f>ROUND(((SUM(BE106:BE587))*I35),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ROUND((SUM(BF106:BF587)),  2)</f>
        <v>0</v>
      </c>
      <c r="G36" s="40"/>
      <c r="H36" s="40"/>
      <c r="I36" s="159">
        <v>0.12</v>
      </c>
      <c r="J36" s="158">
        <f>ROUND(((SUM(BF106:BF587))*I36),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ROUND((SUM(BG106:BG587)),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ROUND((SUM(BH106:BH587)),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ROUND((SUM(BI106:BI587)),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Domažlice - Objekt radnice - Stavební úpravy krovů a střech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995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Architektonicko-stavební řešení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31. 5. 2024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Domažlice</v>
      </c>
      <c r="G58" s="42"/>
      <c r="H58" s="42"/>
      <c r="I58" s="34" t="s">
        <v>31</v>
      </c>
      <c r="J58" s="38" t="str">
        <f>E23</f>
        <v xml:space="preserve">Atelier Soukup Opl Švehla 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Tomáš Chlumecký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106</v>
      </c>
      <c r="D61" s="173"/>
      <c r="E61" s="173"/>
      <c r="F61" s="173"/>
      <c r="G61" s="173"/>
      <c r="H61" s="173"/>
      <c r="I61" s="173"/>
      <c r="J61" s="174" t="s">
        <v>107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108</v>
      </c>
    </row>
    <row r="64" s="9" customFormat="1" ht="24.96" customHeight="1">
      <c r="A64" s="9"/>
      <c r="B64" s="176"/>
      <c r="C64" s="177"/>
      <c r="D64" s="178" t="s">
        <v>154</v>
      </c>
      <c r="E64" s="179"/>
      <c r="F64" s="179"/>
      <c r="G64" s="179"/>
      <c r="H64" s="179"/>
      <c r="I64" s="179"/>
      <c r="J64" s="180">
        <f>J107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28"/>
      <c r="C65" s="127"/>
      <c r="D65" s="229" t="s">
        <v>996</v>
      </c>
      <c r="E65" s="230"/>
      <c r="F65" s="230"/>
      <c r="G65" s="230"/>
      <c r="H65" s="230"/>
      <c r="I65" s="230"/>
      <c r="J65" s="231">
        <f>J108</f>
        <v>0</v>
      </c>
      <c r="K65" s="127"/>
      <c r="L65" s="23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8"/>
      <c r="C66" s="127"/>
      <c r="D66" s="229" t="s">
        <v>155</v>
      </c>
      <c r="E66" s="230"/>
      <c r="F66" s="230"/>
      <c r="G66" s="230"/>
      <c r="H66" s="230"/>
      <c r="I66" s="230"/>
      <c r="J66" s="231">
        <f>J126</f>
        <v>0</v>
      </c>
      <c r="K66" s="127"/>
      <c r="L66" s="23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28"/>
      <c r="C67" s="127"/>
      <c r="D67" s="229" t="s">
        <v>997</v>
      </c>
      <c r="E67" s="230"/>
      <c r="F67" s="230"/>
      <c r="G67" s="230"/>
      <c r="H67" s="230"/>
      <c r="I67" s="230"/>
      <c r="J67" s="231">
        <f>J131</f>
        <v>0</v>
      </c>
      <c r="K67" s="127"/>
      <c r="L67" s="23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28"/>
      <c r="C68" s="127"/>
      <c r="D68" s="229" t="s">
        <v>156</v>
      </c>
      <c r="E68" s="230"/>
      <c r="F68" s="230"/>
      <c r="G68" s="230"/>
      <c r="H68" s="230"/>
      <c r="I68" s="230"/>
      <c r="J68" s="231">
        <f>J138</f>
        <v>0</v>
      </c>
      <c r="K68" s="127"/>
      <c r="L68" s="23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9.92" customHeight="1">
      <c r="A69" s="12"/>
      <c r="B69" s="228"/>
      <c r="C69" s="127"/>
      <c r="D69" s="229" t="s">
        <v>157</v>
      </c>
      <c r="E69" s="230"/>
      <c r="F69" s="230"/>
      <c r="G69" s="230"/>
      <c r="H69" s="230"/>
      <c r="I69" s="230"/>
      <c r="J69" s="231">
        <f>J147</f>
        <v>0</v>
      </c>
      <c r="K69" s="127"/>
      <c r="L69" s="23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28"/>
      <c r="C70" s="127"/>
      <c r="D70" s="229" t="s">
        <v>159</v>
      </c>
      <c r="E70" s="230"/>
      <c r="F70" s="230"/>
      <c r="G70" s="230"/>
      <c r="H70" s="230"/>
      <c r="I70" s="230"/>
      <c r="J70" s="231">
        <f>J157</f>
        <v>0</v>
      </c>
      <c r="K70" s="127"/>
      <c r="L70" s="23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28"/>
      <c r="C71" s="127"/>
      <c r="D71" s="229" t="s">
        <v>160</v>
      </c>
      <c r="E71" s="230"/>
      <c r="F71" s="230"/>
      <c r="G71" s="230"/>
      <c r="H71" s="230"/>
      <c r="I71" s="230"/>
      <c r="J71" s="231">
        <f>J196</f>
        <v>0</v>
      </c>
      <c r="K71" s="127"/>
      <c r="L71" s="23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28"/>
      <c r="C72" s="127"/>
      <c r="D72" s="229" t="s">
        <v>161</v>
      </c>
      <c r="E72" s="230"/>
      <c r="F72" s="230"/>
      <c r="G72" s="230"/>
      <c r="H72" s="230"/>
      <c r="I72" s="230"/>
      <c r="J72" s="231">
        <f>J213</f>
        <v>0</v>
      </c>
      <c r="K72" s="127"/>
      <c r="L72" s="23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28"/>
      <c r="C73" s="127"/>
      <c r="D73" s="229" t="s">
        <v>162</v>
      </c>
      <c r="E73" s="230"/>
      <c r="F73" s="230"/>
      <c r="G73" s="230"/>
      <c r="H73" s="230"/>
      <c r="I73" s="230"/>
      <c r="J73" s="231">
        <f>J233</f>
        <v>0</v>
      </c>
      <c r="K73" s="127"/>
      <c r="L73" s="23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9" customFormat="1" ht="24.96" customHeight="1">
      <c r="A74" s="9"/>
      <c r="B74" s="176"/>
      <c r="C74" s="177"/>
      <c r="D74" s="178" t="s">
        <v>163</v>
      </c>
      <c r="E74" s="179"/>
      <c r="F74" s="179"/>
      <c r="G74" s="179"/>
      <c r="H74" s="179"/>
      <c r="I74" s="179"/>
      <c r="J74" s="180">
        <f>J236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2" customFormat="1" ht="19.92" customHeight="1">
      <c r="A75" s="12"/>
      <c r="B75" s="228"/>
      <c r="C75" s="127"/>
      <c r="D75" s="229" t="s">
        <v>164</v>
      </c>
      <c r="E75" s="230"/>
      <c r="F75" s="230"/>
      <c r="G75" s="230"/>
      <c r="H75" s="230"/>
      <c r="I75" s="230"/>
      <c r="J75" s="231">
        <f>J237</f>
        <v>0</v>
      </c>
      <c r="K75" s="127"/>
      <c r="L75" s="23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12" customFormat="1" ht="19.92" customHeight="1">
      <c r="A76" s="12"/>
      <c r="B76" s="228"/>
      <c r="C76" s="127"/>
      <c r="D76" s="229" t="s">
        <v>998</v>
      </c>
      <c r="E76" s="230"/>
      <c r="F76" s="230"/>
      <c r="G76" s="230"/>
      <c r="H76" s="230"/>
      <c r="I76" s="230"/>
      <c r="J76" s="231">
        <f>J244</f>
        <v>0</v>
      </c>
      <c r="K76" s="127"/>
      <c r="L76" s="23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2" customFormat="1" ht="19.92" customHeight="1">
      <c r="A77" s="12"/>
      <c r="B77" s="228"/>
      <c r="C77" s="127"/>
      <c r="D77" s="229" t="s">
        <v>165</v>
      </c>
      <c r="E77" s="230"/>
      <c r="F77" s="230"/>
      <c r="G77" s="230"/>
      <c r="H77" s="230"/>
      <c r="I77" s="230"/>
      <c r="J77" s="231">
        <f>J256</f>
        <v>0</v>
      </c>
      <c r="K77" s="127"/>
      <c r="L77" s="23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="12" customFormat="1" ht="19.92" customHeight="1">
      <c r="A78" s="12"/>
      <c r="B78" s="228"/>
      <c r="C78" s="127"/>
      <c r="D78" s="229" t="s">
        <v>166</v>
      </c>
      <c r="E78" s="230"/>
      <c r="F78" s="230"/>
      <c r="G78" s="230"/>
      <c r="H78" s="230"/>
      <c r="I78" s="230"/>
      <c r="J78" s="231">
        <f>J258</f>
        <v>0</v>
      </c>
      <c r="K78" s="127"/>
      <c r="L78" s="23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="12" customFormat="1" ht="19.92" customHeight="1">
      <c r="A79" s="12"/>
      <c r="B79" s="228"/>
      <c r="C79" s="127"/>
      <c r="D79" s="229" t="s">
        <v>167</v>
      </c>
      <c r="E79" s="230"/>
      <c r="F79" s="230"/>
      <c r="G79" s="230"/>
      <c r="H79" s="230"/>
      <c r="I79" s="230"/>
      <c r="J79" s="231">
        <f>J385</f>
        <v>0</v>
      </c>
      <c r="K79" s="127"/>
      <c r="L79" s="23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="12" customFormat="1" ht="19.92" customHeight="1">
      <c r="A80" s="12"/>
      <c r="B80" s="228"/>
      <c r="C80" s="127"/>
      <c r="D80" s="229" t="s">
        <v>168</v>
      </c>
      <c r="E80" s="230"/>
      <c r="F80" s="230"/>
      <c r="G80" s="230"/>
      <c r="H80" s="230"/>
      <c r="I80" s="230"/>
      <c r="J80" s="231">
        <f>J516</f>
        <v>0</v>
      </c>
      <c r="K80" s="127"/>
      <c r="L80" s="23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="12" customFormat="1" ht="19.92" customHeight="1">
      <c r="A81" s="12"/>
      <c r="B81" s="228"/>
      <c r="C81" s="127"/>
      <c r="D81" s="229" t="s">
        <v>169</v>
      </c>
      <c r="E81" s="230"/>
      <c r="F81" s="230"/>
      <c r="G81" s="230"/>
      <c r="H81" s="230"/>
      <c r="I81" s="230"/>
      <c r="J81" s="231">
        <f>J531</f>
        <v>0</v>
      </c>
      <c r="K81" s="127"/>
      <c r="L81" s="23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="12" customFormat="1" ht="19.92" customHeight="1">
      <c r="A82" s="12"/>
      <c r="B82" s="228"/>
      <c r="C82" s="127"/>
      <c r="D82" s="229" t="s">
        <v>170</v>
      </c>
      <c r="E82" s="230"/>
      <c r="F82" s="230"/>
      <c r="G82" s="230"/>
      <c r="H82" s="230"/>
      <c r="I82" s="230"/>
      <c r="J82" s="231">
        <f>J539</f>
        <v>0</v>
      </c>
      <c r="K82" s="127"/>
      <c r="L82" s="23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="12" customFormat="1" ht="19.92" customHeight="1">
      <c r="A83" s="12"/>
      <c r="B83" s="228"/>
      <c r="C83" s="127"/>
      <c r="D83" s="229" t="s">
        <v>172</v>
      </c>
      <c r="E83" s="230"/>
      <c r="F83" s="230"/>
      <c r="G83" s="230"/>
      <c r="H83" s="230"/>
      <c r="I83" s="230"/>
      <c r="J83" s="231">
        <f>J552</f>
        <v>0</v>
      </c>
      <c r="K83" s="127"/>
      <c r="L83" s="23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="12" customFormat="1" ht="19.92" customHeight="1">
      <c r="A84" s="12"/>
      <c r="B84" s="228"/>
      <c r="C84" s="127"/>
      <c r="D84" s="229" t="s">
        <v>173</v>
      </c>
      <c r="E84" s="230"/>
      <c r="F84" s="230"/>
      <c r="G84" s="230"/>
      <c r="H84" s="230"/>
      <c r="I84" s="230"/>
      <c r="J84" s="231">
        <f>J581</f>
        <v>0</v>
      </c>
      <c r="K84" s="127"/>
      <c r="L84" s="23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110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1" t="str">
        <f>E7</f>
        <v>Domažlice - Objekt radnice - Stavební úpravy krovů a střech</v>
      </c>
      <c r="F94" s="34"/>
      <c r="G94" s="34"/>
      <c r="H94" s="34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100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1" t="s">
        <v>995</v>
      </c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102</v>
      </c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01 - Architektonicko-stavební řešení</v>
      </c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 xml:space="preserve"> </v>
      </c>
      <c r="G100" s="42"/>
      <c r="H100" s="42"/>
      <c r="I100" s="34" t="s">
        <v>23</v>
      </c>
      <c r="J100" s="74" t="str">
        <f>IF(J14="","",J14)</f>
        <v>31. 5. 2024</v>
      </c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25</v>
      </c>
      <c r="D102" s="42"/>
      <c r="E102" s="42"/>
      <c r="F102" s="29" t="str">
        <f>E17</f>
        <v>Město Domažlice</v>
      </c>
      <c r="G102" s="42"/>
      <c r="H102" s="42"/>
      <c r="I102" s="34" t="s">
        <v>31</v>
      </c>
      <c r="J102" s="38" t="str">
        <f>E23</f>
        <v xml:space="preserve">Atelier Soukup Opl Švehla  s.r.o.</v>
      </c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29</v>
      </c>
      <c r="D103" s="42"/>
      <c r="E103" s="42"/>
      <c r="F103" s="29" t="str">
        <f>IF(E20="","",E20)</f>
        <v>Vyplň údaj</v>
      </c>
      <c r="G103" s="42"/>
      <c r="H103" s="42"/>
      <c r="I103" s="34" t="s">
        <v>34</v>
      </c>
      <c r="J103" s="38" t="str">
        <f>E26</f>
        <v>Tomáš Chlumecký</v>
      </c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0" customFormat="1" ht="29.28" customHeight="1">
      <c r="A105" s="182"/>
      <c r="B105" s="183"/>
      <c r="C105" s="184" t="s">
        <v>111</v>
      </c>
      <c r="D105" s="185" t="s">
        <v>57</v>
      </c>
      <c r="E105" s="185" t="s">
        <v>53</v>
      </c>
      <c r="F105" s="185" t="s">
        <v>54</v>
      </c>
      <c r="G105" s="185" t="s">
        <v>112</v>
      </c>
      <c r="H105" s="185" t="s">
        <v>113</v>
      </c>
      <c r="I105" s="185" t="s">
        <v>114</v>
      </c>
      <c r="J105" s="185" t="s">
        <v>107</v>
      </c>
      <c r="K105" s="186" t="s">
        <v>115</v>
      </c>
      <c r="L105" s="187"/>
      <c r="M105" s="94" t="s">
        <v>19</v>
      </c>
      <c r="N105" s="95" t="s">
        <v>42</v>
      </c>
      <c r="O105" s="95" t="s">
        <v>116</v>
      </c>
      <c r="P105" s="95" t="s">
        <v>117</v>
      </c>
      <c r="Q105" s="95" t="s">
        <v>118</v>
      </c>
      <c r="R105" s="95" t="s">
        <v>119</v>
      </c>
      <c r="S105" s="95" t="s">
        <v>120</v>
      </c>
      <c r="T105" s="96" t="s">
        <v>121</v>
      </c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</row>
    <row r="106" s="2" customFormat="1" ht="22.8" customHeight="1">
      <c r="A106" s="40"/>
      <c r="B106" s="41"/>
      <c r="C106" s="101" t="s">
        <v>122</v>
      </c>
      <c r="D106" s="42"/>
      <c r="E106" s="42"/>
      <c r="F106" s="42"/>
      <c r="G106" s="42"/>
      <c r="H106" s="42"/>
      <c r="I106" s="42"/>
      <c r="J106" s="188">
        <f>BK106</f>
        <v>0</v>
      </c>
      <c r="K106" s="42"/>
      <c r="L106" s="46"/>
      <c r="M106" s="97"/>
      <c r="N106" s="189"/>
      <c r="O106" s="98"/>
      <c r="P106" s="190">
        <f>P107+P236</f>
        <v>0</v>
      </c>
      <c r="Q106" s="98"/>
      <c r="R106" s="190">
        <f>R107+R236</f>
        <v>32.433135099999994</v>
      </c>
      <c r="S106" s="98"/>
      <c r="T106" s="191">
        <f>T107+T236</f>
        <v>30.593157499999997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71</v>
      </c>
      <c r="AU106" s="19" t="s">
        <v>108</v>
      </c>
      <c r="BK106" s="192">
        <f>BK107+BK236</f>
        <v>0</v>
      </c>
    </row>
    <row r="107" s="11" customFormat="1" ht="25.92" customHeight="1">
      <c r="A107" s="11"/>
      <c r="B107" s="193"/>
      <c r="C107" s="194"/>
      <c r="D107" s="195" t="s">
        <v>71</v>
      </c>
      <c r="E107" s="196" t="s">
        <v>174</v>
      </c>
      <c r="F107" s="196" t="s">
        <v>175</v>
      </c>
      <c r="G107" s="194"/>
      <c r="H107" s="194"/>
      <c r="I107" s="197"/>
      <c r="J107" s="198">
        <f>BK107</f>
        <v>0</v>
      </c>
      <c r="K107" s="194"/>
      <c r="L107" s="199"/>
      <c r="M107" s="200"/>
      <c r="N107" s="201"/>
      <c r="O107" s="201"/>
      <c r="P107" s="202">
        <f>P108+P126+P131+P138+P147+P157+P196+P213+P233</f>
        <v>0</v>
      </c>
      <c r="Q107" s="201"/>
      <c r="R107" s="202">
        <f>R108+R126+R131+R138+R147+R157+R196+R213+R233</f>
        <v>11.484367999999998</v>
      </c>
      <c r="S107" s="201"/>
      <c r="T107" s="203">
        <f>T108+T126+T131+T138+T147+T157+T196+T213+T233</f>
        <v>4.5137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4" t="s">
        <v>79</v>
      </c>
      <c r="AT107" s="205" t="s">
        <v>71</v>
      </c>
      <c r="AU107" s="205" t="s">
        <v>72</v>
      </c>
      <c r="AY107" s="204" t="s">
        <v>126</v>
      </c>
      <c r="BK107" s="206">
        <f>BK108+BK126+BK131+BK138+BK147+BK157+BK196+BK213+BK233</f>
        <v>0</v>
      </c>
    </row>
    <row r="108" s="11" customFormat="1" ht="22.8" customHeight="1">
      <c r="A108" s="11"/>
      <c r="B108" s="193"/>
      <c r="C108" s="194"/>
      <c r="D108" s="195" t="s">
        <v>71</v>
      </c>
      <c r="E108" s="233" t="s">
        <v>79</v>
      </c>
      <c r="F108" s="233" t="s">
        <v>999</v>
      </c>
      <c r="G108" s="194"/>
      <c r="H108" s="194"/>
      <c r="I108" s="197"/>
      <c r="J108" s="234">
        <f>BK108</f>
        <v>0</v>
      </c>
      <c r="K108" s="194"/>
      <c r="L108" s="199"/>
      <c r="M108" s="200"/>
      <c r="N108" s="201"/>
      <c r="O108" s="201"/>
      <c r="P108" s="202">
        <f>SUM(P109:P125)</f>
        <v>0</v>
      </c>
      <c r="Q108" s="201"/>
      <c r="R108" s="202">
        <f>SUM(R109:R125)</f>
        <v>4.7999999999999998</v>
      </c>
      <c r="S108" s="201"/>
      <c r="T108" s="203">
        <f>SUM(T109:T125)</f>
        <v>1.6799999999999999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204" t="s">
        <v>79</v>
      </c>
      <c r="AT108" s="205" t="s">
        <v>71</v>
      </c>
      <c r="AU108" s="205" t="s">
        <v>79</v>
      </c>
      <c r="AY108" s="204" t="s">
        <v>126</v>
      </c>
      <c r="BK108" s="206">
        <f>SUM(BK109:BK125)</f>
        <v>0</v>
      </c>
    </row>
    <row r="109" s="2" customFormat="1" ht="33" customHeight="1">
      <c r="A109" s="40"/>
      <c r="B109" s="41"/>
      <c r="C109" s="207" t="s">
        <v>79</v>
      </c>
      <c r="D109" s="207" t="s">
        <v>127</v>
      </c>
      <c r="E109" s="208" t="s">
        <v>1000</v>
      </c>
      <c r="F109" s="209" t="s">
        <v>1001</v>
      </c>
      <c r="G109" s="210" t="s">
        <v>191</v>
      </c>
      <c r="H109" s="211">
        <v>4</v>
      </c>
      <c r="I109" s="212"/>
      <c r="J109" s="211">
        <f>ROUND(I109*H109,1)</f>
        <v>0</v>
      </c>
      <c r="K109" s="209" t="s">
        <v>131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0.17999999999999999</v>
      </c>
      <c r="T109" s="216">
        <f>S109*H109</f>
        <v>0.71999999999999997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93</v>
      </c>
      <c r="AT109" s="217" t="s">
        <v>127</v>
      </c>
      <c r="AU109" s="217" t="s">
        <v>81</v>
      </c>
      <c r="AY109" s="19" t="s">
        <v>126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ROUND(I109*H109,1)</f>
        <v>0</v>
      </c>
      <c r="BL109" s="19" t="s">
        <v>93</v>
      </c>
      <c r="BM109" s="217" t="s">
        <v>1002</v>
      </c>
    </row>
    <row r="110" s="2" customFormat="1">
      <c r="A110" s="40"/>
      <c r="B110" s="41"/>
      <c r="C110" s="42"/>
      <c r="D110" s="219" t="s">
        <v>134</v>
      </c>
      <c r="E110" s="42"/>
      <c r="F110" s="220" t="s">
        <v>1003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134</v>
      </c>
      <c r="AU110" s="19" t="s">
        <v>81</v>
      </c>
    </row>
    <row r="111" s="13" customFormat="1">
      <c r="A111" s="13"/>
      <c r="B111" s="235"/>
      <c r="C111" s="236"/>
      <c r="D111" s="237" t="s">
        <v>181</v>
      </c>
      <c r="E111" s="238" t="s">
        <v>19</v>
      </c>
      <c r="F111" s="239" t="s">
        <v>1004</v>
      </c>
      <c r="G111" s="236"/>
      <c r="H111" s="238" t="s">
        <v>19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181</v>
      </c>
      <c r="AU111" s="245" t="s">
        <v>81</v>
      </c>
      <c r="AV111" s="13" t="s">
        <v>79</v>
      </c>
      <c r="AW111" s="13" t="s">
        <v>33</v>
      </c>
      <c r="AX111" s="13" t="s">
        <v>72</v>
      </c>
      <c r="AY111" s="245" t="s">
        <v>126</v>
      </c>
    </row>
    <row r="112" s="14" customFormat="1">
      <c r="A112" s="14"/>
      <c r="B112" s="246"/>
      <c r="C112" s="247"/>
      <c r="D112" s="237" t="s">
        <v>181</v>
      </c>
      <c r="E112" s="248" t="s">
        <v>19</v>
      </c>
      <c r="F112" s="249" t="s">
        <v>1005</v>
      </c>
      <c r="G112" s="247"/>
      <c r="H112" s="250">
        <v>4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181</v>
      </c>
      <c r="AU112" s="256" t="s">
        <v>81</v>
      </c>
      <c r="AV112" s="14" t="s">
        <v>81</v>
      </c>
      <c r="AW112" s="14" t="s">
        <v>33</v>
      </c>
      <c r="AX112" s="14" t="s">
        <v>79</v>
      </c>
      <c r="AY112" s="256" t="s">
        <v>126</v>
      </c>
    </row>
    <row r="113" s="2" customFormat="1" ht="33" customHeight="1">
      <c r="A113" s="40"/>
      <c r="B113" s="41"/>
      <c r="C113" s="207" t="s">
        <v>81</v>
      </c>
      <c r="D113" s="207" t="s">
        <v>127</v>
      </c>
      <c r="E113" s="208" t="s">
        <v>1006</v>
      </c>
      <c r="F113" s="209" t="s">
        <v>1007</v>
      </c>
      <c r="G113" s="210" t="s">
        <v>191</v>
      </c>
      <c r="H113" s="211">
        <v>4</v>
      </c>
      <c r="I113" s="212"/>
      <c r="J113" s="211">
        <f>ROUND(I113*H113,1)</f>
        <v>0</v>
      </c>
      <c r="K113" s="209" t="s">
        <v>131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0.23999999999999999</v>
      </c>
      <c r="T113" s="216">
        <f>S113*H113</f>
        <v>0.95999999999999996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93</v>
      </c>
      <c r="AT113" s="217" t="s">
        <v>127</v>
      </c>
      <c r="AU113" s="217" t="s">
        <v>81</v>
      </c>
      <c r="AY113" s="19" t="s">
        <v>126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ROUND(I113*H113,1)</f>
        <v>0</v>
      </c>
      <c r="BL113" s="19" t="s">
        <v>93</v>
      </c>
      <c r="BM113" s="217" t="s">
        <v>1008</v>
      </c>
    </row>
    <row r="114" s="2" customFormat="1">
      <c r="A114" s="40"/>
      <c r="B114" s="41"/>
      <c r="C114" s="42"/>
      <c r="D114" s="219" t="s">
        <v>134</v>
      </c>
      <c r="E114" s="42"/>
      <c r="F114" s="220" t="s">
        <v>1009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134</v>
      </c>
      <c r="AU114" s="19" t="s">
        <v>81</v>
      </c>
    </row>
    <row r="115" s="2" customFormat="1" ht="24.15" customHeight="1">
      <c r="A115" s="40"/>
      <c r="B115" s="41"/>
      <c r="C115" s="207" t="s">
        <v>76</v>
      </c>
      <c r="D115" s="207" t="s">
        <v>127</v>
      </c>
      <c r="E115" s="208" t="s">
        <v>1010</v>
      </c>
      <c r="F115" s="209" t="s">
        <v>1011</v>
      </c>
      <c r="G115" s="210" t="s">
        <v>179</v>
      </c>
      <c r="H115" s="211">
        <v>5.7999999999999998</v>
      </c>
      <c r="I115" s="212"/>
      <c r="J115" s="211">
        <f>ROUND(I115*H115,1)</f>
        <v>0</v>
      </c>
      <c r="K115" s="209" t="s">
        <v>131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93</v>
      </c>
      <c r="AT115" s="217" t="s">
        <v>127</v>
      </c>
      <c r="AU115" s="217" t="s">
        <v>81</v>
      </c>
      <c r="AY115" s="19" t="s">
        <v>126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ROUND(I115*H115,1)</f>
        <v>0</v>
      </c>
      <c r="BL115" s="19" t="s">
        <v>93</v>
      </c>
      <c r="BM115" s="217" t="s">
        <v>1012</v>
      </c>
    </row>
    <row r="116" s="2" customFormat="1">
      <c r="A116" s="40"/>
      <c r="B116" s="41"/>
      <c r="C116" s="42"/>
      <c r="D116" s="219" t="s">
        <v>134</v>
      </c>
      <c r="E116" s="42"/>
      <c r="F116" s="220" t="s">
        <v>1013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134</v>
      </c>
      <c r="AU116" s="19" t="s">
        <v>81</v>
      </c>
    </row>
    <row r="117" s="13" customFormat="1">
      <c r="A117" s="13"/>
      <c r="B117" s="235"/>
      <c r="C117" s="236"/>
      <c r="D117" s="237" t="s">
        <v>181</v>
      </c>
      <c r="E117" s="238" t="s">
        <v>19</v>
      </c>
      <c r="F117" s="239" t="s">
        <v>1014</v>
      </c>
      <c r="G117" s="236"/>
      <c r="H117" s="238" t="s">
        <v>19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181</v>
      </c>
      <c r="AU117" s="245" t="s">
        <v>81</v>
      </c>
      <c r="AV117" s="13" t="s">
        <v>79</v>
      </c>
      <c r="AW117" s="13" t="s">
        <v>33</v>
      </c>
      <c r="AX117" s="13" t="s">
        <v>72</v>
      </c>
      <c r="AY117" s="245" t="s">
        <v>126</v>
      </c>
    </row>
    <row r="118" s="14" customFormat="1">
      <c r="A118" s="14"/>
      <c r="B118" s="246"/>
      <c r="C118" s="247"/>
      <c r="D118" s="237" t="s">
        <v>181</v>
      </c>
      <c r="E118" s="248" t="s">
        <v>19</v>
      </c>
      <c r="F118" s="249" t="s">
        <v>1015</v>
      </c>
      <c r="G118" s="247"/>
      <c r="H118" s="250">
        <v>5.7999999999999998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181</v>
      </c>
      <c r="AU118" s="256" t="s">
        <v>81</v>
      </c>
      <c r="AV118" s="14" t="s">
        <v>81</v>
      </c>
      <c r="AW118" s="14" t="s">
        <v>33</v>
      </c>
      <c r="AX118" s="14" t="s">
        <v>79</v>
      </c>
      <c r="AY118" s="256" t="s">
        <v>126</v>
      </c>
    </row>
    <row r="119" s="2" customFormat="1" ht="24.15" customHeight="1">
      <c r="A119" s="40"/>
      <c r="B119" s="41"/>
      <c r="C119" s="207" t="s">
        <v>93</v>
      </c>
      <c r="D119" s="207" t="s">
        <v>127</v>
      </c>
      <c r="E119" s="208" t="s">
        <v>1016</v>
      </c>
      <c r="F119" s="209" t="s">
        <v>1017</v>
      </c>
      <c r="G119" s="210" t="s">
        <v>179</v>
      </c>
      <c r="H119" s="211">
        <v>5.7999999999999998</v>
      </c>
      <c r="I119" s="212"/>
      <c r="J119" s="211">
        <f>ROUND(I119*H119,1)</f>
        <v>0</v>
      </c>
      <c r="K119" s="209" t="s">
        <v>131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93</v>
      </c>
      <c r="AT119" s="217" t="s">
        <v>127</v>
      </c>
      <c r="AU119" s="217" t="s">
        <v>81</v>
      </c>
      <c r="AY119" s="19" t="s">
        <v>126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ROUND(I119*H119,1)</f>
        <v>0</v>
      </c>
      <c r="BL119" s="19" t="s">
        <v>93</v>
      </c>
      <c r="BM119" s="217" t="s">
        <v>1018</v>
      </c>
    </row>
    <row r="120" s="2" customFormat="1">
      <c r="A120" s="40"/>
      <c r="B120" s="41"/>
      <c r="C120" s="42"/>
      <c r="D120" s="219" t="s">
        <v>134</v>
      </c>
      <c r="E120" s="42"/>
      <c r="F120" s="220" t="s">
        <v>1019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134</v>
      </c>
      <c r="AU120" s="19" t="s">
        <v>81</v>
      </c>
    </row>
    <row r="121" s="2" customFormat="1" ht="37.8" customHeight="1">
      <c r="A121" s="40"/>
      <c r="B121" s="41"/>
      <c r="C121" s="207" t="s">
        <v>125</v>
      </c>
      <c r="D121" s="207" t="s">
        <v>127</v>
      </c>
      <c r="E121" s="208" t="s">
        <v>1020</v>
      </c>
      <c r="F121" s="209" t="s">
        <v>1021</v>
      </c>
      <c r="G121" s="210" t="s">
        <v>179</v>
      </c>
      <c r="H121" s="211">
        <v>2.3999999999999999</v>
      </c>
      <c r="I121" s="212"/>
      <c r="J121" s="211">
        <f>ROUND(I121*H121,1)</f>
        <v>0</v>
      </c>
      <c r="K121" s="209" t="s">
        <v>131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93</v>
      </c>
      <c r="AT121" s="217" t="s">
        <v>127</v>
      </c>
      <c r="AU121" s="217" t="s">
        <v>81</v>
      </c>
      <c r="AY121" s="19" t="s">
        <v>126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79</v>
      </c>
      <c r="BK121" s="218">
        <f>ROUND(I121*H121,1)</f>
        <v>0</v>
      </c>
      <c r="BL121" s="19" t="s">
        <v>93</v>
      </c>
      <c r="BM121" s="217" t="s">
        <v>1022</v>
      </c>
    </row>
    <row r="122" s="2" customFormat="1">
      <c r="A122" s="40"/>
      <c r="B122" s="41"/>
      <c r="C122" s="42"/>
      <c r="D122" s="219" t="s">
        <v>134</v>
      </c>
      <c r="E122" s="42"/>
      <c r="F122" s="220" t="s">
        <v>1023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134</v>
      </c>
      <c r="AU122" s="19" t="s">
        <v>81</v>
      </c>
    </row>
    <row r="123" s="14" customFormat="1">
      <c r="A123" s="14"/>
      <c r="B123" s="246"/>
      <c r="C123" s="247"/>
      <c r="D123" s="237" t="s">
        <v>181</v>
      </c>
      <c r="E123" s="248" t="s">
        <v>19</v>
      </c>
      <c r="F123" s="249" t="s">
        <v>1024</v>
      </c>
      <c r="G123" s="247"/>
      <c r="H123" s="250">
        <v>2.3999999999999999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181</v>
      </c>
      <c r="AU123" s="256" t="s">
        <v>81</v>
      </c>
      <c r="AV123" s="14" t="s">
        <v>81</v>
      </c>
      <c r="AW123" s="14" t="s">
        <v>33</v>
      </c>
      <c r="AX123" s="14" t="s">
        <v>79</v>
      </c>
      <c r="AY123" s="256" t="s">
        <v>126</v>
      </c>
    </row>
    <row r="124" s="2" customFormat="1" ht="16.5" customHeight="1">
      <c r="A124" s="40"/>
      <c r="B124" s="41"/>
      <c r="C124" s="268" t="s">
        <v>203</v>
      </c>
      <c r="D124" s="268" t="s">
        <v>404</v>
      </c>
      <c r="E124" s="269" t="s">
        <v>1025</v>
      </c>
      <c r="F124" s="270" t="s">
        <v>1026</v>
      </c>
      <c r="G124" s="271" t="s">
        <v>347</v>
      </c>
      <c r="H124" s="272">
        <v>4.7999999999999998</v>
      </c>
      <c r="I124" s="273"/>
      <c r="J124" s="272">
        <f>ROUND(I124*H124,1)</f>
        <v>0</v>
      </c>
      <c r="K124" s="270" t="s">
        <v>131</v>
      </c>
      <c r="L124" s="274"/>
      <c r="M124" s="275" t="s">
        <v>19</v>
      </c>
      <c r="N124" s="276" t="s">
        <v>43</v>
      </c>
      <c r="O124" s="86"/>
      <c r="P124" s="215">
        <f>O124*H124</f>
        <v>0</v>
      </c>
      <c r="Q124" s="215">
        <v>1</v>
      </c>
      <c r="R124" s="215">
        <f>Q124*H124</f>
        <v>4.7999999999999998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214</v>
      </c>
      <c r="AT124" s="217" t="s">
        <v>404</v>
      </c>
      <c r="AU124" s="217" t="s">
        <v>81</v>
      </c>
      <c r="AY124" s="19" t="s">
        <v>126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79</v>
      </c>
      <c r="BK124" s="218">
        <f>ROUND(I124*H124,1)</f>
        <v>0</v>
      </c>
      <c r="BL124" s="19" t="s">
        <v>93</v>
      </c>
      <c r="BM124" s="217" t="s">
        <v>1027</v>
      </c>
    </row>
    <row r="125" s="14" customFormat="1">
      <c r="A125" s="14"/>
      <c r="B125" s="246"/>
      <c r="C125" s="247"/>
      <c r="D125" s="237" t="s">
        <v>181</v>
      </c>
      <c r="E125" s="247"/>
      <c r="F125" s="249" t="s">
        <v>1028</v>
      </c>
      <c r="G125" s="247"/>
      <c r="H125" s="250">
        <v>4.7999999999999998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181</v>
      </c>
      <c r="AU125" s="256" t="s">
        <v>81</v>
      </c>
      <c r="AV125" s="14" t="s">
        <v>81</v>
      </c>
      <c r="AW125" s="14" t="s">
        <v>4</v>
      </c>
      <c r="AX125" s="14" t="s">
        <v>79</v>
      </c>
      <c r="AY125" s="256" t="s">
        <v>126</v>
      </c>
    </row>
    <row r="126" s="11" customFormat="1" ht="22.8" customHeight="1">
      <c r="A126" s="11"/>
      <c r="B126" s="193"/>
      <c r="C126" s="194"/>
      <c r="D126" s="195" t="s">
        <v>71</v>
      </c>
      <c r="E126" s="233" t="s">
        <v>76</v>
      </c>
      <c r="F126" s="233" t="s">
        <v>176</v>
      </c>
      <c r="G126" s="194"/>
      <c r="H126" s="194"/>
      <c r="I126" s="197"/>
      <c r="J126" s="234">
        <f>BK126</f>
        <v>0</v>
      </c>
      <c r="K126" s="194"/>
      <c r="L126" s="199"/>
      <c r="M126" s="200"/>
      <c r="N126" s="201"/>
      <c r="O126" s="201"/>
      <c r="P126" s="202">
        <f>SUM(P127:P130)</f>
        <v>0</v>
      </c>
      <c r="Q126" s="201"/>
      <c r="R126" s="202">
        <f>SUM(R127:R130)</f>
        <v>0.89317999999999997</v>
      </c>
      <c r="S126" s="201"/>
      <c r="T126" s="203">
        <f>SUM(T127:T130)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4" t="s">
        <v>79</v>
      </c>
      <c r="AT126" s="205" t="s">
        <v>71</v>
      </c>
      <c r="AU126" s="205" t="s">
        <v>79</v>
      </c>
      <c r="AY126" s="204" t="s">
        <v>126</v>
      </c>
      <c r="BK126" s="206">
        <f>SUM(BK127:BK130)</f>
        <v>0</v>
      </c>
    </row>
    <row r="127" s="2" customFormat="1" ht="21.75" customHeight="1">
      <c r="A127" s="40"/>
      <c r="B127" s="41"/>
      <c r="C127" s="207" t="s">
        <v>209</v>
      </c>
      <c r="D127" s="207" t="s">
        <v>127</v>
      </c>
      <c r="E127" s="208" t="s">
        <v>177</v>
      </c>
      <c r="F127" s="209" t="s">
        <v>178</v>
      </c>
      <c r="G127" s="210" t="s">
        <v>179</v>
      </c>
      <c r="H127" s="211">
        <v>0.5</v>
      </c>
      <c r="I127" s="212"/>
      <c r="J127" s="211">
        <f>ROUND(I127*H127,1)</f>
        <v>0</v>
      </c>
      <c r="K127" s="209" t="s">
        <v>19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1.78636</v>
      </c>
      <c r="R127" s="215">
        <f>Q127*H127</f>
        <v>0.89317999999999997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93</v>
      </c>
      <c r="AT127" s="217" t="s">
        <v>127</v>
      </c>
      <c r="AU127" s="217" t="s">
        <v>81</v>
      </c>
      <c r="AY127" s="19" t="s">
        <v>126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79</v>
      </c>
      <c r="BK127" s="218">
        <f>ROUND(I127*H127,1)</f>
        <v>0</v>
      </c>
      <c r="BL127" s="19" t="s">
        <v>93</v>
      </c>
      <c r="BM127" s="217" t="s">
        <v>180</v>
      </c>
    </row>
    <row r="128" s="13" customFormat="1">
      <c r="A128" s="13"/>
      <c r="B128" s="235"/>
      <c r="C128" s="236"/>
      <c r="D128" s="237" t="s">
        <v>181</v>
      </c>
      <c r="E128" s="238" t="s">
        <v>19</v>
      </c>
      <c r="F128" s="239" t="s">
        <v>182</v>
      </c>
      <c r="G128" s="236"/>
      <c r="H128" s="238" t="s">
        <v>19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181</v>
      </c>
      <c r="AU128" s="245" t="s">
        <v>81</v>
      </c>
      <c r="AV128" s="13" t="s">
        <v>79</v>
      </c>
      <c r="AW128" s="13" t="s">
        <v>33</v>
      </c>
      <c r="AX128" s="13" t="s">
        <v>72</v>
      </c>
      <c r="AY128" s="245" t="s">
        <v>126</v>
      </c>
    </row>
    <row r="129" s="14" customFormat="1">
      <c r="A129" s="14"/>
      <c r="B129" s="246"/>
      <c r="C129" s="247"/>
      <c r="D129" s="237" t="s">
        <v>181</v>
      </c>
      <c r="E129" s="248" t="s">
        <v>19</v>
      </c>
      <c r="F129" s="249" t="s">
        <v>183</v>
      </c>
      <c r="G129" s="247"/>
      <c r="H129" s="250">
        <v>0.5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181</v>
      </c>
      <c r="AU129" s="256" t="s">
        <v>81</v>
      </c>
      <c r="AV129" s="14" t="s">
        <v>81</v>
      </c>
      <c r="AW129" s="14" t="s">
        <v>33</v>
      </c>
      <c r="AX129" s="14" t="s">
        <v>79</v>
      </c>
      <c r="AY129" s="256" t="s">
        <v>126</v>
      </c>
    </row>
    <row r="130" s="2" customFormat="1" ht="16.5" customHeight="1">
      <c r="A130" s="40"/>
      <c r="B130" s="41"/>
      <c r="C130" s="207" t="s">
        <v>214</v>
      </c>
      <c r="D130" s="207" t="s">
        <v>127</v>
      </c>
      <c r="E130" s="208" t="s">
        <v>184</v>
      </c>
      <c r="F130" s="209" t="s">
        <v>185</v>
      </c>
      <c r="G130" s="210" t="s">
        <v>179</v>
      </c>
      <c r="H130" s="211">
        <v>0.5</v>
      </c>
      <c r="I130" s="212"/>
      <c r="J130" s="211">
        <f>ROUND(I130*H130,1)</f>
        <v>0</v>
      </c>
      <c r="K130" s="209" t="s">
        <v>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93</v>
      </c>
      <c r="AT130" s="217" t="s">
        <v>127</v>
      </c>
      <c r="AU130" s="217" t="s">
        <v>81</v>
      </c>
      <c r="AY130" s="19" t="s">
        <v>126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79</v>
      </c>
      <c r="BK130" s="218">
        <f>ROUND(I130*H130,1)</f>
        <v>0</v>
      </c>
      <c r="BL130" s="19" t="s">
        <v>93</v>
      </c>
      <c r="BM130" s="217" t="s">
        <v>186</v>
      </c>
    </row>
    <row r="131" s="11" customFormat="1" ht="22.8" customHeight="1">
      <c r="A131" s="11"/>
      <c r="B131" s="193"/>
      <c r="C131" s="194"/>
      <c r="D131" s="195" t="s">
        <v>71</v>
      </c>
      <c r="E131" s="233" t="s">
        <v>125</v>
      </c>
      <c r="F131" s="233" t="s">
        <v>1029</v>
      </c>
      <c r="G131" s="194"/>
      <c r="H131" s="194"/>
      <c r="I131" s="197"/>
      <c r="J131" s="234">
        <f>BK131</f>
        <v>0</v>
      </c>
      <c r="K131" s="194"/>
      <c r="L131" s="199"/>
      <c r="M131" s="200"/>
      <c r="N131" s="201"/>
      <c r="O131" s="201"/>
      <c r="P131" s="202">
        <f>SUM(P132:P137)</f>
        <v>0</v>
      </c>
      <c r="Q131" s="201"/>
      <c r="R131" s="202">
        <f>SUM(R132:R137)</f>
        <v>0</v>
      </c>
      <c r="S131" s="201"/>
      <c r="T131" s="203">
        <f>SUM(T132:T137)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4" t="s">
        <v>79</v>
      </c>
      <c r="AT131" s="205" t="s">
        <v>71</v>
      </c>
      <c r="AU131" s="205" t="s">
        <v>79</v>
      </c>
      <c r="AY131" s="204" t="s">
        <v>126</v>
      </c>
      <c r="BK131" s="206">
        <f>SUM(BK132:BK137)</f>
        <v>0</v>
      </c>
    </row>
    <row r="132" s="2" customFormat="1" ht="24.15" customHeight="1">
      <c r="A132" s="40"/>
      <c r="B132" s="41"/>
      <c r="C132" s="207" t="s">
        <v>220</v>
      </c>
      <c r="D132" s="207" t="s">
        <v>127</v>
      </c>
      <c r="E132" s="208" t="s">
        <v>1030</v>
      </c>
      <c r="F132" s="209" t="s">
        <v>1031</v>
      </c>
      <c r="G132" s="210" t="s">
        <v>191</v>
      </c>
      <c r="H132" s="211">
        <v>4</v>
      </c>
      <c r="I132" s="212"/>
      <c r="J132" s="211">
        <f>ROUND(I132*H132,1)</f>
        <v>0</v>
      </c>
      <c r="K132" s="209" t="s">
        <v>131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93</v>
      </c>
      <c r="AT132" s="217" t="s">
        <v>127</v>
      </c>
      <c r="AU132" s="217" t="s">
        <v>81</v>
      </c>
      <c r="AY132" s="19" t="s">
        <v>126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79</v>
      </c>
      <c r="BK132" s="218">
        <f>ROUND(I132*H132,1)</f>
        <v>0</v>
      </c>
      <c r="BL132" s="19" t="s">
        <v>93</v>
      </c>
      <c r="BM132" s="217" t="s">
        <v>1032</v>
      </c>
    </row>
    <row r="133" s="2" customFormat="1">
      <c r="A133" s="40"/>
      <c r="B133" s="41"/>
      <c r="C133" s="42"/>
      <c r="D133" s="219" t="s">
        <v>134</v>
      </c>
      <c r="E133" s="42"/>
      <c r="F133" s="220" t="s">
        <v>1033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134</v>
      </c>
      <c r="AU133" s="19" t="s">
        <v>81</v>
      </c>
    </row>
    <row r="134" s="13" customFormat="1">
      <c r="A134" s="13"/>
      <c r="B134" s="235"/>
      <c r="C134" s="236"/>
      <c r="D134" s="237" t="s">
        <v>181</v>
      </c>
      <c r="E134" s="238" t="s">
        <v>19</v>
      </c>
      <c r="F134" s="239" t="s">
        <v>1004</v>
      </c>
      <c r="G134" s="236"/>
      <c r="H134" s="238" t="s">
        <v>19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181</v>
      </c>
      <c r="AU134" s="245" t="s">
        <v>81</v>
      </c>
      <c r="AV134" s="13" t="s">
        <v>79</v>
      </c>
      <c r="AW134" s="13" t="s">
        <v>33</v>
      </c>
      <c r="AX134" s="13" t="s">
        <v>72</v>
      </c>
      <c r="AY134" s="245" t="s">
        <v>126</v>
      </c>
    </row>
    <row r="135" s="14" customFormat="1">
      <c r="A135" s="14"/>
      <c r="B135" s="246"/>
      <c r="C135" s="247"/>
      <c r="D135" s="237" t="s">
        <v>181</v>
      </c>
      <c r="E135" s="248" t="s">
        <v>19</v>
      </c>
      <c r="F135" s="249" t="s">
        <v>1005</v>
      </c>
      <c r="G135" s="247"/>
      <c r="H135" s="250">
        <v>4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181</v>
      </c>
      <c r="AU135" s="256" t="s">
        <v>81</v>
      </c>
      <c r="AV135" s="14" t="s">
        <v>81</v>
      </c>
      <c r="AW135" s="14" t="s">
        <v>33</v>
      </c>
      <c r="AX135" s="14" t="s">
        <v>79</v>
      </c>
      <c r="AY135" s="256" t="s">
        <v>126</v>
      </c>
    </row>
    <row r="136" s="2" customFormat="1" ht="16.5" customHeight="1">
      <c r="A136" s="40"/>
      <c r="B136" s="41"/>
      <c r="C136" s="207" t="s">
        <v>225</v>
      </c>
      <c r="D136" s="207" t="s">
        <v>127</v>
      </c>
      <c r="E136" s="208" t="s">
        <v>1034</v>
      </c>
      <c r="F136" s="209" t="s">
        <v>1035</v>
      </c>
      <c r="G136" s="210" t="s">
        <v>191</v>
      </c>
      <c r="H136" s="211">
        <v>4</v>
      </c>
      <c r="I136" s="212"/>
      <c r="J136" s="211">
        <f>ROUND(I136*H136,1)</f>
        <v>0</v>
      </c>
      <c r="K136" s="209" t="s">
        <v>131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93</v>
      </c>
      <c r="AT136" s="217" t="s">
        <v>127</v>
      </c>
      <c r="AU136" s="217" t="s">
        <v>81</v>
      </c>
      <c r="AY136" s="19" t="s">
        <v>126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79</v>
      </c>
      <c r="BK136" s="218">
        <f>ROUND(I136*H136,1)</f>
        <v>0</v>
      </c>
      <c r="BL136" s="19" t="s">
        <v>93</v>
      </c>
      <c r="BM136" s="217" t="s">
        <v>1036</v>
      </c>
    </row>
    <row r="137" s="2" customFormat="1">
      <c r="A137" s="40"/>
      <c r="B137" s="41"/>
      <c r="C137" s="42"/>
      <c r="D137" s="219" t="s">
        <v>134</v>
      </c>
      <c r="E137" s="42"/>
      <c r="F137" s="220" t="s">
        <v>1037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134</v>
      </c>
      <c r="AU137" s="19" t="s">
        <v>81</v>
      </c>
    </row>
    <row r="138" s="11" customFormat="1" ht="22.8" customHeight="1">
      <c r="A138" s="11"/>
      <c r="B138" s="193"/>
      <c r="C138" s="194"/>
      <c r="D138" s="195" t="s">
        <v>71</v>
      </c>
      <c r="E138" s="233" t="s">
        <v>187</v>
      </c>
      <c r="F138" s="233" t="s">
        <v>188</v>
      </c>
      <c r="G138" s="194"/>
      <c r="H138" s="194"/>
      <c r="I138" s="197"/>
      <c r="J138" s="234">
        <f>BK138</f>
        <v>0</v>
      </c>
      <c r="K138" s="194"/>
      <c r="L138" s="199"/>
      <c r="M138" s="200"/>
      <c r="N138" s="201"/>
      <c r="O138" s="201"/>
      <c r="P138" s="202">
        <f>SUM(P139:P146)</f>
        <v>0</v>
      </c>
      <c r="Q138" s="201"/>
      <c r="R138" s="202">
        <f>SUM(R139:R146)</f>
        <v>4.8554999999999993</v>
      </c>
      <c r="S138" s="201"/>
      <c r="T138" s="203">
        <f>SUM(T139:T146)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4" t="s">
        <v>79</v>
      </c>
      <c r="AT138" s="205" t="s">
        <v>71</v>
      </c>
      <c r="AU138" s="205" t="s">
        <v>79</v>
      </c>
      <c r="AY138" s="204" t="s">
        <v>126</v>
      </c>
      <c r="BK138" s="206">
        <f>SUM(BK139:BK146)</f>
        <v>0</v>
      </c>
    </row>
    <row r="139" s="2" customFormat="1" ht="21.75" customHeight="1">
      <c r="A139" s="40"/>
      <c r="B139" s="41"/>
      <c r="C139" s="207" t="s">
        <v>230</v>
      </c>
      <c r="D139" s="207" t="s">
        <v>127</v>
      </c>
      <c r="E139" s="208" t="s">
        <v>189</v>
      </c>
      <c r="F139" s="209" t="s">
        <v>190</v>
      </c>
      <c r="G139" s="210" t="s">
        <v>191</v>
      </c>
      <c r="H139" s="211">
        <v>415</v>
      </c>
      <c r="I139" s="212"/>
      <c r="J139" s="211">
        <f>ROUND(I139*H139,1)</f>
        <v>0</v>
      </c>
      <c r="K139" s="209" t="s">
        <v>131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0.0064999999999999997</v>
      </c>
      <c r="R139" s="215">
        <f>Q139*H139</f>
        <v>2.6974999999999998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93</v>
      </c>
      <c r="AT139" s="217" t="s">
        <v>127</v>
      </c>
      <c r="AU139" s="217" t="s">
        <v>81</v>
      </c>
      <c r="AY139" s="19" t="s">
        <v>126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79</v>
      </c>
      <c r="BK139" s="218">
        <f>ROUND(I139*H139,1)</f>
        <v>0</v>
      </c>
      <c r="BL139" s="19" t="s">
        <v>93</v>
      </c>
      <c r="BM139" s="217" t="s">
        <v>192</v>
      </c>
    </row>
    <row r="140" s="2" customFormat="1">
      <c r="A140" s="40"/>
      <c r="B140" s="41"/>
      <c r="C140" s="42"/>
      <c r="D140" s="219" t="s">
        <v>134</v>
      </c>
      <c r="E140" s="42"/>
      <c r="F140" s="220" t="s">
        <v>193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134</v>
      </c>
      <c r="AU140" s="19" t="s">
        <v>81</v>
      </c>
    </row>
    <row r="141" s="14" customFormat="1">
      <c r="A141" s="14"/>
      <c r="B141" s="246"/>
      <c r="C141" s="247"/>
      <c r="D141" s="237" t="s">
        <v>181</v>
      </c>
      <c r="E141" s="247"/>
      <c r="F141" s="249" t="s">
        <v>1038</v>
      </c>
      <c r="G141" s="247"/>
      <c r="H141" s="250">
        <v>415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181</v>
      </c>
      <c r="AU141" s="256" t="s">
        <v>81</v>
      </c>
      <c r="AV141" s="14" t="s">
        <v>81</v>
      </c>
      <c r="AW141" s="14" t="s">
        <v>4</v>
      </c>
      <c r="AX141" s="14" t="s">
        <v>79</v>
      </c>
      <c r="AY141" s="256" t="s">
        <v>126</v>
      </c>
    </row>
    <row r="142" s="2" customFormat="1" ht="21.75" customHeight="1">
      <c r="A142" s="40"/>
      <c r="B142" s="41"/>
      <c r="C142" s="207" t="s">
        <v>8</v>
      </c>
      <c r="D142" s="207" t="s">
        <v>127</v>
      </c>
      <c r="E142" s="208" t="s">
        <v>195</v>
      </c>
      <c r="F142" s="209" t="s">
        <v>196</v>
      </c>
      <c r="G142" s="210" t="s">
        <v>191</v>
      </c>
      <c r="H142" s="211">
        <v>415</v>
      </c>
      <c r="I142" s="212"/>
      <c r="J142" s="211">
        <f>ROUND(I142*H142,1)</f>
        <v>0</v>
      </c>
      <c r="K142" s="209" t="s">
        <v>19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0.0051999999999999998</v>
      </c>
      <c r="R142" s="215">
        <f>Q142*H142</f>
        <v>2.1579999999999999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93</v>
      </c>
      <c r="AT142" s="217" t="s">
        <v>127</v>
      </c>
      <c r="AU142" s="217" t="s">
        <v>81</v>
      </c>
      <c r="AY142" s="19" t="s">
        <v>126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79</v>
      </c>
      <c r="BK142" s="218">
        <f>ROUND(I142*H142,1)</f>
        <v>0</v>
      </c>
      <c r="BL142" s="19" t="s">
        <v>93</v>
      </c>
      <c r="BM142" s="217" t="s">
        <v>197</v>
      </c>
    </row>
    <row r="143" s="13" customFormat="1">
      <c r="A143" s="13"/>
      <c r="B143" s="235"/>
      <c r="C143" s="236"/>
      <c r="D143" s="237" t="s">
        <v>181</v>
      </c>
      <c r="E143" s="238" t="s">
        <v>19</v>
      </c>
      <c r="F143" s="239" t="s">
        <v>198</v>
      </c>
      <c r="G143" s="236"/>
      <c r="H143" s="238" t="s">
        <v>19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181</v>
      </c>
      <c r="AU143" s="245" t="s">
        <v>81</v>
      </c>
      <c r="AV143" s="13" t="s">
        <v>79</v>
      </c>
      <c r="AW143" s="13" t="s">
        <v>33</v>
      </c>
      <c r="AX143" s="13" t="s">
        <v>72</v>
      </c>
      <c r="AY143" s="245" t="s">
        <v>126</v>
      </c>
    </row>
    <row r="144" s="14" customFormat="1">
      <c r="A144" s="14"/>
      <c r="B144" s="246"/>
      <c r="C144" s="247"/>
      <c r="D144" s="237" t="s">
        <v>181</v>
      </c>
      <c r="E144" s="248" t="s">
        <v>19</v>
      </c>
      <c r="F144" s="249" t="s">
        <v>1039</v>
      </c>
      <c r="G144" s="247"/>
      <c r="H144" s="250">
        <v>415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181</v>
      </c>
      <c r="AU144" s="256" t="s">
        <v>81</v>
      </c>
      <c r="AV144" s="14" t="s">
        <v>81</v>
      </c>
      <c r="AW144" s="14" t="s">
        <v>33</v>
      </c>
      <c r="AX144" s="14" t="s">
        <v>79</v>
      </c>
      <c r="AY144" s="256" t="s">
        <v>126</v>
      </c>
    </row>
    <row r="145" s="2" customFormat="1" ht="16.5" customHeight="1">
      <c r="A145" s="40"/>
      <c r="B145" s="41"/>
      <c r="C145" s="207" t="s">
        <v>238</v>
      </c>
      <c r="D145" s="207" t="s">
        <v>127</v>
      </c>
      <c r="E145" s="208" t="s">
        <v>200</v>
      </c>
      <c r="F145" s="209" t="s">
        <v>201</v>
      </c>
      <c r="G145" s="210" t="s">
        <v>191</v>
      </c>
      <c r="H145" s="211">
        <v>415</v>
      </c>
      <c r="I145" s="212"/>
      <c r="J145" s="211">
        <f>ROUND(I145*H145,1)</f>
        <v>0</v>
      </c>
      <c r="K145" s="209" t="s">
        <v>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93</v>
      </c>
      <c r="AT145" s="217" t="s">
        <v>127</v>
      </c>
      <c r="AU145" s="217" t="s">
        <v>81</v>
      </c>
      <c r="AY145" s="19" t="s">
        <v>126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79</v>
      </c>
      <c r="BK145" s="218">
        <f>ROUND(I145*H145,1)</f>
        <v>0</v>
      </c>
      <c r="BL145" s="19" t="s">
        <v>93</v>
      </c>
      <c r="BM145" s="217" t="s">
        <v>202</v>
      </c>
    </row>
    <row r="146" s="2" customFormat="1" ht="16.5" customHeight="1">
      <c r="A146" s="40"/>
      <c r="B146" s="41"/>
      <c r="C146" s="207" t="s">
        <v>242</v>
      </c>
      <c r="D146" s="207" t="s">
        <v>127</v>
      </c>
      <c r="E146" s="208" t="s">
        <v>204</v>
      </c>
      <c r="F146" s="209" t="s">
        <v>205</v>
      </c>
      <c r="G146" s="210" t="s">
        <v>191</v>
      </c>
      <c r="H146" s="211">
        <v>415</v>
      </c>
      <c r="I146" s="212"/>
      <c r="J146" s="211">
        <f>ROUND(I146*H146,1)</f>
        <v>0</v>
      </c>
      <c r="K146" s="209" t="s">
        <v>19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93</v>
      </c>
      <c r="AT146" s="217" t="s">
        <v>127</v>
      </c>
      <c r="AU146" s="217" t="s">
        <v>81</v>
      </c>
      <c r="AY146" s="19" t="s">
        <v>126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79</v>
      </c>
      <c r="BK146" s="218">
        <f>ROUND(I146*H146,1)</f>
        <v>0</v>
      </c>
      <c r="BL146" s="19" t="s">
        <v>93</v>
      </c>
      <c r="BM146" s="217" t="s">
        <v>206</v>
      </c>
    </row>
    <row r="147" s="11" customFormat="1" ht="22.8" customHeight="1">
      <c r="A147" s="11"/>
      <c r="B147" s="193"/>
      <c r="C147" s="194"/>
      <c r="D147" s="195" t="s">
        <v>71</v>
      </c>
      <c r="E147" s="233" t="s">
        <v>207</v>
      </c>
      <c r="F147" s="233" t="s">
        <v>208</v>
      </c>
      <c r="G147" s="194"/>
      <c r="H147" s="194"/>
      <c r="I147" s="197"/>
      <c r="J147" s="234">
        <f>BK147</f>
        <v>0</v>
      </c>
      <c r="K147" s="194"/>
      <c r="L147" s="199"/>
      <c r="M147" s="200"/>
      <c r="N147" s="201"/>
      <c r="O147" s="201"/>
      <c r="P147" s="202">
        <f>SUM(P148:P156)</f>
        <v>0</v>
      </c>
      <c r="Q147" s="201"/>
      <c r="R147" s="202">
        <f>SUM(R148:R156)</f>
        <v>0.9352720000000001</v>
      </c>
      <c r="S147" s="201"/>
      <c r="T147" s="203">
        <f>SUM(T148:T156)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4" t="s">
        <v>79</v>
      </c>
      <c r="AT147" s="205" t="s">
        <v>71</v>
      </c>
      <c r="AU147" s="205" t="s">
        <v>79</v>
      </c>
      <c r="AY147" s="204" t="s">
        <v>126</v>
      </c>
      <c r="BK147" s="206">
        <f>SUM(BK148:BK156)</f>
        <v>0</v>
      </c>
    </row>
    <row r="148" s="2" customFormat="1" ht="21.75" customHeight="1">
      <c r="A148" s="40"/>
      <c r="B148" s="41"/>
      <c r="C148" s="207" t="s">
        <v>246</v>
      </c>
      <c r="D148" s="207" t="s">
        <v>127</v>
      </c>
      <c r="E148" s="208" t="s">
        <v>210</v>
      </c>
      <c r="F148" s="209" t="s">
        <v>211</v>
      </c>
      <c r="G148" s="210" t="s">
        <v>191</v>
      </c>
      <c r="H148" s="211">
        <v>39.100000000000001</v>
      </c>
      <c r="I148" s="212"/>
      <c r="J148" s="211">
        <f>ROUND(I148*H148,1)</f>
        <v>0</v>
      </c>
      <c r="K148" s="209" t="s">
        <v>131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0.0064999999999999997</v>
      </c>
      <c r="R148" s="215">
        <f>Q148*H148</f>
        <v>0.25414999999999999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93</v>
      </c>
      <c r="AT148" s="217" t="s">
        <v>127</v>
      </c>
      <c r="AU148" s="217" t="s">
        <v>81</v>
      </c>
      <c r="AY148" s="19" t="s">
        <v>126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79</v>
      </c>
      <c r="BK148" s="218">
        <f>ROUND(I148*H148,1)</f>
        <v>0</v>
      </c>
      <c r="BL148" s="19" t="s">
        <v>93</v>
      </c>
      <c r="BM148" s="217" t="s">
        <v>212</v>
      </c>
    </row>
    <row r="149" s="2" customFormat="1">
      <c r="A149" s="40"/>
      <c r="B149" s="41"/>
      <c r="C149" s="42"/>
      <c r="D149" s="219" t="s">
        <v>134</v>
      </c>
      <c r="E149" s="42"/>
      <c r="F149" s="220" t="s">
        <v>213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134</v>
      </c>
      <c r="AU149" s="19" t="s">
        <v>81</v>
      </c>
    </row>
    <row r="150" s="2" customFormat="1" ht="24.15" customHeight="1">
      <c r="A150" s="40"/>
      <c r="B150" s="41"/>
      <c r="C150" s="207" t="s">
        <v>251</v>
      </c>
      <c r="D150" s="207" t="s">
        <v>127</v>
      </c>
      <c r="E150" s="208" t="s">
        <v>215</v>
      </c>
      <c r="F150" s="209" t="s">
        <v>216</v>
      </c>
      <c r="G150" s="210" t="s">
        <v>191</v>
      </c>
      <c r="H150" s="211">
        <v>39.100000000000001</v>
      </c>
      <c r="I150" s="212"/>
      <c r="J150" s="211">
        <f>ROUND(I150*H150,1)</f>
        <v>0</v>
      </c>
      <c r="K150" s="209" t="s">
        <v>131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0.017420000000000001</v>
      </c>
      <c r="R150" s="215">
        <f>Q150*H150</f>
        <v>0.68112200000000012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93</v>
      </c>
      <c r="AT150" s="217" t="s">
        <v>127</v>
      </c>
      <c r="AU150" s="217" t="s">
        <v>81</v>
      </c>
      <c r="AY150" s="19" t="s">
        <v>126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79</v>
      </c>
      <c r="BK150" s="218">
        <f>ROUND(I150*H150,1)</f>
        <v>0</v>
      </c>
      <c r="BL150" s="19" t="s">
        <v>93</v>
      </c>
      <c r="BM150" s="217" t="s">
        <v>217</v>
      </c>
    </row>
    <row r="151" s="2" customFormat="1">
      <c r="A151" s="40"/>
      <c r="B151" s="41"/>
      <c r="C151" s="42"/>
      <c r="D151" s="219" t="s">
        <v>134</v>
      </c>
      <c r="E151" s="42"/>
      <c r="F151" s="220" t="s">
        <v>218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134</v>
      </c>
      <c r="AU151" s="19" t="s">
        <v>81</v>
      </c>
    </row>
    <row r="152" s="13" customFormat="1">
      <c r="A152" s="13"/>
      <c r="B152" s="235"/>
      <c r="C152" s="236"/>
      <c r="D152" s="237" t="s">
        <v>181</v>
      </c>
      <c r="E152" s="238" t="s">
        <v>19</v>
      </c>
      <c r="F152" s="239" t="s">
        <v>198</v>
      </c>
      <c r="G152" s="236"/>
      <c r="H152" s="238" t="s">
        <v>19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181</v>
      </c>
      <c r="AU152" s="245" t="s">
        <v>81</v>
      </c>
      <c r="AV152" s="13" t="s">
        <v>79</v>
      </c>
      <c r="AW152" s="13" t="s">
        <v>33</v>
      </c>
      <c r="AX152" s="13" t="s">
        <v>72</v>
      </c>
      <c r="AY152" s="245" t="s">
        <v>126</v>
      </c>
    </row>
    <row r="153" s="14" customFormat="1">
      <c r="A153" s="14"/>
      <c r="B153" s="246"/>
      <c r="C153" s="247"/>
      <c r="D153" s="237" t="s">
        <v>181</v>
      </c>
      <c r="E153" s="248" t="s">
        <v>19</v>
      </c>
      <c r="F153" s="249" t="s">
        <v>1040</v>
      </c>
      <c r="G153" s="247"/>
      <c r="H153" s="250">
        <v>39.100000000000001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181</v>
      </c>
      <c r="AU153" s="256" t="s">
        <v>81</v>
      </c>
      <c r="AV153" s="14" t="s">
        <v>81</v>
      </c>
      <c r="AW153" s="14" t="s">
        <v>33</v>
      </c>
      <c r="AX153" s="14" t="s">
        <v>79</v>
      </c>
      <c r="AY153" s="256" t="s">
        <v>126</v>
      </c>
    </row>
    <row r="154" s="2" customFormat="1" ht="16.5" customHeight="1">
      <c r="A154" s="40"/>
      <c r="B154" s="41"/>
      <c r="C154" s="207" t="s">
        <v>257</v>
      </c>
      <c r="D154" s="207" t="s">
        <v>127</v>
      </c>
      <c r="E154" s="208" t="s">
        <v>221</v>
      </c>
      <c r="F154" s="209" t="s">
        <v>222</v>
      </c>
      <c r="G154" s="210" t="s">
        <v>191</v>
      </c>
      <c r="H154" s="211">
        <v>39.100000000000001</v>
      </c>
      <c r="I154" s="212"/>
      <c r="J154" s="211">
        <f>ROUND(I154*H154,1)</f>
        <v>0</v>
      </c>
      <c r="K154" s="209" t="s">
        <v>131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93</v>
      </c>
      <c r="AT154" s="217" t="s">
        <v>127</v>
      </c>
      <c r="AU154" s="217" t="s">
        <v>81</v>
      </c>
      <c r="AY154" s="19" t="s">
        <v>126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79</v>
      </c>
      <c r="BK154" s="218">
        <f>ROUND(I154*H154,1)</f>
        <v>0</v>
      </c>
      <c r="BL154" s="19" t="s">
        <v>93</v>
      </c>
      <c r="BM154" s="217" t="s">
        <v>223</v>
      </c>
    </row>
    <row r="155" s="2" customFormat="1">
      <c r="A155" s="40"/>
      <c r="B155" s="41"/>
      <c r="C155" s="42"/>
      <c r="D155" s="219" t="s">
        <v>134</v>
      </c>
      <c r="E155" s="42"/>
      <c r="F155" s="220" t="s">
        <v>224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134</v>
      </c>
      <c r="AU155" s="19" t="s">
        <v>81</v>
      </c>
    </row>
    <row r="156" s="2" customFormat="1" ht="16.5" customHeight="1">
      <c r="A156" s="40"/>
      <c r="B156" s="41"/>
      <c r="C156" s="207" t="s">
        <v>263</v>
      </c>
      <c r="D156" s="207" t="s">
        <v>127</v>
      </c>
      <c r="E156" s="208" t="s">
        <v>226</v>
      </c>
      <c r="F156" s="209" t="s">
        <v>201</v>
      </c>
      <c r="G156" s="210" t="s">
        <v>191</v>
      </c>
      <c r="H156" s="211">
        <v>39.100000000000001</v>
      </c>
      <c r="I156" s="212"/>
      <c r="J156" s="211">
        <f>ROUND(I156*H156,1)</f>
        <v>0</v>
      </c>
      <c r="K156" s="209" t="s">
        <v>19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93</v>
      </c>
      <c r="AT156" s="217" t="s">
        <v>127</v>
      </c>
      <c r="AU156" s="217" t="s">
        <v>81</v>
      </c>
      <c r="AY156" s="19" t="s">
        <v>126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79</v>
      </c>
      <c r="BK156" s="218">
        <f>ROUND(I156*H156,1)</f>
        <v>0</v>
      </c>
      <c r="BL156" s="19" t="s">
        <v>93</v>
      </c>
      <c r="BM156" s="217" t="s">
        <v>227</v>
      </c>
    </row>
    <row r="157" s="11" customFormat="1" ht="22.8" customHeight="1">
      <c r="A157" s="11"/>
      <c r="B157" s="193"/>
      <c r="C157" s="194"/>
      <c r="D157" s="195" t="s">
        <v>71</v>
      </c>
      <c r="E157" s="233" t="s">
        <v>220</v>
      </c>
      <c r="F157" s="233" t="s">
        <v>250</v>
      </c>
      <c r="G157" s="194"/>
      <c r="H157" s="194"/>
      <c r="I157" s="197"/>
      <c r="J157" s="234">
        <f>BK157</f>
        <v>0</v>
      </c>
      <c r="K157" s="194"/>
      <c r="L157" s="199"/>
      <c r="M157" s="200"/>
      <c r="N157" s="201"/>
      <c r="O157" s="201"/>
      <c r="P157" s="202">
        <f>SUM(P158:P195)</f>
        <v>0</v>
      </c>
      <c r="Q157" s="201"/>
      <c r="R157" s="202">
        <f>SUM(R158:R195)</f>
        <v>0.00041600000000000003</v>
      </c>
      <c r="S157" s="201"/>
      <c r="T157" s="203">
        <f>SUM(T158:T195)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4" t="s">
        <v>79</v>
      </c>
      <c r="AT157" s="205" t="s">
        <v>71</v>
      </c>
      <c r="AU157" s="205" t="s">
        <v>79</v>
      </c>
      <c r="AY157" s="204" t="s">
        <v>126</v>
      </c>
      <c r="BK157" s="206">
        <f>SUM(BK158:BK195)</f>
        <v>0</v>
      </c>
    </row>
    <row r="158" s="2" customFormat="1" ht="16.5" customHeight="1">
      <c r="A158" s="40"/>
      <c r="B158" s="41"/>
      <c r="C158" s="207" t="s">
        <v>268</v>
      </c>
      <c r="D158" s="207" t="s">
        <v>127</v>
      </c>
      <c r="E158" s="208" t="s">
        <v>1041</v>
      </c>
      <c r="F158" s="209" t="s">
        <v>1042</v>
      </c>
      <c r="G158" s="210" t="s">
        <v>470</v>
      </c>
      <c r="H158" s="211">
        <v>20.800000000000001</v>
      </c>
      <c r="I158" s="212"/>
      <c r="J158" s="211">
        <f>ROUND(I158*H158,1)</f>
        <v>0</v>
      </c>
      <c r="K158" s="209" t="s">
        <v>131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2.0000000000000002E-05</v>
      </c>
      <c r="R158" s="215">
        <f>Q158*H158</f>
        <v>0.00041600000000000003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93</v>
      </c>
      <c r="AT158" s="217" t="s">
        <v>127</v>
      </c>
      <c r="AU158" s="217" t="s">
        <v>81</v>
      </c>
      <c r="AY158" s="19" t="s">
        <v>126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79</v>
      </c>
      <c r="BK158" s="218">
        <f>ROUND(I158*H158,1)</f>
        <v>0</v>
      </c>
      <c r="BL158" s="19" t="s">
        <v>93</v>
      </c>
      <c r="BM158" s="217" t="s">
        <v>1043</v>
      </c>
    </row>
    <row r="159" s="2" customFormat="1">
      <c r="A159" s="40"/>
      <c r="B159" s="41"/>
      <c r="C159" s="42"/>
      <c r="D159" s="219" t="s">
        <v>134</v>
      </c>
      <c r="E159" s="42"/>
      <c r="F159" s="220" t="s">
        <v>1044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134</v>
      </c>
      <c r="AU159" s="19" t="s">
        <v>81</v>
      </c>
    </row>
    <row r="160" s="13" customFormat="1">
      <c r="A160" s="13"/>
      <c r="B160" s="235"/>
      <c r="C160" s="236"/>
      <c r="D160" s="237" t="s">
        <v>181</v>
      </c>
      <c r="E160" s="238" t="s">
        <v>19</v>
      </c>
      <c r="F160" s="239" t="s">
        <v>1004</v>
      </c>
      <c r="G160" s="236"/>
      <c r="H160" s="238" t="s">
        <v>19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181</v>
      </c>
      <c r="AU160" s="245" t="s">
        <v>81</v>
      </c>
      <c r="AV160" s="13" t="s">
        <v>79</v>
      </c>
      <c r="AW160" s="13" t="s">
        <v>33</v>
      </c>
      <c r="AX160" s="13" t="s">
        <v>72</v>
      </c>
      <c r="AY160" s="245" t="s">
        <v>126</v>
      </c>
    </row>
    <row r="161" s="14" customFormat="1">
      <c r="A161" s="14"/>
      <c r="B161" s="246"/>
      <c r="C161" s="247"/>
      <c r="D161" s="237" t="s">
        <v>181</v>
      </c>
      <c r="E161" s="248" t="s">
        <v>19</v>
      </c>
      <c r="F161" s="249" t="s">
        <v>1045</v>
      </c>
      <c r="G161" s="247"/>
      <c r="H161" s="250">
        <v>20.800000000000001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181</v>
      </c>
      <c r="AU161" s="256" t="s">
        <v>81</v>
      </c>
      <c r="AV161" s="14" t="s">
        <v>81</v>
      </c>
      <c r="AW161" s="14" t="s">
        <v>33</v>
      </c>
      <c r="AX161" s="14" t="s">
        <v>79</v>
      </c>
      <c r="AY161" s="256" t="s">
        <v>126</v>
      </c>
    </row>
    <row r="162" s="2" customFormat="1" ht="24.15" customHeight="1">
      <c r="A162" s="40"/>
      <c r="B162" s="41"/>
      <c r="C162" s="207" t="s">
        <v>278</v>
      </c>
      <c r="D162" s="207" t="s">
        <v>127</v>
      </c>
      <c r="E162" s="208" t="s">
        <v>252</v>
      </c>
      <c r="F162" s="209" t="s">
        <v>253</v>
      </c>
      <c r="G162" s="210" t="s">
        <v>191</v>
      </c>
      <c r="H162" s="211">
        <v>940</v>
      </c>
      <c r="I162" s="212"/>
      <c r="J162" s="211">
        <f>ROUND(I162*H162,1)</f>
        <v>0</v>
      </c>
      <c r="K162" s="209" t="s">
        <v>131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93</v>
      </c>
      <c r="AT162" s="217" t="s">
        <v>127</v>
      </c>
      <c r="AU162" s="217" t="s">
        <v>81</v>
      </c>
      <c r="AY162" s="19" t="s">
        <v>126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79</v>
      </c>
      <c r="BK162" s="218">
        <f>ROUND(I162*H162,1)</f>
        <v>0</v>
      </c>
      <c r="BL162" s="19" t="s">
        <v>93</v>
      </c>
      <c r="BM162" s="217" t="s">
        <v>254</v>
      </c>
    </row>
    <row r="163" s="2" customFormat="1">
      <c r="A163" s="40"/>
      <c r="B163" s="41"/>
      <c r="C163" s="42"/>
      <c r="D163" s="219" t="s">
        <v>134</v>
      </c>
      <c r="E163" s="42"/>
      <c r="F163" s="220" t="s">
        <v>255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134</v>
      </c>
      <c r="AU163" s="19" t="s">
        <v>81</v>
      </c>
    </row>
    <row r="164" s="13" customFormat="1">
      <c r="A164" s="13"/>
      <c r="B164" s="235"/>
      <c r="C164" s="236"/>
      <c r="D164" s="237" t="s">
        <v>181</v>
      </c>
      <c r="E164" s="238" t="s">
        <v>19</v>
      </c>
      <c r="F164" s="239" t="s">
        <v>198</v>
      </c>
      <c r="G164" s="236"/>
      <c r="H164" s="238" t="s">
        <v>19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181</v>
      </c>
      <c r="AU164" s="245" t="s">
        <v>81</v>
      </c>
      <c r="AV164" s="13" t="s">
        <v>79</v>
      </c>
      <c r="AW164" s="13" t="s">
        <v>33</v>
      </c>
      <c r="AX164" s="13" t="s">
        <v>72</v>
      </c>
      <c r="AY164" s="245" t="s">
        <v>126</v>
      </c>
    </row>
    <row r="165" s="14" customFormat="1">
      <c r="A165" s="14"/>
      <c r="B165" s="246"/>
      <c r="C165" s="247"/>
      <c r="D165" s="237" t="s">
        <v>181</v>
      </c>
      <c r="E165" s="248" t="s">
        <v>19</v>
      </c>
      <c r="F165" s="249" t="s">
        <v>1046</v>
      </c>
      <c r="G165" s="247"/>
      <c r="H165" s="250">
        <v>940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181</v>
      </c>
      <c r="AU165" s="256" t="s">
        <v>81</v>
      </c>
      <c r="AV165" s="14" t="s">
        <v>81</v>
      </c>
      <c r="AW165" s="14" t="s">
        <v>33</v>
      </c>
      <c r="AX165" s="14" t="s">
        <v>79</v>
      </c>
      <c r="AY165" s="256" t="s">
        <v>126</v>
      </c>
    </row>
    <row r="166" s="2" customFormat="1" ht="24.15" customHeight="1">
      <c r="A166" s="40"/>
      <c r="B166" s="41"/>
      <c r="C166" s="207" t="s">
        <v>7</v>
      </c>
      <c r="D166" s="207" t="s">
        <v>127</v>
      </c>
      <c r="E166" s="208" t="s">
        <v>258</v>
      </c>
      <c r="F166" s="209" t="s">
        <v>259</v>
      </c>
      <c r="G166" s="210" t="s">
        <v>191</v>
      </c>
      <c r="H166" s="211">
        <v>225600</v>
      </c>
      <c r="I166" s="212"/>
      <c r="J166" s="211">
        <f>ROUND(I166*H166,1)</f>
        <v>0</v>
      </c>
      <c r="K166" s="209" t="s">
        <v>131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93</v>
      </c>
      <c r="AT166" s="217" t="s">
        <v>127</v>
      </c>
      <c r="AU166" s="217" t="s">
        <v>81</v>
      </c>
      <c r="AY166" s="19" t="s">
        <v>126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79</v>
      </c>
      <c r="BK166" s="218">
        <f>ROUND(I166*H166,1)</f>
        <v>0</v>
      </c>
      <c r="BL166" s="19" t="s">
        <v>93</v>
      </c>
      <c r="BM166" s="217" t="s">
        <v>260</v>
      </c>
    </row>
    <row r="167" s="2" customFormat="1">
      <c r="A167" s="40"/>
      <c r="B167" s="41"/>
      <c r="C167" s="42"/>
      <c r="D167" s="219" t="s">
        <v>134</v>
      </c>
      <c r="E167" s="42"/>
      <c r="F167" s="220" t="s">
        <v>261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134</v>
      </c>
      <c r="AU167" s="19" t="s">
        <v>81</v>
      </c>
    </row>
    <row r="168" s="14" customFormat="1">
      <c r="A168" s="14"/>
      <c r="B168" s="246"/>
      <c r="C168" s="247"/>
      <c r="D168" s="237" t="s">
        <v>181</v>
      </c>
      <c r="E168" s="247"/>
      <c r="F168" s="249" t="s">
        <v>1047</v>
      </c>
      <c r="G168" s="247"/>
      <c r="H168" s="250">
        <v>225600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181</v>
      </c>
      <c r="AU168" s="256" t="s">
        <v>81</v>
      </c>
      <c r="AV168" s="14" t="s">
        <v>81</v>
      </c>
      <c r="AW168" s="14" t="s">
        <v>4</v>
      </c>
      <c r="AX168" s="14" t="s">
        <v>79</v>
      </c>
      <c r="AY168" s="256" t="s">
        <v>126</v>
      </c>
    </row>
    <row r="169" s="2" customFormat="1" ht="24.15" customHeight="1">
      <c r="A169" s="40"/>
      <c r="B169" s="41"/>
      <c r="C169" s="207" t="s">
        <v>293</v>
      </c>
      <c r="D169" s="207" t="s">
        <v>127</v>
      </c>
      <c r="E169" s="208" t="s">
        <v>264</v>
      </c>
      <c r="F169" s="209" t="s">
        <v>265</v>
      </c>
      <c r="G169" s="210" t="s">
        <v>191</v>
      </c>
      <c r="H169" s="211">
        <v>940</v>
      </c>
      <c r="I169" s="212"/>
      <c r="J169" s="211">
        <f>ROUND(I169*H169,1)</f>
        <v>0</v>
      </c>
      <c r="K169" s="209" t="s">
        <v>131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93</v>
      </c>
      <c r="AT169" s="217" t="s">
        <v>127</v>
      </c>
      <c r="AU169" s="217" t="s">
        <v>81</v>
      </c>
      <c r="AY169" s="19" t="s">
        <v>126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79</v>
      </c>
      <c r="BK169" s="218">
        <f>ROUND(I169*H169,1)</f>
        <v>0</v>
      </c>
      <c r="BL169" s="19" t="s">
        <v>93</v>
      </c>
      <c r="BM169" s="217" t="s">
        <v>266</v>
      </c>
    </row>
    <row r="170" s="2" customFormat="1">
      <c r="A170" s="40"/>
      <c r="B170" s="41"/>
      <c r="C170" s="42"/>
      <c r="D170" s="219" t="s">
        <v>134</v>
      </c>
      <c r="E170" s="42"/>
      <c r="F170" s="220" t="s">
        <v>267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134</v>
      </c>
      <c r="AU170" s="19" t="s">
        <v>81</v>
      </c>
    </row>
    <row r="171" s="2" customFormat="1" ht="16.5" customHeight="1">
      <c r="A171" s="40"/>
      <c r="B171" s="41"/>
      <c r="C171" s="207" t="s">
        <v>298</v>
      </c>
      <c r="D171" s="207" t="s">
        <v>127</v>
      </c>
      <c r="E171" s="208" t="s">
        <v>269</v>
      </c>
      <c r="F171" s="209" t="s">
        <v>270</v>
      </c>
      <c r="G171" s="210" t="s">
        <v>191</v>
      </c>
      <c r="H171" s="211">
        <v>389</v>
      </c>
      <c r="I171" s="212"/>
      <c r="J171" s="211">
        <f>ROUND(I171*H171,1)</f>
        <v>0</v>
      </c>
      <c r="K171" s="209" t="s">
        <v>131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93</v>
      </c>
      <c r="AT171" s="217" t="s">
        <v>127</v>
      </c>
      <c r="AU171" s="217" t="s">
        <v>81</v>
      </c>
      <c r="AY171" s="19" t="s">
        <v>126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79</v>
      </c>
      <c r="BK171" s="218">
        <f>ROUND(I171*H171,1)</f>
        <v>0</v>
      </c>
      <c r="BL171" s="19" t="s">
        <v>93</v>
      </c>
      <c r="BM171" s="217" t="s">
        <v>271</v>
      </c>
    </row>
    <row r="172" s="2" customFormat="1">
      <c r="A172" s="40"/>
      <c r="B172" s="41"/>
      <c r="C172" s="42"/>
      <c r="D172" s="219" t="s">
        <v>134</v>
      </c>
      <c r="E172" s="42"/>
      <c r="F172" s="220" t="s">
        <v>272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134</v>
      </c>
      <c r="AU172" s="19" t="s">
        <v>81</v>
      </c>
    </row>
    <row r="173" s="13" customFormat="1">
      <c r="A173" s="13"/>
      <c r="B173" s="235"/>
      <c r="C173" s="236"/>
      <c r="D173" s="237" t="s">
        <v>181</v>
      </c>
      <c r="E173" s="238" t="s">
        <v>19</v>
      </c>
      <c r="F173" s="239" t="s">
        <v>273</v>
      </c>
      <c r="G173" s="236"/>
      <c r="H173" s="238" t="s">
        <v>19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181</v>
      </c>
      <c r="AU173" s="245" t="s">
        <v>81</v>
      </c>
      <c r="AV173" s="13" t="s">
        <v>79</v>
      </c>
      <c r="AW173" s="13" t="s">
        <v>33</v>
      </c>
      <c r="AX173" s="13" t="s">
        <v>72</v>
      </c>
      <c r="AY173" s="245" t="s">
        <v>126</v>
      </c>
    </row>
    <row r="174" s="14" customFormat="1">
      <c r="A174" s="14"/>
      <c r="B174" s="246"/>
      <c r="C174" s="247"/>
      <c r="D174" s="237" t="s">
        <v>181</v>
      </c>
      <c r="E174" s="248" t="s">
        <v>19</v>
      </c>
      <c r="F174" s="249" t="s">
        <v>1048</v>
      </c>
      <c r="G174" s="247"/>
      <c r="H174" s="250">
        <v>350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181</v>
      </c>
      <c r="AU174" s="256" t="s">
        <v>81</v>
      </c>
      <c r="AV174" s="14" t="s">
        <v>81</v>
      </c>
      <c r="AW174" s="14" t="s">
        <v>33</v>
      </c>
      <c r="AX174" s="14" t="s">
        <v>72</v>
      </c>
      <c r="AY174" s="256" t="s">
        <v>126</v>
      </c>
    </row>
    <row r="175" s="13" customFormat="1">
      <c r="A175" s="13"/>
      <c r="B175" s="235"/>
      <c r="C175" s="236"/>
      <c r="D175" s="237" t="s">
        <v>181</v>
      </c>
      <c r="E175" s="238" t="s">
        <v>19</v>
      </c>
      <c r="F175" s="239" t="s">
        <v>275</v>
      </c>
      <c r="G175" s="236"/>
      <c r="H175" s="238" t="s">
        <v>19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181</v>
      </c>
      <c r="AU175" s="245" t="s">
        <v>81</v>
      </c>
      <c r="AV175" s="13" t="s">
        <v>79</v>
      </c>
      <c r="AW175" s="13" t="s">
        <v>33</v>
      </c>
      <c r="AX175" s="13" t="s">
        <v>72</v>
      </c>
      <c r="AY175" s="245" t="s">
        <v>126</v>
      </c>
    </row>
    <row r="176" s="14" customFormat="1">
      <c r="A176" s="14"/>
      <c r="B176" s="246"/>
      <c r="C176" s="247"/>
      <c r="D176" s="237" t="s">
        <v>181</v>
      </c>
      <c r="E176" s="248" t="s">
        <v>19</v>
      </c>
      <c r="F176" s="249" t="s">
        <v>381</v>
      </c>
      <c r="G176" s="247"/>
      <c r="H176" s="250">
        <v>39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181</v>
      </c>
      <c r="AU176" s="256" t="s">
        <v>81</v>
      </c>
      <c r="AV176" s="14" t="s">
        <v>81</v>
      </c>
      <c r="AW176" s="14" t="s">
        <v>33</v>
      </c>
      <c r="AX176" s="14" t="s">
        <v>72</v>
      </c>
      <c r="AY176" s="256" t="s">
        <v>126</v>
      </c>
    </row>
    <row r="177" s="15" customFormat="1">
      <c r="A177" s="15"/>
      <c r="B177" s="257"/>
      <c r="C177" s="258"/>
      <c r="D177" s="237" t="s">
        <v>181</v>
      </c>
      <c r="E177" s="259" t="s">
        <v>19</v>
      </c>
      <c r="F177" s="260" t="s">
        <v>277</v>
      </c>
      <c r="G177" s="258"/>
      <c r="H177" s="261">
        <v>389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181</v>
      </c>
      <c r="AU177" s="267" t="s">
        <v>81</v>
      </c>
      <c r="AV177" s="15" t="s">
        <v>93</v>
      </c>
      <c r="AW177" s="15" t="s">
        <v>33</v>
      </c>
      <c r="AX177" s="15" t="s">
        <v>79</v>
      </c>
      <c r="AY177" s="267" t="s">
        <v>126</v>
      </c>
    </row>
    <row r="178" s="2" customFormat="1" ht="21.75" customHeight="1">
      <c r="A178" s="40"/>
      <c r="B178" s="41"/>
      <c r="C178" s="207" t="s">
        <v>302</v>
      </c>
      <c r="D178" s="207" t="s">
        <v>127</v>
      </c>
      <c r="E178" s="208" t="s">
        <v>279</v>
      </c>
      <c r="F178" s="209" t="s">
        <v>280</v>
      </c>
      <c r="G178" s="210" t="s">
        <v>191</v>
      </c>
      <c r="H178" s="211">
        <v>1141.52</v>
      </c>
      <c r="I178" s="212"/>
      <c r="J178" s="211">
        <f>ROUND(I178*H178,1)</f>
        <v>0</v>
      </c>
      <c r="K178" s="209" t="s">
        <v>131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93</v>
      </c>
      <c r="AT178" s="217" t="s">
        <v>127</v>
      </c>
      <c r="AU178" s="217" t="s">
        <v>81</v>
      </c>
      <c r="AY178" s="19" t="s">
        <v>126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79</v>
      </c>
      <c r="BK178" s="218">
        <f>ROUND(I178*H178,1)</f>
        <v>0</v>
      </c>
      <c r="BL178" s="19" t="s">
        <v>93</v>
      </c>
      <c r="BM178" s="217" t="s">
        <v>281</v>
      </c>
    </row>
    <row r="179" s="2" customFormat="1">
      <c r="A179" s="40"/>
      <c r="B179" s="41"/>
      <c r="C179" s="42"/>
      <c r="D179" s="219" t="s">
        <v>134</v>
      </c>
      <c r="E179" s="42"/>
      <c r="F179" s="220" t="s">
        <v>282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134</v>
      </c>
      <c r="AU179" s="19" t="s">
        <v>81</v>
      </c>
    </row>
    <row r="180" s="13" customFormat="1">
      <c r="A180" s="13"/>
      <c r="B180" s="235"/>
      <c r="C180" s="236"/>
      <c r="D180" s="237" t="s">
        <v>181</v>
      </c>
      <c r="E180" s="238" t="s">
        <v>19</v>
      </c>
      <c r="F180" s="239" t="s">
        <v>283</v>
      </c>
      <c r="G180" s="236"/>
      <c r="H180" s="238" t="s">
        <v>19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181</v>
      </c>
      <c r="AU180" s="245" t="s">
        <v>81</v>
      </c>
      <c r="AV180" s="13" t="s">
        <v>79</v>
      </c>
      <c r="AW180" s="13" t="s">
        <v>33</v>
      </c>
      <c r="AX180" s="13" t="s">
        <v>72</v>
      </c>
      <c r="AY180" s="245" t="s">
        <v>126</v>
      </c>
    </row>
    <row r="181" s="14" customFormat="1">
      <c r="A181" s="14"/>
      <c r="B181" s="246"/>
      <c r="C181" s="247"/>
      <c r="D181" s="237" t="s">
        <v>181</v>
      </c>
      <c r="E181" s="248" t="s">
        <v>19</v>
      </c>
      <c r="F181" s="249" t="s">
        <v>1049</v>
      </c>
      <c r="G181" s="247"/>
      <c r="H181" s="250">
        <v>473.80000000000001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181</v>
      </c>
      <c r="AU181" s="256" t="s">
        <v>81</v>
      </c>
      <c r="AV181" s="14" t="s">
        <v>81</v>
      </c>
      <c r="AW181" s="14" t="s">
        <v>33</v>
      </c>
      <c r="AX181" s="14" t="s">
        <v>72</v>
      </c>
      <c r="AY181" s="256" t="s">
        <v>126</v>
      </c>
    </row>
    <row r="182" s="14" customFormat="1">
      <c r="A182" s="14"/>
      <c r="B182" s="246"/>
      <c r="C182" s="247"/>
      <c r="D182" s="237" t="s">
        <v>181</v>
      </c>
      <c r="E182" s="248" t="s">
        <v>19</v>
      </c>
      <c r="F182" s="249" t="s">
        <v>1050</v>
      </c>
      <c r="G182" s="247"/>
      <c r="H182" s="250">
        <v>120.90000000000001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181</v>
      </c>
      <c r="AU182" s="256" t="s">
        <v>81</v>
      </c>
      <c r="AV182" s="14" t="s">
        <v>81</v>
      </c>
      <c r="AW182" s="14" t="s">
        <v>33</v>
      </c>
      <c r="AX182" s="14" t="s">
        <v>72</v>
      </c>
      <c r="AY182" s="256" t="s">
        <v>126</v>
      </c>
    </row>
    <row r="183" s="13" customFormat="1">
      <c r="A183" s="13"/>
      <c r="B183" s="235"/>
      <c r="C183" s="236"/>
      <c r="D183" s="237" t="s">
        <v>181</v>
      </c>
      <c r="E183" s="238" t="s">
        <v>19</v>
      </c>
      <c r="F183" s="239" t="s">
        <v>286</v>
      </c>
      <c r="G183" s="236"/>
      <c r="H183" s="238" t="s">
        <v>19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181</v>
      </c>
      <c r="AU183" s="245" t="s">
        <v>81</v>
      </c>
      <c r="AV183" s="13" t="s">
        <v>79</v>
      </c>
      <c r="AW183" s="13" t="s">
        <v>33</v>
      </c>
      <c r="AX183" s="13" t="s">
        <v>72</v>
      </c>
      <c r="AY183" s="245" t="s">
        <v>126</v>
      </c>
    </row>
    <row r="184" s="14" customFormat="1">
      <c r="A184" s="14"/>
      <c r="B184" s="246"/>
      <c r="C184" s="247"/>
      <c r="D184" s="237" t="s">
        <v>181</v>
      </c>
      <c r="E184" s="248" t="s">
        <v>19</v>
      </c>
      <c r="F184" s="249" t="s">
        <v>1051</v>
      </c>
      <c r="G184" s="247"/>
      <c r="H184" s="250">
        <v>282.89999999999998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181</v>
      </c>
      <c r="AU184" s="256" t="s">
        <v>81</v>
      </c>
      <c r="AV184" s="14" t="s">
        <v>81</v>
      </c>
      <c r="AW184" s="14" t="s">
        <v>33</v>
      </c>
      <c r="AX184" s="14" t="s">
        <v>72</v>
      </c>
      <c r="AY184" s="256" t="s">
        <v>126</v>
      </c>
    </row>
    <row r="185" s="14" customFormat="1">
      <c r="A185" s="14"/>
      <c r="B185" s="246"/>
      <c r="C185" s="247"/>
      <c r="D185" s="237" t="s">
        <v>181</v>
      </c>
      <c r="E185" s="248" t="s">
        <v>19</v>
      </c>
      <c r="F185" s="249" t="s">
        <v>1052</v>
      </c>
      <c r="G185" s="247"/>
      <c r="H185" s="250">
        <v>263.92000000000002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181</v>
      </c>
      <c r="AU185" s="256" t="s">
        <v>81</v>
      </c>
      <c r="AV185" s="14" t="s">
        <v>81</v>
      </c>
      <c r="AW185" s="14" t="s">
        <v>33</v>
      </c>
      <c r="AX185" s="14" t="s">
        <v>72</v>
      </c>
      <c r="AY185" s="256" t="s">
        <v>126</v>
      </c>
    </row>
    <row r="186" s="15" customFormat="1">
      <c r="A186" s="15"/>
      <c r="B186" s="257"/>
      <c r="C186" s="258"/>
      <c r="D186" s="237" t="s">
        <v>181</v>
      </c>
      <c r="E186" s="259" t="s">
        <v>19</v>
      </c>
      <c r="F186" s="260" t="s">
        <v>277</v>
      </c>
      <c r="G186" s="258"/>
      <c r="H186" s="261">
        <v>1141.52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181</v>
      </c>
      <c r="AU186" s="267" t="s">
        <v>81</v>
      </c>
      <c r="AV186" s="15" t="s">
        <v>93</v>
      </c>
      <c r="AW186" s="15" t="s">
        <v>33</v>
      </c>
      <c r="AX186" s="15" t="s">
        <v>79</v>
      </c>
      <c r="AY186" s="267" t="s">
        <v>126</v>
      </c>
    </row>
    <row r="187" s="2" customFormat="1" ht="16.5" customHeight="1">
      <c r="A187" s="40"/>
      <c r="B187" s="41"/>
      <c r="C187" s="207" t="s">
        <v>276</v>
      </c>
      <c r="D187" s="207" t="s">
        <v>127</v>
      </c>
      <c r="E187" s="208" t="s">
        <v>289</v>
      </c>
      <c r="F187" s="209" t="s">
        <v>290</v>
      </c>
      <c r="G187" s="210" t="s">
        <v>191</v>
      </c>
      <c r="H187" s="211">
        <v>1141.52</v>
      </c>
      <c r="I187" s="212"/>
      <c r="J187" s="211">
        <f>ROUND(I187*H187,1)</f>
        <v>0</v>
      </c>
      <c r="K187" s="209" t="s">
        <v>131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93</v>
      </c>
      <c r="AT187" s="217" t="s">
        <v>127</v>
      </c>
      <c r="AU187" s="217" t="s">
        <v>81</v>
      </c>
      <c r="AY187" s="19" t="s">
        <v>126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79</v>
      </c>
      <c r="BK187" s="218">
        <f>ROUND(I187*H187,1)</f>
        <v>0</v>
      </c>
      <c r="BL187" s="19" t="s">
        <v>93</v>
      </c>
      <c r="BM187" s="217" t="s">
        <v>291</v>
      </c>
    </row>
    <row r="188" s="2" customFormat="1">
      <c r="A188" s="40"/>
      <c r="B188" s="41"/>
      <c r="C188" s="42"/>
      <c r="D188" s="219" t="s">
        <v>134</v>
      </c>
      <c r="E188" s="42"/>
      <c r="F188" s="220" t="s">
        <v>292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134</v>
      </c>
      <c r="AU188" s="19" t="s">
        <v>81</v>
      </c>
    </row>
    <row r="189" s="2" customFormat="1" ht="16.5" customHeight="1">
      <c r="A189" s="40"/>
      <c r="B189" s="41"/>
      <c r="C189" s="207" t="s">
        <v>310</v>
      </c>
      <c r="D189" s="207" t="s">
        <v>127</v>
      </c>
      <c r="E189" s="208" t="s">
        <v>294</v>
      </c>
      <c r="F189" s="209" t="s">
        <v>295</v>
      </c>
      <c r="G189" s="210" t="s">
        <v>191</v>
      </c>
      <c r="H189" s="211">
        <v>389</v>
      </c>
      <c r="I189" s="212"/>
      <c r="J189" s="211">
        <f>ROUND(I189*H189,1)</f>
        <v>0</v>
      </c>
      <c r="K189" s="209" t="s">
        <v>131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93</v>
      </c>
      <c r="AT189" s="217" t="s">
        <v>127</v>
      </c>
      <c r="AU189" s="217" t="s">
        <v>81</v>
      </c>
      <c r="AY189" s="19" t="s">
        <v>126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79</v>
      </c>
      <c r="BK189" s="218">
        <f>ROUND(I189*H189,1)</f>
        <v>0</v>
      </c>
      <c r="BL189" s="19" t="s">
        <v>93</v>
      </c>
      <c r="BM189" s="217" t="s">
        <v>296</v>
      </c>
    </row>
    <row r="190" s="2" customFormat="1">
      <c r="A190" s="40"/>
      <c r="B190" s="41"/>
      <c r="C190" s="42"/>
      <c r="D190" s="219" t="s">
        <v>134</v>
      </c>
      <c r="E190" s="42"/>
      <c r="F190" s="220" t="s">
        <v>297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134</v>
      </c>
      <c r="AU190" s="19" t="s">
        <v>81</v>
      </c>
    </row>
    <row r="191" s="2" customFormat="1" ht="16.5" customHeight="1">
      <c r="A191" s="40"/>
      <c r="B191" s="41"/>
      <c r="C191" s="207" t="s">
        <v>315</v>
      </c>
      <c r="D191" s="207" t="s">
        <v>127</v>
      </c>
      <c r="E191" s="208" t="s">
        <v>299</v>
      </c>
      <c r="F191" s="209" t="s">
        <v>1053</v>
      </c>
      <c r="G191" s="210" t="s">
        <v>130</v>
      </c>
      <c r="H191" s="211">
        <v>1</v>
      </c>
      <c r="I191" s="212"/>
      <c r="J191" s="211">
        <f>ROUND(I191*H191,1)</f>
        <v>0</v>
      </c>
      <c r="K191" s="209" t="s">
        <v>19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93</v>
      </c>
      <c r="AT191" s="217" t="s">
        <v>127</v>
      </c>
      <c r="AU191" s="217" t="s">
        <v>81</v>
      </c>
      <c r="AY191" s="19" t="s">
        <v>126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79</v>
      </c>
      <c r="BK191" s="218">
        <f>ROUND(I191*H191,1)</f>
        <v>0</v>
      </c>
      <c r="BL191" s="19" t="s">
        <v>93</v>
      </c>
      <c r="BM191" s="217" t="s">
        <v>1054</v>
      </c>
    </row>
    <row r="192" s="2" customFormat="1" ht="16.5" customHeight="1">
      <c r="A192" s="40"/>
      <c r="B192" s="41"/>
      <c r="C192" s="207" t="s">
        <v>321</v>
      </c>
      <c r="D192" s="207" t="s">
        <v>127</v>
      </c>
      <c r="E192" s="208" t="s">
        <v>303</v>
      </c>
      <c r="F192" s="209" t="s">
        <v>304</v>
      </c>
      <c r="G192" s="210" t="s">
        <v>305</v>
      </c>
      <c r="H192" s="211">
        <v>40</v>
      </c>
      <c r="I192" s="212"/>
      <c r="J192" s="211">
        <f>ROUND(I192*H192,1)</f>
        <v>0</v>
      </c>
      <c r="K192" s="209" t="s">
        <v>19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93</v>
      </c>
      <c r="AT192" s="217" t="s">
        <v>127</v>
      </c>
      <c r="AU192" s="217" t="s">
        <v>81</v>
      </c>
      <c r="AY192" s="19" t="s">
        <v>126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79</v>
      </c>
      <c r="BK192" s="218">
        <f>ROUND(I192*H192,1)</f>
        <v>0</v>
      </c>
      <c r="BL192" s="19" t="s">
        <v>93</v>
      </c>
      <c r="BM192" s="217" t="s">
        <v>306</v>
      </c>
    </row>
    <row r="193" s="2" customFormat="1" ht="24.15" customHeight="1">
      <c r="A193" s="40"/>
      <c r="B193" s="41"/>
      <c r="C193" s="207" t="s">
        <v>327</v>
      </c>
      <c r="D193" s="207" t="s">
        <v>127</v>
      </c>
      <c r="E193" s="208" t="s">
        <v>307</v>
      </c>
      <c r="F193" s="209" t="s">
        <v>308</v>
      </c>
      <c r="G193" s="210" t="s">
        <v>130</v>
      </c>
      <c r="H193" s="211">
        <v>1</v>
      </c>
      <c r="I193" s="212"/>
      <c r="J193" s="211">
        <f>ROUND(I193*H193,1)</f>
        <v>0</v>
      </c>
      <c r="K193" s="209" t="s">
        <v>19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93</v>
      </c>
      <c r="AT193" s="217" t="s">
        <v>127</v>
      </c>
      <c r="AU193" s="217" t="s">
        <v>81</v>
      </c>
      <c r="AY193" s="19" t="s">
        <v>126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79</v>
      </c>
      <c r="BK193" s="218">
        <f>ROUND(I193*H193,1)</f>
        <v>0</v>
      </c>
      <c r="BL193" s="19" t="s">
        <v>93</v>
      </c>
      <c r="BM193" s="217" t="s">
        <v>309</v>
      </c>
    </row>
    <row r="194" s="2" customFormat="1" ht="16.5" customHeight="1">
      <c r="A194" s="40"/>
      <c r="B194" s="41"/>
      <c r="C194" s="207" t="s">
        <v>332</v>
      </c>
      <c r="D194" s="207" t="s">
        <v>127</v>
      </c>
      <c r="E194" s="208" t="s">
        <v>311</v>
      </c>
      <c r="F194" s="209" t="s">
        <v>312</v>
      </c>
      <c r="G194" s="210" t="s">
        <v>191</v>
      </c>
      <c r="H194" s="211">
        <v>595</v>
      </c>
      <c r="I194" s="212"/>
      <c r="J194" s="211">
        <f>ROUND(I194*H194,1)</f>
        <v>0</v>
      </c>
      <c r="K194" s="209" t="s">
        <v>19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93</v>
      </c>
      <c r="AT194" s="217" t="s">
        <v>127</v>
      </c>
      <c r="AU194" s="217" t="s">
        <v>81</v>
      </c>
      <c r="AY194" s="19" t="s">
        <v>126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79</v>
      </c>
      <c r="BK194" s="218">
        <f>ROUND(I194*H194,1)</f>
        <v>0</v>
      </c>
      <c r="BL194" s="19" t="s">
        <v>93</v>
      </c>
      <c r="BM194" s="217" t="s">
        <v>313</v>
      </c>
    </row>
    <row r="195" s="2" customFormat="1" ht="16.5" customHeight="1">
      <c r="A195" s="40"/>
      <c r="B195" s="41"/>
      <c r="C195" s="207" t="s">
        <v>337</v>
      </c>
      <c r="D195" s="207" t="s">
        <v>127</v>
      </c>
      <c r="E195" s="208" t="s">
        <v>316</v>
      </c>
      <c r="F195" s="209" t="s">
        <v>317</v>
      </c>
      <c r="G195" s="210" t="s">
        <v>130</v>
      </c>
      <c r="H195" s="211">
        <v>1</v>
      </c>
      <c r="I195" s="212"/>
      <c r="J195" s="211">
        <f>ROUND(I195*H195,1)</f>
        <v>0</v>
      </c>
      <c r="K195" s="209" t="s">
        <v>19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93</v>
      </c>
      <c r="AT195" s="217" t="s">
        <v>127</v>
      </c>
      <c r="AU195" s="217" t="s">
        <v>81</v>
      </c>
      <c r="AY195" s="19" t="s">
        <v>126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79</v>
      </c>
      <c r="BK195" s="218">
        <f>ROUND(I195*H195,1)</f>
        <v>0</v>
      </c>
      <c r="BL195" s="19" t="s">
        <v>93</v>
      </c>
      <c r="BM195" s="217" t="s">
        <v>318</v>
      </c>
    </row>
    <row r="196" s="11" customFormat="1" ht="22.8" customHeight="1">
      <c r="A196" s="11"/>
      <c r="B196" s="193"/>
      <c r="C196" s="194"/>
      <c r="D196" s="195" t="s">
        <v>71</v>
      </c>
      <c r="E196" s="233" t="s">
        <v>319</v>
      </c>
      <c r="F196" s="233" t="s">
        <v>320</v>
      </c>
      <c r="G196" s="194"/>
      <c r="H196" s="194"/>
      <c r="I196" s="197"/>
      <c r="J196" s="234">
        <f>BK196</f>
        <v>0</v>
      </c>
      <c r="K196" s="194"/>
      <c r="L196" s="199"/>
      <c r="M196" s="200"/>
      <c r="N196" s="201"/>
      <c r="O196" s="201"/>
      <c r="P196" s="202">
        <f>SUM(P197:P212)</f>
        <v>0</v>
      </c>
      <c r="Q196" s="201"/>
      <c r="R196" s="202">
        <f>SUM(R197:R212)</f>
        <v>0</v>
      </c>
      <c r="S196" s="201"/>
      <c r="T196" s="203">
        <f>SUM(T197:T212)</f>
        <v>2.8337000000000003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04" t="s">
        <v>79</v>
      </c>
      <c r="AT196" s="205" t="s">
        <v>71</v>
      </c>
      <c r="AU196" s="205" t="s">
        <v>79</v>
      </c>
      <c r="AY196" s="204" t="s">
        <v>126</v>
      </c>
      <c r="BK196" s="206">
        <f>SUM(BK197:BK212)</f>
        <v>0</v>
      </c>
    </row>
    <row r="197" s="2" customFormat="1" ht="24.15" customHeight="1">
      <c r="A197" s="40"/>
      <c r="B197" s="41"/>
      <c r="C197" s="207" t="s">
        <v>344</v>
      </c>
      <c r="D197" s="207" t="s">
        <v>127</v>
      </c>
      <c r="E197" s="208" t="s">
        <v>322</v>
      </c>
      <c r="F197" s="209" t="s">
        <v>323</v>
      </c>
      <c r="G197" s="210" t="s">
        <v>179</v>
      </c>
      <c r="H197" s="211">
        <v>0.5</v>
      </c>
      <c r="I197" s="212"/>
      <c r="J197" s="211">
        <f>ROUND(I197*H197,1)</f>
        <v>0</v>
      </c>
      <c r="K197" s="209" t="s">
        <v>131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1.8</v>
      </c>
      <c r="T197" s="216">
        <f>S197*H197</f>
        <v>0.90000000000000002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93</v>
      </c>
      <c r="AT197" s="217" t="s">
        <v>127</v>
      </c>
      <c r="AU197" s="217" t="s">
        <v>81</v>
      </c>
      <c r="AY197" s="19" t="s">
        <v>126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79</v>
      </c>
      <c r="BK197" s="218">
        <f>ROUND(I197*H197,1)</f>
        <v>0</v>
      </c>
      <c r="BL197" s="19" t="s">
        <v>93</v>
      </c>
      <c r="BM197" s="217" t="s">
        <v>324</v>
      </c>
    </row>
    <row r="198" s="2" customFormat="1">
      <c r="A198" s="40"/>
      <c r="B198" s="41"/>
      <c r="C198" s="42"/>
      <c r="D198" s="219" t="s">
        <v>134</v>
      </c>
      <c r="E198" s="42"/>
      <c r="F198" s="220" t="s">
        <v>325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134</v>
      </c>
      <c r="AU198" s="19" t="s">
        <v>81</v>
      </c>
    </row>
    <row r="199" s="13" customFormat="1">
      <c r="A199" s="13"/>
      <c r="B199" s="235"/>
      <c r="C199" s="236"/>
      <c r="D199" s="237" t="s">
        <v>181</v>
      </c>
      <c r="E199" s="238" t="s">
        <v>19</v>
      </c>
      <c r="F199" s="239" t="s">
        <v>326</v>
      </c>
      <c r="G199" s="236"/>
      <c r="H199" s="238" t="s">
        <v>19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181</v>
      </c>
      <c r="AU199" s="245" t="s">
        <v>81</v>
      </c>
      <c r="AV199" s="13" t="s">
        <v>79</v>
      </c>
      <c r="AW199" s="13" t="s">
        <v>33</v>
      </c>
      <c r="AX199" s="13" t="s">
        <v>72</v>
      </c>
      <c r="AY199" s="245" t="s">
        <v>126</v>
      </c>
    </row>
    <row r="200" s="14" customFormat="1">
      <c r="A200" s="14"/>
      <c r="B200" s="246"/>
      <c r="C200" s="247"/>
      <c r="D200" s="237" t="s">
        <v>181</v>
      </c>
      <c r="E200" s="248" t="s">
        <v>19</v>
      </c>
      <c r="F200" s="249" t="s">
        <v>183</v>
      </c>
      <c r="G200" s="247"/>
      <c r="H200" s="250">
        <v>0.5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181</v>
      </c>
      <c r="AU200" s="256" t="s">
        <v>81</v>
      </c>
      <c r="AV200" s="14" t="s">
        <v>81</v>
      </c>
      <c r="AW200" s="14" t="s">
        <v>33</v>
      </c>
      <c r="AX200" s="14" t="s">
        <v>79</v>
      </c>
      <c r="AY200" s="256" t="s">
        <v>126</v>
      </c>
    </row>
    <row r="201" s="2" customFormat="1" ht="24.15" customHeight="1">
      <c r="A201" s="40"/>
      <c r="B201" s="41"/>
      <c r="C201" s="207" t="s">
        <v>350</v>
      </c>
      <c r="D201" s="207" t="s">
        <v>127</v>
      </c>
      <c r="E201" s="208" t="s">
        <v>328</v>
      </c>
      <c r="F201" s="209" t="s">
        <v>329</v>
      </c>
      <c r="G201" s="210" t="s">
        <v>191</v>
      </c>
      <c r="H201" s="211">
        <v>415</v>
      </c>
      <c r="I201" s="212"/>
      <c r="J201" s="211">
        <f>ROUND(I201*H201,1)</f>
        <v>0</v>
      </c>
      <c r="K201" s="209" t="s">
        <v>131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0.0040000000000000001</v>
      </c>
      <c r="T201" s="216">
        <f>S201*H201</f>
        <v>1.6600000000000001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93</v>
      </c>
      <c r="AT201" s="217" t="s">
        <v>127</v>
      </c>
      <c r="AU201" s="217" t="s">
        <v>81</v>
      </c>
      <c r="AY201" s="19" t="s">
        <v>126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79</v>
      </c>
      <c r="BK201" s="218">
        <f>ROUND(I201*H201,1)</f>
        <v>0</v>
      </c>
      <c r="BL201" s="19" t="s">
        <v>93</v>
      </c>
      <c r="BM201" s="217" t="s">
        <v>330</v>
      </c>
    </row>
    <row r="202" s="2" customFormat="1">
      <c r="A202" s="40"/>
      <c r="B202" s="41"/>
      <c r="C202" s="42"/>
      <c r="D202" s="219" t="s">
        <v>134</v>
      </c>
      <c r="E202" s="42"/>
      <c r="F202" s="220" t="s">
        <v>331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134</v>
      </c>
      <c r="AU202" s="19" t="s">
        <v>81</v>
      </c>
    </row>
    <row r="203" s="13" customFormat="1">
      <c r="A203" s="13"/>
      <c r="B203" s="235"/>
      <c r="C203" s="236"/>
      <c r="D203" s="237" t="s">
        <v>181</v>
      </c>
      <c r="E203" s="238" t="s">
        <v>19</v>
      </c>
      <c r="F203" s="239" t="s">
        <v>198</v>
      </c>
      <c r="G203" s="236"/>
      <c r="H203" s="238" t="s">
        <v>19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181</v>
      </c>
      <c r="AU203" s="245" t="s">
        <v>81</v>
      </c>
      <c r="AV203" s="13" t="s">
        <v>79</v>
      </c>
      <c r="AW203" s="13" t="s">
        <v>33</v>
      </c>
      <c r="AX203" s="13" t="s">
        <v>72</v>
      </c>
      <c r="AY203" s="245" t="s">
        <v>126</v>
      </c>
    </row>
    <row r="204" s="14" customFormat="1">
      <c r="A204" s="14"/>
      <c r="B204" s="246"/>
      <c r="C204" s="247"/>
      <c r="D204" s="237" t="s">
        <v>181</v>
      </c>
      <c r="E204" s="248" t="s">
        <v>19</v>
      </c>
      <c r="F204" s="249" t="s">
        <v>1039</v>
      </c>
      <c r="G204" s="247"/>
      <c r="H204" s="250">
        <v>415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181</v>
      </c>
      <c r="AU204" s="256" t="s">
        <v>81</v>
      </c>
      <c r="AV204" s="14" t="s">
        <v>81</v>
      </c>
      <c r="AW204" s="14" t="s">
        <v>33</v>
      </c>
      <c r="AX204" s="14" t="s">
        <v>79</v>
      </c>
      <c r="AY204" s="256" t="s">
        <v>126</v>
      </c>
    </row>
    <row r="205" s="2" customFormat="1" ht="24.15" customHeight="1">
      <c r="A205" s="40"/>
      <c r="B205" s="41"/>
      <c r="C205" s="207" t="s">
        <v>355</v>
      </c>
      <c r="D205" s="207" t="s">
        <v>127</v>
      </c>
      <c r="E205" s="208" t="s">
        <v>333</v>
      </c>
      <c r="F205" s="209" t="s">
        <v>334</v>
      </c>
      <c r="G205" s="210" t="s">
        <v>191</v>
      </c>
      <c r="H205" s="211">
        <v>39.100000000000001</v>
      </c>
      <c r="I205" s="212"/>
      <c r="J205" s="211">
        <f>ROUND(I205*H205,1)</f>
        <v>0</v>
      </c>
      <c r="K205" s="209" t="s">
        <v>131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0.0070000000000000001</v>
      </c>
      <c r="T205" s="216">
        <f>S205*H205</f>
        <v>0.2737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93</v>
      </c>
      <c r="AT205" s="217" t="s">
        <v>127</v>
      </c>
      <c r="AU205" s="217" t="s">
        <v>81</v>
      </c>
      <c r="AY205" s="19" t="s">
        <v>126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79</v>
      </c>
      <c r="BK205" s="218">
        <f>ROUND(I205*H205,1)</f>
        <v>0</v>
      </c>
      <c r="BL205" s="19" t="s">
        <v>93</v>
      </c>
      <c r="BM205" s="217" t="s">
        <v>335</v>
      </c>
    </row>
    <row r="206" s="2" customFormat="1">
      <c r="A206" s="40"/>
      <c r="B206" s="41"/>
      <c r="C206" s="42"/>
      <c r="D206" s="219" t="s">
        <v>134</v>
      </c>
      <c r="E206" s="42"/>
      <c r="F206" s="220" t="s">
        <v>336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134</v>
      </c>
      <c r="AU206" s="19" t="s">
        <v>81</v>
      </c>
    </row>
    <row r="207" s="13" customFormat="1">
      <c r="A207" s="13"/>
      <c r="B207" s="235"/>
      <c r="C207" s="236"/>
      <c r="D207" s="237" t="s">
        <v>181</v>
      </c>
      <c r="E207" s="238" t="s">
        <v>19</v>
      </c>
      <c r="F207" s="239" t="s">
        <v>198</v>
      </c>
      <c r="G207" s="236"/>
      <c r="H207" s="238" t="s">
        <v>19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181</v>
      </c>
      <c r="AU207" s="245" t="s">
        <v>81</v>
      </c>
      <c r="AV207" s="13" t="s">
        <v>79</v>
      </c>
      <c r="AW207" s="13" t="s">
        <v>33</v>
      </c>
      <c r="AX207" s="13" t="s">
        <v>72</v>
      </c>
      <c r="AY207" s="245" t="s">
        <v>126</v>
      </c>
    </row>
    <row r="208" s="14" customFormat="1">
      <c r="A208" s="14"/>
      <c r="B208" s="246"/>
      <c r="C208" s="247"/>
      <c r="D208" s="237" t="s">
        <v>181</v>
      </c>
      <c r="E208" s="248" t="s">
        <v>19</v>
      </c>
      <c r="F208" s="249" t="s">
        <v>1040</v>
      </c>
      <c r="G208" s="247"/>
      <c r="H208" s="250">
        <v>39.100000000000001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181</v>
      </c>
      <c r="AU208" s="256" t="s">
        <v>81</v>
      </c>
      <c r="AV208" s="14" t="s">
        <v>81</v>
      </c>
      <c r="AW208" s="14" t="s">
        <v>33</v>
      </c>
      <c r="AX208" s="14" t="s">
        <v>79</v>
      </c>
      <c r="AY208" s="256" t="s">
        <v>126</v>
      </c>
    </row>
    <row r="209" s="2" customFormat="1" ht="16.5" customHeight="1">
      <c r="A209" s="40"/>
      <c r="B209" s="41"/>
      <c r="C209" s="207" t="s">
        <v>361</v>
      </c>
      <c r="D209" s="207" t="s">
        <v>127</v>
      </c>
      <c r="E209" s="208" t="s">
        <v>338</v>
      </c>
      <c r="F209" s="209" t="s">
        <v>339</v>
      </c>
      <c r="G209" s="210" t="s">
        <v>179</v>
      </c>
      <c r="H209" s="211">
        <v>0.5</v>
      </c>
      <c r="I209" s="212"/>
      <c r="J209" s="211">
        <f>ROUND(I209*H209,1)</f>
        <v>0</v>
      </c>
      <c r="K209" s="209" t="s">
        <v>131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93</v>
      </c>
      <c r="AT209" s="217" t="s">
        <v>127</v>
      </c>
      <c r="AU209" s="217" t="s">
        <v>81</v>
      </c>
      <c r="AY209" s="19" t="s">
        <v>126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79</v>
      </c>
      <c r="BK209" s="218">
        <f>ROUND(I209*H209,1)</f>
        <v>0</v>
      </c>
      <c r="BL209" s="19" t="s">
        <v>93</v>
      </c>
      <c r="BM209" s="217" t="s">
        <v>340</v>
      </c>
    </row>
    <row r="210" s="2" customFormat="1">
      <c r="A210" s="40"/>
      <c r="B210" s="41"/>
      <c r="C210" s="42"/>
      <c r="D210" s="219" t="s">
        <v>134</v>
      </c>
      <c r="E210" s="42"/>
      <c r="F210" s="220" t="s">
        <v>341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134</v>
      </c>
      <c r="AU210" s="19" t="s">
        <v>81</v>
      </c>
    </row>
    <row r="211" s="13" customFormat="1">
      <c r="A211" s="13"/>
      <c r="B211" s="235"/>
      <c r="C211" s="236"/>
      <c r="D211" s="237" t="s">
        <v>181</v>
      </c>
      <c r="E211" s="238" t="s">
        <v>19</v>
      </c>
      <c r="F211" s="239" t="s">
        <v>326</v>
      </c>
      <c r="G211" s="236"/>
      <c r="H211" s="238" t="s">
        <v>19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181</v>
      </c>
      <c r="AU211" s="245" t="s">
        <v>81</v>
      </c>
      <c r="AV211" s="13" t="s">
        <v>79</v>
      </c>
      <c r="AW211" s="13" t="s">
        <v>33</v>
      </c>
      <c r="AX211" s="13" t="s">
        <v>72</v>
      </c>
      <c r="AY211" s="245" t="s">
        <v>126</v>
      </c>
    </row>
    <row r="212" s="14" customFormat="1">
      <c r="A212" s="14"/>
      <c r="B212" s="246"/>
      <c r="C212" s="247"/>
      <c r="D212" s="237" t="s">
        <v>181</v>
      </c>
      <c r="E212" s="248" t="s">
        <v>19</v>
      </c>
      <c r="F212" s="249" t="s">
        <v>183</v>
      </c>
      <c r="G212" s="247"/>
      <c r="H212" s="250">
        <v>0.5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181</v>
      </c>
      <c r="AU212" s="256" t="s">
        <v>81</v>
      </c>
      <c r="AV212" s="14" t="s">
        <v>81</v>
      </c>
      <c r="AW212" s="14" t="s">
        <v>33</v>
      </c>
      <c r="AX212" s="14" t="s">
        <v>79</v>
      </c>
      <c r="AY212" s="256" t="s">
        <v>126</v>
      </c>
    </row>
    <row r="213" s="11" customFormat="1" ht="22.8" customHeight="1">
      <c r="A213" s="11"/>
      <c r="B213" s="193"/>
      <c r="C213" s="194"/>
      <c r="D213" s="195" t="s">
        <v>71</v>
      </c>
      <c r="E213" s="233" t="s">
        <v>342</v>
      </c>
      <c r="F213" s="233" t="s">
        <v>343</v>
      </c>
      <c r="G213" s="194"/>
      <c r="H213" s="194"/>
      <c r="I213" s="197"/>
      <c r="J213" s="234">
        <f>BK213</f>
        <v>0</v>
      </c>
      <c r="K213" s="194"/>
      <c r="L213" s="199"/>
      <c r="M213" s="200"/>
      <c r="N213" s="201"/>
      <c r="O213" s="201"/>
      <c r="P213" s="202">
        <f>SUM(P214:P232)</f>
        <v>0</v>
      </c>
      <c r="Q213" s="201"/>
      <c r="R213" s="202">
        <f>SUM(R214:R232)</f>
        <v>0</v>
      </c>
      <c r="S213" s="201"/>
      <c r="T213" s="203">
        <f>SUM(T214:T232)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204" t="s">
        <v>79</v>
      </c>
      <c r="AT213" s="205" t="s">
        <v>71</v>
      </c>
      <c r="AU213" s="205" t="s">
        <v>79</v>
      </c>
      <c r="AY213" s="204" t="s">
        <v>126</v>
      </c>
      <c r="BK213" s="206">
        <f>SUM(BK214:BK232)</f>
        <v>0</v>
      </c>
    </row>
    <row r="214" s="2" customFormat="1" ht="24.15" customHeight="1">
      <c r="A214" s="40"/>
      <c r="B214" s="41"/>
      <c r="C214" s="207" t="s">
        <v>366</v>
      </c>
      <c r="D214" s="207" t="s">
        <v>127</v>
      </c>
      <c r="E214" s="208" t="s">
        <v>345</v>
      </c>
      <c r="F214" s="209" t="s">
        <v>346</v>
      </c>
      <c r="G214" s="210" t="s">
        <v>347</v>
      </c>
      <c r="H214" s="211">
        <v>30.59</v>
      </c>
      <c r="I214" s="212"/>
      <c r="J214" s="211">
        <f>ROUND(I214*H214,1)</f>
        <v>0</v>
      </c>
      <c r="K214" s="209" t="s">
        <v>131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93</v>
      </c>
      <c r="AT214" s="217" t="s">
        <v>127</v>
      </c>
      <c r="AU214" s="217" t="s">
        <v>81</v>
      </c>
      <c r="AY214" s="19" t="s">
        <v>126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79</v>
      </c>
      <c r="BK214" s="218">
        <f>ROUND(I214*H214,1)</f>
        <v>0</v>
      </c>
      <c r="BL214" s="19" t="s">
        <v>93</v>
      </c>
      <c r="BM214" s="217" t="s">
        <v>348</v>
      </c>
    </row>
    <row r="215" s="2" customFormat="1">
      <c r="A215" s="40"/>
      <c r="B215" s="41"/>
      <c r="C215" s="42"/>
      <c r="D215" s="219" t="s">
        <v>134</v>
      </c>
      <c r="E215" s="42"/>
      <c r="F215" s="220" t="s">
        <v>349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134</v>
      </c>
      <c r="AU215" s="19" t="s">
        <v>81</v>
      </c>
    </row>
    <row r="216" s="2" customFormat="1" ht="21.75" customHeight="1">
      <c r="A216" s="40"/>
      <c r="B216" s="41"/>
      <c r="C216" s="207" t="s">
        <v>371</v>
      </c>
      <c r="D216" s="207" t="s">
        <v>127</v>
      </c>
      <c r="E216" s="208" t="s">
        <v>351</v>
      </c>
      <c r="F216" s="209" t="s">
        <v>352</v>
      </c>
      <c r="G216" s="210" t="s">
        <v>347</v>
      </c>
      <c r="H216" s="211">
        <v>30.59</v>
      </c>
      <c r="I216" s="212"/>
      <c r="J216" s="211">
        <f>ROUND(I216*H216,1)</f>
        <v>0</v>
      </c>
      <c r="K216" s="209" t="s">
        <v>131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93</v>
      </c>
      <c r="AT216" s="217" t="s">
        <v>127</v>
      </c>
      <c r="AU216" s="217" t="s">
        <v>81</v>
      </c>
      <c r="AY216" s="19" t="s">
        <v>126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79</v>
      </c>
      <c r="BK216" s="218">
        <f>ROUND(I216*H216,1)</f>
        <v>0</v>
      </c>
      <c r="BL216" s="19" t="s">
        <v>93</v>
      </c>
      <c r="BM216" s="217" t="s">
        <v>353</v>
      </c>
    </row>
    <row r="217" s="2" customFormat="1">
      <c r="A217" s="40"/>
      <c r="B217" s="41"/>
      <c r="C217" s="42"/>
      <c r="D217" s="219" t="s">
        <v>134</v>
      </c>
      <c r="E217" s="42"/>
      <c r="F217" s="220" t="s">
        <v>354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134</v>
      </c>
      <c r="AU217" s="19" t="s">
        <v>81</v>
      </c>
    </row>
    <row r="218" s="2" customFormat="1" ht="24.15" customHeight="1">
      <c r="A218" s="40"/>
      <c r="B218" s="41"/>
      <c r="C218" s="207" t="s">
        <v>376</v>
      </c>
      <c r="D218" s="207" t="s">
        <v>127</v>
      </c>
      <c r="E218" s="208" t="s">
        <v>356</v>
      </c>
      <c r="F218" s="209" t="s">
        <v>357</v>
      </c>
      <c r="G218" s="210" t="s">
        <v>347</v>
      </c>
      <c r="H218" s="211">
        <v>305.89999999999998</v>
      </c>
      <c r="I218" s="212"/>
      <c r="J218" s="211">
        <f>ROUND(I218*H218,1)</f>
        <v>0</v>
      </c>
      <c r="K218" s="209" t="s">
        <v>131</v>
      </c>
      <c r="L218" s="46"/>
      <c r="M218" s="213" t="s">
        <v>19</v>
      </c>
      <c r="N218" s="214" t="s">
        <v>43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93</v>
      </c>
      <c r="AT218" s="217" t="s">
        <v>127</v>
      </c>
      <c r="AU218" s="217" t="s">
        <v>81</v>
      </c>
      <c r="AY218" s="19" t="s">
        <v>126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79</v>
      </c>
      <c r="BK218" s="218">
        <f>ROUND(I218*H218,1)</f>
        <v>0</v>
      </c>
      <c r="BL218" s="19" t="s">
        <v>93</v>
      </c>
      <c r="BM218" s="217" t="s">
        <v>358</v>
      </c>
    </row>
    <row r="219" s="2" customFormat="1">
      <c r="A219" s="40"/>
      <c r="B219" s="41"/>
      <c r="C219" s="42"/>
      <c r="D219" s="219" t="s">
        <v>134</v>
      </c>
      <c r="E219" s="42"/>
      <c r="F219" s="220" t="s">
        <v>359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134</v>
      </c>
      <c r="AU219" s="19" t="s">
        <v>81</v>
      </c>
    </row>
    <row r="220" s="14" customFormat="1">
      <c r="A220" s="14"/>
      <c r="B220" s="246"/>
      <c r="C220" s="247"/>
      <c r="D220" s="237" t="s">
        <v>181</v>
      </c>
      <c r="E220" s="247"/>
      <c r="F220" s="249" t="s">
        <v>1055</v>
      </c>
      <c r="G220" s="247"/>
      <c r="H220" s="250">
        <v>305.89999999999998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181</v>
      </c>
      <c r="AU220" s="256" t="s">
        <v>81</v>
      </c>
      <c r="AV220" s="14" t="s">
        <v>81</v>
      </c>
      <c r="AW220" s="14" t="s">
        <v>4</v>
      </c>
      <c r="AX220" s="14" t="s">
        <v>79</v>
      </c>
      <c r="AY220" s="256" t="s">
        <v>126</v>
      </c>
    </row>
    <row r="221" s="2" customFormat="1" ht="24.15" customHeight="1">
      <c r="A221" s="40"/>
      <c r="B221" s="41"/>
      <c r="C221" s="207" t="s">
        <v>381</v>
      </c>
      <c r="D221" s="207" t="s">
        <v>127</v>
      </c>
      <c r="E221" s="208" t="s">
        <v>1056</v>
      </c>
      <c r="F221" s="209" t="s">
        <v>1057</v>
      </c>
      <c r="G221" s="210" t="s">
        <v>347</v>
      </c>
      <c r="H221" s="211">
        <v>0.95999999999999996</v>
      </c>
      <c r="I221" s="212"/>
      <c r="J221" s="211">
        <f>ROUND(I221*H221,1)</f>
        <v>0</v>
      </c>
      <c r="K221" s="209" t="s">
        <v>131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93</v>
      </c>
      <c r="AT221" s="217" t="s">
        <v>127</v>
      </c>
      <c r="AU221" s="217" t="s">
        <v>81</v>
      </c>
      <c r="AY221" s="19" t="s">
        <v>126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79</v>
      </c>
      <c r="BK221" s="218">
        <f>ROUND(I221*H221,1)</f>
        <v>0</v>
      </c>
      <c r="BL221" s="19" t="s">
        <v>93</v>
      </c>
      <c r="BM221" s="217" t="s">
        <v>1058</v>
      </c>
    </row>
    <row r="222" s="2" customFormat="1">
      <c r="A222" s="40"/>
      <c r="B222" s="41"/>
      <c r="C222" s="42"/>
      <c r="D222" s="219" t="s">
        <v>134</v>
      </c>
      <c r="E222" s="42"/>
      <c r="F222" s="220" t="s">
        <v>1059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134</v>
      </c>
      <c r="AU222" s="19" t="s">
        <v>81</v>
      </c>
    </row>
    <row r="223" s="2" customFormat="1" ht="24.15" customHeight="1">
      <c r="A223" s="40"/>
      <c r="B223" s="41"/>
      <c r="C223" s="207" t="s">
        <v>388</v>
      </c>
      <c r="D223" s="207" t="s">
        <v>127</v>
      </c>
      <c r="E223" s="208" t="s">
        <v>362</v>
      </c>
      <c r="F223" s="209" t="s">
        <v>363</v>
      </c>
      <c r="G223" s="210" t="s">
        <v>347</v>
      </c>
      <c r="H223" s="211">
        <v>3.5499999999999998</v>
      </c>
      <c r="I223" s="212"/>
      <c r="J223" s="211">
        <f>ROUND(I223*H223,1)</f>
        <v>0</v>
      </c>
      <c r="K223" s="209" t="s">
        <v>131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93</v>
      </c>
      <c r="AT223" s="217" t="s">
        <v>127</v>
      </c>
      <c r="AU223" s="217" t="s">
        <v>81</v>
      </c>
      <c r="AY223" s="19" t="s">
        <v>126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79</v>
      </c>
      <c r="BK223" s="218">
        <f>ROUND(I223*H223,1)</f>
        <v>0</v>
      </c>
      <c r="BL223" s="19" t="s">
        <v>93</v>
      </c>
      <c r="BM223" s="217" t="s">
        <v>364</v>
      </c>
    </row>
    <row r="224" s="2" customFormat="1">
      <c r="A224" s="40"/>
      <c r="B224" s="41"/>
      <c r="C224" s="42"/>
      <c r="D224" s="219" t="s">
        <v>134</v>
      </c>
      <c r="E224" s="42"/>
      <c r="F224" s="220" t="s">
        <v>365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134</v>
      </c>
      <c r="AU224" s="19" t="s">
        <v>81</v>
      </c>
    </row>
    <row r="225" s="2" customFormat="1" ht="24.15" customHeight="1">
      <c r="A225" s="40"/>
      <c r="B225" s="41"/>
      <c r="C225" s="207" t="s">
        <v>397</v>
      </c>
      <c r="D225" s="207" t="s">
        <v>127</v>
      </c>
      <c r="E225" s="208" t="s">
        <v>367</v>
      </c>
      <c r="F225" s="209" t="s">
        <v>368</v>
      </c>
      <c r="G225" s="210" t="s">
        <v>347</v>
      </c>
      <c r="H225" s="211">
        <v>13.51</v>
      </c>
      <c r="I225" s="212"/>
      <c r="J225" s="211">
        <f>ROUND(I225*H225,1)</f>
        <v>0</v>
      </c>
      <c r="K225" s="209" t="s">
        <v>131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93</v>
      </c>
      <c r="AT225" s="217" t="s">
        <v>127</v>
      </c>
      <c r="AU225" s="217" t="s">
        <v>81</v>
      </c>
      <c r="AY225" s="19" t="s">
        <v>126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79</v>
      </c>
      <c r="BK225" s="218">
        <f>ROUND(I225*H225,1)</f>
        <v>0</v>
      </c>
      <c r="BL225" s="19" t="s">
        <v>93</v>
      </c>
      <c r="BM225" s="217" t="s">
        <v>369</v>
      </c>
    </row>
    <row r="226" s="2" customFormat="1">
      <c r="A226" s="40"/>
      <c r="B226" s="41"/>
      <c r="C226" s="42"/>
      <c r="D226" s="219" t="s">
        <v>134</v>
      </c>
      <c r="E226" s="42"/>
      <c r="F226" s="220" t="s">
        <v>370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134</v>
      </c>
      <c r="AU226" s="19" t="s">
        <v>81</v>
      </c>
    </row>
    <row r="227" s="2" customFormat="1" ht="24.15" customHeight="1">
      <c r="A227" s="40"/>
      <c r="B227" s="41"/>
      <c r="C227" s="207" t="s">
        <v>403</v>
      </c>
      <c r="D227" s="207" t="s">
        <v>127</v>
      </c>
      <c r="E227" s="208" t="s">
        <v>372</v>
      </c>
      <c r="F227" s="209" t="s">
        <v>373</v>
      </c>
      <c r="G227" s="210" t="s">
        <v>347</v>
      </c>
      <c r="H227" s="211">
        <v>0.40000000000000002</v>
      </c>
      <c r="I227" s="212"/>
      <c r="J227" s="211">
        <f>ROUND(I227*H227,1)</f>
        <v>0</v>
      </c>
      <c r="K227" s="209" t="s">
        <v>131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93</v>
      </c>
      <c r="AT227" s="217" t="s">
        <v>127</v>
      </c>
      <c r="AU227" s="217" t="s">
        <v>81</v>
      </c>
      <c r="AY227" s="19" t="s">
        <v>126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79</v>
      </c>
      <c r="BK227" s="218">
        <f>ROUND(I227*H227,1)</f>
        <v>0</v>
      </c>
      <c r="BL227" s="19" t="s">
        <v>93</v>
      </c>
      <c r="BM227" s="217" t="s">
        <v>1060</v>
      </c>
    </row>
    <row r="228" s="2" customFormat="1">
      <c r="A228" s="40"/>
      <c r="B228" s="41"/>
      <c r="C228" s="42"/>
      <c r="D228" s="219" t="s">
        <v>134</v>
      </c>
      <c r="E228" s="42"/>
      <c r="F228" s="220" t="s">
        <v>375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134</v>
      </c>
      <c r="AU228" s="19" t="s">
        <v>81</v>
      </c>
    </row>
    <row r="229" s="2" customFormat="1" ht="24.15" customHeight="1">
      <c r="A229" s="40"/>
      <c r="B229" s="41"/>
      <c r="C229" s="207" t="s">
        <v>409</v>
      </c>
      <c r="D229" s="207" t="s">
        <v>127</v>
      </c>
      <c r="E229" s="208" t="s">
        <v>377</v>
      </c>
      <c r="F229" s="209" t="s">
        <v>378</v>
      </c>
      <c r="G229" s="210" t="s">
        <v>347</v>
      </c>
      <c r="H229" s="211">
        <v>1.98</v>
      </c>
      <c r="I229" s="212"/>
      <c r="J229" s="211">
        <f>ROUND(I229*H229,1)</f>
        <v>0</v>
      </c>
      <c r="K229" s="209" t="s">
        <v>131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93</v>
      </c>
      <c r="AT229" s="217" t="s">
        <v>127</v>
      </c>
      <c r="AU229" s="217" t="s">
        <v>81</v>
      </c>
      <c r="AY229" s="19" t="s">
        <v>126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79</v>
      </c>
      <c r="BK229" s="218">
        <f>ROUND(I229*H229,1)</f>
        <v>0</v>
      </c>
      <c r="BL229" s="19" t="s">
        <v>93</v>
      </c>
      <c r="BM229" s="217" t="s">
        <v>379</v>
      </c>
    </row>
    <row r="230" s="2" customFormat="1">
      <c r="A230" s="40"/>
      <c r="B230" s="41"/>
      <c r="C230" s="42"/>
      <c r="D230" s="219" t="s">
        <v>134</v>
      </c>
      <c r="E230" s="42"/>
      <c r="F230" s="220" t="s">
        <v>380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134</v>
      </c>
      <c r="AU230" s="19" t="s">
        <v>81</v>
      </c>
    </row>
    <row r="231" s="2" customFormat="1" ht="24.15" customHeight="1">
      <c r="A231" s="40"/>
      <c r="B231" s="41"/>
      <c r="C231" s="207" t="s">
        <v>414</v>
      </c>
      <c r="D231" s="207" t="s">
        <v>127</v>
      </c>
      <c r="E231" s="208" t="s">
        <v>382</v>
      </c>
      <c r="F231" s="209" t="s">
        <v>383</v>
      </c>
      <c r="G231" s="210" t="s">
        <v>347</v>
      </c>
      <c r="H231" s="211">
        <v>10.19</v>
      </c>
      <c r="I231" s="212"/>
      <c r="J231" s="211">
        <f>ROUND(I231*H231,1)</f>
        <v>0</v>
      </c>
      <c r="K231" s="209" t="s">
        <v>131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93</v>
      </c>
      <c r="AT231" s="217" t="s">
        <v>127</v>
      </c>
      <c r="AU231" s="217" t="s">
        <v>81</v>
      </c>
      <c r="AY231" s="19" t="s">
        <v>126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79</v>
      </c>
      <c r="BK231" s="218">
        <f>ROUND(I231*H231,1)</f>
        <v>0</v>
      </c>
      <c r="BL231" s="19" t="s">
        <v>93</v>
      </c>
      <c r="BM231" s="217" t="s">
        <v>384</v>
      </c>
    </row>
    <row r="232" s="2" customFormat="1">
      <c r="A232" s="40"/>
      <c r="B232" s="41"/>
      <c r="C232" s="42"/>
      <c r="D232" s="219" t="s">
        <v>134</v>
      </c>
      <c r="E232" s="42"/>
      <c r="F232" s="220" t="s">
        <v>385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134</v>
      </c>
      <c r="AU232" s="19" t="s">
        <v>81</v>
      </c>
    </row>
    <row r="233" s="11" customFormat="1" ht="22.8" customHeight="1">
      <c r="A233" s="11"/>
      <c r="B233" s="193"/>
      <c r="C233" s="194"/>
      <c r="D233" s="195" t="s">
        <v>71</v>
      </c>
      <c r="E233" s="233" t="s">
        <v>386</v>
      </c>
      <c r="F233" s="233" t="s">
        <v>387</v>
      </c>
      <c r="G233" s="194"/>
      <c r="H233" s="194"/>
      <c r="I233" s="197"/>
      <c r="J233" s="234">
        <f>BK233</f>
        <v>0</v>
      </c>
      <c r="K233" s="194"/>
      <c r="L233" s="199"/>
      <c r="M233" s="200"/>
      <c r="N233" s="201"/>
      <c r="O233" s="201"/>
      <c r="P233" s="202">
        <f>SUM(P234:P235)</f>
        <v>0</v>
      </c>
      <c r="Q233" s="201"/>
      <c r="R233" s="202">
        <f>SUM(R234:R235)</f>
        <v>0</v>
      </c>
      <c r="S233" s="201"/>
      <c r="T233" s="203">
        <f>SUM(T234:T235)</f>
        <v>0</v>
      </c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R233" s="204" t="s">
        <v>79</v>
      </c>
      <c r="AT233" s="205" t="s">
        <v>71</v>
      </c>
      <c r="AU233" s="205" t="s">
        <v>79</v>
      </c>
      <c r="AY233" s="204" t="s">
        <v>126</v>
      </c>
      <c r="BK233" s="206">
        <f>SUM(BK234:BK235)</f>
        <v>0</v>
      </c>
    </row>
    <row r="234" s="2" customFormat="1" ht="37.8" customHeight="1">
      <c r="A234" s="40"/>
      <c r="B234" s="41"/>
      <c r="C234" s="207" t="s">
        <v>418</v>
      </c>
      <c r="D234" s="207" t="s">
        <v>127</v>
      </c>
      <c r="E234" s="208" t="s">
        <v>389</v>
      </c>
      <c r="F234" s="209" t="s">
        <v>390</v>
      </c>
      <c r="G234" s="210" t="s">
        <v>347</v>
      </c>
      <c r="H234" s="211">
        <v>11.48</v>
      </c>
      <c r="I234" s="212"/>
      <c r="J234" s="211">
        <f>ROUND(I234*H234,1)</f>
        <v>0</v>
      </c>
      <c r="K234" s="209" t="s">
        <v>131</v>
      </c>
      <c r="L234" s="46"/>
      <c r="M234" s="213" t="s">
        <v>19</v>
      </c>
      <c r="N234" s="214" t="s">
        <v>43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93</v>
      </c>
      <c r="AT234" s="217" t="s">
        <v>127</v>
      </c>
      <c r="AU234" s="217" t="s">
        <v>81</v>
      </c>
      <c r="AY234" s="19" t="s">
        <v>126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79</v>
      </c>
      <c r="BK234" s="218">
        <f>ROUND(I234*H234,1)</f>
        <v>0</v>
      </c>
      <c r="BL234" s="19" t="s">
        <v>93</v>
      </c>
      <c r="BM234" s="217" t="s">
        <v>391</v>
      </c>
    </row>
    <row r="235" s="2" customFormat="1">
      <c r="A235" s="40"/>
      <c r="B235" s="41"/>
      <c r="C235" s="42"/>
      <c r="D235" s="219" t="s">
        <v>134</v>
      </c>
      <c r="E235" s="42"/>
      <c r="F235" s="220" t="s">
        <v>392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134</v>
      </c>
      <c r="AU235" s="19" t="s">
        <v>81</v>
      </c>
    </row>
    <row r="236" s="11" customFormat="1" ht="25.92" customHeight="1">
      <c r="A236" s="11"/>
      <c r="B236" s="193"/>
      <c r="C236" s="194"/>
      <c r="D236" s="195" t="s">
        <v>71</v>
      </c>
      <c r="E236" s="196" t="s">
        <v>393</v>
      </c>
      <c r="F236" s="196" t="s">
        <v>394</v>
      </c>
      <c r="G236" s="194"/>
      <c r="H236" s="194"/>
      <c r="I236" s="197"/>
      <c r="J236" s="198">
        <f>BK236</f>
        <v>0</v>
      </c>
      <c r="K236" s="194"/>
      <c r="L236" s="199"/>
      <c r="M236" s="200"/>
      <c r="N236" s="201"/>
      <c r="O236" s="201"/>
      <c r="P236" s="202">
        <f>P237+P244+P256+P258+P385+P516+P531+P539+P552+P581</f>
        <v>0</v>
      </c>
      <c r="Q236" s="201"/>
      <c r="R236" s="202">
        <f>R237+R244+R256+R258+R385+R516+R531+R539+R552+R581</f>
        <v>20.948767099999998</v>
      </c>
      <c r="S236" s="201"/>
      <c r="T236" s="203">
        <f>T237+T244+T256+T258+T385+T516+T531+T539+T552+T581</f>
        <v>26.079457499999997</v>
      </c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R236" s="204" t="s">
        <v>81</v>
      </c>
      <c r="AT236" s="205" t="s">
        <v>71</v>
      </c>
      <c r="AU236" s="205" t="s">
        <v>72</v>
      </c>
      <c r="AY236" s="204" t="s">
        <v>126</v>
      </c>
      <c r="BK236" s="206">
        <f>BK237+BK244+BK256+BK258+BK385+BK516+BK531+BK539+BK552+BK581</f>
        <v>0</v>
      </c>
    </row>
    <row r="237" s="11" customFormat="1" ht="22.8" customHeight="1">
      <c r="A237" s="11"/>
      <c r="B237" s="193"/>
      <c r="C237" s="194"/>
      <c r="D237" s="195" t="s">
        <v>71</v>
      </c>
      <c r="E237" s="233" t="s">
        <v>395</v>
      </c>
      <c r="F237" s="233" t="s">
        <v>396</v>
      </c>
      <c r="G237" s="194"/>
      <c r="H237" s="194"/>
      <c r="I237" s="197"/>
      <c r="J237" s="234">
        <f>BK237</f>
        <v>0</v>
      </c>
      <c r="K237" s="194"/>
      <c r="L237" s="199"/>
      <c r="M237" s="200"/>
      <c r="N237" s="201"/>
      <c r="O237" s="201"/>
      <c r="P237" s="202">
        <f>SUM(P238:P243)</f>
        <v>0</v>
      </c>
      <c r="Q237" s="201"/>
      <c r="R237" s="202">
        <f>SUM(R238:R243)</f>
        <v>0</v>
      </c>
      <c r="S237" s="201"/>
      <c r="T237" s="203">
        <f>SUM(T238:T243)</f>
        <v>0.40359</v>
      </c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R237" s="204" t="s">
        <v>81</v>
      </c>
      <c r="AT237" s="205" t="s">
        <v>71</v>
      </c>
      <c r="AU237" s="205" t="s">
        <v>79</v>
      </c>
      <c r="AY237" s="204" t="s">
        <v>126</v>
      </c>
      <c r="BK237" s="206">
        <f>SUM(BK238:BK243)</f>
        <v>0</v>
      </c>
    </row>
    <row r="238" s="2" customFormat="1" ht="16.5" customHeight="1">
      <c r="A238" s="40"/>
      <c r="B238" s="41"/>
      <c r="C238" s="207" t="s">
        <v>423</v>
      </c>
      <c r="D238" s="207" t="s">
        <v>127</v>
      </c>
      <c r="E238" s="208" t="s">
        <v>430</v>
      </c>
      <c r="F238" s="209" t="s">
        <v>431</v>
      </c>
      <c r="G238" s="210" t="s">
        <v>191</v>
      </c>
      <c r="H238" s="211">
        <v>611.5</v>
      </c>
      <c r="I238" s="212"/>
      <c r="J238" s="211">
        <f>ROUND(I238*H238,1)</f>
        <v>0</v>
      </c>
      <c r="K238" s="209" t="s">
        <v>131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0.00066</v>
      </c>
      <c r="T238" s="216">
        <f>S238*H238</f>
        <v>0.40359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251</v>
      </c>
      <c r="AT238" s="217" t="s">
        <v>127</v>
      </c>
      <c r="AU238" s="217" t="s">
        <v>81</v>
      </c>
      <c r="AY238" s="19" t="s">
        <v>126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79</v>
      </c>
      <c r="BK238" s="218">
        <f>ROUND(I238*H238,1)</f>
        <v>0</v>
      </c>
      <c r="BL238" s="19" t="s">
        <v>251</v>
      </c>
      <c r="BM238" s="217" t="s">
        <v>432</v>
      </c>
    </row>
    <row r="239" s="2" customFormat="1">
      <c r="A239" s="40"/>
      <c r="B239" s="41"/>
      <c r="C239" s="42"/>
      <c r="D239" s="219" t="s">
        <v>134</v>
      </c>
      <c r="E239" s="42"/>
      <c r="F239" s="220" t="s">
        <v>433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134</v>
      </c>
      <c r="AU239" s="19" t="s">
        <v>81</v>
      </c>
    </row>
    <row r="240" s="13" customFormat="1">
      <c r="A240" s="13"/>
      <c r="B240" s="235"/>
      <c r="C240" s="236"/>
      <c r="D240" s="237" t="s">
        <v>181</v>
      </c>
      <c r="E240" s="238" t="s">
        <v>19</v>
      </c>
      <c r="F240" s="239" t="s">
        <v>198</v>
      </c>
      <c r="G240" s="236"/>
      <c r="H240" s="238" t="s">
        <v>19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181</v>
      </c>
      <c r="AU240" s="245" t="s">
        <v>81</v>
      </c>
      <c r="AV240" s="13" t="s">
        <v>79</v>
      </c>
      <c r="AW240" s="13" t="s">
        <v>33</v>
      </c>
      <c r="AX240" s="13" t="s">
        <v>72</v>
      </c>
      <c r="AY240" s="245" t="s">
        <v>126</v>
      </c>
    </row>
    <row r="241" s="14" customFormat="1">
      <c r="A241" s="14"/>
      <c r="B241" s="246"/>
      <c r="C241" s="247"/>
      <c r="D241" s="237" t="s">
        <v>181</v>
      </c>
      <c r="E241" s="248" t="s">
        <v>19</v>
      </c>
      <c r="F241" s="249" t="s">
        <v>1061</v>
      </c>
      <c r="G241" s="247"/>
      <c r="H241" s="250">
        <v>611.5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181</v>
      </c>
      <c r="AU241" s="256" t="s">
        <v>81</v>
      </c>
      <c r="AV241" s="14" t="s">
        <v>81</v>
      </c>
      <c r="AW241" s="14" t="s">
        <v>33</v>
      </c>
      <c r="AX241" s="14" t="s">
        <v>79</v>
      </c>
      <c r="AY241" s="256" t="s">
        <v>126</v>
      </c>
    </row>
    <row r="242" s="2" customFormat="1" ht="24.15" customHeight="1">
      <c r="A242" s="40"/>
      <c r="B242" s="41"/>
      <c r="C242" s="207" t="s">
        <v>429</v>
      </c>
      <c r="D242" s="207" t="s">
        <v>127</v>
      </c>
      <c r="E242" s="208" t="s">
        <v>436</v>
      </c>
      <c r="F242" s="209" t="s">
        <v>437</v>
      </c>
      <c r="G242" s="210" t="s">
        <v>438</v>
      </c>
      <c r="H242" s="212"/>
      <c r="I242" s="212"/>
      <c r="J242" s="211">
        <f>ROUND(I242*H242,1)</f>
        <v>0</v>
      </c>
      <c r="K242" s="209" t="s">
        <v>131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251</v>
      </c>
      <c r="AT242" s="217" t="s">
        <v>127</v>
      </c>
      <c r="AU242" s="217" t="s">
        <v>81</v>
      </c>
      <c r="AY242" s="19" t="s">
        <v>126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79</v>
      </c>
      <c r="BK242" s="218">
        <f>ROUND(I242*H242,1)</f>
        <v>0</v>
      </c>
      <c r="BL242" s="19" t="s">
        <v>251</v>
      </c>
      <c r="BM242" s="217" t="s">
        <v>439</v>
      </c>
    </row>
    <row r="243" s="2" customFormat="1">
      <c r="A243" s="40"/>
      <c r="B243" s="41"/>
      <c r="C243" s="42"/>
      <c r="D243" s="219" t="s">
        <v>134</v>
      </c>
      <c r="E243" s="42"/>
      <c r="F243" s="220" t="s">
        <v>440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134</v>
      </c>
      <c r="AU243" s="19" t="s">
        <v>81</v>
      </c>
    </row>
    <row r="244" s="11" customFormat="1" ht="22.8" customHeight="1">
      <c r="A244" s="11"/>
      <c r="B244" s="193"/>
      <c r="C244" s="194"/>
      <c r="D244" s="195" t="s">
        <v>71</v>
      </c>
      <c r="E244" s="233" t="s">
        <v>1062</v>
      </c>
      <c r="F244" s="233" t="s">
        <v>1063</v>
      </c>
      <c r="G244" s="194"/>
      <c r="H244" s="194"/>
      <c r="I244" s="197"/>
      <c r="J244" s="234">
        <f>BK244</f>
        <v>0</v>
      </c>
      <c r="K244" s="194"/>
      <c r="L244" s="199"/>
      <c r="M244" s="200"/>
      <c r="N244" s="201"/>
      <c r="O244" s="201"/>
      <c r="P244" s="202">
        <f>SUM(P245:P255)</f>
        <v>0</v>
      </c>
      <c r="Q244" s="201"/>
      <c r="R244" s="202">
        <f>SUM(R245:R255)</f>
        <v>0.061699999999999998</v>
      </c>
      <c r="S244" s="201"/>
      <c r="T244" s="203">
        <f>SUM(T245:T255)</f>
        <v>0</v>
      </c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R244" s="204" t="s">
        <v>81</v>
      </c>
      <c r="AT244" s="205" t="s">
        <v>71</v>
      </c>
      <c r="AU244" s="205" t="s">
        <v>79</v>
      </c>
      <c r="AY244" s="204" t="s">
        <v>126</v>
      </c>
      <c r="BK244" s="206">
        <f>SUM(BK245:BK255)</f>
        <v>0</v>
      </c>
    </row>
    <row r="245" s="2" customFormat="1" ht="16.5" customHeight="1">
      <c r="A245" s="40"/>
      <c r="B245" s="41"/>
      <c r="C245" s="207" t="s">
        <v>435</v>
      </c>
      <c r="D245" s="207" t="s">
        <v>127</v>
      </c>
      <c r="E245" s="208" t="s">
        <v>1064</v>
      </c>
      <c r="F245" s="209" t="s">
        <v>1065</v>
      </c>
      <c r="G245" s="210" t="s">
        <v>130</v>
      </c>
      <c r="H245" s="211">
        <v>1</v>
      </c>
      <c r="I245" s="212"/>
      <c r="J245" s="211">
        <f>ROUND(I245*H245,1)</f>
        <v>0</v>
      </c>
      <c r="K245" s="209" t="s">
        <v>19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251</v>
      </c>
      <c r="AT245" s="217" t="s">
        <v>127</v>
      </c>
      <c r="AU245" s="217" t="s">
        <v>81</v>
      </c>
      <c r="AY245" s="19" t="s">
        <v>126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79</v>
      </c>
      <c r="BK245" s="218">
        <f>ROUND(I245*H245,1)</f>
        <v>0</v>
      </c>
      <c r="BL245" s="19" t="s">
        <v>251</v>
      </c>
      <c r="BM245" s="217" t="s">
        <v>1066</v>
      </c>
    </row>
    <row r="246" s="2" customFormat="1" ht="16.5" customHeight="1">
      <c r="A246" s="40"/>
      <c r="B246" s="41"/>
      <c r="C246" s="207" t="s">
        <v>443</v>
      </c>
      <c r="D246" s="207" t="s">
        <v>127</v>
      </c>
      <c r="E246" s="208" t="s">
        <v>1067</v>
      </c>
      <c r="F246" s="209" t="s">
        <v>1068</v>
      </c>
      <c r="G246" s="210" t="s">
        <v>470</v>
      </c>
      <c r="H246" s="211">
        <v>10</v>
      </c>
      <c r="I246" s="212"/>
      <c r="J246" s="211">
        <f>ROUND(I246*H246,1)</f>
        <v>0</v>
      </c>
      <c r="K246" s="209" t="s">
        <v>131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0.0030799999999999998</v>
      </c>
      <c r="R246" s="215">
        <f>Q246*H246</f>
        <v>0.030799999999999998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251</v>
      </c>
      <c r="AT246" s="217" t="s">
        <v>127</v>
      </c>
      <c r="AU246" s="217" t="s">
        <v>81</v>
      </c>
      <c r="AY246" s="19" t="s">
        <v>126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79</v>
      </c>
      <c r="BK246" s="218">
        <f>ROUND(I246*H246,1)</f>
        <v>0</v>
      </c>
      <c r="BL246" s="19" t="s">
        <v>251</v>
      </c>
      <c r="BM246" s="217" t="s">
        <v>1069</v>
      </c>
    </row>
    <row r="247" s="2" customFormat="1">
      <c r="A247" s="40"/>
      <c r="B247" s="41"/>
      <c r="C247" s="42"/>
      <c r="D247" s="219" t="s">
        <v>134</v>
      </c>
      <c r="E247" s="42"/>
      <c r="F247" s="220" t="s">
        <v>1070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134</v>
      </c>
      <c r="AU247" s="19" t="s">
        <v>81</v>
      </c>
    </row>
    <row r="248" s="13" customFormat="1">
      <c r="A248" s="13"/>
      <c r="B248" s="235"/>
      <c r="C248" s="236"/>
      <c r="D248" s="237" t="s">
        <v>181</v>
      </c>
      <c r="E248" s="238" t="s">
        <v>19</v>
      </c>
      <c r="F248" s="239" t="s">
        <v>1014</v>
      </c>
      <c r="G248" s="236"/>
      <c r="H248" s="238" t="s">
        <v>19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181</v>
      </c>
      <c r="AU248" s="245" t="s">
        <v>81</v>
      </c>
      <c r="AV248" s="13" t="s">
        <v>79</v>
      </c>
      <c r="AW248" s="13" t="s">
        <v>33</v>
      </c>
      <c r="AX248" s="13" t="s">
        <v>72</v>
      </c>
      <c r="AY248" s="245" t="s">
        <v>126</v>
      </c>
    </row>
    <row r="249" s="14" customFormat="1">
      <c r="A249" s="14"/>
      <c r="B249" s="246"/>
      <c r="C249" s="247"/>
      <c r="D249" s="237" t="s">
        <v>181</v>
      </c>
      <c r="E249" s="248" t="s">
        <v>19</v>
      </c>
      <c r="F249" s="249" t="s">
        <v>225</v>
      </c>
      <c r="G249" s="247"/>
      <c r="H249" s="250">
        <v>10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181</v>
      </c>
      <c r="AU249" s="256" t="s">
        <v>81</v>
      </c>
      <c r="AV249" s="14" t="s">
        <v>81</v>
      </c>
      <c r="AW249" s="14" t="s">
        <v>33</v>
      </c>
      <c r="AX249" s="14" t="s">
        <v>79</v>
      </c>
      <c r="AY249" s="256" t="s">
        <v>126</v>
      </c>
    </row>
    <row r="250" s="2" customFormat="1" ht="16.5" customHeight="1">
      <c r="A250" s="40"/>
      <c r="B250" s="41"/>
      <c r="C250" s="207" t="s">
        <v>449</v>
      </c>
      <c r="D250" s="207" t="s">
        <v>127</v>
      </c>
      <c r="E250" s="208" t="s">
        <v>1071</v>
      </c>
      <c r="F250" s="209" t="s">
        <v>1072</v>
      </c>
      <c r="G250" s="210" t="s">
        <v>233</v>
      </c>
      <c r="H250" s="211">
        <v>1</v>
      </c>
      <c r="I250" s="212"/>
      <c r="J250" s="211">
        <f>ROUND(I250*H250,1)</f>
        <v>0</v>
      </c>
      <c r="K250" s="209" t="s">
        <v>131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0.0309</v>
      </c>
      <c r="R250" s="215">
        <f>Q250*H250</f>
        <v>0.0309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251</v>
      </c>
      <c r="AT250" s="217" t="s">
        <v>127</v>
      </c>
      <c r="AU250" s="217" t="s">
        <v>81</v>
      </c>
      <c r="AY250" s="19" t="s">
        <v>126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79</v>
      </c>
      <c r="BK250" s="218">
        <f>ROUND(I250*H250,1)</f>
        <v>0</v>
      </c>
      <c r="BL250" s="19" t="s">
        <v>251</v>
      </c>
      <c r="BM250" s="217" t="s">
        <v>1073</v>
      </c>
    </row>
    <row r="251" s="2" customFormat="1">
      <c r="A251" s="40"/>
      <c r="B251" s="41"/>
      <c r="C251" s="42"/>
      <c r="D251" s="219" t="s">
        <v>134</v>
      </c>
      <c r="E251" s="42"/>
      <c r="F251" s="220" t="s">
        <v>1074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134</v>
      </c>
      <c r="AU251" s="19" t="s">
        <v>81</v>
      </c>
    </row>
    <row r="252" s="2" customFormat="1" ht="16.5" customHeight="1">
      <c r="A252" s="40"/>
      <c r="B252" s="41"/>
      <c r="C252" s="207" t="s">
        <v>453</v>
      </c>
      <c r="D252" s="207" t="s">
        <v>127</v>
      </c>
      <c r="E252" s="208" t="s">
        <v>1075</v>
      </c>
      <c r="F252" s="209" t="s">
        <v>1076</v>
      </c>
      <c r="G252" s="210" t="s">
        <v>470</v>
      </c>
      <c r="H252" s="211">
        <v>10</v>
      </c>
      <c r="I252" s="212"/>
      <c r="J252" s="211">
        <f>ROUND(I252*H252,1)</f>
        <v>0</v>
      </c>
      <c r="K252" s="209" t="s">
        <v>131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251</v>
      </c>
      <c r="AT252" s="217" t="s">
        <v>127</v>
      </c>
      <c r="AU252" s="217" t="s">
        <v>81</v>
      </c>
      <c r="AY252" s="19" t="s">
        <v>126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79</v>
      </c>
      <c r="BK252" s="218">
        <f>ROUND(I252*H252,1)</f>
        <v>0</v>
      </c>
      <c r="BL252" s="19" t="s">
        <v>251</v>
      </c>
      <c r="BM252" s="217" t="s">
        <v>1077</v>
      </c>
    </row>
    <row r="253" s="2" customFormat="1">
      <c r="A253" s="40"/>
      <c r="B253" s="41"/>
      <c r="C253" s="42"/>
      <c r="D253" s="219" t="s">
        <v>134</v>
      </c>
      <c r="E253" s="42"/>
      <c r="F253" s="220" t="s">
        <v>1078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134</v>
      </c>
      <c r="AU253" s="19" t="s">
        <v>81</v>
      </c>
    </row>
    <row r="254" s="2" customFormat="1" ht="24.15" customHeight="1">
      <c r="A254" s="40"/>
      <c r="B254" s="41"/>
      <c r="C254" s="207" t="s">
        <v>457</v>
      </c>
      <c r="D254" s="207" t="s">
        <v>127</v>
      </c>
      <c r="E254" s="208" t="s">
        <v>1079</v>
      </c>
      <c r="F254" s="209" t="s">
        <v>1080</v>
      </c>
      <c r="G254" s="210" t="s">
        <v>438</v>
      </c>
      <c r="H254" s="212"/>
      <c r="I254" s="212"/>
      <c r="J254" s="211">
        <f>ROUND(I254*H254,1)</f>
        <v>0</v>
      </c>
      <c r="K254" s="209" t="s">
        <v>131</v>
      </c>
      <c r="L254" s="46"/>
      <c r="M254" s="213" t="s">
        <v>19</v>
      </c>
      <c r="N254" s="214" t="s">
        <v>43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251</v>
      </c>
      <c r="AT254" s="217" t="s">
        <v>127</v>
      </c>
      <c r="AU254" s="217" t="s">
        <v>81</v>
      </c>
      <c r="AY254" s="19" t="s">
        <v>126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79</v>
      </c>
      <c r="BK254" s="218">
        <f>ROUND(I254*H254,1)</f>
        <v>0</v>
      </c>
      <c r="BL254" s="19" t="s">
        <v>251</v>
      </c>
      <c r="BM254" s="217" t="s">
        <v>1081</v>
      </c>
    </row>
    <row r="255" s="2" customFormat="1">
      <c r="A255" s="40"/>
      <c r="B255" s="41"/>
      <c r="C255" s="42"/>
      <c r="D255" s="219" t="s">
        <v>134</v>
      </c>
      <c r="E255" s="42"/>
      <c r="F255" s="220" t="s">
        <v>1082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134</v>
      </c>
      <c r="AU255" s="19" t="s">
        <v>81</v>
      </c>
    </row>
    <row r="256" s="11" customFormat="1" ht="22.8" customHeight="1">
      <c r="A256" s="11"/>
      <c r="B256" s="193"/>
      <c r="C256" s="194"/>
      <c r="D256" s="195" t="s">
        <v>71</v>
      </c>
      <c r="E256" s="233" t="s">
        <v>441</v>
      </c>
      <c r="F256" s="233" t="s">
        <v>442</v>
      </c>
      <c r="G256" s="194"/>
      <c r="H256" s="194"/>
      <c r="I256" s="197"/>
      <c r="J256" s="234">
        <f>BK256</f>
        <v>0</v>
      </c>
      <c r="K256" s="194"/>
      <c r="L256" s="199"/>
      <c r="M256" s="200"/>
      <c r="N256" s="201"/>
      <c r="O256" s="201"/>
      <c r="P256" s="202">
        <f>P257</f>
        <v>0</v>
      </c>
      <c r="Q256" s="201"/>
      <c r="R256" s="202">
        <f>R257</f>
        <v>0</v>
      </c>
      <c r="S256" s="201"/>
      <c r="T256" s="203">
        <f>T257</f>
        <v>0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R256" s="204" t="s">
        <v>81</v>
      </c>
      <c r="AT256" s="205" t="s">
        <v>71</v>
      </c>
      <c r="AU256" s="205" t="s">
        <v>79</v>
      </c>
      <c r="AY256" s="204" t="s">
        <v>126</v>
      </c>
      <c r="BK256" s="206">
        <f>BK257</f>
        <v>0</v>
      </c>
    </row>
    <row r="257" s="2" customFormat="1" ht="16.5" customHeight="1">
      <c r="A257" s="40"/>
      <c r="B257" s="41"/>
      <c r="C257" s="207" t="s">
        <v>462</v>
      </c>
      <c r="D257" s="207" t="s">
        <v>127</v>
      </c>
      <c r="E257" s="208" t="s">
        <v>444</v>
      </c>
      <c r="F257" s="209" t="s">
        <v>445</v>
      </c>
      <c r="G257" s="210" t="s">
        <v>305</v>
      </c>
      <c r="H257" s="211">
        <v>20</v>
      </c>
      <c r="I257" s="212"/>
      <c r="J257" s="211">
        <f>ROUND(I257*H257,1)</f>
        <v>0</v>
      </c>
      <c r="K257" s="209" t="s">
        <v>19</v>
      </c>
      <c r="L257" s="46"/>
      <c r="M257" s="213" t="s">
        <v>19</v>
      </c>
      <c r="N257" s="214" t="s">
        <v>43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251</v>
      </c>
      <c r="AT257" s="217" t="s">
        <v>127</v>
      </c>
      <c r="AU257" s="217" t="s">
        <v>81</v>
      </c>
      <c r="AY257" s="19" t="s">
        <v>126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79</v>
      </c>
      <c r="BK257" s="218">
        <f>ROUND(I257*H257,1)</f>
        <v>0</v>
      </c>
      <c r="BL257" s="19" t="s">
        <v>251</v>
      </c>
      <c r="BM257" s="217" t="s">
        <v>446</v>
      </c>
    </row>
    <row r="258" s="11" customFormat="1" ht="22.8" customHeight="1">
      <c r="A258" s="11"/>
      <c r="B258" s="193"/>
      <c r="C258" s="194"/>
      <c r="D258" s="195" t="s">
        <v>71</v>
      </c>
      <c r="E258" s="233" t="s">
        <v>447</v>
      </c>
      <c r="F258" s="233" t="s">
        <v>448</v>
      </c>
      <c r="G258" s="194"/>
      <c r="H258" s="194"/>
      <c r="I258" s="197"/>
      <c r="J258" s="234">
        <f>BK258</f>
        <v>0</v>
      </c>
      <c r="K258" s="194"/>
      <c r="L258" s="199"/>
      <c r="M258" s="200"/>
      <c r="N258" s="201"/>
      <c r="O258" s="201"/>
      <c r="P258" s="202">
        <f>SUM(P259:P384)</f>
        <v>0</v>
      </c>
      <c r="Q258" s="201"/>
      <c r="R258" s="202">
        <f>SUM(R259:R384)</f>
        <v>14.1822482</v>
      </c>
      <c r="S258" s="201"/>
      <c r="T258" s="203">
        <f>SUM(T259:T384)</f>
        <v>13.513989999999998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R258" s="204" t="s">
        <v>81</v>
      </c>
      <c r="AT258" s="205" t="s">
        <v>71</v>
      </c>
      <c r="AU258" s="205" t="s">
        <v>79</v>
      </c>
      <c r="AY258" s="204" t="s">
        <v>126</v>
      </c>
      <c r="BK258" s="206">
        <f>SUM(BK259:BK384)</f>
        <v>0</v>
      </c>
    </row>
    <row r="259" s="2" customFormat="1" ht="16.5" customHeight="1">
      <c r="A259" s="40"/>
      <c r="B259" s="41"/>
      <c r="C259" s="207" t="s">
        <v>467</v>
      </c>
      <c r="D259" s="207" t="s">
        <v>127</v>
      </c>
      <c r="E259" s="208" t="s">
        <v>450</v>
      </c>
      <c r="F259" s="209" t="s">
        <v>451</v>
      </c>
      <c r="G259" s="210" t="s">
        <v>305</v>
      </c>
      <c r="H259" s="211">
        <v>40</v>
      </c>
      <c r="I259" s="212"/>
      <c r="J259" s="211">
        <f>ROUND(I259*H259,1)</f>
        <v>0</v>
      </c>
      <c r="K259" s="209" t="s">
        <v>19</v>
      </c>
      <c r="L259" s="46"/>
      <c r="M259" s="213" t="s">
        <v>19</v>
      </c>
      <c r="N259" s="214" t="s">
        <v>43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251</v>
      </c>
      <c r="AT259" s="217" t="s">
        <v>127</v>
      </c>
      <c r="AU259" s="217" t="s">
        <v>81</v>
      </c>
      <c r="AY259" s="19" t="s">
        <v>126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79</v>
      </c>
      <c r="BK259" s="218">
        <f>ROUND(I259*H259,1)</f>
        <v>0</v>
      </c>
      <c r="BL259" s="19" t="s">
        <v>251</v>
      </c>
      <c r="BM259" s="217" t="s">
        <v>452</v>
      </c>
    </row>
    <row r="260" s="2" customFormat="1" ht="16.5" customHeight="1">
      <c r="A260" s="40"/>
      <c r="B260" s="41"/>
      <c r="C260" s="207" t="s">
        <v>479</v>
      </c>
      <c r="D260" s="207" t="s">
        <v>127</v>
      </c>
      <c r="E260" s="208" t="s">
        <v>454</v>
      </c>
      <c r="F260" s="209" t="s">
        <v>455</v>
      </c>
      <c r="G260" s="210" t="s">
        <v>305</v>
      </c>
      <c r="H260" s="211">
        <v>40</v>
      </c>
      <c r="I260" s="212"/>
      <c r="J260" s="211">
        <f>ROUND(I260*H260,1)</f>
        <v>0</v>
      </c>
      <c r="K260" s="209" t="s">
        <v>19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251</v>
      </c>
      <c r="AT260" s="217" t="s">
        <v>127</v>
      </c>
      <c r="AU260" s="217" t="s">
        <v>81</v>
      </c>
      <c r="AY260" s="19" t="s">
        <v>126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79</v>
      </c>
      <c r="BK260" s="218">
        <f>ROUND(I260*H260,1)</f>
        <v>0</v>
      </c>
      <c r="BL260" s="19" t="s">
        <v>251</v>
      </c>
      <c r="BM260" s="217" t="s">
        <v>456</v>
      </c>
    </row>
    <row r="261" s="2" customFormat="1" ht="16.5" customHeight="1">
      <c r="A261" s="40"/>
      <c r="B261" s="41"/>
      <c r="C261" s="207" t="s">
        <v>488</v>
      </c>
      <c r="D261" s="207" t="s">
        <v>127</v>
      </c>
      <c r="E261" s="208" t="s">
        <v>458</v>
      </c>
      <c r="F261" s="209" t="s">
        <v>459</v>
      </c>
      <c r="G261" s="210" t="s">
        <v>179</v>
      </c>
      <c r="H261" s="211">
        <v>22.640000000000001</v>
      </c>
      <c r="I261" s="212"/>
      <c r="J261" s="211">
        <f>ROUND(I261*H261,1)</f>
        <v>0</v>
      </c>
      <c r="K261" s="209" t="s">
        <v>131</v>
      </c>
      <c r="L261" s="46"/>
      <c r="M261" s="213" t="s">
        <v>19</v>
      </c>
      <c r="N261" s="214" t="s">
        <v>43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251</v>
      </c>
      <c r="AT261" s="217" t="s">
        <v>127</v>
      </c>
      <c r="AU261" s="217" t="s">
        <v>81</v>
      </c>
      <c r="AY261" s="19" t="s">
        <v>126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79</v>
      </c>
      <c r="BK261" s="218">
        <f>ROUND(I261*H261,1)</f>
        <v>0</v>
      </c>
      <c r="BL261" s="19" t="s">
        <v>251</v>
      </c>
      <c r="BM261" s="217" t="s">
        <v>460</v>
      </c>
    </row>
    <row r="262" s="2" customFormat="1">
      <c r="A262" s="40"/>
      <c r="B262" s="41"/>
      <c r="C262" s="42"/>
      <c r="D262" s="219" t="s">
        <v>134</v>
      </c>
      <c r="E262" s="42"/>
      <c r="F262" s="220" t="s">
        <v>461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134</v>
      </c>
      <c r="AU262" s="19" t="s">
        <v>81</v>
      </c>
    </row>
    <row r="263" s="2" customFormat="1" ht="24.15" customHeight="1">
      <c r="A263" s="40"/>
      <c r="B263" s="41"/>
      <c r="C263" s="207" t="s">
        <v>495</v>
      </c>
      <c r="D263" s="207" t="s">
        <v>127</v>
      </c>
      <c r="E263" s="208" t="s">
        <v>463</v>
      </c>
      <c r="F263" s="209" t="s">
        <v>464</v>
      </c>
      <c r="G263" s="210" t="s">
        <v>179</v>
      </c>
      <c r="H263" s="211">
        <v>22.640000000000001</v>
      </c>
      <c r="I263" s="212"/>
      <c r="J263" s="211">
        <f>ROUND(I263*H263,1)</f>
        <v>0</v>
      </c>
      <c r="K263" s="209" t="s">
        <v>131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0.00108</v>
      </c>
      <c r="R263" s="215">
        <f>Q263*H263</f>
        <v>0.024451199999999999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251</v>
      </c>
      <c r="AT263" s="217" t="s">
        <v>127</v>
      </c>
      <c r="AU263" s="217" t="s">
        <v>81</v>
      </c>
      <c r="AY263" s="19" t="s">
        <v>126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79</v>
      </c>
      <c r="BK263" s="218">
        <f>ROUND(I263*H263,1)</f>
        <v>0</v>
      </c>
      <c r="BL263" s="19" t="s">
        <v>251</v>
      </c>
      <c r="BM263" s="217" t="s">
        <v>465</v>
      </c>
    </row>
    <row r="264" s="2" customFormat="1">
      <c r="A264" s="40"/>
      <c r="B264" s="41"/>
      <c r="C264" s="42"/>
      <c r="D264" s="219" t="s">
        <v>134</v>
      </c>
      <c r="E264" s="42"/>
      <c r="F264" s="220" t="s">
        <v>466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134</v>
      </c>
      <c r="AU264" s="19" t="s">
        <v>81</v>
      </c>
    </row>
    <row r="265" s="2" customFormat="1" ht="24.15" customHeight="1">
      <c r="A265" s="40"/>
      <c r="B265" s="41"/>
      <c r="C265" s="207" t="s">
        <v>503</v>
      </c>
      <c r="D265" s="207" t="s">
        <v>127</v>
      </c>
      <c r="E265" s="208" t="s">
        <v>1083</v>
      </c>
      <c r="F265" s="209" t="s">
        <v>1084</v>
      </c>
      <c r="G265" s="210" t="s">
        <v>470</v>
      </c>
      <c r="H265" s="211">
        <v>50</v>
      </c>
      <c r="I265" s="212"/>
      <c r="J265" s="211">
        <f>ROUND(I265*H265,1)</f>
        <v>0</v>
      </c>
      <c r="K265" s="209" t="s">
        <v>131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0.0066</v>
      </c>
      <c r="T265" s="216">
        <f>S265*H265</f>
        <v>0.33000000000000002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251</v>
      </c>
      <c r="AT265" s="217" t="s">
        <v>127</v>
      </c>
      <c r="AU265" s="217" t="s">
        <v>81</v>
      </c>
      <c r="AY265" s="19" t="s">
        <v>126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79</v>
      </c>
      <c r="BK265" s="218">
        <f>ROUND(I265*H265,1)</f>
        <v>0</v>
      </c>
      <c r="BL265" s="19" t="s">
        <v>251</v>
      </c>
      <c r="BM265" s="217" t="s">
        <v>1085</v>
      </c>
    </row>
    <row r="266" s="2" customFormat="1">
      <c r="A266" s="40"/>
      <c r="B266" s="41"/>
      <c r="C266" s="42"/>
      <c r="D266" s="219" t="s">
        <v>134</v>
      </c>
      <c r="E266" s="42"/>
      <c r="F266" s="220" t="s">
        <v>1086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134</v>
      </c>
      <c r="AU266" s="19" t="s">
        <v>81</v>
      </c>
    </row>
    <row r="267" s="13" customFormat="1">
      <c r="A267" s="13"/>
      <c r="B267" s="235"/>
      <c r="C267" s="236"/>
      <c r="D267" s="237" t="s">
        <v>181</v>
      </c>
      <c r="E267" s="238" t="s">
        <v>19</v>
      </c>
      <c r="F267" s="239" t="s">
        <v>1087</v>
      </c>
      <c r="G267" s="236"/>
      <c r="H267" s="238" t="s">
        <v>19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181</v>
      </c>
      <c r="AU267" s="245" t="s">
        <v>81</v>
      </c>
      <c r="AV267" s="13" t="s">
        <v>79</v>
      </c>
      <c r="AW267" s="13" t="s">
        <v>33</v>
      </c>
      <c r="AX267" s="13" t="s">
        <v>72</v>
      </c>
      <c r="AY267" s="245" t="s">
        <v>126</v>
      </c>
    </row>
    <row r="268" s="14" customFormat="1">
      <c r="A268" s="14"/>
      <c r="B268" s="246"/>
      <c r="C268" s="247"/>
      <c r="D268" s="237" t="s">
        <v>181</v>
      </c>
      <c r="E268" s="248" t="s">
        <v>19</v>
      </c>
      <c r="F268" s="249" t="s">
        <v>1088</v>
      </c>
      <c r="G268" s="247"/>
      <c r="H268" s="250">
        <v>50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181</v>
      </c>
      <c r="AU268" s="256" t="s">
        <v>81</v>
      </c>
      <c r="AV268" s="14" t="s">
        <v>81</v>
      </c>
      <c r="AW268" s="14" t="s">
        <v>33</v>
      </c>
      <c r="AX268" s="14" t="s">
        <v>79</v>
      </c>
      <c r="AY268" s="256" t="s">
        <v>126</v>
      </c>
    </row>
    <row r="269" s="2" customFormat="1" ht="24.15" customHeight="1">
      <c r="A269" s="40"/>
      <c r="B269" s="41"/>
      <c r="C269" s="207" t="s">
        <v>508</v>
      </c>
      <c r="D269" s="207" t="s">
        <v>127</v>
      </c>
      <c r="E269" s="208" t="s">
        <v>468</v>
      </c>
      <c r="F269" s="209" t="s">
        <v>469</v>
      </c>
      <c r="G269" s="210" t="s">
        <v>470</v>
      </c>
      <c r="H269" s="211">
        <v>125.75</v>
      </c>
      <c r="I269" s="212"/>
      <c r="J269" s="211">
        <f>ROUND(I269*H269,1)</f>
        <v>0</v>
      </c>
      <c r="K269" s="209" t="s">
        <v>131</v>
      </c>
      <c r="L269" s="46"/>
      <c r="M269" s="213" t="s">
        <v>19</v>
      </c>
      <c r="N269" s="214" t="s">
        <v>43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0.012319999999999999</v>
      </c>
      <c r="T269" s="216">
        <f>S269*H269</f>
        <v>1.54924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251</v>
      </c>
      <c r="AT269" s="217" t="s">
        <v>127</v>
      </c>
      <c r="AU269" s="217" t="s">
        <v>81</v>
      </c>
      <c r="AY269" s="19" t="s">
        <v>126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79</v>
      </c>
      <c r="BK269" s="218">
        <f>ROUND(I269*H269,1)</f>
        <v>0</v>
      </c>
      <c r="BL269" s="19" t="s">
        <v>251</v>
      </c>
      <c r="BM269" s="217" t="s">
        <v>471</v>
      </c>
    </row>
    <row r="270" s="2" customFormat="1">
      <c r="A270" s="40"/>
      <c r="B270" s="41"/>
      <c r="C270" s="42"/>
      <c r="D270" s="219" t="s">
        <v>134</v>
      </c>
      <c r="E270" s="42"/>
      <c r="F270" s="220" t="s">
        <v>472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134</v>
      </c>
      <c r="AU270" s="19" t="s">
        <v>81</v>
      </c>
    </row>
    <row r="271" s="13" customFormat="1">
      <c r="A271" s="13"/>
      <c r="B271" s="235"/>
      <c r="C271" s="236"/>
      <c r="D271" s="237" t="s">
        <v>181</v>
      </c>
      <c r="E271" s="238" t="s">
        <v>19</v>
      </c>
      <c r="F271" s="239" t="s">
        <v>1089</v>
      </c>
      <c r="G271" s="236"/>
      <c r="H271" s="238" t="s">
        <v>19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181</v>
      </c>
      <c r="AU271" s="245" t="s">
        <v>81</v>
      </c>
      <c r="AV271" s="13" t="s">
        <v>79</v>
      </c>
      <c r="AW271" s="13" t="s">
        <v>33</v>
      </c>
      <c r="AX271" s="13" t="s">
        <v>72</v>
      </c>
      <c r="AY271" s="245" t="s">
        <v>126</v>
      </c>
    </row>
    <row r="272" s="14" customFormat="1">
      <c r="A272" s="14"/>
      <c r="B272" s="246"/>
      <c r="C272" s="247"/>
      <c r="D272" s="237" t="s">
        <v>181</v>
      </c>
      <c r="E272" s="248" t="s">
        <v>19</v>
      </c>
      <c r="F272" s="249" t="s">
        <v>1090</v>
      </c>
      <c r="G272" s="247"/>
      <c r="H272" s="250">
        <v>95.5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181</v>
      </c>
      <c r="AU272" s="256" t="s">
        <v>81</v>
      </c>
      <c r="AV272" s="14" t="s">
        <v>81</v>
      </c>
      <c r="AW272" s="14" t="s">
        <v>33</v>
      </c>
      <c r="AX272" s="14" t="s">
        <v>72</v>
      </c>
      <c r="AY272" s="256" t="s">
        <v>126</v>
      </c>
    </row>
    <row r="273" s="13" customFormat="1">
      <c r="A273" s="13"/>
      <c r="B273" s="235"/>
      <c r="C273" s="236"/>
      <c r="D273" s="237" t="s">
        <v>181</v>
      </c>
      <c r="E273" s="238" t="s">
        <v>19</v>
      </c>
      <c r="F273" s="239" t="s">
        <v>1091</v>
      </c>
      <c r="G273" s="236"/>
      <c r="H273" s="238" t="s">
        <v>19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181</v>
      </c>
      <c r="AU273" s="245" t="s">
        <v>81</v>
      </c>
      <c r="AV273" s="13" t="s">
        <v>79</v>
      </c>
      <c r="AW273" s="13" t="s">
        <v>33</v>
      </c>
      <c r="AX273" s="13" t="s">
        <v>72</v>
      </c>
      <c r="AY273" s="245" t="s">
        <v>126</v>
      </c>
    </row>
    <row r="274" s="14" customFormat="1">
      <c r="A274" s="14"/>
      <c r="B274" s="246"/>
      <c r="C274" s="247"/>
      <c r="D274" s="237" t="s">
        <v>181</v>
      </c>
      <c r="E274" s="248" t="s">
        <v>19</v>
      </c>
      <c r="F274" s="249" t="s">
        <v>1092</v>
      </c>
      <c r="G274" s="247"/>
      <c r="H274" s="250">
        <v>16.75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181</v>
      </c>
      <c r="AU274" s="256" t="s">
        <v>81</v>
      </c>
      <c r="AV274" s="14" t="s">
        <v>81</v>
      </c>
      <c r="AW274" s="14" t="s">
        <v>33</v>
      </c>
      <c r="AX274" s="14" t="s">
        <v>72</v>
      </c>
      <c r="AY274" s="256" t="s">
        <v>126</v>
      </c>
    </row>
    <row r="275" s="13" customFormat="1">
      <c r="A275" s="13"/>
      <c r="B275" s="235"/>
      <c r="C275" s="236"/>
      <c r="D275" s="237" t="s">
        <v>181</v>
      </c>
      <c r="E275" s="238" t="s">
        <v>19</v>
      </c>
      <c r="F275" s="239" t="s">
        <v>1093</v>
      </c>
      <c r="G275" s="236"/>
      <c r="H275" s="238" t="s">
        <v>19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181</v>
      </c>
      <c r="AU275" s="245" t="s">
        <v>81</v>
      </c>
      <c r="AV275" s="13" t="s">
        <v>79</v>
      </c>
      <c r="AW275" s="13" t="s">
        <v>33</v>
      </c>
      <c r="AX275" s="13" t="s">
        <v>72</v>
      </c>
      <c r="AY275" s="245" t="s">
        <v>126</v>
      </c>
    </row>
    <row r="276" s="14" customFormat="1">
      <c r="A276" s="14"/>
      <c r="B276" s="246"/>
      <c r="C276" s="247"/>
      <c r="D276" s="237" t="s">
        <v>181</v>
      </c>
      <c r="E276" s="248" t="s">
        <v>19</v>
      </c>
      <c r="F276" s="249" t="s">
        <v>1094</v>
      </c>
      <c r="G276" s="247"/>
      <c r="H276" s="250">
        <v>13.5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181</v>
      </c>
      <c r="AU276" s="256" t="s">
        <v>81</v>
      </c>
      <c r="AV276" s="14" t="s">
        <v>81</v>
      </c>
      <c r="AW276" s="14" t="s">
        <v>33</v>
      </c>
      <c r="AX276" s="14" t="s">
        <v>72</v>
      </c>
      <c r="AY276" s="256" t="s">
        <v>126</v>
      </c>
    </row>
    <row r="277" s="15" customFormat="1">
      <c r="A277" s="15"/>
      <c r="B277" s="257"/>
      <c r="C277" s="258"/>
      <c r="D277" s="237" t="s">
        <v>181</v>
      </c>
      <c r="E277" s="259" t="s">
        <v>19</v>
      </c>
      <c r="F277" s="260" t="s">
        <v>277</v>
      </c>
      <c r="G277" s="258"/>
      <c r="H277" s="261">
        <v>125.75</v>
      </c>
      <c r="I277" s="262"/>
      <c r="J277" s="258"/>
      <c r="K277" s="258"/>
      <c r="L277" s="263"/>
      <c r="M277" s="264"/>
      <c r="N277" s="265"/>
      <c r="O277" s="265"/>
      <c r="P277" s="265"/>
      <c r="Q277" s="265"/>
      <c r="R277" s="265"/>
      <c r="S277" s="265"/>
      <c r="T277" s="26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7" t="s">
        <v>181</v>
      </c>
      <c r="AU277" s="267" t="s">
        <v>81</v>
      </c>
      <c r="AV277" s="15" t="s">
        <v>93</v>
      </c>
      <c r="AW277" s="15" t="s">
        <v>33</v>
      </c>
      <c r="AX277" s="15" t="s">
        <v>79</v>
      </c>
      <c r="AY277" s="267" t="s">
        <v>126</v>
      </c>
    </row>
    <row r="278" s="2" customFormat="1" ht="24.15" customHeight="1">
      <c r="A278" s="40"/>
      <c r="B278" s="41"/>
      <c r="C278" s="207" t="s">
        <v>515</v>
      </c>
      <c r="D278" s="207" t="s">
        <v>127</v>
      </c>
      <c r="E278" s="208" t="s">
        <v>480</v>
      </c>
      <c r="F278" s="209" t="s">
        <v>481</v>
      </c>
      <c r="G278" s="210" t="s">
        <v>470</v>
      </c>
      <c r="H278" s="211">
        <v>50</v>
      </c>
      <c r="I278" s="212"/>
      <c r="J278" s="211">
        <f>ROUND(I278*H278,1)</f>
        <v>0</v>
      </c>
      <c r="K278" s="209" t="s">
        <v>131</v>
      </c>
      <c r="L278" s="46"/>
      <c r="M278" s="213" t="s">
        <v>19</v>
      </c>
      <c r="N278" s="214" t="s">
        <v>43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0.01584</v>
      </c>
      <c r="T278" s="216">
        <f>S278*H278</f>
        <v>0.79200000000000004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251</v>
      </c>
      <c r="AT278" s="217" t="s">
        <v>127</v>
      </c>
      <c r="AU278" s="217" t="s">
        <v>81</v>
      </c>
      <c r="AY278" s="19" t="s">
        <v>126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79</v>
      </c>
      <c r="BK278" s="218">
        <f>ROUND(I278*H278,1)</f>
        <v>0</v>
      </c>
      <c r="BL278" s="19" t="s">
        <v>251</v>
      </c>
      <c r="BM278" s="217" t="s">
        <v>482</v>
      </c>
    </row>
    <row r="279" s="2" customFormat="1">
      <c r="A279" s="40"/>
      <c r="B279" s="41"/>
      <c r="C279" s="42"/>
      <c r="D279" s="219" t="s">
        <v>134</v>
      </c>
      <c r="E279" s="42"/>
      <c r="F279" s="220" t="s">
        <v>483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134</v>
      </c>
      <c r="AU279" s="19" t="s">
        <v>81</v>
      </c>
    </row>
    <row r="280" s="13" customFormat="1">
      <c r="A280" s="13"/>
      <c r="B280" s="235"/>
      <c r="C280" s="236"/>
      <c r="D280" s="237" t="s">
        <v>181</v>
      </c>
      <c r="E280" s="238" t="s">
        <v>19</v>
      </c>
      <c r="F280" s="239" t="s">
        <v>1095</v>
      </c>
      <c r="G280" s="236"/>
      <c r="H280" s="238" t="s">
        <v>19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181</v>
      </c>
      <c r="AU280" s="245" t="s">
        <v>81</v>
      </c>
      <c r="AV280" s="13" t="s">
        <v>79</v>
      </c>
      <c r="AW280" s="13" t="s">
        <v>33</v>
      </c>
      <c r="AX280" s="13" t="s">
        <v>72</v>
      </c>
      <c r="AY280" s="245" t="s">
        <v>126</v>
      </c>
    </row>
    <row r="281" s="14" customFormat="1">
      <c r="A281" s="14"/>
      <c r="B281" s="246"/>
      <c r="C281" s="247"/>
      <c r="D281" s="237" t="s">
        <v>181</v>
      </c>
      <c r="E281" s="248" t="s">
        <v>19</v>
      </c>
      <c r="F281" s="249" t="s">
        <v>487</v>
      </c>
      <c r="G281" s="247"/>
      <c r="H281" s="250">
        <v>10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181</v>
      </c>
      <c r="AU281" s="256" t="s">
        <v>81</v>
      </c>
      <c r="AV281" s="14" t="s">
        <v>81</v>
      </c>
      <c r="AW281" s="14" t="s">
        <v>33</v>
      </c>
      <c r="AX281" s="14" t="s">
        <v>72</v>
      </c>
      <c r="AY281" s="256" t="s">
        <v>126</v>
      </c>
    </row>
    <row r="282" s="13" customFormat="1">
      <c r="A282" s="13"/>
      <c r="B282" s="235"/>
      <c r="C282" s="236"/>
      <c r="D282" s="237" t="s">
        <v>181</v>
      </c>
      <c r="E282" s="238" t="s">
        <v>19</v>
      </c>
      <c r="F282" s="239" t="s">
        <v>1096</v>
      </c>
      <c r="G282" s="236"/>
      <c r="H282" s="238" t="s">
        <v>19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181</v>
      </c>
      <c r="AU282" s="245" t="s">
        <v>81</v>
      </c>
      <c r="AV282" s="13" t="s">
        <v>79</v>
      </c>
      <c r="AW282" s="13" t="s">
        <v>33</v>
      </c>
      <c r="AX282" s="13" t="s">
        <v>72</v>
      </c>
      <c r="AY282" s="245" t="s">
        <v>126</v>
      </c>
    </row>
    <row r="283" s="14" customFormat="1">
      <c r="A283" s="14"/>
      <c r="B283" s="246"/>
      <c r="C283" s="247"/>
      <c r="D283" s="237" t="s">
        <v>181</v>
      </c>
      <c r="E283" s="248" t="s">
        <v>19</v>
      </c>
      <c r="F283" s="249" t="s">
        <v>1097</v>
      </c>
      <c r="G283" s="247"/>
      <c r="H283" s="250">
        <v>40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181</v>
      </c>
      <c r="AU283" s="256" t="s">
        <v>81</v>
      </c>
      <c r="AV283" s="14" t="s">
        <v>81</v>
      </c>
      <c r="AW283" s="14" t="s">
        <v>33</v>
      </c>
      <c r="AX283" s="14" t="s">
        <v>72</v>
      </c>
      <c r="AY283" s="256" t="s">
        <v>126</v>
      </c>
    </row>
    <row r="284" s="15" customFormat="1">
      <c r="A284" s="15"/>
      <c r="B284" s="257"/>
      <c r="C284" s="258"/>
      <c r="D284" s="237" t="s">
        <v>181</v>
      </c>
      <c r="E284" s="259" t="s">
        <v>19</v>
      </c>
      <c r="F284" s="260" t="s">
        <v>277</v>
      </c>
      <c r="G284" s="258"/>
      <c r="H284" s="261">
        <v>50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7" t="s">
        <v>181</v>
      </c>
      <c r="AU284" s="267" t="s">
        <v>81</v>
      </c>
      <c r="AV284" s="15" t="s">
        <v>93</v>
      </c>
      <c r="AW284" s="15" t="s">
        <v>33</v>
      </c>
      <c r="AX284" s="15" t="s">
        <v>79</v>
      </c>
      <c r="AY284" s="267" t="s">
        <v>126</v>
      </c>
    </row>
    <row r="285" s="2" customFormat="1" ht="24.15" customHeight="1">
      <c r="A285" s="40"/>
      <c r="B285" s="41"/>
      <c r="C285" s="207" t="s">
        <v>187</v>
      </c>
      <c r="D285" s="207" t="s">
        <v>127</v>
      </c>
      <c r="E285" s="208" t="s">
        <v>489</v>
      </c>
      <c r="F285" s="209" t="s">
        <v>490</v>
      </c>
      <c r="G285" s="210" t="s">
        <v>470</v>
      </c>
      <c r="H285" s="211">
        <v>2</v>
      </c>
      <c r="I285" s="212"/>
      <c r="J285" s="211">
        <f>ROUND(I285*H285,1)</f>
        <v>0</v>
      </c>
      <c r="K285" s="209" t="s">
        <v>131</v>
      </c>
      <c r="L285" s="46"/>
      <c r="M285" s="213" t="s">
        <v>19</v>
      </c>
      <c r="N285" s="214" t="s">
        <v>43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0.024750000000000001</v>
      </c>
      <c r="T285" s="216">
        <f>S285*H285</f>
        <v>0.049500000000000002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251</v>
      </c>
      <c r="AT285" s="217" t="s">
        <v>127</v>
      </c>
      <c r="AU285" s="217" t="s">
        <v>81</v>
      </c>
      <c r="AY285" s="19" t="s">
        <v>126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79</v>
      </c>
      <c r="BK285" s="218">
        <f>ROUND(I285*H285,1)</f>
        <v>0</v>
      </c>
      <c r="BL285" s="19" t="s">
        <v>251</v>
      </c>
      <c r="BM285" s="217" t="s">
        <v>491</v>
      </c>
    </row>
    <row r="286" s="2" customFormat="1">
      <c r="A286" s="40"/>
      <c r="B286" s="41"/>
      <c r="C286" s="42"/>
      <c r="D286" s="219" t="s">
        <v>134</v>
      </c>
      <c r="E286" s="42"/>
      <c r="F286" s="220" t="s">
        <v>492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134</v>
      </c>
      <c r="AU286" s="19" t="s">
        <v>81</v>
      </c>
    </row>
    <row r="287" s="13" customFormat="1">
      <c r="A287" s="13"/>
      <c r="B287" s="235"/>
      <c r="C287" s="236"/>
      <c r="D287" s="237" t="s">
        <v>181</v>
      </c>
      <c r="E287" s="238" t="s">
        <v>19</v>
      </c>
      <c r="F287" s="239" t="s">
        <v>1098</v>
      </c>
      <c r="G287" s="236"/>
      <c r="H287" s="238" t="s">
        <v>19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181</v>
      </c>
      <c r="AU287" s="245" t="s">
        <v>81</v>
      </c>
      <c r="AV287" s="13" t="s">
        <v>79</v>
      </c>
      <c r="AW287" s="13" t="s">
        <v>33</v>
      </c>
      <c r="AX287" s="13" t="s">
        <v>72</v>
      </c>
      <c r="AY287" s="245" t="s">
        <v>126</v>
      </c>
    </row>
    <row r="288" s="14" customFormat="1">
      <c r="A288" s="14"/>
      <c r="B288" s="246"/>
      <c r="C288" s="247"/>
      <c r="D288" s="237" t="s">
        <v>181</v>
      </c>
      <c r="E288" s="248" t="s">
        <v>19</v>
      </c>
      <c r="F288" s="249" t="s">
        <v>1099</v>
      </c>
      <c r="G288" s="247"/>
      <c r="H288" s="250">
        <v>2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181</v>
      </c>
      <c r="AU288" s="256" t="s">
        <v>81</v>
      </c>
      <c r="AV288" s="14" t="s">
        <v>81</v>
      </c>
      <c r="AW288" s="14" t="s">
        <v>33</v>
      </c>
      <c r="AX288" s="14" t="s">
        <v>79</v>
      </c>
      <c r="AY288" s="256" t="s">
        <v>126</v>
      </c>
    </row>
    <row r="289" s="2" customFormat="1" ht="24.15" customHeight="1">
      <c r="A289" s="40"/>
      <c r="B289" s="41"/>
      <c r="C289" s="207" t="s">
        <v>207</v>
      </c>
      <c r="D289" s="207" t="s">
        <v>127</v>
      </c>
      <c r="E289" s="208" t="s">
        <v>496</v>
      </c>
      <c r="F289" s="209" t="s">
        <v>497</v>
      </c>
      <c r="G289" s="210" t="s">
        <v>470</v>
      </c>
      <c r="H289" s="211">
        <v>55.25</v>
      </c>
      <c r="I289" s="212"/>
      <c r="J289" s="211">
        <f>ROUND(I289*H289,1)</f>
        <v>0</v>
      </c>
      <c r="K289" s="209" t="s">
        <v>131</v>
      </c>
      <c r="L289" s="46"/>
      <c r="M289" s="213" t="s">
        <v>19</v>
      </c>
      <c r="N289" s="214" t="s">
        <v>43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0.033000000000000002</v>
      </c>
      <c r="T289" s="216">
        <f>S289*H289</f>
        <v>1.82325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251</v>
      </c>
      <c r="AT289" s="217" t="s">
        <v>127</v>
      </c>
      <c r="AU289" s="217" t="s">
        <v>81</v>
      </c>
      <c r="AY289" s="19" t="s">
        <v>126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79</v>
      </c>
      <c r="BK289" s="218">
        <f>ROUND(I289*H289,1)</f>
        <v>0</v>
      </c>
      <c r="BL289" s="19" t="s">
        <v>251</v>
      </c>
      <c r="BM289" s="217" t="s">
        <v>498</v>
      </c>
    </row>
    <row r="290" s="2" customFormat="1">
      <c r="A290" s="40"/>
      <c r="B290" s="41"/>
      <c r="C290" s="42"/>
      <c r="D290" s="219" t="s">
        <v>134</v>
      </c>
      <c r="E290" s="42"/>
      <c r="F290" s="220" t="s">
        <v>499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134</v>
      </c>
      <c r="AU290" s="19" t="s">
        <v>81</v>
      </c>
    </row>
    <row r="291" s="13" customFormat="1">
      <c r="A291" s="13"/>
      <c r="B291" s="235"/>
      <c r="C291" s="236"/>
      <c r="D291" s="237" t="s">
        <v>181</v>
      </c>
      <c r="E291" s="238" t="s">
        <v>19</v>
      </c>
      <c r="F291" s="239" t="s">
        <v>1100</v>
      </c>
      <c r="G291" s="236"/>
      <c r="H291" s="238" t="s">
        <v>19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181</v>
      </c>
      <c r="AU291" s="245" t="s">
        <v>81</v>
      </c>
      <c r="AV291" s="13" t="s">
        <v>79</v>
      </c>
      <c r="AW291" s="13" t="s">
        <v>33</v>
      </c>
      <c r="AX291" s="13" t="s">
        <v>72</v>
      </c>
      <c r="AY291" s="245" t="s">
        <v>126</v>
      </c>
    </row>
    <row r="292" s="14" customFormat="1">
      <c r="A292" s="14"/>
      <c r="B292" s="246"/>
      <c r="C292" s="247"/>
      <c r="D292" s="237" t="s">
        <v>181</v>
      </c>
      <c r="E292" s="248" t="s">
        <v>19</v>
      </c>
      <c r="F292" s="249" t="s">
        <v>1101</v>
      </c>
      <c r="G292" s="247"/>
      <c r="H292" s="250">
        <v>20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181</v>
      </c>
      <c r="AU292" s="256" t="s">
        <v>81</v>
      </c>
      <c r="AV292" s="14" t="s">
        <v>81</v>
      </c>
      <c r="AW292" s="14" t="s">
        <v>33</v>
      </c>
      <c r="AX292" s="14" t="s">
        <v>72</v>
      </c>
      <c r="AY292" s="256" t="s">
        <v>126</v>
      </c>
    </row>
    <row r="293" s="13" customFormat="1">
      <c r="A293" s="13"/>
      <c r="B293" s="235"/>
      <c r="C293" s="236"/>
      <c r="D293" s="237" t="s">
        <v>181</v>
      </c>
      <c r="E293" s="238" t="s">
        <v>19</v>
      </c>
      <c r="F293" s="239" t="s">
        <v>1102</v>
      </c>
      <c r="G293" s="236"/>
      <c r="H293" s="238" t="s">
        <v>19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181</v>
      </c>
      <c r="AU293" s="245" t="s">
        <v>81</v>
      </c>
      <c r="AV293" s="13" t="s">
        <v>79</v>
      </c>
      <c r="AW293" s="13" t="s">
        <v>33</v>
      </c>
      <c r="AX293" s="13" t="s">
        <v>72</v>
      </c>
      <c r="AY293" s="245" t="s">
        <v>126</v>
      </c>
    </row>
    <row r="294" s="14" customFormat="1">
      <c r="A294" s="14"/>
      <c r="B294" s="246"/>
      <c r="C294" s="247"/>
      <c r="D294" s="237" t="s">
        <v>181</v>
      </c>
      <c r="E294" s="248" t="s">
        <v>19</v>
      </c>
      <c r="F294" s="249" t="s">
        <v>1103</v>
      </c>
      <c r="G294" s="247"/>
      <c r="H294" s="250">
        <v>5.25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181</v>
      </c>
      <c r="AU294" s="256" t="s">
        <v>81</v>
      </c>
      <c r="AV294" s="14" t="s">
        <v>81</v>
      </c>
      <c r="AW294" s="14" t="s">
        <v>33</v>
      </c>
      <c r="AX294" s="14" t="s">
        <v>72</v>
      </c>
      <c r="AY294" s="256" t="s">
        <v>126</v>
      </c>
    </row>
    <row r="295" s="13" customFormat="1">
      <c r="A295" s="13"/>
      <c r="B295" s="235"/>
      <c r="C295" s="236"/>
      <c r="D295" s="237" t="s">
        <v>181</v>
      </c>
      <c r="E295" s="238" t="s">
        <v>19</v>
      </c>
      <c r="F295" s="239" t="s">
        <v>1104</v>
      </c>
      <c r="G295" s="236"/>
      <c r="H295" s="238" t="s">
        <v>19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181</v>
      </c>
      <c r="AU295" s="245" t="s">
        <v>81</v>
      </c>
      <c r="AV295" s="13" t="s">
        <v>79</v>
      </c>
      <c r="AW295" s="13" t="s">
        <v>33</v>
      </c>
      <c r="AX295" s="13" t="s">
        <v>72</v>
      </c>
      <c r="AY295" s="245" t="s">
        <v>126</v>
      </c>
    </row>
    <row r="296" s="14" customFormat="1">
      <c r="A296" s="14"/>
      <c r="B296" s="246"/>
      <c r="C296" s="247"/>
      <c r="D296" s="237" t="s">
        <v>181</v>
      </c>
      <c r="E296" s="248" t="s">
        <v>19</v>
      </c>
      <c r="F296" s="249" t="s">
        <v>478</v>
      </c>
      <c r="G296" s="247"/>
      <c r="H296" s="250">
        <v>30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181</v>
      </c>
      <c r="AU296" s="256" t="s">
        <v>81</v>
      </c>
      <c r="AV296" s="14" t="s">
        <v>81</v>
      </c>
      <c r="AW296" s="14" t="s">
        <v>33</v>
      </c>
      <c r="AX296" s="14" t="s">
        <v>72</v>
      </c>
      <c r="AY296" s="256" t="s">
        <v>126</v>
      </c>
    </row>
    <row r="297" s="15" customFormat="1">
      <c r="A297" s="15"/>
      <c r="B297" s="257"/>
      <c r="C297" s="258"/>
      <c r="D297" s="237" t="s">
        <v>181</v>
      </c>
      <c r="E297" s="259" t="s">
        <v>19</v>
      </c>
      <c r="F297" s="260" t="s">
        <v>277</v>
      </c>
      <c r="G297" s="258"/>
      <c r="H297" s="261">
        <v>55.25</v>
      </c>
      <c r="I297" s="262"/>
      <c r="J297" s="258"/>
      <c r="K297" s="258"/>
      <c r="L297" s="263"/>
      <c r="M297" s="264"/>
      <c r="N297" s="265"/>
      <c r="O297" s="265"/>
      <c r="P297" s="265"/>
      <c r="Q297" s="265"/>
      <c r="R297" s="265"/>
      <c r="S297" s="265"/>
      <c r="T297" s="26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7" t="s">
        <v>181</v>
      </c>
      <c r="AU297" s="267" t="s">
        <v>81</v>
      </c>
      <c r="AV297" s="15" t="s">
        <v>93</v>
      </c>
      <c r="AW297" s="15" t="s">
        <v>33</v>
      </c>
      <c r="AX297" s="15" t="s">
        <v>79</v>
      </c>
      <c r="AY297" s="267" t="s">
        <v>126</v>
      </c>
    </row>
    <row r="298" s="2" customFormat="1" ht="21.75" customHeight="1">
      <c r="A298" s="40"/>
      <c r="B298" s="41"/>
      <c r="C298" s="207" t="s">
        <v>529</v>
      </c>
      <c r="D298" s="207" t="s">
        <v>127</v>
      </c>
      <c r="E298" s="208" t="s">
        <v>1105</v>
      </c>
      <c r="F298" s="209" t="s">
        <v>1106</v>
      </c>
      <c r="G298" s="210" t="s">
        <v>470</v>
      </c>
      <c r="H298" s="211">
        <v>50</v>
      </c>
      <c r="I298" s="212"/>
      <c r="J298" s="211">
        <f>ROUND(I298*H298,1)</f>
        <v>0</v>
      </c>
      <c r="K298" s="209" t="s">
        <v>131</v>
      </c>
      <c r="L298" s="46"/>
      <c r="M298" s="213" t="s">
        <v>19</v>
      </c>
      <c r="N298" s="214" t="s">
        <v>43</v>
      </c>
      <c r="O298" s="86"/>
      <c r="P298" s="215">
        <f>O298*H298</f>
        <v>0</v>
      </c>
      <c r="Q298" s="215">
        <v>6.0000000000000002E-05</v>
      </c>
      <c r="R298" s="215">
        <f>Q298*H298</f>
        <v>0.0030000000000000001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251</v>
      </c>
      <c r="AT298" s="217" t="s">
        <v>127</v>
      </c>
      <c r="AU298" s="217" t="s">
        <v>81</v>
      </c>
      <c r="AY298" s="19" t="s">
        <v>126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79</v>
      </c>
      <c r="BK298" s="218">
        <f>ROUND(I298*H298,1)</f>
        <v>0</v>
      </c>
      <c r="BL298" s="19" t="s">
        <v>251</v>
      </c>
      <c r="BM298" s="217" t="s">
        <v>1107</v>
      </c>
    </row>
    <row r="299" s="2" customFormat="1">
      <c r="A299" s="40"/>
      <c r="B299" s="41"/>
      <c r="C299" s="42"/>
      <c r="D299" s="219" t="s">
        <v>134</v>
      </c>
      <c r="E299" s="42"/>
      <c r="F299" s="220" t="s">
        <v>1108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134</v>
      </c>
      <c r="AU299" s="19" t="s">
        <v>81</v>
      </c>
    </row>
    <row r="300" s="13" customFormat="1">
      <c r="A300" s="13"/>
      <c r="B300" s="235"/>
      <c r="C300" s="236"/>
      <c r="D300" s="237" t="s">
        <v>181</v>
      </c>
      <c r="E300" s="238" t="s">
        <v>19</v>
      </c>
      <c r="F300" s="239" t="s">
        <v>1087</v>
      </c>
      <c r="G300" s="236"/>
      <c r="H300" s="238" t="s">
        <v>19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181</v>
      </c>
      <c r="AU300" s="245" t="s">
        <v>81</v>
      </c>
      <c r="AV300" s="13" t="s">
        <v>79</v>
      </c>
      <c r="AW300" s="13" t="s">
        <v>33</v>
      </c>
      <c r="AX300" s="13" t="s">
        <v>72</v>
      </c>
      <c r="AY300" s="245" t="s">
        <v>126</v>
      </c>
    </row>
    <row r="301" s="14" customFormat="1">
      <c r="A301" s="14"/>
      <c r="B301" s="246"/>
      <c r="C301" s="247"/>
      <c r="D301" s="237" t="s">
        <v>181</v>
      </c>
      <c r="E301" s="248" t="s">
        <v>19</v>
      </c>
      <c r="F301" s="249" t="s">
        <v>1088</v>
      </c>
      <c r="G301" s="247"/>
      <c r="H301" s="250">
        <v>50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181</v>
      </c>
      <c r="AU301" s="256" t="s">
        <v>81</v>
      </c>
      <c r="AV301" s="14" t="s">
        <v>81</v>
      </c>
      <c r="AW301" s="14" t="s">
        <v>33</v>
      </c>
      <c r="AX301" s="14" t="s">
        <v>79</v>
      </c>
      <c r="AY301" s="256" t="s">
        <v>126</v>
      </c>
    </row>
    <row r="302" s="2" customFormat="1" ht="16.5" customHeight="1">
      <c r="A302" s="40"/>
      <c r="B302" s="41"/>
      <c r="C302" s="268" t="s">
        <v>534</v>
      </c>
      <c r="D302" s="268" t="s">
        <v>404</v>
      </c>
      <c r="E302" s="269" t="s">
        <v>1109</v>
      </c>
      <c r="F302" s="270" t="s">
        <v>1110</v>
      </c>
      <c r="G302" s="271" t="s">
        <v>179</v>
      </c>
      <c r="H302" s="272">
        <v>0.39000000000000001</v>
      </c>
      <c r="I302" s="273"/>
      <c r="J302" s="272">
        <f>ROUND(I302*H302,1)</f>
        <v>0</v>
      </c>
      <c r="K302" s="270" t="s">
        <v>131</v>
      </c>
      <c r="L302" s="274"/>
      <c r="M302" s="275" t="s">
        <v>19</v>
      </c>
      <c r="N302" s="276" t="s">
        <v>43</v>
      </c>
      <c r="O302" s="86"/>
      <c r="P302" s="215">
        <f>O302*H302</f>
        <v>0</v>
      </c>
      <c r="Q302" s="215">
        <v>0.55000000000000004</v>
      </c>
      <c r="R302" s="215">
        <f>Q302*H302</f>
        <v>0.21450000000000002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344</v>
      </c>
      <c r="AT302" s="217" t="s">
        <v>404</v>
      </c>
      <c r="AU302" s="217" t="s">
        <v>81</v>
      </c>
      <c r="AY302" s="19" t="s">
        <v>126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79</v>
      </c>
      <c r="BK302" s="218">
        <f>ROUND(I302*H302,1)</f>
        <v>0</v>
      </c>
      <c r="BL302" s="19" t="s">
        <v>251</v>
      </c>
      <c r="BM302" s="217" t="s">
        <v>1111</v>
      </c>
    </row>
    <row r="303" s="13" customFormat="1">
      <c r="A303" s="13"/>
      <c r="B303" s="235"/>
      <c r="C303" s="236"/>
      <c r="D303" s="237" t="s">
        <v>181</v>
      </c>
      <c r="E303" s="238" t="s">
        <v>19</v>
      </c>
      <c r="F303" s="239" t="s">
        <v>1087</v>
      </c>
      <c r="G303" s="236"/>
      <c r="H303" s="238" t="s">
        <v>19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181</v>
      </c>
      <c r="AU303" s="245" t="s">
        <v>81</v>
      </c>
      <c r="AV303" s="13" t="s">
        <v>79</v>
      </c>
      <c r="AW303" s="13" t="s">
        <v>33</v>
      </c>
      <c r="AX303" s="13" t="s">
        <v>72</v>
      </c>
      <c r="AY303" s="245" t="s">
        <v>126</v>
      </c>
    </row>
    <row r="304" s="14" customFormat="1">
      <c r="A304" s="14"/>
      <c r="B304" s="246"/>
      <c r="C304" s="247"/>
      <c r="D304" s="237" t="s">
        <v>181</v>
      </c>
      <c r="E304" s="248" t="s">
        <v>19</v>
      </c>
      <c r="F304" s="249" t="s">
        <v>1112</v>
      </c>
      <c r="G304" s="247"/>
      <c r="H304" s="250">
        <v>0.39000000000000001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181</v>
      </c>
      <c r="AU304" s="256" t="s">
        <v>81</v>
      </c>
      <c r="AV304" s="14" t="s">
        <v>81</v>
      </c>
      <c r="AW304" s="14" t="s">
        <v>33</v>
      </c>
      <c r="AX304" s="14" t="s">
        <v>79</v>
      </c>
      <c r="AY304" s="256" t="s">
        <v>126</v>
      </c>
    </row>
    <row r="305" s="2" customFormat="1" ht="24.15" customHeight="1">
      <c r="A305" s="40"/>
      <c r="B305" s="41"/>
      <c r="C305" s="207" t="s">
        <v>539</v>
      </c>
      <c r="D305" s="207" t="s">
        <v>127</v>
      </c>
      <c r="E305" s="208" t="s">
        <v>504</v>
      </c>
      <c r="F305" s="209" t="s">
        <v>505</v>
      </c>
      <c r="G305" s="210" t="s">
        <v>470</v>
      </c>
      <c r="H305" s="211">
        <v>125.75</v>
      </c>
      <c r="I305" s="212"/>
      <c r="J305" s="211">
        <f>ROUND(I305*H305,1)</f>
        <v>0</v>
      </c>
      <c r="K305" s="209" t="s">
        <v>131</v>
      </c>
      <c r="L305" s="46"/>
      <c r="M305" s="213" t="s">
        <v>19</v>
      </c>
      <c r="N305" s="214" t="s">
        <v>43</v>
      </c>
      <c r="O305" s="86"/>
      <c r="P305" s="215">
        <f>O305*H305</f>
        <v>0</v>
      </c>
      <c r="Q305" s="215">
        <v>8.0000000000000007E-05</v>
      </c>
      <c r="R305" s="215">
        <f>Q305*H305</f>
        <v>0.010060000000000001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251</v>
      </c>
      <c r="AT305" s="217" t="s">
        <v>127</v>
      </c>
      <c r="AU305" s="217" t="s">
        <v>81</v>
      </c>
      <c r="AY305" s="19" t="s">
        <v>126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79</v>
      </c>
      <c r="BK305" s="218">
        <f>ROUND(I305*H305,1)</f>
        <v>0</v>
      </c>
      <c r="BL305" s="19" t="s">
        <v>251</v>
      </c>
      <c r="BM305" s="217" t="s">
        <v>506</v>
      </c>
    </row>
    <row r="306" s="2" customFormat="1">
      <c r="A306" s="40"/>
      <c r="B306" s="41"/>
      <c r="C306" s="42"/>
      <c r="D306" s="219" t="s">
        <v>134</v>
      </c>
      <c r="E306" s="42"/>
      <c r="F306" s="220" t="s">
        <v>507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134</v>
      </c>
      <c r="AU306" s="19" t="s">
        <v>81</v>
      </c>
    </row>
    <row r="307" s="13" customFormat="1">
      <c r="A307" s="13"/>
      <c r="B307" s="235"/>
      <c r="C307" s="236"/>
      <c r="D307" s="237" t="s">
        <v>181</v>
      </c>
      <c r="E307" s="238" t="s">
        <v>19</v>
      </c>
      <c r="F307" s="239" t="s">
        <v>1089</v>
      </c>
      <c r="G307" s="236"/>
      <c r="H307" s="238" t="s">
        <v>19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181</v>
      </c>
      <c r="AU307" s="245" t="s">
        <v>81</v>
      </c>
      <c r="AV307" s="13" t="s">
        <v>79</v>
      </c>
      <c r="AW307" s="13" t="s">
        <v>33</v>
      </c>
      <c r="AX307" s="13" t="s">
        <v>72</v>
      </c>
      <c r="AY307" s="245" t="s">
        <v>126</v>
      </c>
    </row>
    <row r="308" s="14" customFormat="1">
      <c r="A308" s="14"/>
      <c r="B308" s="246"/>
      <c r="C308" s="247"/>
      <c r="D308" s="237" t="s">
        <v>181</v>
      </c>
      <c r="E308" s="248" t="s">
        <v>19</v>
      </c>
      <c r="F308" s="249" t="s">
        <v>1090</v>
      </c>
      <c r="G308" s="247"/>
      <c r="H308" s="250">
        <v>95.5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181</v>
      </c>
      <c r="AU308" s="256" t="s">
        <v>81</v>
      </c>
      <c r="AV308" s="14" t="s">
        <v>81</v>
      </c>
      <c r="AW308" s="14" t="s">
        <v>33</v>
      </c>
      <c r="AX308" s="14" t="s">
        <v>72</v>
      </c>
      <c r="AY308" s="256" t="s">
        <v>126</v>
      </c>
    </row>
    <row r="309" s="13" customFormat="1">
      <c r="A309" s="13"/>
      <c r="B309" s="235"/>
      <c r="C309" s="236"/>
      <c r="D309" s="237" t="s">
        <v>181</v>
      </c>
      <c r="E309" s="238" t="s">
        <v>19</v>
      </c>
      <c r="F309" s="239" t="s">
        <v>1091</v>
      </c>
      <c r="G309" s="236"/>
      <c r="H309" s="238" t="s">
        <v>19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181</v>
      </c>
      <c r="AU309" s="245" t="s">
        <v>81</v>
      </c>
      <c r="AV309" s="13" t="s">
        <v>79</v>
      </c>
      <c r="AW309" s="13" t="s">
        <v>33</v>
      </c>
      <c r="AX309" s="13" t="s">
        <v>72</v>
      </c>
      <c r="AY309" s="245" t="s">
        <v>126</v>
      </c>
    </row>
    <row r="310" s="14" customFormat="1">
      <c r="A310" s="14"/>
      <c r="B310" s="246"/>
      <c r="C310" s="247"/>
      <c r="D310" s="237" t="s">
        <v>181</v>
      </c>
      <c r="E310" s="248" t="s">
        <v>19</v>
      </c>
      <c r="F310" s="249" t="s">
        <v>1092</v>
      </c>
      <c r="G310" s="247"/>
      <c r="H310" s="250">
        <v>16.75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181</v>
      </c>
      <c r="AU310" s="256" t="s">
        <v>81</v>
      </c>
      <c r="AV310" s="14" t="s">
        <v>81</v>
      </c>
      <c r="AW310" s="14" t="s">
        <v>33</v>
      </c>
      <c r="AX310" s="14" t="s">
        <v>72</v>
      </c>
      <c r="AY310" s="256" t="s">
        <v>126</v>
      </c>
    </row>
    <row r="311" s="13" customFormat="1">
      <c r="A311" s="13"/>
      <c r="B311" s="235"/>
      <c r="C311" s="236"/>
      <c r="D311" s="237" t="s">
        <v>181</v>
      </c>
      <c r="E311" s="238" t="s">
        <v>19</v>
      </c>
      <c r="F311" s="239" t="s">
        <v>1093</v>
      </c>
      <c r="G311" s="236"/>
      <c r="H311" s="238" t="s">
        <v>19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181</v>
      </c>
      <c r="AU311" s="245" t="s">
        <v>81</v>
      </c>
      <c r="AV311" s="13" t="s">
        <v>79</v>
      </c>
      <c r="AW311" s="13" t="s">
        <v>33</v>
      </c>
      <c r="AX311" s="13" t="s">
        <v>72</v>
      </c>
      <c r="AY311" s="245" t="s">
        <v>126</v>
      </c>
    </row>
    <row r="312" s="14" customFormat="1">
      <c r="A312" s="14"/>
      <c r="B312" s="246"/>
      <c r="C312" s="247"/>
      <c r="D312" s="237" t="s">
        <v>181</v>
      </c>
      <c r="E312" s="248" t="s">
        <v>19</v>
      </c>
      <c r="F312" s="249" t="s">
        <v>1094</v>
      </c>
      <c r="G312" s="247"/>
      <c r="H312" s="250">
        <v>13.5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181</v>
      </c>
      <c r="AU312" s="256" t="s">
        <v>81</v>
      </c>
      <c r="AV312" s="14" t="s">
        <v>81</v>
      </c>
      <c r="AW312" s="14" t="s">
        <v>33</v>
      </c>
      <c r="AX312" s="14" t="s">
        <v>72</v>
      </c>
      <c r="AY312" s="256" t="s">
        <v>126</v>
      </c>
    </row>
    <row r="313" s="15" customFormat="1">
      <c r="A313" s="15"/>
      <c r="B313" s="257"/>
      <c r="C313" s="258"/>
      <c r="D313" s="237" t="s">
        <v>181</v>
      </c>
      <c r="E313" s="259" t="s">
        <v>19</v>
      </c>
      <c r="F313" s="260" t="s">
        <v>277</v>
      </c>
      <c r="G313" s="258"/>
      <c r="H313" s="261">
        <v>125.75</v>
      </c>
      <c r="I313" s="262"/>
      <c r="J313" s="258"/>
      <c r="K313" s="258"/>
      <c r="L313" s="263"/>
      <c r="M313" s="264"/>
      <c r="N313" s="265"/>
      <c r="O313" s="265"/>
      <c r="P313" s="265"/>
      <c r="Q313" s="265"/>
      <c r="R313" s="265"/>
      <c r="S313" s="265"/>
      <c r="T313" s="26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7" t="s">
        <v>181</v>
      </c>
      <c r="AU313" s="267" t="s">
        <v>81</v>
      </c>
      <c r="AV313" s="15" t="s">
        <v>93</v>
      </c>
      <c r="AW313" s="15" t="s">
        <v>33</v>
      </c>
      <c r="AX313" s="15" t="s">
        <v>79</v>
      </c>
      <c r="AY313" s="267" t="s">
        <v>126</v>
      </c>
    </row>
    <row r="314" s="2" customFormat="1" ht="16.5" customHeight="1">
      <c r="A314" s="40"/>
      <c r="B314" s="41"/>
      <c r="C314" s="268" t="s">
        <v>545</v>
      </c>
      <c r="D314" s="268" t="s">
        <v>404</v>
      </c>
      <c r="E314" s="269" t="s">
        <v>509</v>
      </c>
      <c r="F314" s="270" t="s">
        <v>510</v>
      </c>
      <c r="G314" s="271" t="s">
        <v>179</v>
      </c>
      <c r="H314" s="272">
        <v>2.7000000000000002</v>
      </c>
      <c r="I314" s="273"/>
      <c r="J314" s="272">
        <f>ROUND(I314*H314,1)</f>
        <v>0</v>
      </c>
      <c r="K314" s="270" t="s">
        <v>131</v>
      </c>
      <c r="L314" s="274"/>
      <c r="M314" s="275" t="s">
        <v>19</v>
      </c>
      <c r="N314" s="276" t="s">
        <v>43</v>
      </c>
      <c r="O314" s="86"/>
      <c r="P314" s="215">
        <f>O314*H314</f>
        <v>0</v>
      </c>
      <c r="Q314" s="215">
        <v>0.55000000000000004</v>
      </c>
      <c r="R314" s="215">
        <f>Q314*H314</f>
        <v>1.4850000000000003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344</v>
      </c>
      <c r="AT314" s="217" t="s">
        <v>404</v>
      </c>
      <c r="AU314" s="217" t="s">
        <v>81</v>
      </c>
      <c r="AY314" s="19" t="s">
        <v>126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79</v>
      </c>
      <c r="BK314" s="218">
        <f>ROUND(I314*H314,1)</f>
        <v>0</v>
      </c>
      <c r="BL314" s="19" t="s">
        <v>251</v>
      </c>
      <c r="BM314" s="217" t="s">
        <v>511</v>
      </c>
    </row>
    <row r="315" s="13" customFormat="1">
      <c r="A315" s="13"/>
      <c r="B315" s="235"/>
      <c r="C315" s="236"/>
      <c r="D315" s="237" t="s">
        <v>181</v>
      </c>
      <c r="E315" s="238" t="s">
        <v>19</v>
      </c>
      <c r="F315" s="239" t="s">
        <v>1089</v>
      </c>
      <c r="G315" s="236"/>
      <c r="H315" s="238" t="s">
        <v>19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181</v>
      </c>
      <c r="AU315" s="245" t="s">
        <v>81</v>
      </c>
      <c r="AV315" s="13" t="s">
        <v>79</v>
      </c>
      <c r="AW315" s="13" t="s">
        <v>33</v>
      </c>
      <c r="AX315" s="13" t="s">
        <v>72</v>
      </c>
      <c r="AY315" s="245" t="s">
        <v>126</v>
      </c>
    </row>
    <row r="316" s="14" customFormat="1">
      <c r="A316" s="14"/>
      <c r="B316" s="246"/>
      <c r="C316" s="247"/>
      <c r="D316" s="237" t="s">
        <v>181</v>
      </c>
      <c r="E316" s="248" t="s">
        <v>19</v>
      </c>
      <c r="F316" s="249" t="s">
        <v>1113</v>
      </c>
      <c r="G316" s="247"/>
      <c r="H316" s="250">
        <v>2.0800000000000001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181</v>
      </c>
      <c r="AU316" s="256" t="s">
        <v>81</v>
      </c>
      <c r="AV316" s="14" t="s">
        <v>81</v>
      </c>
      <c r="AW316" s="14" t="s">
        <v>33</v>
      </c>
      <c r="AX316" s="14" t="s">
        <v>72</v>
      </c>
      <c r="AY316" s="256" t="s">
        <v>126</v>
      </c>
    </row>
    <row r="317" s="13" customFormat="1">
      <c r="A317" s="13"/>
      <c r="B317" s="235"/>
      <c r="C317" s="236"/>
      <c r="D317" s="237" t="s">
        <v>181</v>
      </c>
      <c r="E317" s="238" t="s">
        <v>19</v>
      </c>
      <c r="F317" s="239" t="s">
        <v>1091</v>
      </c>
      <c r="G317" s="236"/>
      <c r="H317" s="238" t="s">
        <v>19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181</v>
      </c>
      <c r="AU317" s="245" t="s">
        <v>81</v>
      </c>
      <c r="AV317" s="13" t="s">
        <v>79</v>
      </c>
      <c r="AW317" s="13" t="s">
        <v>33</v>
      </c>
      <c r="AX317" s="13" t="s">
        <v>72</v>
      </c>
      <c r="AY317" s="245" t="s">
        <v>126</v>
      </c>
    </row>
    <row r="318" s="14" customFormat="1">
      <c r="A318" s="14"/>
      <c r="B318" s="246"/>
      <c r="C318" s="247"/>
      <c r="D318" s="237" t="s">
        <v>181</v>
      </c>
      <c r="E318" s="248" t="s">
        <v>19</v>
      </c>
      <c r="F318" s="249" t="s">
        <v>1114</v>
      </c>
      <c r="G318" s="247"/>
      <c r="H318" s="250">
        <v>0.34000000000000002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181</v>
      </c>
      <c r="AU318" s="256" t="s">
        <v>81</v>
      </c>
      <c r="AV318" s="14" t="s">
        <v>81</v>
      </c>
      <c r="AW318" s="14" t="s">
        <v>33</v>
      </c>
      <c r="AX318" s="14" t="s">
        <v>72</v>
      </c>
      <c r="AY318" s="256" t="s">
        <v>126</v>
      </c>
    </row>
    <row r="319" s="13" customFormat="1">
      <c r="A319" s="13"/>
      <c r="B319" s="235"/>
      <c r="C319" s="236"/>
      <c r="D319" s="237" t="s">
        <v>181</v>
      </c>
      <c r="E319" s="238" t="s">
        <v>19</v>
      </c>
      <c r="F319" s="239" t="s">
        <v>1093</v>
      </c>
      <c r="G319" s="236"/>
      <c r="H319" s="238" t="s">
        <v>19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181</v>
      </c>
      <c r="AU319" s="245" t="s">
        <v>81</v>
      </c>
      <c r="AV319" s="13" t="s">
        <v>79</v>
      </c>
      <c r="AW319" s="13" t="s">
        <v>33</v>
      </c>
      <c r="AX319" s="13" t="s">
        <v>72</v>
      </c>
      <c r="AY319" s="245" t="s">
        <v>126</v>
      </c>
    </row>
    <row r="320" s="14" customFormat="1">
      <c r="A320" s="14"/>
      <c r="B320" s="246"/>
      <c r="C320" s="247"/>
      <c r="D320" s="237" t="s">
        <v>181</v>
      </c>
      <c r="E320" s="248" t="s">
        <v>19</v>
      </c>
      <c r="F320" s="249" t="s">
        <v>1115</v>
      </c>
      <c r="G320" s="247"/>
      <c r="H320" s="250">
        <v>0.28000000000000003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181</v>
      </c>
      <c r="AU320" s="256" t="s">
        <v>81</v>
      </c>
      <c r="AV320" s="14" t="s">
        <v>81</v>
      </c>
      <c r="AW320" s="14" t="s">
        <v>33</v>
      </c>
      <c r="AX320" s="14" t="s">
        <v>72</v>
      </c>
      <c r="AY320" s="256" t="s">
        <v>126</v>
      </c>
    </row>
    <row r="321" s="15" customFormat="1">
      <c r="A321" s="15"/>
      <c r="B321" s="257"/>
      <c r="C321" s="258"/>
      <c r="D321" s="237" t="s">
        <v>181</v>
      </c>
      <c r="E321" s="259" t="s">
        <v>19</v>
      </c>
      <c r="F321" s="260" t="s">
        <v>277</v>
      </c>
      <c r="G321" s="258"/>
      <c r="H321" s="261">
        <v>2.7000000000000002</v>
      </c>
      <c r="I321" s="262"/>
      <c r="J321" s="258"/>
      <c r="K321" s="258"/>
      <c r="L321" s="263"/>
      <c r="M321" s="264"/>
      <c r="N321" s="265"/>
      <c r="O321" s="265"/>
      <c r="P321" s="265"/>
      <c r="Q321" s="265"/>
      <c r="R321" s="265"/>
      <c r="S321" s="265"/>
      <c r="T321" s="26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7" t="s">
        <v>181</v>
      </c>
      <c r="AU321" s="267" t="s">
        <v>81</v>
      </c>
      <c r="AV321" s="15" t="s">
        <v>93</v>
      </c>
      <c r="AW321" s="15" t="s">
        <v>33</v>
      </c>
      <c r="AX321" s="15" t="s">
        <v>79</v>
      </c>
      <c r="AY321" s="267" t="s">
        <v>126</v>
      </c>
    </row>
    <row r="322" s="2" customFormat="1" ht="24.15" customHeight="1">
      <c r="A322" s="40"/>
      <c r="B322" s="41"/>
      <c r="C322" s="207" t="s">
        <v>550</v>
      </c>
      <c r="D322" s="207" t="s">
        <v>127</v>
      </c>
      <c r="E322" s="208" t="s">
        <v>516</v>
      </c>
      <c r="F322" s="209" t="s">
        <v>517</v>
      </c>
      <c r="G322" s="210" t="s">
        <v>470</v>
      </c>
      <c r="H322" s="211">
        <v>50</v>
      </c>
      <c r="I322" s="212"/>
      <c r="J322" s="211">
        <f>ROUND(I322*H322,1)</f>
        <v>0</v>
      </c>
      <c r="K322" s="209" t="s">
        <v>131</v>
      </c>
      <c r="L322" s="46"/>
      <c r="M322" s="213" t="s">
        <v>19</v>
      </c>
      <c r="N322" s="214" t="s">
        <v>43</v>
      </c>
      <c r="O322" s="86"/>
      <c r="P322" s="215">
        <f>O322*H322</f>
        <v>0</v>
      </c>
      <c r="Q322" s="215">
        <v>9.0000000000000006E-05</v>
      </c>
      <c r="R322" s="215">
        <f>Q322*H322</f>
        <v>0.0045000000000000005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251</v>
      </c>
      <c r="AT322" s="217" t="s">
        <v>127</v>
      </c>
      <c r="AU322" s="217" t="s">
        <v>81</v>
      </c>
      <c r="AY322" s="19" t="s">
        <v>126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79</v>
      </c>
      <c r="BK322" s="218">
        <f>ROUND(I322*H322,1)</f>
        <v>0</v>
      </c>
      <c r="BL322" s="19" t="s">
        <v>251</v>
      </c>
      <c r="BM322" s="217" t="s">
        <v>518</v>
      </c>
    </row>
    <row r="323" s="2" customFormat="1">
      <c r="A323" s="40"/>
      <c r="B323" s="41"/>
      <c r="C323" s="42"/>
      <c r="D323" s="219" t="s">
        <v>134</v>
      </c>
      <c r="E323" s="42"/>
      <c r="F323" s="220" t="s">
        <v>519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134</v>
      </c>
      <c r="AU323" s="19" t="s">
        <v>81</v>
      </c>
    </row>
    <row r="324" s="13" customFormat="1">
      <c r="A324" s="13"/>
      <c r="B324" s="235"/>
      <c r="C324" s="236"/>
      <c r="D324" s="237" t="s">
        <v>181</v>
      </c>
      <c r="E324" s="238" t="s">
        <v>19</v>
      </c>
      <c r="F324" s="239" t="s">
        <v>1095</v>
      </c>
      <c r="G324" s="236"/>
      <c r="H324" s="238" t="s">
        <v>19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181</v>
      </c>
      <c r="AU324" s="245" t="s">
        <v>81</v>
      </c>
      <c r="AV324" s="13" t="s">
        <v>79</v>
      </c>
      <c r="AW324" s="13" t="s">
        <v>33</v>
      </c>
      <c r="AX324" s="13" t="s">
        <v>72</v>
      </c>
      <c r="AY324" s="245" t="s">
        <v>126</v>
      </c>
    </row>
    <row r="325" s="14" customFormat="1">
      <c r="A325" s="14"/>
      <c r="B325" s="246"/>
      <c r="C325" s="247"/>
      <c r="D325" s="237" t="s">
        <v>181</v>
      </c>
      <c r="E325" s="248" t="s">
        <v>19</v>
      </c>
      <c r="F325" s="249" t="s">
        <v>487</v>
      </c>
      <c r="G325" s="247"/>
      <c r="H325" s="250">
        <v>10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181</v>
      </c>
      <c r="AU325" s="256" t="s">
        <v>81</v>
      </c>
      <c r="AV325" s="14" t="s">
        <v>81</v>
      </c>
      <c r="AW325" s="14" t="s">
        <v>33</v>
      </c>
      <c r="AX325" s="14" t="s">
        <v>72</v>
      </c>
      <c r="AY325" s="256" t="s">
        <v>126</v>
      </c>
    </row>
    <row r="326" s="13" customFormat="1">
      <c r="A326" s="13"/>
      <c r="B326" s="235"/>
      <c r="C326" s="236"/>
      <c r="D326" s="237" t="s">
        <v>181</v>
      </c>
      <c r="E326" s="238" t="s">
        <v>19</v>
      </c>
      <c r="F326" s="239" t="s">
        <v>1096</v>
      </c>
      <c r="G326" s="236"/>
      <c r="H326" s="238" t="s">
        <v>19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181</v>
      </c>
      <c r="AU326" s="245" t="s">
        <v>81</v>
      </c>
      <c r="AV326" s="13" t="s">
        <v>79</v>
      </c>
      <c r="AW326" s="13" t="s">
        <v>33</v>
      </c>
      <c r="AX326" s="13" t="s">
        <v>72</v>
      </c>
      <c r="AY326" s="245" t="s">
        <v>126</v>
      </c>
    </row>
    <row r="327" s="14" customFormat="1">
      <c r="A327" s="14"/>
      <c r="B327" s="246"/>
      <c r="C327" s="247"/>
      <c r="D327" s="237" t="s">
        <v>181</v>
      </c>
      <c r="E327" s="248" t="s">
        <v>19</v>
      </c>
      <c r="F327" s="249" t="s">
        <v>1097</v>
      </c>
      <c r="G327" s="247"/>
      <c r="H327" s="250">
        <v>40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181</v>
      </c>
      <c r="AU327" s="256" t="s">
        <v>81</v>
      </c>
      <c r="AV327" s="14" t="s">
        <v>81</v>
      </c>
      <c r="AW327" s="14" t="s">
        <v>33</v>
      </c>
      <c r="AX327" s="14" t="s">
        <v>72</v>
      </c>
      <c r="AY327" s="256" t="s">
        <v>126</v>
      </c>
    </row>
    <row r="328" s="15" customFormat="1">
      <c r="A328" s="15"/>
      <c r="B328" s="257"/>
      <c r="C328" s="258"/>
      <c r="D328" s="237" t="s">
        <v>181</v>
      </c>
      <c r="E328" s="259" t="s">
        <v>19</v>
      </c>
      <c r="F328" s="260" t="s">
        <v>277</v>
      </c>
      <c r="G328" s="258"/>
      <c r="H328" s="261">
        <v>50</v>
      </c>
      <c r="I328" s="262"/>
      <c r="J328" s="258"/>
      <c r="K328" s="258"/>
      <c r="L328" s="263"/>
      <c r="M328" s="264"/>
      <c r="N328" s="265"/>
      <c r="O328" s="265"/>
      <c r="P328" s="265"/>
      <c r="Q328" s="265"/>
      <c r="R328" s="265"/>
      <c r="S328" s="265"/>
      <c r="T328" s="26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7" t="s">
        <v>181</v>
      </c>
      <c r="AU328" s="267" t="s">
        <v>81</v>
      </c>
      <c r="AV328" s="15" t="s">
        <v>93</v>
      </c>
      <c r="AW328" s="15" t="s">
        <v>33</v>
      </c>
      <c r="AX328" s="15" t="s">
        <v>79</v>
      </c>
      <c r="AY328" s="267" t="s">
        <v>126</v>
      </c>
    </row>
    <row r="329" s="2" customFormat="1" ht="16.5" customHeight="1">
      <c r="A329" s="40"/>
      <c r="B329" s="41"/>
      <c r="C329" s="268" t="s">
        <v>556</v>
      </c>
      <c r="D329" s="268" t="s">
        <v>404</v>
      </c>
      <c r="E329" s="269" t="s">
        <v>520</v>
      </c>
      <c r="F329" s="270" t="s">
        <v>521</v>
      </c>
      <c r="G329" s="271" t="s">
        <v>179</v>
      </c>
      <c r="H329" s="272">
        <v>1.3500000000000001</v>
      </c>
      <c r="I329" s="273"/>
      <c r="J329" s="272">
        <f>ROUND(I329*H329,1)</f>
        <v>0</v>
      </c>
      <c r="K329" s="270" t="s">
        <v>131</v>
      </c>
      <c r="L329" s="274"/>
      <c r="M329" s="275" t="s">
        <v>19</v>
      </c>
      <c r="N329" s="276" t="s">
        <v>43</v>
      </c>
      <c r="O329" s="86"/>
      <c r="P329" s="215">
        <f>O329*H329</f>
        <v>0</v>
      </c>
      <c r="Q329" s="215">
        <v>0.55000000000000004</v>
      </c>
      <c r="R329" s="215">
        <f>Q329*H329</f>
        <v>0.74250000000000016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344</v>
      </c>
      <c r="AT329" s="217" t="s">
        <v>404</v>
      </c>
      <c r="AU329" s="217" t="s">
        <v>81</v>
      </c>
      <c r="AY329" s="19" t="s">
        <v>126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79</v>
      </c>
      <c r="BK329" s="218">
        <f>ROUND(I329*H329,1)</f>
        <v>0</v>
      </c>
      <c r="BL329" s="19" t="s">
        <v>251</v>
      </c>
      <c r="BM329" s="217" t="s">
        <v>522</v>
      </c>
    </row>
    <row r="330" s="13" customFormat="1">
      <c r="A330" s="13"/>
      <c r="B330" s="235"/>
      <c r="C330" s="236"/>
      <c r="D330" s="237" t="s">
        <v>181</v>
      </c>
      <c r="E330" s="238" t="s">
        <v>19</v>
      </c>
      <c r="F330" s="239" t="s">
        <v>1095</v>
      </c>
      <c r="G330" s="236"/>
      <c r="H330" s="238" t="s">
        <v>19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181</v>
      </c>
      <c r="AU330" s="245" t="s">
        <v>81</v>
      </c>
      <c r="AV330" s="13" t="s">
        <v>79</v>
      </c>
      <c r="AW330" s="13" t="s">
        <v>33</v>
      </c>
      <c r="AX330" s="13" t="s">
        <v>72</v>
      </c>
      <c r="AY330" s="245" t="s">
        <v>126</v>
      </c>
    </row>
    <row r="331" s="14" customFormat="1">
      <c r="A331" s="14"/>
      <c r="B331" s="246"/>
      <c r="C331" s="247"/>
      <c r="D331" s="237" t="s">
        <v>181</v>
      </c>
      <c r="E331" s="248" t="s">
        <v>19</v>
      </c>
      <c r="F331" s="249" t="s">
        <v>1116</v>
      </c>
      <c r="G331" s="247"/>
      <c r="H331" s="250">
        <v>0.28999999999999998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181</v>
      </c>
      <c r="AU331" s="256" t="s">
        <v>81</v>
      </c>
      <c r="AV331" s="14" t="s">
        <v>81</v>
      </c>
      <c r="AW331" s="14" t="s">
        <v>33</v>
      </c>
      <c r="AX331" s="14" t="s">
        <v>72</v>
      </c>
      <c r="AY331" s="256" t="s">
        <v>126</v>
      </c>
    </row>
    <row r="332" s="13" customFormat="1">
      <c r="A332" s="13"/>
      <c r="B332" s="235"/>
      <c r="C332" s="236"/>
      <c r="D332" s="237" t="s">
        <v>181</v>
      </c>
      <c r="E332" s="238" t="s">
        <v>19</v>
      </c>
      <c r="F332" s="239" t="s">
        <v>1096</v>
      </c>
      <c r="G332" s="236"/>
      <c r="H332" s="238" t="s">
        <v>19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181</v>
      </c>
      <c r="AU332" s="245" t="s">
        <v>81</v>
      </c>
      <c r="AV332" s="13" t="s">
        <v>79</v>
      </c>
      <c r="AW332" s="13" t="s">
        <v>33</v>
      </c>
      <c r="AX332" s="13" t="s">
        <v>72</v>
      </c>
      <c r="AY332" s="245" t="s">
        <v>126</v>
      </c>
    </row>
    <row r="333" s="14" customFormat="1">
      <c r="A333" s="14"/>
      <c r="B333" s="246"/>
      <c r="C333" s="247"/>
      <c r="D333" s="237" t="s">
        <v>181</v>
      </c>
      <c r="E333" s="248" t="s">
        <v>19</v>
      </c>
      <c r="F333" s="249" t="s">
        <v>1117</v>
      </c>
      <c r="G333" s="247"/>
      <c r="H333" s="250">
        <v>1.0600000000000001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181</v>
      </c>
      <c r="AU333" s="256" t="s">
        <v>81</v>
      </c>
      <c r="AV333" s="14" t="s">
        <v>81</v>
      </c>
      <c r="AW333" s="14" t="s">
        <v>33</v>
      </c>
      <c r="AX333" s="14" t="s">
        <v>72</v>
      </c>
      <c r="AY333" s="256" t="s">
        <v>126</v>
      </c>
    </row>
    <row r="334" s="15" customFormat="1">
      <c r="A334" s="15"/>
      <c r="B334" s="257"/>
      <c r="C334" s="258"/>
      <c r="D334" s="237" t="s">
        <v>181</v>
      </c>
      <c r="E334" s="259" t="s">
        <v>19</v>
      </c>
      <c r="F334" s="260" t="s">
        <v>277</v>
      </c>
      <c r="G334" s="258"/>
      <c r="H334" s="261">
        <v>1.3500000000000001</v>
      </c>
      <c r="I334" s="262"/>
      <c r="J334" s="258"/>
      <c r="K334" s="258"/>
      <c r="L334" s="263"/>
      <c r="M334" s="264"/>
      <c r="N334" s="265"/>
      <c r="O334" s="265"/>
      <c r="P334" s="265"/>
      <c r="Q334" s="265"/>
      <c r="R334" s="265"/>
      <c r="S334" s="265"/>
      <c r="T334" s="26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7" t="s">
        <v>181</v>
      </c>
      <c r="AU334" s="267" t="s">
        <v>81</v>
      </c>
      <c r="AV334" s="15" t="s">
        <v>93</v>
      </c>
      <c r="AW334" s="15" t="s">
        <v>33</v>
      </c>
      <c r="AX334" s="15" t="s">
        <v>79</v>
      </c>
      <c r="AY334" s="267" t="s">
        <v>126</v>
      </c>
    </row>
    <row r="335" s="2" customFormat="1" ht="24.15" customHeight="1">
      <c r="A335" s="40"/>
      <c r="B335" s="41"/>
      <c r="C335" s="207" t="s">
        <v>562</v>
      </c>
      <c r="D335" s="207" t="s">
        <v>127</v>
      </c>
      <c r="E335" s="208" t="s">
        <v>525</v>
      </c>
      <c r="F335" s="209" t="s">
        <v>526</v>
      </c>
      <c r="G335" s="210" t="s">
        <v>470</v>
      </c>
      <c r="H335" s="211">
        <v>2</v>
      </c>
      <c r="I335" s="212"/>
      <c r="J335" s="211">
        <f>ROUND(I335*H335,1)</f>
        <v>0</v>
      </c>
      <c r="K335" s="209" t="s">
        <v>131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0.00010000000000000001</v>
      </c>
      <c r="R335" s="215">
        <f>Q335*H335</f>
        <v>0.00020000000000000001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251</v>
      </c>
      <c r="AT335" s="217" t="s">
        <v>127</v>
      </c>
      <c r="AU335" s="217" t="s">
        <v>81</v>
      </c>
      <c r="AY335" s="19" t="s">
        <v>126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79</v>
      </c>
      <c r="BK335" s="218">
        <f>ROUND(I335*H335,1)</f>
        <v>0</v>
      </c>
      <c r="BL335" s="19" t="s">
        <v>251</v>
      </c>
      <c r="BM335" s="217" t="s">
        <v>527</v>
      </c>
    </row>
    <row r="336" s="2" customFormat="1">
      <c r="A336" s="40"/>
      <c r="B336" s="41"/>
      <c r="C336" s="42"/>
      <c r="D336" s="219" t="s">
        <v>134</v>
      </c>
      <c r="E336" s="42"/>
      <c r="F336" s="220" t="s">
        <v>528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134</v>
      </c>
      <c r="AU336" s="19" t="s">
        <v>81</v>
      </c>
    </row>
    <row r="337" s="13" customFormat="1">
      <c r="A337" s="13"/>
      <c r="B337" s="235"/>
      <c r="C337" s="236"/>
      <c r="D337" s="237" t="s">
        <v>181</v>
      </c>
      <c r="E337" s="238" t="s">
        <v>19</v>
      </c>
      <c r="F337" s="239" t="s">
        <v>1098</v>
      </c>
      <c r="G337" s="236"/>
      <c r="H337" s="238" t="s">
        <v>19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181</v>
      </c>
      <c r="AU337" s="245" t="s">
        <v>81</v>
      </c>
      <c r="AV337" s="13" t="s">
        <v>79</v>
      </c>
      <c r="AW337" s="13" t="s">
        <v>33</v>
      </c>
      <c r="AX337" s="13" t="s">
        <v>72</v>
      </c>
      <c r="AY337" s="245" t="s">
        <v>126</v>
      </c>
    </row>
    <row r="338" s="14" customFormat="1">
      <c r="A338" s="14"/>
      <c r="B338" s="246"/>
      <c r="C338" s="247"/>
      <c r="D338" s="237" t="s">
        <v>181</v>
      </c>
      <c r="E338" s="248" t="s">
        <v>19</v>
      </c>
      <c r="F338" s="249" t="s">
        <v>1099</v>
      </c>
      <c r="G338" s="247"/>
      <c r="H338" s="250">
        <v>2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181</v>
      </c>
      <c r="AU338" s="256" t="s">
        <v>81</v>
      </c>
      <c r="AV338" s="14" t="s">
        <v>81</v>
      </c>
      <c r="AW338" s="14" t="s">
        <v>33</v>
      </c>
      <c r="AX338" s="14" t="s">
        <v>79</v>
      </c>
      <c r="AY338" s="256" t="s">
        <v>126</v>
      </c>
    </row>
    <row r="339" s="2" customFormat="1" ht="16.5" customHeight="1">
      <c r="A339" s="40"/>
      <c r="B339" s="41"/>
      <c r="C339" s="268" t="s">
        <v>591</v>
      </c>
      <c r="D339" s="268" t="s">
        <v>404</v>
      </c>
      <c r="E339" s="269" t="s">
        <v>530</v>
      </c>
      <c r="F339" s="270" t="s">
        <v>531</v>
      </c>
      <c r="G339" s="271" t="s">
        <v>179</v>
      </c>
      <c r="H339" s="272">
        <v>0.089999999999999997</v>
      </c>
      <c r="I339" s="273"/>
      <c r="J339" s="272">
        <f>ROUND(I339*H339,1)</f>
        <v>0</v>
      </c>
      <c r="K339" s="270" t="s">
        <v>131</v>
      </c>
      <c r="L339" s="274"/>
      <c r="M339" s="275" t="s">
        <v>19</v>
      </c>
      <c r="N339" s="276" t="s">
        <v>43</v>
      </c>
      <c r="O339" s="86"/>
      <c r="P339" s="215">
        <f>O339*H339</f>
        <v>0</v>
      </c>
      <c r="Q339" s="215">
        <v>0.55000000000000004</v>
      </c>
      <c r="R339" s="215">
        <f>Q339*H339</f>
        <v>0.049500000000000002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344</v>
      </c>
      <c r="AT339" s="217" t="s">
        <v>404</v>
      </c>
      <c r="AU339" s="217" t="s">
        <v>81</v>
      </c>
      <c r="AY339" s="19" t="s">
        <v>126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79</v>
      </c>
      <c r="BK339" s="218">
        <f>ROUND(I339*H339,1)</f>
        <v>0</v>
      </c>
      <c r="BL339" s="19" t="s">
        <v>251</v>
      </c>
      <c r="BM339" s="217" t="s">
        <v>532</v>
      </c>
    </row>
    <row r="340" s="13" customFormat="1">
      <c r="A340" s="13"/>
      <c r="B340" s="235"/>
      <c r="C340" s="236"/>
      <c r="D340" s="237" t="s">
        <v>181</v>
      </c>
      <c r="E340" s="238" t="s">
        <v>19</v>
      </c>
      <c r="F340" s="239" t="s">
        <v>1098</v>
      </c>
      <c r="G340" s="236"/>
      <c r="H340" s="238" t="s">
        <v>19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181</v>
      </c>
      <c r="AU340" s="245" t="s">
        <v>81</v>
      </c>
      <c r="AV340" s="13" t="s">
        <v>79</v>
      </c>
      <c r="AW340" s="13" t="s">
        <v>33</v>
      </c>
      <c r="AX340" s="13" t="s">
        <v>72</v>
      </c>
      <c r="AY340" s="245" t="s">
        <v>126</v>
      </c>
    </row>
    <row r="341" s="14" customFormat="1">
      <c r="A341" s="14"/>
      <c r="B341" s="246"/>
      <c r="C341" s="247"/>
      <c r="D341" s="237" t="s">
        <v>181</v>
      </c>
      <c r="E341" s="248" t="s">
        <v>19</v>
      </c>
      <c r="F341" s="249" t="s">
        <v>1118</v>
      </c>
      <c r="G341" s="247"/>
      <c r="H341" s="250">
        <v>0.089999999999999997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181</v>
      </c>
      <c r="AU341" s="256" t="s">
        <v>81</v>
      </c>
      <c r="AV341" s="14" t="s">
        <v>81</v>
      </c>
      <c r="AW341" s="14" t="s">
        <v>33</v>
      </c>
      <c r="AX341" s="14" t="s">
        <v>79</v>
      </c>
      <c r="AY341" s="256" t="s">
        <v>126</v>
      </c>
    </row>
    <row r="342" s="2" customFormat="1" ht="24.15" customHeight="1">
      <c r="A342" s="40"/>
      <c r="B342" s="41"/>
      <c r="C342" s="207" t="s">
        <v>598</v>
      </c>
      <c r="D342" s="207" t="s">
        <v>127</v>
      </c>
      <c r="E342" s="208" t="s">
        <v>535</v>
      </c>
      <c r="F342" s="209" t="s">
        <v>536</v>
      </c>
      <c r="G342" s="210" t="s">
        <v>470</v>
      </c>
      <c r="H342" s="211">
        <v>55.25</v>
      </c>
      <c r="I342" s="212"/>
      <c r="J342" s="211">
        <f>ROUND(I342*H342,1)</f>
        <v>0</v>
      </c>
      <c r="K342" s="209" t="s">
        <v>131</v>
      </c>
      <c r="L342" s="46"/>
      <c r="M342" s="213" t="s">
        <v>19</v>
      </c>
      <c r="N342" s="214" t="s">
        <v>43</v>
      </c>
      <c r="O342" s="86"/>
      <c r="P342" s="215">
        <f>O342*H342</f>
        <v>0</v>
      </c>
      <c r="Q342" s="215">
        <v>0.00010000000000000001</v>
      </c>
      <c r="R342" s="215">
        <f>Q342*H342</f>
        <v>0.0055250000000000004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251</v>
      </c>
      <c r="AT342" s="217" t="s">
        <v>127</v>
      </c>
      <c r="AU342" s="217" t="s">
        <v>81</v>
      </c>
      <c r="AY342" s="19" t="s">
        <v>126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79</v>
      </c>
      <c r="BK342" s="218">
        <f>ROUND(I342*H342,1)</f>
        <v>0</v>
      </c>
      <c r="BL342" s="19" t="s">
        <v>251</v>
      </c>
      <c r="BM342" s="217" t="s">
        <v>537</v>
      </c>
    </row>
    <row r="343" s="2" customFormat="1">
      <c r="A343" s="40"/>
      <c r="B343" s="41"/>
      <c r="C343" s="42"/>
      <c r="D343" s="219" t="s">
        <v>134</v>
      </c>
      <c r="E343" s="42"/>
      <c r="F343" s="220" t="s">
        <v>538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134</v>
      </c>
      <c r="AU343" s="19" t="s">
        <v>81</v>
      </c>
    </row>
    <row r="344" s="13" customFormat="1">
      <c r="A344" s="13"/>
      <c r="B344" s="235"/>
      <c r="C344" s="236"/>
      <c r="D344" s="237" t="s">
        <v>181</v>
      </c>
      <c r="E344" s="238" t="s">
        <v>19</v>
      </c>
      <c r="F344" s="239" t="s">
        <v>1100</v>
      </c>
      <c r="G344" s="236"/>
      <c r="H344" s="238" t="s">
        <v>19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181</v>
      </c>
      <c r="AU344" s="245" t="s">
        <v>81</v>
      </c>
      <c r="AV344" s="13" t="s">
        <v>79</v>
      </c>
      <c r="AW344" s="13" t="s">
        <v>33</v>
      </c>
      <c r="AX344" s="13" t="s">
        <v>72</v>
      </c>
      <c r="AY344" s="245" t="s">
        <v>126</v>
      </c>
    </row>
    <row r="345" s="14" customFormat="1">
      <c r="A345" s="14"/>
      <c r="B345" s="246"/>
      <c r="C345" s="247"/>
      <c r="D345" s="237" t="s">
        <v>181</v>
      </c>
      <c r="E345" s="248" t="s">
        <v>19</v>
      </c>
      <c r="F345" s="249" t="s">
        <v>1101</v>
      </c>
      <c r="G345" s="247"/>
      <c r="H345" s="250">
        <v>20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181</v>
      </c>
      <c r="AU345" s="256" t="s">
        <v>81</v>
      </c>
      <c r="AV345" s="14" t="s">
        <v>81</v>
      </c>
      <c r="AW345" s="14" t="s">
        <v>33</v>
      </c>
      <c r="AX345" s="14" t="s">
        <v>72</v>
      </c>
      <c r="AY345" s="256" t="s">
        <v>126</v>
      </c>
    </row>
    <row r="346" s="13" customFormat="1">
      <c r="A346" s="13"/>
      <c r="B346" s="235"/>
      <c r="C346" s="236"/>
      <c r="D346" s="237" t="s">
        <v>181</v>
      </c>
      <c r="E346" s="238" t="s">
        <v>19</v>
      </c>
      <c r="F346" s="239" t="s">
        <v>1102</v>
      </c>
      <c r="G346" s="236"/>
      <c r="H346" s="238" t="s">
        <v>19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181</v>
      </c>
      <c r="AU346" s="245" t="s">
        <v>81</v>
      </c>
      <c r="AV346" s="13" t="s">
        <v>79</v>
      </c>
      <c r="AW346" s="13" t="s">
        <v>33</v>
      </c>
      <c r="AX346" s="13" t="s">
        <v>72</v>
      </c>
      <c r="AY346" s="245" t="s">
        <v>126</v>
      </c>
    </row>
    <row r="347" s="14" customFormat="1">
      <c r="A347" s="14"/>
      <c r="B347" s="246"/>
      <c r="C347" s="247"/>
      <c r="D347" s="237" t="s">
        <v>181</v>
      </c>
      <c r="E347" s="248" t="s">
        <v>19</v>
      </c>
      <c r="F347" s="249" t="s">
        <v>1103</v>
      </c>
      <c r="G347" s="247"/>
      <c r="H347" s="250">
        <v>5.25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181</v>
      </c>
      <c r="AU347" s="256" t="s">
        <v>81</v>
      </c>
      <c r="AV347" s="14" t="s">
        <v>81</v>
      </c>
      <c r="AW347" s="14" t="s">
        <v>33</v>
      </c>
      <c r="AX347" s="14" t="s">
        <v>72</v>
      </c>
      <c r="AY347" s="256" t="s">
        <v>126</v>
      </c>
    </row>
    <row r="348" s="13" customFormat="1">
      <c r="A348" s="13"/>
      <c r="B348" s="235"/>
      <c r="C348" s="236"/>
      <c r="D348" s="237" t="s">
        <v>181</v>
      </c>
      <c r="E348" s="238" t="s">
        <v>19</v>
      </c>
      <c r="F348" s="239" t="s">
        <v>1104</v>
      </c>
      <c r="G348" s="236"/>
      <c r="H348" s="238" t="s">
        <v>19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181</v>
      </c>
      <c r="AU348" s="245" t="s">
        <v>81</v>
      </c>
      <c r="AV348" s="13" t="s">
        <v>79</v>
      </c>
      <c r="AW348" s="13" t="s">
        <v>33</v>
      </c>
      <c r="AX348" s="13" t="s">
        <v>72</v>
      </c>
      <c r="AY348" s="245" t="s">
        <v>126</v>
      </c>
    </row>
    <row r="349" s="14" customFormat="1">
      <c r="A349" s="14"/>
      <c r="B349" s="246"/>
      <c r="C349" s="247"/>
      <c r="D349" s="237" t="s">
        <v>181</v>
      </c>
      <c r="E349" s="248" t="s">
        <v>19</v>
      </c>
      <c r="F349" s="249" t="s">
        <v>478</v>
      </c>
      <c r="G349" s="247"/>
      <c r="H349" s="250">
        <v>30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6" t="s">
        <v>181</v>
      </c>
      <c r="AU349" s="256" t="s">
        <v>81</v>
      </c>
      <c r="AV349" s="14" t="s">
        <v>81</v>
      </c>
      <c r="AW349" s="14" t="s">
        <v>33</v>
      </c>
      <c r="AX349" s="14" t="s">
        <v>72</v>
      </c>
      <c r="AY349" s="256" t="s">
        <v>126</v>
      </c>
    </row>
    <row r="350" s="15" customFormat="1">
      <c r="A350" s="15"/>
      <c r="B350" s="257"/>
      <c r="C350" s="258"/>
      <c r="D350" s="237" t="s">
        <v>181</v>
      </c>
      <c r="E350" s="259" t="s">
        <v>19</v>
      </c>
      <c r="F350" s="260" t="s">
        <v>277</v>
      </c>
      <c r="G350" s="258"/>
      <c r="H350" s="261">
        <v>55.25</v>
      </c>
      <c r="I350" s="262"/>
      <c r="J350" s="258"/>
      <c r="K350" s="258"/>
      <c r="L350" s="263"/>
      <c r="M350" s="264"/>
      <c r="N350" s="265"/>
      <c r="O350" s="265"/>
      <c r="P350" s="265"/>
      <c r="Q350" s="265"/>
      <c r="R350" s="265"/>
      <c r="S350" s="265"/>
      <c r="T350" s="26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7" t="s">
        <v>181</v>
      </c>
      <c r="AU350" s="267" t="s">
        <v>81</v>
      </c>
      <c r="AV350" s="15" t="s">
        <v>93</v>
      </c>
      <c r="AW350" s="15" t="s">
        <v>33</v>
      </c>
      <c r="AX350" s="15" t="s">
        <v>79</v>
      </c>
      <c r="AY350" s="267" t="s">
        <v>126</v>
      </c>
    </row>
    <row r="351" s="2" customFormat="1" ht="16.5" customHeight="1">
      <c r="A351" s="40"/>
      <c r="B351" s="41"/>
      <c r="C351" s="268" t="s">
        <v>605</v>
      </c>
      <c r="D351" s="268" t="s">
        <v>404</v>
      </c>
      <c r="E351" s="269" t="s">
        <v>540</v>
      </c>
      <c r="F351" s="270" t="s">
        <v>541</v>
      </c>
      <c r="G351" s="271" t="s">
        <v>179</v>
      </c>
      <c r="H351" s="272">
        <v>3.0899999999999999</v>
      </c>
      <c r="I351" s="273"/>
      <c r="J351" s="272">
        <f>ROUND(I351*H351,1)</f>
        <v>0</v>
      </c>
      <c r="K351" s="270" t="s">
        <v>131</v>
      </c>
      <c r="L351" s="274"/>
      <c r="M351" s="275" t="s">
        <v>19</v>
      </c>
      <c r="N351" s="276" t="s">
        <v>43</v>
      </c>
      <c r="O351" s="86"/>
      <c r="P351" s="215">
        <f>O351*H351</f>
        <v>0</v>
      </c>
      <c r="Q351" s="215">
        <v>0.55000000000000004</v>
      </c>
      <c r="R351" s="215">
        <f>Q351*H351</f>
        <v>1.6995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344</v>
      </c>
      <c r="AT351" s="217" t="s">
        <v>404</v>
      </c>
      <c r="AU351" s="217" t="s">
        <v>81</v>
      </c>
      <c r="AY351" s="19" t="s">
        <v>126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79</v>
      </c>
      <c r="BK351" s="218">
        <f>ROUND(I351*H351,1)</f>
        <v>0</v>
      </c>
      <c r="BL351" s="19" t="s">
        <v>251</v>
      </c>
      <c r="BM351" s="217" t="s">
        <v>542</v>
      </c>
    </row>
    <row r="352" s="13" customFormat="1">
      <c r="A352" s="13"/>
      <c r="B352" s="235"/>
      <c r="C352" s="236"/>
      <c r="D352" s="237" t="s">
        <v>181</v>
      </c>
      <c r="E352" s="238" t="s">
        <v>19</v>
      </c>
      <c r="F352" s="239" t="s">
        <v>1100</v>
      </c>
      <c r="G352" s="236"/>
      <c r="H352" s="238" t="s">
        <v>19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181</v>
      </c>
      <c r="AU352" s="245" t="s">
        <v>81</v>
      </c>
      <c r="AV352" s="13" t="s">
        <v>79</v>
      </c>
      <c r="AW352" s="13" t="s">
        <v>33</v>
      </c>
      <c r="AX352" s="13" t="s">
        <v>72</v>
      </c>
      <c r="AY352" s="245" t="s">
        <v>126</v>
      </c>
    </row>
    <row r="353" s="14" customFormat="1">
      <c r="A353" s="14"/>
      <c r="B353" s="246"/>
      <c r="C353" s="247"/>
      <c r="D353" s="237" t="s">
        <v>181</v>
      </c>
      <c r="E353" s="248" t="s">
        <v>19</v>
      </c>
      <c r="F353" s="249" t="s">
        <v>1119</v>
      </c>
      <c r="G353" s="247"/>
      <c r="H353" s="250">
        <v>1.2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181</v>
      </c>
      <c r="AU353" s="256" t="s">
        <v>81</v>
      </c>
      <c r="AV353" s="14" t="s">
        <v>81</v>
      </c>
      <c r="AW353" s="14" t="s">
        <v>33</v>
      </c>
      <c r="AX353" s="14" t="s">
        <v>72</v>
      </c>
      <c r="AY353" s="256" t="s">
        <v>126</v>
      </c>
    </row>
    <row r="354" s="13" customFormat="1">
      <c r="A354" s="13"/>
      <c r="B354" s="235"/>
      <c r="C354" s="236"/>
      <c r="D354" s="237" t="s">
        <v>181</v>
      </c>
      <c r="E354" s="238" t="s">
        <v>19</v>
      </c>
      <c r="F354" s="239" t="s">
        <v>1102</v>
      </c>
      <c r="G354" s="236"/>
      <c r="H354" s="238" t="s">
        <v>19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181</v>
      </c>
      <c r="AU354" s="245" t="s">
        <v>81</v>
      </c>
      <c r="AV354" s="13" t="s">
        <v>79</v>
      </c>
      <c r="AW354" s="13" t="s">
        <v>33</v>
      </c>
      <c r="AX354" s="13" t="s">
        <v>72</v>
      </c>
      <c r="AY354" s="245" t="s">
        <v>126</v>
      </c>
    </row>
    <row r="355" s="14" customFormat="1">
      <c r="A355" s="14"/>
      <c r="B355" s="246"/>
      <c r="C355" s="247"/>
      <c r="D355" s="237" t="s">
        <v>181</v>
      </c>
      <c r="E355" s="248" t="s">
        <v>19</v>
      </c>
      <c r="F355" s="249" t="s">
        <v>524</v>
      </c>
      <c r="G355" s="247"/>
      <c r="H355" s="250">
        <v>0.32000000000000001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181</v>
      </c>
      <c r="AU355" s="256" t="s">
        <v>81</v>
      </c>
      <c r="AV355" s="14" t="s">
        <v>81</v>
      </c>
      <c r="AW355" s="14" t="s">
        <v>33</v>
      </c>
      <c r="AX355" s="14" t="s">
        <v>72</v>
      </c>
      <c r="AY355" s="256" t="s">
        <v>126</v>
      </c>
    </row>
    <row r="356" s="13" customFormat="1">
      <c r="A356" s="13"/>
      <c r="B356" s="235"/>
      <c r="C356" s="236"/>
      <c r="D356" s="237" t="s">
        <v>181</v>
      </c>
      <c r="E356" s="238" t="s">
        <v>19</v>
      </c>
      <c r="F356" s="239" t="s">
        <v>1104</v>
      </c>
      <c r="G356" s="236"/>
      <c r="H356" s="238" t="s">
        <v>19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181</v>
      </c>
      <c r="AU356" s="245" t="s">
        <v>81</v>
      </c>
      <c r="AV356" s="13" t="s">
        <v>79</v>
      </c>
      <c r="AW356" s="13" t="s">
        <v>33</v>
      </c>
      <c r="AX356" s="13" t="s">
        <v>72</v>
      </c>
      <c r="AY356" s="245" t="s">
        <v>126</v>
      </c>
    </row>
    <row r="357" s="14" customFormat="1">
      <c r="A357" s="14"/>
      <c r="B357" s="246"/>
      <c r="C357" s="247"/>
      <c r="D357" s="237" t="s">
        <v>181</v>
      </c>
      <c r="E357" s="248" t="s">
        <v>19</v>
      </c>
      <c r="F357" s="249" t="s">
        <v>1120</v>
      </c>
      <c r="G357" s="247"/>
      <c r="H357" s="250">
        <v>1.5700000000000001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181</v>
      </c>
      <c r="AU357" s="256" t="s">
        <v>81</v>
      </c>
      <c r="AV357" s="14" t="s">
        <v>81</v>
      </c>
      <c r="AW357" s="14" t="s">
        <v>33</v>
      </c>
      <c r="AX357" s="14" t="s">
        <v>72</v>
      </c>
      <c r="AY357" s="256" t="s">
        <v>126</v>
      </c>
    </row>
    <row r="358" s="15" customFormat="1">
      <c r="A358" s="15"/>
      <c r="B358" s="257"/>
      <c r="C358" s="258"/>
      <c r="D358" s="237" t="s">
        <v>181</v>
      </c>
      <c r="E358" s="259" t="s">
        <v>19</v>
      </c>
      <c r="F358" s="260" t="s">
        <v>277</v>
      </c>
      <c r="G358" s="258"/>
      <c r="H358" s="261">
        <v>3.0899999999999999</v>
      </c>
      <c r="I358" s="262"/>
      <c r="J358" s="258"/>
      <c r="K358" s="258"/>
      <c r="L358" s="263"/>
      <c r="M358" s="264"/>
      <c r="N358" s="265"/>
      <c r="O358" s="265"/>
      <c r="P358" s="265"/>
      <c r="Q358" s="265"/>
      <c r="R358" s="265"/>
      <c r="S358" s="265"/>
      <c r="T358" s="266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7" t="s">
        <v>181</v>
      </c>
      <c r="AU358" s="267" t="s">
        <v>81</v>
      </c>
      <c r="AV358" s="15" t="s">
        <v>93</v>
      </c>
      <c r="AW358" s="15" t="s">
        <v>33</v>
      </c>
      <c r="AX358" s="15" t="s">
        <v>79</v>
      </c>
      <c r="AY358" s="267" t="s">
        <v>126</v>
      </c>
    </row>
    <row r="359" s="2" customFormat="1" ht="24.15" customHeight="1">
      <c r="A359" s="40"/>
      <c r="B359" s="41"/>
      <c r="C359" s="207" t="s">
        <v>611</v>
      </c>
      <c r="D359" s="207" t="s">
        <v>127</v>
      </c>
      <c r="E359" s="208" t="s">
        <v>1121</v>
      </c>
      <c r="F359" s="209" t="s">
        <v>1122</v>
      </c>
      <c r="G359" s="210" t="s">
        <v>191</v>
      </c>
      <c r="H359" s="211">
        <v>3</v>
      </c>
      <c r="I359" s="212"/>
      <c r="J359" s="211">
        <f>ROUND(I359*H359,1)</f>
        <v>0</v>
      </c>
      <c r="K359" s="209" t="s">
        <v>131</v>
      </c>
      <c r="L359" s="46"/>
      <c r="M359" s="213" t="s">
        <v>19</v>
      </c>
      <c r="N359" s="214" t="s">
        <v>43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251</v>
      </c>
      <c r="AT359" s="217" t="s">
        <v>127</v>
      </c>
      <c r="AU359" s="217" t="s">
        <v>81</v>
      </c>
      <c r="AY359" s="19" t="s">
        <v>126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79</v>
      </c>
      <c r="BK359" s="218">
        <f>ROUND(I359*H359,1)</f>
        <v>0</v>
      </c>
      <c r="BL359" s="19" t="s">
        <v>251</v>
      </c>
      <c r="BM359" s="217" t="s">
        <v>1123</v>
      </c>
    </row>
    <row r="360" s="2" customFormat="1">
      <c r="A360" s="40"/>
      <c r="B360" s="41"/>
      <c r="C360" s="42"/>
      <c r="D360" s="219" t="s">
        <v>134</v>
      </c>
      <c r="E360" s="42"/>
      <c r="F360" s="220" t="s">
        <v>1124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134</v>
      </c>
      <c r="AU360" s="19" t="s">
        <v>81</v>
      </c>
    </row>
    <row r="361" s="13" customFormat="1">
      <c r="A361" s="13"/>
      <c r="B361" s="235"/>
      <c r="C361" s="236"/>
      <c r="D361" s="237" t="s">
        <v>181</v>
      </c>
      <c r="E361" s="238" t="s">
        <v>19</v>
      </c>
      <c r="F361" s="239" t="s">
        <v>1125</v>
      </c>
      <c r="G361" s="236"/>
      <c r="H361" s="238" t="s">
        <v>19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181</v>
      </c>
      <c r="AU361" s="245" t="s">
        <v>81</v>
      </c>
      <c r="AV361" s="13" t="s">
        <v>79</v>
      </c>
      <c r="AW361" s="13" t="s">
        <v>33</v>
      </c>
      <c r="AX361" s="13" t="s">
        <v>72</v>
      </c>
      <c r="AY361" s="245" t="s">
        <v>126</v>
      </c>
    </row>
    <row r="362" s="14" customFormat="1">
      <c r="A362" s="14"/>
      <c r="B362" s="246"/>
      <c r="C362" s="247"/>
      <c r="D362" s="237" t="s">
        <v>181</v>
      </c>
      <c r="E362" s="248" t="s">
        <v>19</v>
      </c>
      <c r="F362" s="249" t="s">
        <v>76</v>
      </c>
      <c r="G362" s="247"/>
      <c r="H362" s="250">
        <v>3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181</v>
      </c>
      <c r="AU362" s="256" t="s">
        <v>81</v>
      </c>
      <c r="AV362" s="14" t="s">
        <v>81</v>
      </c>
      <c r="AW362" s="14" t="s">
        <v>33</v>
      </c>
      <c r="AX362" s="14" t="s">
        <v>79</v>
      </c>
      <c r="AY362" s="256" t="s">
        <v>126</v>
      </c>
    </row>
    <row r="363" s="2" customFormat="1" ht="16.5" customHeight="1">
      <c r="A363" s="40"/>
      <c r="B363" s="41"/>
      <c r="C363" s="268" t="s">
        <v>616</v>
      </c>
      <c r="D363" s="268" t="s">
        <v>404</v>
      </c>
      <c r="E363" s="269" t="s">
        <v>551</v>
      </c>
      <c r="F363" s="270" t="s">
        <v>552</v>
      </c>
      <c r="G363" s="271" t="s">
        <v>179</v>
      </c>
      <c r="H363" s="272">
        <v>0.10000000000000001</v>
      </c>
      <c r="I363" s="273"/>
      <c r="J363" s="272">
        <f>ROUND(I363*H363,1)</f>
        <v>0</v>
      </c>
      <c r="K363" s="270" t="s">
        <v>131</v>
      </c>
      <c r="L363" s="274"/>
      <c r="M363" s="275" t="s">
        <v>19</v>
      </c>
      <c r="N363" s="276" t="s">
        <v>43</v>
      </c>
      <c r="O363" s="86"/>
      <c r="P363" s="215">
        <f>O363*H363</f>
        <v>0</v>
      </c>
      <c r="Q363" s="215">
        <v>0.55000000000000004</v>
      </c>
      <c r="R363" s="215">
        <f>Q363*H363</f>
        <v>0.055000000000000007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344</v>
      </c>
      <c r="AT363" s="217" t="s">
        <v>404</v>
      </c>
      <c r="AU363" s="217" t="s">
        <v>81</v>
      </c>
      <c r="AY363" s="19" t="s">
        <v>126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79</v>
      </c>
      <c r="BK363" s="218">
        <f>ROUND(I363*H363,1)</f>
        <v>0</v>
      </c>
      <c r="BL363" s="19" t="s">
        <v>251</v>
      </c>
      <c r="BM363" s="217" t="s">
        <v>1126</v>
      </c>
    </row>
    <row r="364" s="13" customFormat="1">
      <c r="A364" s="13"/>
      <c r="B364" s="235"/>
      <c r="C364" s="236"/>
      <c r="D364" s="237" t="s">
        <v>181</v>
      </c>
      <c r="E364" s="238" t="s">
        <v>19</v>
      </c>
      <c r="F364" s="239" t="s">
        <v>1125</v>
      </c>
      <c r="G364" s="236"/>
      <c r="H364" s="238" t="s">
        <v>19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181</v>
      </c>
      <c r="AU364" s="245" t="s">
        <v>81</v>
      </c>
      <c r="AV364" s="13" t="s">
        <v>79</v>
      </c>
      <c r="AW364" s="13" t="s">
        <v>33</v>
      </c>
      <c r="AX364" s="13" t="s">
        <v>72</v>
      </c>
      <c r="AY364" s="245" t="s">
        <v>126</v>
      </c>
    </row>
    <row r="365" s="14" customFormat="1">
      <c r="A365" s="14"/>
      <c r="B365" s="246"/>
      <c r="C365" s="247"/>
      <c r="D365" s="237" t="s">
        <v>181</v>
      </c>
      <c r="E365" s="248" t="s">
        <v>19</v>
      </c>
      <c r="F365" s="249" t="s">
        <v>1127</v>
      </c>
      <c r="G365" s="247"/>
      <c r="H365" s="250">
        <v>0.10000000000000001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181</v>
      </c>
      <c r="AU365" s="256" t="s">
        <v>81</v>
      </c>
      <c r="AV365" s="14" t="s">
        <v>81</v>
      </c>
      <c r="AW365" s="14" t="s">
        <v>33</v>
      </c>
      <c r="AX365" s="14" t="s">
        <v>79</v>
      </c>
      <c r="AY365" s="256" t="s">
        <v>126</v>
      </c>
    </row>
    <row r="366" s="2" customFormat="1" ht="24.15" customHeight="1">
      <c r="A366" s="40"/>
      <c r="B366" s="41"/>
      <c r="C366" s="207" t="s">
        <v>622</v>
      </c>
      <c r="D366" s="207" t="s">
        <v>127</v>
      </c>
      <c r="E366" s="208" t="s">
        <v>546</v>
      </c>
      <c r="F366" s="209" t="s">
        <v>547</v>
      </c>
      <c r="G366" s="210" t="s">
        <v>191</v>
      </c>
      <c r="H366" s="211">
        <v>595</v>
      </c>
      <c r="I366" s="212"/>
      <c r="J366" s="211">
        <f>ROUND(I366*H366,1)</f>
        <v>0</v>
      </c>
      <c r="K366" s="209" t="s">
        <v>131</v>
      </c>
      <c r="L366" s="46"/>
      <c r="M366" s="213" t="s">
        <v>19</v>
      </c>
      <c r="N366" s="214" t="s">
        <v>43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251</v>
      </c>
      <c r="AT366" s="217" t="s">
        <v>127</v>
      </c>
      <c r="AU366" s="217" t="s">
        <v>81</v>
      </c>
      <c r="AY366" s="19" t="s">
        <v>126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79</v>
      </c>
      <c r="BK366" s="218">
        <f>ROUND(I366*H366,1)</f>
        <v>0</v>
      </c>
      <c r="BL366" s="19" t="s">
        <v>251</v>
      </c>
      <c r="BM366" s="217" t="s">
        <v>548</v>
      </c>
    </row>
    <row r="367" s="2" customFormat="1">
      <c r="A367" s="40"/>
      <c r="B367" s="41"/>
      <c r="C367" s="42"/>
      <c r="D367" s="219" t="s">
        <v>134</v>
      </c>
      <c r="E367" s="42"/>
      <c r="F367" s="220" t="s">
        <v>549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134</v>
      </c>
      <c r="AU367" s="19" t="s">
        <v>81</v>
      </c>
    </row>
    <row r="368" s="13" customFormat="1">
      <c r="A368" s="13"/>
      <c r="B368" s="235"/>
      <c r="C368" s="236"/>
      <c r="D368" s="237" t="s">
        <v>181</v>
      </c>
      <c r="E368" s="238" t="s">
        <v>19</v>
      </c>
      <c r="F368" s="239" t="s">
        <v>1128</v>
      </c>
      <c r="G368" s="236"/>
      <c r="H368" s="238" t="s">
        <v>19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181</v>
      </c>
      <c r="AU368" s="245" t="s">
        <v>81</v>
      </c>
      <c r="AV368" s="13" t="s">
        <v>79</v>
      </c>
      <c r="AW368" s="13" t="s">
        <v>33</v>
      </c>
      <c r="AX368" s="13" t="s">
        <v>72</v>
      </c>
      <c r="AY368" s="245" t="s">
        <v>126</v>
      </c>
    </row>
    <row r="369" s="14" customFormat="1">
      <c r="A369" s="14"/>
      <c r="B369" s="246"/>
      <c r="C369" s="247"/>
      <c r="D369" s="237" t="s">
        <v>181</v>
      </c>
      <c r="E369" s="248" t="s">
        <v>19</v>
      </c>
      <c r="F369" s="249" t="s">
        <v>1129</v>
      </c>
      <c r="G369" s="247"/>
      <c r="H369" s="250">
        <v>595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181</v>
      </c>
      <c r="AU369" s="256" t="s">
        <v>81</v>
      </c>
      <c r="AV369" s="14" t="s">
        <v>81</v>
      </c>
      <c r="AW369" s="14" t="s">
        <v>33</v>
      </c>
      <c r="AX369" s="14" t="s">
        <v>79</v>
      </c>
      <c r="AY369" s="256" t="s">
        <v>126</v>
      </c>
    </row>
    <row r="370" s="2" customFormat="1" ht="16.5" customHeight="1">
      <c r="A370" s="40"/>
      <c r="B370" s="41"/>
      <c r="C370" s="268" t="s">
        <v>628</v>
      </c>
      <c r="D370" s="268" t="s">
        <v>404</v>
      </c>
      <c r="E370" s="269" t="s">
        <v>551</v>
      </c>
      <c r="F370" s="270" t="s">
        <v>552</v>
      </c>
      <c r="G370" s="271" t="s">
        <v>179</v>
      </c>
      <c r="H370" s="272">
        <v>17.02</v>
      </c>
      <c r="I370" s="273"/>
      <c r="J370" s="272">
        <f>ROUND(I370*H370,1)</f>
        <v>0</v>
      </c>
      <c r="K370" s="270" t="s">
        <v>131</v>
      </c>
      <c r="L370" s="274"/>
      <c r="M370" s="275" t="s">
        <v>19</v>
      </c>
      <c r="N370" s="276" t="s">
        <v>43</v>
      </c>
      <c r="O370" s="86"/>
      <c r="P370" s="215">
        <f>O370*H370</f>
        <v>0</v>
      </c>
      <c r="Q370" s="215">
        <v>0.55000000000000004</v>
      </c>
      <c r="R370" s="215">
        <f>Q370*H370</f>
        <v>9.3610000000000007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344</v>
      </c>
      <c r="AT370" s="217" t="s">
        <v>404</v>
      </c>
      <c r="AU370" s="217" t="s">
        <v>81</v>
      </c>
      <c r="AY370" s="19" t="s">
        <v>126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79</v>
      </c>
      <c r="BK370" s="218">
        <f>ROUND(I370*H370,1)</f>
        <v>0</v>
      </c>
      <c r="BL370" s="19" t="s">
        <v>251</v>
      </c>
      <c r="BM370" s="217" t="s">
        <v>553</v>
      </c>
    </row>
    <row r="371" s="13" customFormat="1">
      <c r="A371" s="13"/>
      <c r="B371" s="235"/>
      <c r="C371" s="236"/>
      <c r="D371" s="237" t="s">
        <v>181</v>
      </c>
      <c r="E371" s="238" t="s">
        <v>19</v>
      </c>
      <c r="F371" s="239" t="s">
        <v>1128</v>
      </c>
      <c r="G371" s="236"/>
      <c r="H371" s="238" t="s">
        <v>19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181</v>
      </c>
      <c r="AU371" s="245" t="s">
        <v>81</v>
      </c>
      <c r="AV371" s="13" t="s">
        <v>79</v>
      </c>
      <c r="AW371" s="13" t="s">
        <v>33</v>
      </c>
      <c r="AX371" s="13" t="s">
        <v>72</v>
      </c>
      <c r="AY371" s="245" t="s">
        <v>126</v>
      </c>
    </row>
    <row r="372" s="14" customFormat="1">
      <c r="A372" s="14"/>
      <c r="B372" s="246"/>
      <c r="C372" s="247"/>
      <c r="D372" s="237" t="s">
        <v>181</v>
      </c>
      <c r="E372" s="248" t="s">
        <v>19</v>
      </c>
      <c r="F372" s="249" t="s">
        <v>1130</v>
      </c>
      <c r="G372" s="247"/>
      <c r="H372" s="250">
        <v>17.02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6" t="s">
        <v>181</v>
      </c>
      <c r="AU372" s="256" t="s">
        <v>81</v>
      </c>
      <c r="AV372" s="14" t="s">
        <v>81</v>
      </c>
      <c r="AW372" s="14" t="s">
        <v>33</v>
      </c>
      <c r="AX372" s="14" t="s">
        <v>79</v>
      </c>
      <c r="AY372" s="256" t="s">
        <v>126</v>
      </c>
    </row>
    <row r="373" s="2" customFormat="1" ht="24.15" customHeight="1">
      <c r="A373" s="40"/>
      <c r="B373" s="41"/>
      <c r="C373" s="207" t="s">
        <v>633</v>
      </c>
      <c r="D373" s="207" t="s">
        <v>127</v>
      </c>
      <c r="E373" s="208" t="s">
        <v>557</v>
      </c>
      <c r="F373" s="209" t="s">
        <v>558</v>
      </c>
      <c r="G373" s="210" t="s">
        <v>191</v>
      </c>
      <c r="H373" s="211">
        <v>595</v>
      </c>
      <c r="I373" s="212"/>
      <c r="J373" s="211">
        <f>ROUND(I373*H373,1)</f>
        <v>0</v>
      </c>
      <c r="K373" s="209" t="s">
        <v>131</v>
      </c>
      <c r="L373" s="46"/>
      <c r="M373" s="213" t="s">
        <v>19</v>
      </c>
      <c r="N373" s="214" t="s">
        <v>43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0.014999999999999999</v>
      </c>
      <c r="T373" s="216">
        <f>S373*H373</f>
        <v>8.9249999999999989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251</v>
      </c>
      <c r="AT373" s="217" t="s">
        <v>127</v>
      </c>
      <c r="AU373" s="217" t="s">
        <v>81</v>
      </c>
      <c r="AY373" s="19" t="s">
        <v>126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79</v>
      </c>
      <c r="BK373" s="218">
        <f>ROUND(I373*H373,1)</f>
        <v>0</v>
      </c>
      <c r="BL373" s="19" t="s">
        <v>251</v>
      </c>
      <c r="BM373" s="217" t="s">
        <v>559</v>
      </c>
    </row>
    <row r="374" s="2" customFormat="1">
      <c r="A374" s="40"/>
      <c r="B374" s="41"/>
      <c r="C374" s="42"/>
      <c r="D374" s="219" t="s">
        <v>134</v>
      </c>
      <c r="E374" s="42"/>
      <c r="F374" s="220" t="s">
        <v>560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134</v>
      </c>
      <c r="AU374" s="19" t="s">
        <v>81</v>
      </c>
    </row>
    <row r="375" s="13" customFormat="1">
      <c r="A375" s="13"/>
      <c r="B375" s="235"/>
      <c r="C375" s="236"/>
      <c r="D375" s="237" t="s">
        <v>181</v>
      </c>
      <c r="E375" s="238" t="s">
        <v>19</v>
      </c>
      <c r="F375" s="239" t="s">
        <v>1128</v>
      </c>
      <c r="G375" s="236"/>
      <c r="H375" s="238" t="s">
        <v>19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181</v>
      </c>
      <c r="AU375" s="245" t="s">
        <v>81</v>
      </c>
      <c r="AV375" s="13" t="s">
        <v>79</v>
      </c>
      <c r="AW375" s="13" t="s">
        <v>33</v>
      </c>
      <c r="AX375" s="13" t="s">
        <v>72</v>
      </c>
      <c r="AY375" s="245" t="s">
        <v>126</v>
      </c>
    </row>
    <row r="376" s="14" customFormat="1">
      <c r="A376" s="14"/>
      <c r="B376" s="246"/>
      <c r="C376" s="247"/>
      <c r="D376" s="237" t="s">
        <v>181</v>
      </c>
      <c r="E376" s="248" t="s">
        <v>19</v>
      </c>
      <c r="F376" s="249" t="s">
        <v>1129</v>
      </c>
      <c r="G376" s="247"/>
      <c r="H376" s="250">
        <v>595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181</v>
      </c>
      <c r="AU376" s="256" t="s">
        <v>81</v>
      </c>
      <c r="AV376" s="14" t="s">
        <v>81</v>
      </c>
      <c r="AW376" s="14" t="s">
        <v>33</v>
      </c>
      <c r="AX376" s="14" t="s">
        <v>79</v>
      </c>
      <c r="AY376" s="256" t="s">
        <v>126</v>
      </c>
    </row>
    <row r="377" s="2" customFormat="1" ht="33" customHeight="1">
      <c r="A377" s="40"/>
      <c r="B377" s="41"/>
      <c r="C377" s="207" t="s">
        <v>638</v>
      </c>
      <c r="D377" s="207" t="s">
        <v>127</v>
      </c>
      <c r="E377" s="208" t="s">
        <v>1131</v>
      </c>
      <c r="F377" s="209" t="s">
        <v>1132</v>
      </c>
      <c r="G377" s="210" t="s">
        <v>191</v>
      </c>
      <c r="H377" s="211">
        <v>3</v>
      </c>
      <c r="I377" s="212"/>
      <c r="J377" s="211">
        <f>ROUND(I377*H377,1)</f>
        <v>0</v>
      </c>
      <c r="K377" s="209" t="s">
        <v>131</v>
      </c>
      <c r="L377" s="46"/>
      <c r="M377" s="213" t="s">
        <v>19</v>
      </c>
      <c r="N377" s="214" t="s">
        <v>43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0.014999999999999999</v>
      </c>
      <c r="T377" s="216">
        <f>S377*H377</f>
        <v>0.044999999999999998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251</v>
      </c>
      <c r="AT377" s="217" t="s">
        <v>127</v>
      </c>
      <c r="AU377" s="217" t="s">
        <v>81</v>
      </c>
      <c r="AY377" s="19" t="s">
        <v>126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79</v>
      </c>
      <c r="BK377" s="218">
        <f>ROUND(I377*H377,1)</f>
        <v>0</v>
      </c>
      <c r="BL377" s="19" t="s">
        <v>251</v>
      </c>
      <c r="BM377" s="217" t="s">
        <v>1133</v>
      </c>
    </row>
    <row r="378" s="2" customFormat="1">
      <c r="A378" s="40"/>
      <c r="B378" s="41"/>
      <c r="C378" s="42"/>
      <c r="D378" s="219" t="s">
        <v>134</v>
      </c>
      <c r="E378" s="42"/>
      <c r="F378" s="220" t="s">
        <v>1134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134</v>
      </c>
      <c r="AU378" s="19" t="s">
        <v>81</v>
      </c>
    </row>
    <row r="379" s="13" customFormat="1">
      <c r="A379" s="13"/>
      <c r="B379" s="235"/>
      <c r="C379" s="236"/>
      <c r="D379" s="237" t="s">
        <v>181</v>
      </c>
      <c r="E379" s="238" t="s">
        <v>19</v>
      </c>
      <c r="F379" s="239" t="s">
        <v>1125</v>
      </c>
      <c r="G379" s="236"/>
      <c r="H379" s="238" t="s">
        <v>19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181</v>
      </c>
      <c r="AU379" s="245" t="s">
        <v>81</v>
      </c>
      <c r="AV379" s="13" t="s">
        <v>79</v>
      </c>
      <c r="AW379" s="13" t="s">
        <v>33</v>
      </c>
      <c r="AX379" s="13" t="s">
        <v>72</v>
      </c>
      <c r="AY379" s="245" t="s">
        <v>126</v>
      </c>
    </row>
    <row r="380" s="14" customFormat="1">
      <c r="A380" s="14"/>
      <c r="B380" s="246"/>
      <c r="C380" s="247"/>
      <c r="D380" s="237" t="s">
        <v>181</v>
      </c>
      <c r="E380" s="248" t="s">
        <v>19</v>
      </c>
      <c r="F380" s="249" t="s">
        <v>76</v>
      </c>
      <c r="G380" s="247"/>
      <c r="H380" s="250">
        <v>3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181</v>
      </c>
      <c r="AU380" s="256" t="s">
        <v>81</v>
      </c>
      <c r="AV380" s="14" t="s">
        <v>81</v>
      </c>
      <c r="AW380" s="14" t="s">
        <v>33</v>
      </c>
      <c r="AX380" s="14" t="s">
        <v>79</v>
      </c>
      <c r="AY380" s="256" t="s">
        <v>126</v>
      </c>
    </row>
    <row r="381" s="2" customFormat="1" ht="24.15" customHeight="1">
      <c r="A381" s="40"/>
      <c r="B381" s="41"/>
      <c r="C381" s="207" t="s">
        <v>645</v>
      </c>
      <c r="D381" s="207" t="s">
        <v>127</v>
      </c>
      <c r="E381" s="208" t="s">
        <v>563</v>
      </c>
      <c r="F381" s="209" t="s">
        <v>564</v>
      </c>
      <c r="G381" s="210" t="s">
        <v>179</v>
      </c>
      <c r="H381" s="211">
        <v>22.640000000000001</v>
      </c>
      <c r="I381" s="212"/>
      <c r="J381" s="211">
        <f>ROUND(I381*H381,1)</f>
        <v>0</v>
      </c>
      <c r="K381" s="209" t="s">
        <v>131</v>
      </c>
      <c r="L381" s="46"/>
      <c r="M381" s="213" t="s">
        <v>19</v>
      </c>
      <c r="N381" s="214" t="s">
        <v>43</v>
      </c>
      <c r="O381" s="86"/>
      <c r="P381" s="215">
        <f>O381*H381</f>
        <v>0</v>
      </c>
      <c r="Q381" s="215">
        <v>0.023300000000000001</v>
      </c>
      <c r="R381" s="215">
        <f>Q381*H381</f>
        <v>0.52751200000000009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251</v>
      </c>
      <c r="AT381" s="217" t="s">
        <v>127</v>
      </c>
      <c r="AU381" s="217" t="s">
        <v>81</v>
      </c>
      <c r="AY381" s="19" t="s">
        <v>126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79</v>
      </c>
      <c r="BK381" s="218">
        <f>ROUND(I381*H381,1)</f>
        <v>0</v>
      </c>
      <c r="BL381" s="19" t="s">
        <v>251</v>
      </c>
      <c r="BM381" s="217" t="s">
        <v>565</v>
      </c>
    </row>
    <row r="382" s="2" customFormat="1">
      <c r="A382" s="40"/>
      <c r="B382" s="41"/>
      <c r="C382" s="42"/>
      <c r="D382" s="219" t="s">
        <v>134</v>
      </c>
      <c r="E382" s="42"/>
      <c r="F382" s="220" t="s">
        <v>566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134</v>
      </c>
      <c r="AU382" s="19" t="s">
        <v>81</v>
      </c>
    </row>
    <row r="383" s="2" customFormat="1" ht="24.15" customHeight="1">
      <c r="A383" s="40"/>
      <c r="B383" s="41"/>
      <c r="C383" s="207" t="s">
        <v>651</v>
      </c>
      <c r="D383" s="207" t="s">
        <v>127</v>
      </c>
      <c r="E383" s="208" t="s">
        <v>592</v>
      </c>
      <c r="F383" s="209" t="s">
        <v>593</v>
      </c>
      <c r="G383" s="210" t="s">
        <v>438</v>
      </c>
      <c r="H383" s="212"/>
      <c r="I383" s="212"/>
      <c r="J383" s="211">
        <f>ROUND(I383*H383,1)</f>
        <v>0</v>
      </c>
      <c r="K383" s="209" t="s">
        <v>131</v>
      </c>
      <c r="L383" s="46"/>
      <c r="M383" s="213" t="s">
        <v>19</v>
      </c>
      <c r="N383" s="214" t="s">
        <v>43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251</v>
      </c>
      <c r="AT383" s="217" t="s">
        <v>127</v>
      </c>
      <c r="AU383" s="217" t="s">
        <v>81</v>
      </c>
      <c r="AY383" s="19" t="s">
        <v>126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79</v>
      </c>
      <c r="BK383" s="218">
        <f>ROUND(I383*H383,1)</f>
        <v>0</v>
      </c>
      <c r="BL383" s="19" t="s">
        <v>251</v>
      </c>
      <c r="BM383" s="217" t="s">
        <v>594</v>
      </c>
    </row>
    <row r="384" s="2" customFormat="1">
      <c r="A384" s="40"/>
      <c r="B384" s="41"/>
      <c r="C384" s="42"/>
      <c r="D384" s="219" t="s">
        <v>134</v>
      </c>
      <c r="E384" s="42"/>
      <c r="F384" s="220" t="s">
        <v>595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134</v>
      </c>
      <c r="AU384" s="19" t="s">
        <v>81</v>
      </c>
    </row>
    <row r="385" s="11" customFormat="1" ht="22.8" customHeight="1">
      <c r="A385" s="11"/>
      <c r="B385" s="193"/>
      <c r="C385" s="194"/>
      <c r="D385" s="195" t="s">
        <v>71</v>
      </c>
      <c r="E385" s="233" t="s">
        <v>596</v>
      </c>
      <c r="F385" s="233" t="s">
        <v>597</v>
      </c>
      <c r="G385" s="194"/>
      <c r="H385" s="194"/>
      <c r="I385" s="197"/>
      <c r="J385" s="234">
        <f>BK385</f>
        <v>0</v>
      </c>
      <c r="K385" s="194"/>
      <c r="L385" s="199"/>
      <c r="M385" s="200"/>
      <c r="N385" s="201"/>
      <c r="O385" s="201"/>
      <c r="P385" s="202">
        <f>SUM(P386:P515)</f>
        <v>0</v>
      </c>
      <c r="Q385" s="201"/>
      <c r="R385" s="202">
        <f>SUM(R386:R515)</f>
        <v>5.5029361000000021</v>
      </c>
      <c r="S385" s="201"/>
      <c r="T385" s="203">
        <f>SUM(T386:T515)</f>
        <v>1.8077275000000002</v>
      </c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R385" s="204" t="s">
        <v>81</v>
      </c>
      <c r="AT385" s="205" t="s">
        <v>71</v>
      </c>
      <c r="AU385" s="205" t="s">
        <v>79</v>
      </c>
      <c r="AY385" s="204" t="s">
        <v>126</v>
      </c>
      <c r="BK385" s="206">
        <f>SUM(BK386:BK515)</f>
        <v>0</v>
      </c>
    </row>
    <row r="386" s="2" customFormat="1" ht="16.5" customHeight="1">
      <c r="A386" s="40"/>
      <c r="B386" s="41"/>
      <c r="C386" s="207" t="s">
        <v>657</v>
      </c>
      <c r="D386" s="207" t="s">
        <v>127</v>
      </c>
      <c r="E386" s="208" t="s">
        <v>1135</v>
      </c>
      <c r="F386" s="209" t="s">
        <v>1136</v>
      </c>
      <c r="G386" s="210" t="s">
        <v>470</v>
      </c>
      <c r="H386" s="211">
        <v>68</v>
      </c>
      <c r="I386" s="212"/>
      <c r="J386" s="211">
        <f>ROUND(I386*H386,1)</f>
        <v>0</v>
      </c>
      <c r="K386" s="209" t="s">
        <v>131</v>
      </c>
      <c r="L386" s="46"/>
      <c r="M386" s="213" t="s">
        <v>19</v>
      </c>
      <c r="N386" s="214" t="s">
        <v>43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0.00067000000000000002</v>
      </c>
      <c r="T386" s="216">
        <f>S386*H386</f>
        <v>0.045560000000000003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251</v>
      </c>
      <c r="AT386" s="217" t="s">
        <v>127</v>
      </c>
      <c r="AU386" s="217" t="s">
        <v>81</v>
      </c>
      <c r="AY386" s="19" t="s">
        <v>126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79</v>
      </c>
      <c r="BK386" s="218">
        <f>ROUND(I386*H386,1)</f>
        <v>0</v>
      </c>
      <c r="BL386" s="19" t="s">
        <v>251</v>
      </c>
      <c r="BM386" s="217" t="s">
        <v>1137</v>
      </c>
    </row>
    <row r="387" s="2" customFormat="1">
      <c r="A387" s="40"/>
      <c r="B387" s="41"/>
      <c r="C387" s="42"/>
      <c r="D387" s="219" t="s">
        <v>134</v>
      </c>
      <c r="E387" s="42"/>
      <c r="F387" s="220" t="s">
        <v>1138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134</v>
      </c>
      <c r="AU387" s="19" t="s">
        <v>81</v>
      </c>
    </row>
    <row r="388" s="13" customFormat="1">
      <c r="A388" s="13"/>
      <c r="B388" s="235"/>
      <c r="C388" s="236"/>
      <c r="D388" s="237" t="s">
        <v>181</v>
      </c>
      <c r="E388" s="238" t="s">
        <v>19</v>
      </c>
      <c r="F388" s="239" t="s">
        <v>1139</v>
      </c>
      <c r="G388" s="236"/>
      <c r="H388" s="238" t="s">
        <v>19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181</v>
      </c>
      <c r="AU388" s="245" t="s">
        <v>81</v>
      </c>
      <c r="AV388" s="13" t="s">
        <v>79</v>
      </c>
      <c r="AW388" s="13" t="s">
        <v>33</v>
      </c>
      <c r="AX388" s="13" t="s">
        <v>72</v>
      </c>
      <c r="AY388" s="245" t="s">
        <v>126</v>
      </c>
    </row>
    <row r="389" s="14" customFormat="1">
      <c r="A389" s="14"/>
      <c r="B389" s="246"/>
      <c r="C389" s="247"/>
      <c r="D389" s="237" t="s">
        <v>181</v>
      </c>
      <c r="E389" s="248" t="s">
        <v>19</v>
      </c>
      <c r="F389" s="249" t="s">
        <v>556</v>
      </c>
      <c r="G389" s="247"/>
      <c r="H389" s="250">
        <v>68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6" t="s">
        <v>181</v>
      </c>
      <c r="AU389" s="256" t="s">
        <v>81</v>
      </c>
      <c r="AV389" s="14" t="s">
        <v>81</v>
      </c>
      <c r="AW389" s="14" t="s">
        <v>33</v>
      </c>
      <c r="AX389" s="14" t="s">
        <v>79</v>
      </c>
      <c r="AY389" s="256" t="s">
        <v>126</v>
      </c>
    </row>
    <row r="390" s="2" customFormat="1" ht="16.5" customHeight="1">
      <c r="A390" s="40"/>
      <c r="B390" s="41"/>
      <c r="C390" s="207" t="s">
        <v>662</v>
      </c>
      <c r="D390" s="207" t="s">
        <v>127</v>
      </c>
      <c r="E390" s="208" t="s">
        <v>1140</v>
      </c>
      <c r="F390" s="209" t="s">
        <v>1141</v>
      </c>
      <c r="G390" s="210" t="s">
        <v>191</v>
      </c>
      <c r="H390" s="211">
        <v>63</v>
      </c>
      <c r="I390" s="212"/>
      <c r="J390" s="211">
        <f>ROUND(I390*H390,1)</f>
        <v>0</v>
      </c>
      <c r="K390" s="209" t="s">
        <v>131</v>
      </c>
      <c r="L390" s="46"/>
      <c r="M390" s="213" t="s">
        <v>19</v>
      </c>
      <c r="N390" s="214" t="s">
        <v>43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0.00594</v>
      </c>
      <c r="T390" s="216">
        <f>S390*H390</f>
        <v>0.37422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251</v>
      </c>
      <c r="AT390" s="217" t="s">
        <v>127</v>
      </c>
      <c r="AU390" s="217" t="s">
        <v>81</v>
      </c>
      <c r="AY390" s="19" t="s">
        <v>126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79</v>
      </c>
      <c r="BK390" s="218">
        <f>ROUND(I390*H390,1)</f>
        <v>0</v>
      </c>
      <c r="BL390" s="19" t="s">
        <v>251</v>
      </c>
      <c r="BM390" s="217" t="s">
        <v>1142</v>
      </c>
    </row>
    <row r="391" s="2" customFormat="1">
      <c r="A391" s="40"/>
      <c r="B391" s="41"/>
      <c r="C391" s="42"/>
      <c r="D391" s="219" t="s">
        <v>134</v>
      </c>
      <c r="E391" s="42"/>
      <c r="F391" s="220" t="s">
        <v>1143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134</v>
      </c>
      <c r="AU391" s="19" t="s">
        <v>81</v>
      </c>
    </row>
    <row r="392" s="13" customFormat="1">
      <c r="A392" s="13"/>
      <c r="B392" s="235"/>
      <c r="C392" s="236"/>
      <c r="D392" s="237" t="s">
        <v>181</v>
      </c>
      <c r="E392" s="238" t="s">
        <v>19</v>
      </c>
      <c r="F392" s="239" t="s">
        <v>1139</v>
      </c>
      <c r="G392" s="236"/>
      <c r="H392" s="238" t="s">
        <v>19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181</v>
      </c>
      <c r="AU392" s="245" t="s">
        <v>81</v>
      </c>
      <c r="AV392" s="13" t="s">
        <v>79</v>
      </c>
      <c r="AW392" s="13" t="s">
        <v>33</v>
      </c>
      <c r="AX392" s="13" t="s">
        <v>72</v>
      </c>
      <c r="AY392" s="245" t="s">
        <v>126</v>
      </c>
    </row>
    <row r="393" s="14" customFormat="1">
      <c r="A393" s="14"/>
      <c r="B393" s="246"/>
      <c r="C393" s="247"/>
      <c r="D393" s="237" t="s">
        <v>181</v>
      </c>
      <c r="E393" s="248" t="s">
        <v>19</v>
      </c>
      <c r="F393" s="249" t="s">
        <v>529</v>
      </c>
      <c r="G393" s="247"/>
      <c r="H393" s="250">
        <v>63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181</v>
      </c>
      <c r="AU393" s="256" t="s">
        <v>81</v>
      </c>
      <c r="AV393" s="14" t="s">
        <v>81</v>
      </c>
      <c r="AW393" s="14" t="s">
        <v>33</v>
      </c>
      <c r="AX393" s="14" t="s">
        <v>79</v>
      </c>
      <c r="AY393" s="256" t="s">
        <v>126</v>
      </c>
    </row>
    <row r="394" s="2" customFormat="1" ht="16.5" customHeight="1">
      <c r="A394" s="40"/>
      <c r="B394" s="41"/>
      <c r="C394" s="207" t="s">
        <v>669</v>
      </c>
      <c r="D394" s="207" t="s">
        <v>127</v>
      </c>
      <c r="E394" s="208" t="s">
        <v>599</v>
      </c>
      <c r="F394" s="209" t="s">
        <v>600</v>
      </c>
      <c r="G394" s="210" t="s">
        <v>470</v>
      </c>
      <c r="H394" s="211">
        <v>25</v>
      </c>
      <c r="I394" s="212"/>
      <c r="J394" s="211">
        <f>ROUND(I394*H394,1)</f>
        <v>0</v>
      </c>
      <c r="K394" s="209" t="s">
        <v>131</v>
      </c>
      <c r="L394" s="46"/>
      <c r="M394" s="213" t="s">
        <v>19</v>
      </c>
      <c r="N394" s="214" t="s">
        <v>43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0.00348</v>
      </c>
      <c r="T394" s="216">
        <f>S394*H394</f>
        <v>0.086999999999999994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251</v>
      </c>
      <c r="AT394" s="217" t="s">
        <v>127</v>
      </c>
      <c r="AU394" s="217" t="s">
        <v>81</v>
      </c>
      <c r="AY394" s="19" t="s">
        <v>126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79</v>
      </c>
      <c r="BK394" s="218">
        <f>ROUND(I394*H394,1)</f>
        <v>0</v>
      </c>
      <c r="BL394" s="19" t="s">
        <v>251</v>
      </c>
      <c r="BM394" s="217" t="s">
        <v>601</v>
      </c>
    </row>
    <row r="395" s="2" customFormat="1">
      <c r="A395" s="40"/>
      <c r="B395" s="41"/>
      <c r="C395" s="42"/>
      <c r="D395" s="219" t="s">
        <v>134</v>
      </c>
      <c r="E395" s="42"/>
      <c r="F395" s="220" t="s">
        <v>602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134</v>
      </c>
      <c r="AU395" s="19" t="s">
        <v>81</v>
      </c>
    </row>
    <row r="396" s="13" customFormat="1">
      <c r="A396" s="13"/>
      <c r="B396" s="235"/>
      <c r="C396" s="236"/>
      <c r="D396" s="237" t="s">
        <v>181</v>
      </c>
      <c r="E396" s="238" t="s">
        <v>19</v>
      </c>
      <c r="F396" s="239" t="s">
        <v>1139</v>
      </c>
      <c r="G396" s="236"/>
      <c r="H396" s="238" t="s">
        <v>19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181</v>
      </c>
      <c r="AU396" s="245" t="s">
        <v>81</v>
      </c>
      <c r="AV396" s="13" t="s">
        <v>79</v>
      </c>
      <c r="AW396" s="13" t="s">
        <v>33</v>
      </c>
      <c r="AX396" s="13" t="s">
        <v>72</v>
      </c>
      <c r="AY396" s="245" t="s">
        <v>126</v>
      </c>
    </row>
    <row r="397" s="14" customFormat="1">
      <c r="A397" s="14"/>
      <c r="B397" s="246"/>
      <c r="C397" s="247"/>
      <c r="D397" s="237" t="s">
        <v>181</v>
      </c>
      <c r="E397" s="248" t="s">
        <v>19</v>
      </c>
      <c r="F397" s="249" t="s">
        <v>276</v>
      </c>
      <c r="G397" s="247"/>
      <c r="H397" s="250">
        <v>25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181</v>
      </c>
      <c r="AU397" s="256" t="s">
        <v>81</v>
      </c>
      <c r="AV397" s="14" t="s">
        <v>81</v>
      </c>
      <c r="AW397" s="14" t="s">
        <v>33</v>
      </c>
      <c r="AX397" s="14" t="s">
        <v>79</v>
      </c>
      <c r="AY397" s="256" t="s">
        <v>126</v>
      </c>
    </row>
    <row r="398" s="2" customFormat="1" ht="16.5" customHeight="1">
      <c r="A398" s="40"/>
      <c r="B398" s="41"/>
      <c r="C398" s="207" t="s">
        <v>676</v>
      </c>
      <c r="D398" s="207" t="s">
        <v>127</v>
      </c>
      <c r="E398" s="208" t="s">
        <v>612</v>
      </c>
      <c r="F398" s="209" t="s">
        <v>613</v>
      </c>
      <c r="G398" s="210" t="s">
        <v>233</v>
      </c>
      <c r="H398" s="211">
        <v>16</v>
      </c>
      <c r="I398" s="212"/>
      <c r="J398" s="211">
        <f>ROUND(I398*H398,1)</f>
        <v>0</v>
      </c>
      <c r="K398" s="209" t="s">
        <v>131</v>
      </c>
      <c r="L398" s="46"/>
      <c r="M398" s="213" t="s">
        <v>19</v>
      </c>
      <c r="N398" s="214" t="s">
        <v>43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0.014999999999999999</v>
      </c>
      <c r="T398" s="216">
        <f>S398*H398</f>
        <v>0.23999999999999999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251</v>
      </c>
      <c r="AT398" s="217" t="s">
        <v>127</v>
      </c>
      <c r="AU398" s="217" t="s">
        <v>81</v>
      </c>
      <c r="AY398" s="19" t="s">
        <v>126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79</v>
      </c>
      <c r="BK398" s="218">
        <f>ROUND(I398*H398,1)</f>
        <v>0</v>
      </c>
      <c r="BL398" s="19" t="s">
        <v>251</v>
      </c>
      <c r="BM398" s="217" t="s">
        <v>614</v>
      </c>
    </row>
    <row r="399" s="2" customFormat="1">
      <c r="A399" s="40"/>
      <c r="B399" s="41"/>
      <c r="C399" s="42"/>
      <c r="D399" s="219" t="s">
        <v>134</v>
      </c>
      <c r="E399" s="42"/>
      <c r="F399" s="220" t="s">
        <v>615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134</v>
      </c>
      <c r="AU399" s="19" t="s">
        <v>81</v>
      </c>
    </row>
    <row r="400" s="13" customFormat="1">
      <c r="A400" s="13"/>
      <c r="B400" s="235"/>
      <c r="C400" s="236"/>
      <c r="D400" s="237" t="s">
        <v>181</v>
      </c>
      <c r="E400" s="238" t="s">
        <v>19</v>
      </c>
      <c r="F400" s="239" t="s">
        <v>1139</v>
      </c>
      <c r="G400" s="236"/>
      <c r="H400" s="238" t="s">
        <v>19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181</v>
      </c>
      <c r="AU400" s="245" t="s">
        <v>81</v>
      </c>
      <c r="AV400" s="13" t="s">
        <v>79</v>
      </c>
      <c r="AW400" s="13" t="s">
        <v>33</v>
      </c>
      <c r="AX400" s="13" t="s">
        <v>72</v>
      </c>
      <c r="AY400" s="245" t="s">
        <v>126</v>
      </c>
    </row>
    <row r="401" s="14" customFormat="1">
      <c r="A401" s="14"/>
      <c r="B401" s="246"/>
      <c r="C401" s="247"/>
      <c r="D401" s="237" t="s">
        <v>181</v>
      </c>
      <c r="E401" s="248" t="s">
        <v>19</v>
      </c>
      <c r="F401" s="249" t="s">
        <v>251</v>
      </c>
      <c r="G401" s="247"/>
      <c r="H401" s="250">
        <v>16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181</v>
      </c>
      <c r="AU401" s="256" t="s">
        <v>81</v>
      </c>
      <c r="AV401" s="14" t="s">
        <v>81</v>
      </c>
      <c r="AW401" s="14" t="s">
        <v>33</v>
      </c>
      <c r="AX401" s="14" t="s">
        <v>79</v>
      </c>
      <c r="AY401" s="256" t="s">
        <v>126</v>
      </c>
    </row>
    <row r="402" s="2" customFormat="1" ht="16.5" customHeight="1">
      <c r="A402" s="40"/>
      <c r="B402" s="41"/>
      <c r="C402" s="207" t="s">
        <v>682</v>
      </c>
      <c r="D402" s="207" t="s">
        <v>127</v>
      </c>
      <c r="E402" s="208" t="s">
        <v>617</v>
      </c>
      <c r="F402" s="209" t="s">
        <v>618</v>
      </c>
      <c r="G402" s="210" t="s">
        <v>470</v>
      </c>
      <c r="H402" s="211">
        <v>114.5</v>
      </c>
      <c r="I402" s="212"/>
      <c r="J402" s="211">
        <f>ROUND(I402*H402,1)</f>
        <v>0</v>
      </c>
      <c r="K402" s="209" t="s">
        <v>131</v>
      </c>
      <c r="L402" s="46"/>
      <c r="M402" s="213" t="s">
        <v>19</v>
      </c>
      <c r="N402" s="214" t="s">
        <v>43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0.0022300000000000002</v>
      </c>
      <c r="T402" s="216">
        <f>S402*H402</f>
        <v>0.25533500000000003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251</v>
      </c>
      <c r="AT402" s="217" t="s">
        <v>127</v>
      </c>
      <c r="AU402" s="217" t="s">
        <v>81</v>
      </c>
      <c r="AY402" s="19" t="s">
        <v>126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79</v>
      </c>
      <c r="BK402" s="218">
        <f>ROUND(I402*H402,1)</f>
        <v>0</v>
      </c>
      <c r="BL402" s="19" t="s">
        <v>251</v>
      </c>
      <c r="BM402" s="217" t="s">
        <v>619</v>
      </c>
    </row>
    <row r="403" s="2" customFormat="1">
      <c r="A403" s="40"/>
      <c r="B403" s="41"/>
      <c r="C403" s="42"/>
      <c r="D403" s="219" t="s">
        <v>134</v>
      </c>
      <c r="E403" s="42"/>
      <c r="F403" s="220" t="s">
        <v>620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134</v>
      </c>
      <c r="AU403" s="19" t="s">
        <v>81</v>
      </c>
    </row>
    <row r="404" s="13" customFormat="1">
      <c r="A404" s="13"/>
      <c r="B404" s="235"/>
      <c r="C404" s="236"/>
      <c r="D404" s="237" t="s">
        <v>181</v>
      </c>
      <c r="E404" s="238" t="s">
        <v>19</v>
      </c>
      <c r="F404" s="239" t="s">
        <v>1139</v>
      </c>
      <c r="G404" s="236"/>
      <c r="H404" s="238" t="s">
        <v>19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181</v>
      </c>
      <c r="AU404" s="245" t="s">
        <v>81</v>
      </c>
      <c r="AV404" s="13" t="s">
        <v>79</v>
      </c>
      <c r="AW404" s="13" t="s">
        <v>33</v>
      </c>
      <c r="AX404" s="13" t="s">
        <v>72</v>
      </c>
      <c r="AY404" s="245" t="s">
        <v>126</v>
      </c>
    </row>
    <row r="405" s="14" customFormat="1">
      <c r="A405" s="14"/>
      <c r="B405" s="246"/>
      <c r="C405" s="247"/>
      <c r="D405" s="237" t="s">
        <v>181</v>
      </c>
      <c r="E405" s="248" t="s">
        <v>19</v>
      </c>
      <c r="F405" s="249" t="s">
        <v>1144</v>
      </c>
      <c r="G405" s="247"/>
      <c r="H405" s="250">
        <v>114.5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181</v>
      </c>
      <c r="AU405" s="256" t="s">
        <v>81</v>
      </c>
      <c r="AV405" s="14" t="s">
        <v>81</v>
      </c>
      <c r="AW405" s="14" t="s">
        <v>33</v>
      </c>
      <c r="AX405" s="14" t="s">
        <v>79</v>
      </c>
      <c r="AY405" s="256" t="s">
        <v>126</v>
      </c>
    </row>
    <row r="406" s="2" customFormat="1" ht="16.5" customHeight="1">
      <c r="A406" s="40"/>
      <c r="B406" s="41"/>
      <c r="C406" s="207" t="s">
        <v>688</v>
      </c>
      <c r="D406" s="207" t="s">
        <v>127</v>
      </c>
      <c r="E406" s="208" t="s">
        <v>623</v>
      </c>
      <c r="F406" s="209" t="s">
        <v>624</v>
      </c>
      <c r="G406" s="210" t="s">
        <v>470</v>
      </c>
      <c r="H406" s="211">
        <v>145.75</v>
      </c>
      <c r="I406" s="212"/>
      <c r="J406" s="211">
        <f>ROUND(I406*H406,1)</f>
        <v>0</v>
      </c>
      <c r="K406" s="209" t="s">
        <v>131</v>
      </c>
      <c r="L406" s="46"/>
      <c r="M406" s="213" t="s">
        <v>19</v>
      </c>
      <c r="N406" s="214" t="s">
        <v>43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0.00175</v>
      </c>
      <c r="T406" s="216">
        <f>S406*H406</f>
        <v>0.25506250000000003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251</v>
      </c>
      <c r="AT406" s="217" t="s">
        <v>127</v>
      </c>
      <c r="AU406" s="217" t="s">
        <v>81</v>
      </c>
      <c r="AY406" s="19" t="s">
        <v>126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79</v>
      </c>
      <c r="BK406" s="218">
        <f>ROUND(I406*H406,1)</f>
        <v>0</v>
      </c>
      <c r="BL406" s="19" t="s">
        <v>251</v>
      </c>
      <c r="BM406" s="217" t="s">
        <v>1145</v>
      </c>
    </row>
    <row r="407" s="2" customFormat="1">
      <c r="A407" s="40"/>
      <c r="B407" s="41"/>
      <c r="C407" s="42"/>
      <c r="D407" s="219" t="s">
        <v>134</v>
      </c>
      <c r="E407" s="42"/>
      <c r="F407" s="220" t="s">
        <v>626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134</v>
      </c>
      <c r="AU407" s="19" t="s">
        <v>81</v>
      </c>
    </row>
    <row r="408" s="13" customFormat="1">
      <c r="A408" s="13"/>
      <c r="B408" s="235"/>
      <c r="C408" s="236"/>
      <c r="D408" s="237" t="s">
        <v>181</v>
      </c>
      <c r="E408" s="238" t="s">
        <v>19</v>
      </c>
      <c r="F408" s="239" t="s">
        <v>1139</v>
      </c>
      <c r="G408" s="236"/>
      <c r="H408" s="238" t="s">
        <v>19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181</v>
      </c>
      <c r="AU408" s="245" t="s">
        <v>81</v>
      </c>
      <c r="AV408" s="13" t="s">
        <v>79</v>
      </c>
      <c r="AW408" s="13" t="s">
        <v>33</v>
      </c>
      <c r="AX408" s="13" t="s">
        <v>72</v>
      </c>
      <c r="AY408" s="245" t="s">
        <v>126</v>
      </c>
    </row>
    <row r="409" s="14" customFormat="1">
      <c r="A409" s="14"/>
      <c r="B409" s="246"/>
      <c r="C409" s="247"/>
      <c r="D409" s="237" t="s">
        <v>181</v>
      </c>
      <c r="E409" s="248" t="s">
        <v>19</v>
      </c>
      <c r="F409" s="249" t="s">
        <v>1146</v>
      </c>
      <c r="G409" s="247"/>
      <c r="H409" s="250">
        <v>145.75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181</v>
      </c>
      <c r="AU409" s="256" t="s">
        <v>81</v>
      </c>
      <c r="AV409" s="14" t="s">
        <v>81</v>
      </c>
      <c r="AW409" s="14" t="s">
        <v>33</v>
      </c>
      <c r="AX409" s="14" t="s">
        <v>79</v>
      </c>
      <c r="AY409" s="256" t="s">
        <v>126</v>
      </c>
    </row>
    <row r="410" s="2" customFormat="1" ht="16.5" customHeight="1">
      <c r="A410" s="40"/>
      <c r="B410" s="41"/>
      <c r="C410" s="207" t="s">
        <v>695</v>
      </c>
      <c r="D410" s="207" t="s">
        <v>127</v>
      </c>
      <c r="E410" s="208" t="s">
        <v>629</v>
      </c>
      <c r="F410" s="209" t="s">
        <v>630</v>
      </c>
      <c r="G410" s="210" t="s">
        <v>470</v>
      </c>
      <c r="H410" s="211">
        <v>91</v>
      </c>
      <c r="I410" s="212"/>
      <c r="J410" s="211">
        <f>ROUND(I410*H410,1)</f>
        <v>0</v>
      </c>
      <c r="K410" s="209" t="s">
        <v>131</v>
      </c>
      <c r="L410" s="46"/>
      <c r="M410" s="213" t="s">
        <v>19</v>
      </c>
      <c r="N410" s="214" t="s">
        <v>43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0.0060499999999999998</v>
      </c>
      <c r="T410" s="216">
        <f>S410*H410</f>
        <v>0.55054999999999998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251</v>
      </c>
      <c r="AT410" s="217" t="s">
        <v>127</v>
      </c>
      <c r="AU410" s="217" t="s">
        <v>81</v>
      </c>
      <c r="AY410" s="19" t="s">
        <v>126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79</v>
      </c>
      <c r="BK410" s="218">
        <f>ROUND(I410*H410,1)</f>
        <v>0</v>
      </c>
      <c r="BL410" s="19" t="s">
        <v>251</v>
      </c>
      <c r="BM410" s="217" t="s">
        <v>631</v>
      </c>
    </row>
    <row r="411" s="2" customFormat="1">
      <c r="A411" s="40"/>
      <c r="B411" s="41"/>
      <c r="C411" s="42"/>
      <c r="D411" s="219" t="s">
        <v>134</v>
      </c>
      <c r="E411" s="42"/>
      <c r="F411" s="220" t="s">
        <v>632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134</v>
      </c>
      <c r="AU411" s="19" t="s">
        <v>81</v>
      </c>
    </row>
    <row r="412" s="13" customFormat="1">
      <c r="A412" s="13"/>
      <c r="B412" s="235"/>
      <c r="C412" s="236"/>
      <c r="D412" s="237" t="s">
        <v>181</v>
      </c>
      <c r="E412" s="238" t="s">
        <v>19</v>
      </c>
      <c r="F412" s="239" t="s">
        <v>603</v>
      </c>
      <c r="G412" s="236"/>
      <c r="H412" s="238" t="s">
        <v>19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181</v>
      </c>
      <c r="AU412" s="245" t="s">
        <v>81</v>
      </c>
      <c r="AV412" s="13" t="s">
        <v>79</v>
      </c>
      <c r="AW412" s="13" t="s">
        <v>33</v>
      </c>
      <c r="AX412" s="13" t="s">
        <v>72</v>
      </c>
      <c r="AY412" s="245" t="s">
        <v>126</v>
      </c>
    </row>
    <row r="413" s="14" customFormat="1">
      <c r="A413" s="14"/>
      <c r="B413" s="246"/>
      <c r="C413" s="247"/>
      <c r="D413" s="237" t="s">
        <v>181</v>
      </c>
      <c r="E413" s="248" t="s">
        <v>19</v>
      </c>
      <c r="F413" s="249" t="s">
        <v>1147</v>
      </c>
      <c r="G413" s="247"/>
      <c r="H413" s="250">
        <v>91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181</v>
      </c>
      <c r="AU413" s="256" t="s">
        <v>81</v>
      </c>
      <c r="AV413" s="14" t="s">
        <v>81</v>
      </c>
      <c r="AW413" s="14" t="s">
        <v>33</v>
      </c>
      <c r="AX413" s="14" t="s">
        <v>79</v>
      </c>
      <c r="AY413" s="256" t="s">
        <v>126</v>
      </c>
    </row>
    <row r="414" s="2" customFormat="1" ht="16.5" customHeight="1">
      <c r="A414" s="40"/>
      <c r="B414" s="41"/>
      <c r="C414" s="207" t="s">
        <v>701</v>
      </c>
      <c r="D414" s="207" t="s">
        <v>127</v>
      </c>
      <c r="E414" s="208" t="s">
        <v>1148</v>
      </c>
      <c r="F414" s="209" t="s">
        <v>1149</v>
      </c>
      <c r="G414" s="210" t="s">
        <v>470</v>
      </c>
      <c r="H414" s="211">
        <v>67</v>
      </c>
      <c r="I414" s="212"/>
      <c r="J414" s="211">
        <f>ROUND(I414*H414,1)</f>
        <v>0</v>
      </c>
      <c r="K414" s="209" t="s">
        <v>19</v>
      </c>
      <c r="L414" s="46"/>
      <c r="M414" s="213" t="s">
        <v>19</v>
      </c>
      <c r="N414" s="214" t="s">
        <v>43</v>
      </c>
      <c r="O414" s="86"/>
      <c r="P414" s="215">
        <f>O414*H414</f>
        <v>0</v>
      </c>
      <c r="Q414" s="215">
        <v>0.00108</v>
      </c>
      <c r="R414" s="215">
        <f>Q414*H414</f>
        <v>0.072360000000000008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251</v>
      </c>
      <c r="AT414" s="217" t="s">
        <v>127</v>
      </c>
      <c r="AU414" s="217" t="s">
        <v>81</v>
      </c>
      <c r="AY414" s="19" t="s">
        <v>126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79</v>
      </c>
      <c r="BK414" s="218">
        <f>ROUND(I414*H414,1)</f>
        <v>0</v>
      </c>
      <c r="BL414" s="19" t="s">
        <v>251</v>
      </c>
      <c r="BM414" s="217" t="s">
        <v>1150</v>
      </c>
    </row>
    <row r="415" s="13" customFormat="1">
      <c r="A415" s="13"/>
      <c r="B415" s="235"/>
      <c r="C415" s="236"/>
      <c r="D415" s="237" t="s">
        <v>181</v>
      </c>
      <c r="E415" s="238" t="s">
        <v>19</v>
      </c>
      <c r="F415" s="239" t="s">
        <v>1151</v>
      </c>
      <c r="G415" s="236"/>
      <c r="H415" s="238" t="s">
        <v>19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181</v>
      </c>
      <c r="AU415" s="245" t="s">
        <v>81</v>
      </c>
      <c r="AV415" s="13" t="s">
        <v>79</v>
      </c>
      <c r="AW415" s="13" t="s">
        <v>33</v>
      </c>
      <c r="AX415" s="13" t="s">
        <v>72</v>
      </c>
      <c r="AY415" s="245" t="s">
        <v>126</v>
      </c>
    </row>
    <row r="416" s="14" customFormat="1">
      <c r="A416" s="14"/>
      <c r="B416" s="246"/>
      <c r="C416" s="247"/>
      <c r="D416" s="237" t="s">
        <v>181</v>
      </c>
      <c r="E416" s="248" t="s">
        <v>19</v>
      </c>
      <c r="F416" s="249" t="s">
        <v>550</v>
      </c>
      <c r="G416" s="247"/>
      <c r="H416" s="250">
        <v>67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6" t="s">
        <v>181</v>
      </c>
      <c r="AU416" s="256" t="s">
        <v>81</v>
      </c>
      <c r="AV416" s="14" t="s">
        <v>81</v>
      </c>
      <c r="AW416" s="14" t="s">
        <v>33</v>
      </c>
      <c r="AX416" s="14" t="s">
        <v>79</v>
      </c>
      <c r="AY416" s="256" t="s">
        <v>126</v>
      </c>
    </row>
    <row r="417" s="2" customFormat="1" ht="24.15" customHeight="1">
      <c r="A417" s="40"/>
      <c r="B417" s="41"/>
      <c r="C417" s="207" t="s">
        <v>706</v>
      </c>
      <c r="D417" s="207" t="s">
        <v>127</v>
      </c>
      <c r="E417" s="208" t="s">
        <v>639</v>
      </c>
      <c r="F417" s="209" t="s">
        <v>640</v>
      </c>
      <c r="G417" s="210" t="s">
        <v>191</v>
      </c>
      <c r="H417" s="211">
        <v>565</v>
      </c>
      <c r="I417" s="212"/>
      <c r="J417" s="211">
        <f>ROUND(I417*H417,1)</f>
        <v>0</v>
      </c>
      <c r="K417" s="209" t="s">
        <v>131</v>
      </c>
      <c r="L417" s="46"/>
      <c r="M417" s="213" t="s">
        <v>19</v>
      </c>
      <c r="N417" s="214" t="s">
        <v>43</v>
      </c>
      <c r="O417" s="86"/>
      <c r="P417" s="215">
        <f>O417*H417</f>
        <v>0</v>
      </c>
      <c r="Q417" s="215">
        <v>0.0066</v>
      </c>
      <c r="R417" s="215">
        <f>Q417*H417</f>
        <v>3.7290000000000001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251</v>
      </c>
      <c r="AT417" s="217" t="s">
        <v>127</v>
      </c>
      <c r="AU417" s="217" t="s">
        <v>81</v>
      </c>
      <c r="AY417" s="19" t="s">
        <v>126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79</v>
      </c>
      <c r="BK417" s="218">
        <f>ROUND(I417*H417,1)</f>
        <v>0</v>
      </c>
      <c r="BL417" s="19" t="s">
        <v>251</v>
      </c>
      <c r="BM417" s="217" t="s">
        <v>1152</v>
      </c>
    </row>
    <row r="418" s="2" customFormat="1">
      <c r="A418" s="40"/>
      <c r="B418" s="41"/>
      <c r="C418" s="42"/>
      <c r="D418" s="219" t="s">
        <v>134</v>
      </c>
      <c r="E418" s="42"/>
      <c r="F418" s="220" t="s">
        <v>642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134</v>
      </c>
      <c r="AU418" s="19" t="s">
        <v>81</v>
      </c>
    </row>
    <row r="419" s="13" customFormat="1">
      <c r="A419" s="13"/>
      <c r="B419" s="235"/>
      <c r="C419" s="236"/>
      <c r="D419" s="237" t="s">
        <v>181</v>
      </c>
      <c r="E419" s="238" t="s">
        <v>19</v>
      </c>
      <c r="F419" s="239" t="s">
        <v>1153</v>
      </c>
      <c r="G419" s="236"/>
      <c r="H419" s="238" t="s">
        <v>19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181</v>
      </c>
      <c r="AU419" s="245" t="s">
        <v>81</v>
      </c>
      <c r="AV419" s="13" t="s">
        <v>79</v>
      </c>
      <c r="AW419" s="13" t="s">
        <v>33</v>
      </c>
      <c r="AX419" s="13" t="s">
        <v>72</v>
      </c>
      <c r="AY419" s="245" t="s">
        <v>126</v>
      </c>
    </row>
    <row r="420" s="14" customFormat="1">
      <c r="A420" s="14"/>
      <c r="B420" s="246"/>
      <c r="C420" s="247"/>
      <c r="D420" s="237" t="s">
        <v>181</v>
      </c>
      <c r="E420" s="248" t="s">
        <v>19</v>
      </c>
      <c r="F420" s="249" t="s">
        <v>1154</v>
      </c>
      <c r="G420" s="247"/>
      <c r="H420" s="250">
        <v>565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181</v>
      </c>
      <c r="AU420" s="256" t="s">
        <v>81</v>
      </c>
      <c r="AV420" s="14" t="s">
        <v>81</v>
      </c>
      <c r="AW420" s="14" t="s">
        <v>33</v>
      </c>
      <c r="AX420" s="14" t="s">
        <v>79</v>
      </c>
      <c r="AY420" s="256" t="s">
        <v>126</v>
      </c>
    </row>
    <row r="421" s="2" customFormat="1" ht="16.5" customHeight="1">
      <c r="A421" s="40"/>
      <c r="B421" s="41"/>
      <c r="C421" s="207" t="s">
        <v>712</v>
      </c>
      <c r="D421" s="207" t="s">
        <v>127</v>
      </c>
      <c r="E421" s="208" t="s">
        <v>646</v>
      </c>
      <c r="F421" s="209" t="s">
        <v>647</v>
      </c>
      <c r="G421" s="210" t="s">
        <v>470</v>
      </c>
      <c r="H421" s="211">
        <v>27</v>
      </c>
      <c r="I421" s="212"/>
      <c r="J421" s="211">
        <f>ROUND(I421*H421,1)</f>
        <v>0</v>
      </c>
      <c r="K421" s="209" t="s">
        <v>131</v>
      </c>
      <c r="L421" s="46"/>
      <c r="M421" s="213" t="s">
        <v>19</v>
      </c>
      <c r="N421" s="214" t="s">
        <v>43</v>
      </c>
      <c r="O421" s="86"/>
      <c r="P421" s="215">
        <f>O421*H421</f>
        <v>0</v>
      </c>
      <c r="Q421" s="215">
        <v>0.0057200000000000003</v>
      </c>
      <c r="R421" s="215">
        <f>Q421*H421</f>
        <v>0.15443999999999999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251</v>
      </c>
      <c r="AT421" s="217" t="s">
        <v>127</v>
      </c>
      <c r="AU421" s="217" t="s">
        <v>81</v>
      </c>
      <c r="AY421" s="19" t="s">
        <v>126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79</v>
      </c>
      <c r="BK421" s="218">
        <f>ROUND(I421*H421,1)</f>
        <v>0</v>
      </c>
      <c r="BL421" s="19" t="s">
        <v>251</v>
      </c>
      <c r="BM421" s="217" t="s">
        <v>1155</v>
      </c>
    </row>
    <row r="422" s="2" customFormat="1">
      <c r="A422" s="40"/>
      <c r="B422" s="41"/>
      <c r="C422" s="42"/>
      <c r="D422" s="219" t="s">
        <v>134</v>
      </c>
      <c r="E422" s="42"/>
      <c r="F422" s="220" t="s">
        <v>649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134</v>
      </c>
      <c r="AU422" s="19" t="s">
        <v>81</v>
      </c>
    </row>
    <row r="423" s="13" customFormat="1">
      <c r="A423" s="13"/>
      <c r="B423" s="235"/>
      <c r="C423" s="236"/>
      <c r="D423" s="237" t="s">
        <v>181</v>
      </c>
      <c r="E423" s="238" t="s">
        <v>19</v>
      </c>
      <c r="F423" s="239" t="s">
        <v>1156</v>
      </c>
      <c r="G423" s="236"/>
      <c r="H423" s="238" t="s">
        <v>19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181</v>
      </c>
      <c r="AU423" s="245" t="s">
        <v>81</v>
      </c>
      <c r="AV423" s="13" t="s">
        <v>79</v>
      </c>
      <c r="AW423" s="13" t="s">
        <v>33</v>
      </c>
      <c r="AX423" s="13" t="s">
        <v>72</v>
      </c>
      <c r="AY423" s="245" t="s">
        <v>126</v>
      </c>
    </row>
    <row r="424" s="14" customFormat="1">
      <c r="A424" s="14"/>
      <c r="B424" s="246"/>
      <c r="C424" s="247"/>
      <c r="D424" s="237" t="s">
        <v>181</v>
      </c>
      <c r="E424" s="248" t="s">
        <v>19</v>
      </c>
      <c r="F424" s="249" t="s">
        <v>1157</v>
      </c>
      <c r="G424" s="247"/>
      <c r="H424" s="250">
        <v>27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181</v>
      </c>
      <c r="AU424" s="256" t="s">
        <v>81</v>
      </c>
      <c r="AV424" s="14" t="s">
        <v>81</v>
      </c>
      <c r="AW424" s="14" t="s">
        <v>33</v>
      </c>
      <c r="AX424" s="14" t="s">
        <v>79</v>
      </c>
      <c r="AY424" s="256" t="s">
        <v>126</v>
      </c>
    </row>
    <row r="425" s="2" customFormat="1" ht="16.5" customHeight="1">
      <c r="A425" s="40"/>
      <c r="B425" s="41"/>
      <c r="C425" s="207" t="s">
        <v>716</v>
      </c>
      <c r="D425" s="207" t="s">
        <v>127</v>
      </c>
      <c r="E425" s="208" t="s">
        <v>652</v>
      </c>
      <c r="F425" s="209" t="s">
        <v>653</v>
      </c>
      <c r="G425" s="210" t="s">
        <v>470</v>
      </c>
      <c r="H425" s="211">
        <v>32.5</v>
      </c>
      <c r="I425" s="212"/>
      <c r="J425" s="211">
        <f>ROUND(I425*H425,1)</f>
        <v>0</v>
      </c>
      <c r="K425" s="209" t="s">
        <v>131</v>
      </c>
      <c r="L425" s="46"/>
      <c r="M425" s="213" t="s">
        <v>19</v>
      </c>
      <c r="N425" s="214" t="s">
        <v>43</v>
      </c>
      <c r="O425" s="86"/>
      <c r="P425" s="215">
        <f>O425*H425</f>
        <v>0</v>
      </c>
      <c r="Q425" s="215">
        <v>0.0018699999999999999</v>
      </c>
      <c r="R425" s="215">
        <f>Q425*H425</f>
        <v>0.060774999999999996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251</v>
      </c>
      <c r="AT425" s="217" t="s">
        <v>127</v>
      </c>
      <c r="AU425" s="217" t="s">
        <v>81</v>
      </c>
      <c r="AY425" s="19" t="s">
        <v>126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79</v>
      </c>
      <c r="BK425" s="218">
        <f>ROUND(I425*H425,1)</f>
        <v>0</v>
      </c>
      <c r="BL425" s="19" t="s">
        <v>251</v>
      </c>
      <c r="BM425" s="217" t="s">
        <v>654</v>
      </c>
    </row>
    <row r="426" s="2" customFormat="1">
      <c r="A426" s="40"/>
      <c r="B426" s="41"/>
      <c r="C426" s="42"/>
      <c r="D426" s="219" t="s">
        <v>134</v>
      </c>
      <c r="E426" s="42"/>
      <c r="F426" s="220" t="s">
        <v>655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134</v>
      </c>
      <c r="AU426" s="19" t="s">
        <v>81</v>
      </c>
    </row>
    <row r="427" s="13" customFormat="1">
      <c r="A427" s="13"/>
      <c r="B427" s="235"/>
      <c r="C427" s="236"/>
      <c r="D427" s="237" t="s">
        <v>181</v>
      </c>
      <c r="E427" s="238" t="s">
        <v>19</v>
      </c>
      <c r="F427" s="239" t="s">
        <v>1158</v>
      </c>
      <c r="G427" s="236"/>
      <c r="H427" s="238" t="s">
        <v>19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181</v>
      </c>
      <c r="AU427" s="245" t="s">
        <v>81</v>
      </c>
      <c r="AV427" s="13" t="s">
        <v>79</v>
      </c>
      <c r="AW427" s="13" t="s">
        <v>33</v>
      </c>
      <c r="AX427" s="13" t="s">
        <v>72</v>
      </c>
      <c r="AY427" s="245" t="s">
        <v>126</v>
      </c>
    </row>
    <row r="428" s="14" customFormat="1">
      <c r="A428" s="14"/>
      <c r="B428" s="246"/>
      <c r="C428" s="247"/>
      <c r="D428" s="237" t="s">
        <v>181</v>
      </c>
      <c r="E428" s="248" t="s">
        <v>19</v>
      </c>
      <c r="F428" s="249" t="s">
        <v>1159</v>
      </c>
      <c r="G428" s="247"/>
      <c r="H428" s="250">
        <v>32.5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6" t="s">
        <v>181</v>
      </c>
      <c r="AU428" s="256" t="s">
        <v>81</v>
      </c>
      <c r="AV428" s="14" t="s">
        <v>81</v>
      </c>
      <c r="AW428" s="14" t="s">
        <v>33</v>
      </c>
      <c r="AX428" s="14" t="s">
        <v>79</v>
      </c>
      <c r="AY428" s="256" t="s">
        <v>126</v>
      </c>
    </row>
    <row r="429" s="2" customFormat="1" ht="21.75" customHeight="1">
      <c r="A429" s="40"/>
      <c r="B429" s="41"/>
      <c r="C429" s="207" t="s">
        <v>644</v>
      </c>
      <c r="D429" s="207" t="s">
        <v>127</v>
      </c>
      <c r="E429" s="208" t="s">
        <v>658</v>
      </c>
      <c r="F429" s="209" t="s">
        <v>659</v>
      </c>
      <c r="G429" s="210" t="s">
        <v>470</v>
      </c>
      <c r="H429" s="211">
        <v>14</v>
      </c>
      <c r="I429" s="212"/>
      <c r="J429" s="211">
        <f>ROUND(I429*H429,1)</f>
        <v>0</v>
      </c>
      <c r="K429" s="209" t="s">
        <v>19</v>
      </c>
      <c r="L429" s="46"/>
      <c r="M429" s="213" t="s">
        <v>19</v>
      </c>
      <c r="N429" s="214" t="s">
        <v>43</v>
      </c>
      <c r="O429" s="86"/>
      <c r="P429" s="215">
        <f>O429*H429</f>
        <v>0</v>
      </c>
      <c r="Q429" s="215">
        <v>0.0038700000000000002</v>
      </c>
      <c r="R429" s="215">
        <f>Q429*H429</f>
        <v>0.054180000000000006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251</v>
      </c>
      <c r="AT429" s="217" t="s">
        <v>127</v>
      </c>
      <c r="AU429" s="217" t="s">
        <v>81</v>
      </c>
      <c r="AY429" s="19" t="s">
        <v>126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79</v>
      </c>
      <c r="BK429" s="218">
        <f>ROUND(I429*H429,1)</f>
        <v>0</v>
      </c>
      <c r="BL429" s="19" t="s">
        <v>251</v>
      </c>
      <c r="BM429" s="217" t="s">
        <v>660</v>
      </c>
    </row>
    <row r="430" s="13" customFormat="1">
      <c r="A430" s="13"/>
      <c r="B430" s="235"/>
      <c r="C430" s="236"/>
      <c r="D430" s="237" t="s">
        <v>181</v>
      </c>
      <c r="E430" s="238" t="s">
        <v>19</v>
      </c>
      <c r="F430" s="239" t="s">
        <v>1160</v>
      </c>
      <c r="G430" s="236"/>
      <c r="H430" s="238" t="s">
        <v>19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181</v>
      </c>
      <c r="AU430" s="245" t="s">
        <v>81</v>
      </c>
      <c r="AV430" s="13" t="s">
        <v>79</v>
      </c>
      <c r="AW430" s="13" t="s">
        <v>33</v>
      </c>
      <c r="AX430" s="13" t="s">
        <v>72</v>
      </c>
      <c r="AY430" s="245" t="s">
        <v>126</v>
      </c>
    </row>
    <row r="431" s="14" customFormat="1">
      <c r="A431" s="14"/>
      <c r="B431" s="246"/>
      <c r="C431" s="247"/>
      <c r="D431" s="237" t="s">
        <v>181</v>
      </c>
      <c r="E431" s="248" t="s">
        <v>19</v>
      </c>
      <c r="F431" s="249" t="s">
        <v>242</v>
      </c>
      <c r="G431" s="247"/>
      <c r="H431" s="250">
        <v>14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6" t="s">
        <v>181</v>
      </c>
      <c r="AU431" s="256" t="s">
        <v>81</v>
      </c>
      <c r="AV431" s="14" t="s">
        <v>81</v>
      </c>
      <c r="AW431" s="14" t="s">
        <v>33</v>
      </c>
      <c r="AX431" s="14" t="s">
        <v>79</v>
      </c>
      <c r="AY431" s="256" t="s">
        <v>126</v>
      </c>
    </row>
    <row r="432" s="2" customFormat="1" ht="24.15" customHeight="1">
      <c r="A432" s="40"/>
      <c r="B432" s="41"/>
      <c r="C432" s="207" t="s">
        <v>727</v>
      </c>
      <c r="D432" s="207" t="s">
        <v>127</v>
      </c>
      <c r="E432" s="208" t="s">
        <v>663</v>
      </c>
      <c r="F432" s="209" t="s">
        <v>664</v>
      </c>
      <c r="G432" s="210" t="s">
        <v>233</v>
      </c>
      <c r="H432" s="211">
        <v>13</v>
      </c>
      <c r="I432" s="212"/>
      <c r="J432" s="211">
        <f>ROUND(I432*H432,1)</f>
        <v>0</v>
      </c>
      <c r="K432" s="209" t="s">
        <v>131</v>
      </c>
      <c r="L432" s="46"/>
      <c r="M432" s="213" t="s">
        <v>19</v>
      </c>
      <c r="N432" s="214" t="s">
        <v>43</v>
      </c>
      <c r="O432" s="86"/>
      <c r="P432" s="215">
        <f>O432*H432</f>
        <v>0</v>
      </c>
      <c r="Q432" s="215">
        <v>0.0090600000000000003</v>
      </c>
      <c r="R432" s="215">
        <f>Q432*H432</f>
        <v>0.11778000000000001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251</v>
      </c>
      <c r="AT432" s="217" t="s">
        <v>127</v>
      </c>
      <c r="AU432" s="217" t="s">
        <v>81</v>
      </c>
      <c r="AY432" s="19" t="s">
        <v>126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79</v>
      </c>
      <c r="BK432" s="218">
        <f>ROUND(I432*H432,1)</f>
        <v>0</v>
      </c>
      <c r="BL432" s="19" t="s">
        <v>251</v>
      </c>
      <c r="BM432" s="217" t="s">
        <v>665</v>
      </c>
    </row>
    <row r="433" s="2" customFormat="1">
      <c r="A433" s="40"/>
      <c r="B433" s="41"/>
      <c r="C433" s="42"/>
      <c r="D433" s="219" t="s">
        <v>134</v>
      </c>
      <c r="E433" s="42"/>
      <c r="F433" s="220" t="s">
        <v>666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134</v>
      </c>
      <c r="AU433" s="19" t="s">
        <v>81</v>
      </c>
    </row>
    <row r="434" s="13" customFormat="1">
      <c r="A434" s="13"/>
      <c r="B434" s="235"/>
      <c r="C434" s="236"/>
      <c r="D434" s="237" t="s">
        <v>181</v>
      </c>
      <c r="E434" s="238" t="s">
        <v>19</v>
      </c>
      <c r="F434" s="239" t="s">
        <v>1161</v>
      </c>
      <c r="G434" s="236"/>
      <c r="H434" s="238" t="s">
        <v>19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181</v>
      </c>
      <c r="AU434" s="245" t="s">
        <v>81</v>
      </c>
      <c r="AV434" s="13" t="s">
        <v>79</v>
      </c>
      <c r="AW434" s="13" t="s">
        <v>33</v>
      </c>
      <c r="AX434" s="13" t="s">
        <v>72</v>
      </c>
      <c r="AY434" s="245" t="s">
        <v>126</v>
      </c>
    </row>
    <row r="435" s="14" customFormat="1">
      <c r="A435" s="14"/>
      <c r="B435" s="246"/>
      <c r="C435" s="247"/>
      <c r="D435" s="237" t="s">
        <v>181</v>
      </c>
      <c r="E435" s="248" t="s">
        <v>19</v>
      </c>
      <c r="F435" s="249" t="s">
        <v>238</v>
      </c>
      <c r="G435" s="247"/>
      <c r="H435" s="250">
        <v>13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6" t="s">
        <v>181</v>
      </c>
      <c r="AU435" s="256" t="s">
        <v>81</v>
      </c>
      <c r="AV435" s="14" t="s">
        <v>81</v>
      </c>
      <c r="AW435" s="14" t="s">
        <v>33</v>
      </c>
      <c r="AX435" s="14" t="s">
        <v>79</v>
      </c>
      <c r="AY435" s="256" t="s">
        <v>126</v>
      </c>
    </row>
    <row r="436" s="2" customFormat="1" ht="16.5" customHeight="1">
      <c r="A436" s="40"/>
      <c r="B436" s="41"/>
      <c r="C436" s="207" t="s">
        <v>733</v>
      </c>
      <c r="D436" s="207" t="s">
        <v>127</v>
      </c>
      <c r="E436" s="208" t="s">
        <v>670</v>
      </c>
      <c r="F436" s="209" t="s">
        <v>671</v>
      </c>
      <c r="G436" s="210" t="s">
        <v>470</v>
      </c>
      <c r="H436" s="211">
        <v>71.5</v>
      </c>
      <c r="I436" s="212"/>
      <c r="J436" s="211">
        <f>ROUND(I436*H436,1)</f>
        <v>0</v>
      </c>
      <c r="K436" s="209" t="s">
        <v>131</v>
      </c>
      <c r="L436" s="46"/>
      <c r="M436" s="213" t="s">
        <v>19</v>
      </c>
      <c r="N436" s="214" t="s">
        <v>43</v>
      </c>
      <c r="O436" s="86"/>
      <c r="P436" s="215">
        <f>O436*H436</f>
        <v>0</v>
      </c>
      <c r="Q436" s="215">
        <v>0.00281</v>
      </c>
      <c r="R436" s="215">
        <f>Q436*H436</f>
        <v>0.20091500000000001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251</v>
      </c>
      <c r="AT436" s="217" t="s">
        <v>127</v>
      </c>
      <c r="AU436" s="217" t="s">
        <v>81</v>
      </c>
      <c r="AY436" s="19" t="s">
        <v>126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79</v>
      </c>
      <c r="BK436" s="218">
        <f>ROUND(I436*H436,1)</f>
        <v>0</v>
      </c>
      <c r="BL436" s="19" t="s">
        <v>251</v>
      </c>
      <c r="BM436" s="217" t="s">
        <v>672</v>
      </c>
    </row>
    <row r="437" s="2" customFormat="1">
      <c r="A437" s="40"/>
      <c r="B437" s="41"/>
      <c r="C437" s="42"/>
      <c r="D437" s="219" t="s">
        <v>134</v>
      </c>
      <c r="E437" s="42"/>
      <c r="F437" s="220" t="s">
        <v>673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134</v>
      </c>
      <c r="AU437" s="19" t="s">
        <v>81</v>
      </c>
    </row>
    <row r="438" s="13" customFormat="1">
      <c r="A438" s="13"/>
      <c r="B438" s="235"/>
      <c r="C438" s="236"/>
      <c r="D438" s="237" t="s">
        <v>181</v>
      </c>
      <c r="E438" s="238" t="s">
        <v>19</v>
      </c>
      <c r="F438" s="239" t="s">
        <v>1162</v>
      </c>
      <c r="G438" s="236"/>
      <c r="H438" s="238" t="s">
        <v>19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181</v>
      </c>
      <c r="AU438" s="245" t="s">
        <v>81</v>
      </c>
      <c r="AV438" s="13" t="s">
        <v>79</v>
      </c>
      <c r="AW438" s="13" t="s">
        <v>33</v>
      </c>
      <c r="AX438" s="13" t="s">
        <v>72</v>
      </c>
      <c r="AY438" s="245" t="s">
        <v>126</v>
      </c>
    </row>
    <row r="439" s="14" customFormat="1">
      <c r="A439" s="14"/>
      <c r="B439" s="246"/>
      <c r="C439" s="247"/>
      <c r="D439" s="237" t="s">
        <v>181</v>
      </c>
      <c r="E439" s="248" t="s">
        <v>19</v>
      </c>
      <c r="F439" s="249" t="s">
        <v>1163</v>
      </c>
      <c r="G439" s="247"/>
      <c r="H439" s="250">
        <v>71.5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181</v>
      </c>
      <c r="AU439" s="256" t="s">
        <v>81</v>
      </c>
      <c r="AV439" s="14" t="s">
        <v>81</v>
      </c>
      <c r="AW439" s="14" t="s">
        <v>33</v>
      </c>
      <c r="AX439" s="14" t="s">
        <v>79</v>
      </c>
      <c r="AY439" s="256" t="s">
        <v>126</v>
      </c>
    </row>
    <row r="440" s="2" customFormat="1" ht="21.75" customHeight="1">
      <c r="A440" s="40"/>
      <c r="B440" s="41"/>
      <c r="C440" s="207" t="s">
        <v>738</v>
      </c>
      <c r="D440" s="207" t="s">
        <v>127</v>
      </c>
      <c r="E440" s="208" t="s">
        <v>677</v>
      </c>
      <c r="F440" s="209" t="s">
        <v>678</v>
      </c>
      <c r="G440" s="210" t="s">
        <v>470</v>
      </c>
      <c r="H440" s="211">
        <v>19</v>
      </c>
      <c r="I440" s="212"/>
      <c r="J440" s="211">
        <f>ROUND(I440*H440,1)</f>
        <v>0</v>
      </c>
      <c r="K440" s="209" t="s">
        <v>131</v>
      </c>
      <c r="L440" s="46"/>
      <c r="M440" s="213" t="s">
        <v>19</v>
      </c>
      <c r="N440" s="214" t="s">
        <v>43</v>
      </c>
      <c r="O440" s="86"/>
      <c r="P440" s="215">
        <f>O440*H440</f>
        <v>0</v>
      </c>
      <c r="Q440" s="215">
        <v>0.0024099999999999998</v>
      </c>
      <c r="R440" s="215">
        <f>Q440*H440</f>
        <v>0.045789999999999997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251</v>
      </c>
      <c r="AT440" s="217" t="s">
        <v>127</v>
      </c>
      <c r="AU440" s="217" t="s">
        <v>81</v>
      </c>
      <c r="AY440" s="19" t="s">
        <v>126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79</v>
      </c>
      <c r="BK440" s="218">
        <f>ROUND(I440*H440,1)</f>
        <v>0</v>
      </c>
      <c r="BL440" s="19" t="s">
        <v>251</v>
      </c>
      <c r="BM440" s="217" t="s">
        <v>679</v>
      </c>
    </row>
    <row r="441" s="2" customFormat="1">
      <c r="A441" s="40"/>
      <c r="B441" s="41"/>
      <c r="C441" s="42"/>
      <c r="D441" s="219" t="s">
        <v>134</v>
      </c>
      <c r="E441" s="42"/>
      <c r="F441" s="220" t="s">
        <v>680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134</v>
      </c>
      <c r="AU441" s="19" t="s">
        <v>81</v>
      </c>
    </row>
    <row r="442" s="13" customFormat="1">
      <c r="A442" s="13"/>
      <c r="B442" s="235"/>
      <c r="C442" s="236"/>
      <c r="D442" s="237" t="s">
        <v>181</v>
      </c>
      <c r="E442" s="238" t="s">
        <v>19</v>
      </c>
      <c r="F442" s="239" t="s">
        <v>1164</v>
      </c>
      <c r="G442" s="236"/>
      <c r="H442" s="238" t="s">
        <v>19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181</v>
      </c>
      <c r="AU442" s="245" t="s">
        <v>81</v>
      </c>
      <c r="AV442" s="13" t="s">
        <v>79</v>
      </c>
      <c r="AW442" s="13" t="s">
        <v>33</v>
      </c>
      <c r="AX442" s="13" t="s">
        <v>72</v>
      </c>
      <c r="AY442" s="245" t="s">
        <v>126</v>
      </c>
    </row>
    <row r="443" s="14" customFormat="1">
      <c r="A443" s="14"/>
      <c r="B443" s="246"/>
      <c r="C443" s="247"/>
      <c r="D443" s="237" t="s">
        <v>181</v>
      </c>
      <c r="E443" s="248" t="s">
        <v>19</v>
      </c>
      <c r="F443" s="249" t="s">
        <v>1165</v>
      </c>
      <c r="G443" s="247"/>
      <c r="H443" s="250">
        <v>19</v>
      </c>
      <c r="I443" s="251"/>
      <c r="J443" s="247"/>
      <c r="K443" s="247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181</v>
      </c>
      <c r="AU443" s="256" t="s">
        <v>81</v>
      </c>
      <c r="AV443" s="14" t="s">
        <v>81</v>
      </c>
      <c r="AW443" s="14" t="s">
        <v>33</v>
      </c>
      <c r="AX443" s="14" t="s">
        <v>79</v>
      </c>
      <c r="AY443" s="256" t="s">
        <v>126</v>
      </c>
    </row>
    <row r="444" s="2" customFormat="1" ht="21.75" customHeight="1">
      <c r="A444" s="40"/>
      <c r="B444" s="41"/>
      <c r="C444" s="207" t="s">
        <v>319</v>
      </c>
      <c r="D444" s="207" t="s">
        <v>127</v>
      </c>
      <c r="E444" s="208" t="s">
        <v>1166</v>
      </c>
      <c r="F444" s="209" t="s">
        <v>1167</v>
      </c>
      <c r="G444" s="210" t="s">
        <v>470</v>
      </c>
      <c r="H444" s="211">
        <v>4</v>
      </c>
      <c r="I444" s="212"/>
      <c r="J444" s="211">
        <f>ROUND(I444*H444,1)</f>
        <v>0</v>
      </c>
      <c r="K444" s="209" t="s">
        <v>131</v>
      </c>
      <c r="L444" s="46"/>
      <c r="M444" s="213" t="s">
        <v>19</v>
      </c>
      <c r="N444" s="214" t="s">
        <v>43</v>
      </c>
      <c r="O444" s="86"/>
      <c r="P444" s="215">
        <f>O444*H444</f>
        <v>0</v>
      </c>
      <c r="Q444" s="215">
        <v>0.0049399999999999999</v>
      </c>
      <c r="R444" s="215">
        <f>Q444*H444</f>
        <v>0.01976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251</v>
      </c>
      <c r="AT444" s="217" t="s">
        <v>127</v>
      </c>
      <c r="AU444" s="217" t="s">
        <v>81</v>
      </c>
      <c r="AY444" s="19" t="s">
        <v>126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79</v>
      </c>
      <c r="BK444" s="218">
        <f>ROUND(I444*H444,1)</f>
        <v>0</v>
      </c>
      <c r="BL444" s="19" t="s">
        <v>251</v>
      </c>
      <c r="BM444" s="217" t="s">
        <v>1168</v>
      </c>
    </row>
    <row r="445" s="2" customFormat="1">
      <c r="A445" s="40"/>
      <c r="B445" s="41"/>
      <c r="C445" s="42"/>
      <c r="D445" s="219" t="s">
        <v>134</v>
      </c>
      <c r="E445" s="42"/>
      <c r="F445" s="220" t="s">
        <v>1169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134</v>
      </c>
      <c r="AU445" s="19" t="s">
        <v>81</v>
      </c>
    </row>
    <row r="446" s="13" customFormat="1">
      <c r="A446" s="13"/>
      <c r="B446" s="235"/>
      <c r="C446" s="236"/>
      <c r="D446" s="237" t="s">
        <v>181</v>
      </c>
      <c r="E446" s="238" t="s">
        <v>19</v>
      </c>
      <c r="F446" s="239" t="s">
        <v>1170</v>
      </c>
      <c r="G446" s="236"/>
      <c r="H446" s="238" t="s">
        <v>19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181</v>
      </c>
      <c r="AU446" s="245" t="s">
        <v>81</v>
      </c>
      <c r="AV446" s="13" t="s">
        <v>79</v>
      </c>
      <c r="AW446" s="13" t="s">
        <v>33</v>
      </c>
      <c r="AX446" s="13" t="s">
        <v>72</v>
      </c>
      <c r="AY446" s="245" t="s">
        <v>126</v>
      </c>
    </row>
    <row r="447" s="14" customFormat="1">
      <c r="A447" s="14"/>
      <c r="B447" s="246"/>
      <c r="C447" s="247"/>
      <c r="D447" s="237" t="s">
        <v>181</v>
      </c>
      <c r="E447" s="248" t="s">
        <v>19</v>
      </c>
      <c r="F447" s="249" t="s">
        <v>93</v>
      </c>
      <c r="G447" s="247"/>
      <c r="H447" s="250">
        <v>4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6" t="s">
        <v>181</v>
      </c>
      <c r="AU447" s="256" t="s">
        <v>81</v>
      </c>
      <c r="AV447" s="14" t="s">
        <v>81</v>
      </c>
      <c r="AW447" s="14" t="s">
        <v>33</v>
      </c>
      <c r="AX447" s="14" t="s">
        <v>79</v>
      </c>
      <c r="AY447" s="256" t="s">
        <v>126</v>
      </c>
    </row>
    <row r="448" s="2" customFormat="1" ht="21.75" customHeight="1">
      <c r="A448" s="40"/>
      <c r="B448" s="41"/>
      <c r="C448" s="207" t="s">
        <v>747</v>
      </c>
      <c r="D448" s="207" t="s">
        <v>127</v>
      </c>
      <c r="E448" s="208" t="s">
        <v>1171</v>
      </c>
      <c r="F448" s="209" t="s">
        <v>1172</v>
      </c>
      <c r="G448" s="210" t="s">
        <v>470</v>
      </c>
      <c r="H448" s="211">
        <v>2</v>
      </c>
      <c r="I448" s="212"/>
      <c r="J448" s="211">
        <f>ROUND(I448*H448,1)</f>
        <v>0</v>
      </c>
      <c r="K448" s="209" t="s">
        <v>131</v>
      </c>
      <c r="L448" s="46"/>
      <c r="M448" s="213" t="s">
        <v>19</v>
      </c>
      <c r="N448" s="214" t="s">
        <v>43</v>
      </c>
      <c r="O448" s="86"/>
      <c r="P448" s="215">
        <f>O448*H448</f>
        <v>0</v>
      </c>
      <c r="Q448" s="215">
        <v>0.0056499999999999996</v>
      </c>
      <c r="R448" s="215">
        <f>Q448*H448</f>
        <v>0.011299999999999999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251</v>
      </c>
      <c r="AT448" s="217" t="s">
        <v>127</v>
      </c>
      <c r="AU448" s="217" t="s">
        <v>81</v>
      </c>
      <c r="AY448" s="19" t="s">
        <v>126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79</v>
      </c>
      <c r="BK448" s="218">
        <f>ROUND(I448*H448,1)</f>
        <v>0</v>
      </c>
      <c r="BL448" s="19" t="s">
        <v>251</v>
      </c>
      <c r="BM448" s="217" t="s">
        <v>1173</v>
      </c>
    </row>
    <row r="449" s="2" customFormat="1">
      <c r="A449" s="40"/>
      <c r="B449" s="41"/>
      <c r="C449" s="42"/>
      <c r="D449" s="219" t="s">
        <v>134</v>
      </c>
      <c r="E449" s="42"/>
      <c r="F449" s="220" t="s">
        <v>1174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134</v>
      </c>
      <c r="AU449" s="19" t="s">
        <v>81</v>
      </c>
    </row>
    <row r="450" s="13" customFormat="1">
      <c r="A450" s="13"/>
      <c r="B450" s="235"/>
      <c r="C450" s="236"/>
      <c r="D450" s="237" t="s">
        <v>181</v>
      </c>
      <c r="E450" s="238" t="s">
        <v>19</v>
      </c>
      <c r="F450" s="239" t="s">
        <v>1175</v>
      </c>
      <c r="G450" s="236"/>
      <c r="H450" s="238" t="s">
        <v>19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181</v>
      </c>
      <c r="AU450" s="245" t="s">
        <v>81</v>
      </c>
      <c r="AV450" s="13" t="s">
        <v>79</v>
      </c>
      <c r="AW450" s="13" t="s">
        <v>33</v>
      </c>
      <c r="AX450" s="13" t="s">
        <v>72</v>
      </c>
      <c r="AY450" s="245" t="s">
        <v>126</v>
      </c>
    </row>
    <row r="451" s="14" customFormat="1">
      <c r="A451" s="14"/>
      <c r="B451" s="246"/>
      <c r="C451" s="247"/>
      <c r="D451" s="237" t="s">
        <v>181</v>
      </c>
      <c r="E451" s="248" t="s">
        <v>19</v>
      </c>
      <c r="F451" s="249" t="s">
        <v>81</v>
      </c>
      <c r="G451" s="247"/>
      <c r="H451" s="250">
        <v>2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6" t="s">
        <v>181</v>
      </c>
      <c r="AU451" s="256" t="s">
        <v>81</v>
      </c>
      <c r="AV451" s="14" t="s">
        <v>81</v>
      </c>
      <c r="AW451" s="14" t="s">
        <v>33</v>
      </c>
      <c r="AX451" s="14" t="s">
        <v>79</v>
      </c>
      <c r="AY451" s="256" t="s">
        <v>126</v>
      </c>
    </row>
    <row r="452" s="2" customFormat="1" ht="16.5" customHeight="1">
      <c r="A452" s="40"/>
      <c r="B452" s="41"/>
      <c r="C452" s="207" t="s">
        <v>752</v>
      </c>
      <c r="D452" s="207" t="s">
        <v>127</v>
      </c>
      <c r="E452" s="208" t="s">
        <v>1176</v>
      </c>
      <c r="F452" s="209" t="s">
        <v>1177</v>
      </c>
      <c r="G452" s="210" t="s">
        <v>470</v>
      </c>
      <c r="H452" s="211">
        <v>1</v>
      </c>
      <c r="I452" s="212"/>
      <c r="J452" s="211">
        <f>ROUND(I452*H452,1)</f>
        <v>0</v>
      </c>
      <c r="K452" s="209" t="s">
        <v>131</v>
      </c>
      <c r="L452" s="46"/>
      <c r="M452" s="213" t="s">
        <v>19</v>
      </c>
      <c r="N452" s="214" t="s">
        <v>43</v>
      </c>
      <c r="O452" s="86"/>
      <c r="P452" s="215">
        <f>O452*H452</f>
        <v>0</v>
      </c>
      <c r="Q452" s="215">
        <v>0.0019499999999999999</v>
      </c>
      <c r="R452" s="215">
        <f>Q452*H452</f>
        <v>0.0019499999999999999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251</v>
      </c>
      <c r="AT452" s="217" t="s">
        <v>127</v>
      </c>
      <c r="AU452" s="217" t="s">
        <v>81</v>
      </c>
      <c r="AY452" s="19" t="s">
        <v>126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79</v>
      </c>
      <c r="BK452" s="218">
        <f>ROUND(I452*H452,1)</f>
        <v>0</v>
      </c>
      <c r="BL452" s="19" t="s">
        <v>251</v>
      </c>
      <c r="BM452" s="217" t="s">
        <v>1178</v>
      </c>
    </row>
    <row r="453" s="2" customFormat="1">
      <c r="A453" s="40"/>
      <c r="B453" s="41"/>
      <c r="C453" s="42"/>
      <c r="D453" s="219" t="s">
        <v>134</v>
      </c>
      <c r="E453" s="42"/>
      <c r="F453" s="220" t="s">
        <v>1179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134</v>
      </c>
      <c r="AU453" s="19" t="s">
        <v>81</v>
      </c>
    </row>
    <row r="454" s="13" customFormat="1">
      <c r="A454" s="13"/>
      <c r="B454" s="235"/>
      <c r="C454" s="236"/>
      <c r="D454" s="237" t="s">
        <v>181</v>
      </c>
      <c r="E454" s="238" t="s">
        <v>19</v>
      </c>
      <c r="F454" s="239" t="s">
        <v>1180</v>
      </c>
      <c r="G454" s="236"/>
      <c r="H454" s="238" t="s">
        <v>19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181</v>
      </c>
      <c r="AU454" s="245" t="s">
        <v>81</v>
      </c>
      <c r="AV454" s="13" t="s">
        <v>79</v>
      </c>
      <c r="AW454" s="13" t="s">
        <v>33</v>
      </c>
      <c r="AX454" s="13" t="s">
        <v>72</v>
      </c>
      <c r="AY454" s="245" t="s">
        <v>126</v>
      </c>
    </row>
    <row r="455" s="14" customFormat="1">
      <c r="A455" s="14"/>
      <c r="B455" s="246"/>
      <c r="C455" s="247"/>
      <c r="D455" s="237" t="s">
        <v>181</v>
      </c>
      <c r="E455" s="248" t="s">
        <v>19</v>
      </c>
      <c r="F455" s="249" t="s">
        <v>79</v>
      </c>
      <c r="G455" s="247"/>
      <c r="H455" s="250">
        <v>1</v>
      </c>
      <c r="I455" s="251"/>
      <c r="J455" s="247"/>
      <c r="K455" s="247"/>
      <c r="L455" s="252"/>
      <c r="M455" s="253"/>
      <c r="N455" s="254"/>
      <c r="O455" s="254"/>
      <c r="P455" s="254"/>
      <c r="Q455" s="254"/>
      <c r="R455" s="254"/>
      <c r="S455" s="254"/>
      <c r="T455" s="25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6" t="s">
        <v>181</v>
      </c>
      <c r="AU455" s="256" t="s">
        <v>81</v>
      </c>
      <c r="AV455" s="14" t="s">
        <v>81</v>
      </c>
      <c r="AW455" s="14" t="s">
        <v>33</v>
      </c>
      <c r="AX455" s="14" t="s">
        <v>79</v>
      </c>
      <c r="AY455" s="256" t="s">
        <v>126</v>
      </c>
    </row>
    <row r="456" s="2" customFormat="1" ht="21.75" customHeight="1">
      <c r="A456" s="40"/>
      <c r="B456" s="41"/>
      <c r="C456" s="207" t="s">
        <v>758</v>
      </c>
      <c r="D456" s="207" t="s">
        <v>127</v>
      </c>
      <c r="E456" s="208" t="s">
        <v>1181</v>
      </c>
      <c r="F456" s="209" t="s">
        <v>1182</v>
      </c>
      <c r="G456" s="210" t="s">
        <v>191</v>
      </c>
      <c r="H456" s="211">
        <v>36</v>
      </c>
      <c r="I456" s="212"/>
      <c r="J456" s="211">
        <f>ROUND(I456*H456,1)</f>
        <v>0</v>
      </c>
      <c r="K456" s="209" t="s">
        <v>131</v>
      </c>
      <c r="L456" s="46"/>
      <c r="M456" s="213" t="s">
        <v>19</v>
      </c>
      <c r="N456" s="214" t="s">
        <v>43</v>
      </c>
      <c r="O456" s="86"/>
      <c r="P456" s="215">
        <f>O456*H456</f>
        <v>0</v>
      </c>
      <c r="Q456" s="215">
        <v>0.0077299999999999999</v>
      </c>
      <c r="R456" s="215">
        <f>Q456*H456</f>
        <v>0.27827999999999997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251</v>
      </c>
      <c r="AT456" s="217" t="s">
        <v>127</v>
      </c>
      <c r="AU456" s="217" t="s">
        <v>81</v>
      </c>
      <c r="AY456" s="19" t="s">
        <v>126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79</v>
      </c>
      <c r="BK456" s="218">
        <f>ROUND(I456*H456,1)</f>
        <v>0</v>
      </c>
      <c r="BL456" s="19" t="s">
        <v>251</v>
      </c>
      <c r="BM456" s="217" t="s">
        <v>685</v>
      </c>
    </row>
    <row r="457" s="2" customFormat="1">
      <c r="A457" s="40"/>
      <c r="B457" s="41"/>
      <c r="C457" s="42"/>
      <c r="D457" s="219" t="s">
        <v>134</v>
      </c>
      <c r="E457" s="42"/>
      <c r="F457" s="220" t="s">
        <v>1183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134</v>
      </c>
      <c r="AU457" s="19" t="s">
        <v>81</v>
      </c>
    </row>
    <row r="458" s="13" customFormat="1">
      <c r="A458" s="13"/>
      <c r="B458" s="235"/>
      <c r="C458" s="236"/>
      <c r="D458" s="237" t="s">
        <v>181</v>
      </c>
      <c r="E458" s="238" t="s">
        <v>19</v>
      </c>
      <c r="F458" s="239" t="s">
        <v>1184</v>
      </c>
      <c r="G458" s="236"/>
      <c r="H458" s="238" t="s">
        <v>19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181</v>
      </c>
      <c r="AU458" s="245" t="s">
        <v>81</v>
      </c>
      <c r="AV458" s="13" t="s">
        <v>79</v>
      </c>
      <c r="AW458" s="13" t="s">
        <v>33</v>
      </c>
      <c r="AX458" s="13" t="s">
        <v>72</v>
      </c>
      <c r="AY458" s="245" t="s">
        <v>126</v>
      </c>
    </row>
    <row r="459" s="14" customFormat="1">
      <c r="A459" s="14"/>
      <c r="B459" s="246"/>
      <c r="C459" s="247"/>
      <c r="D459" s="237" t="s">
        <v>181</v>
      </c>
      <c r="E459" s="248" t="s">
        <v>19</v>
      </c>
      <c r="F459" s="249" t="s">
        <v>1185</v>
      </c>
      <c r="G459" s="247"/>
      <c r="H459" s="250">
        <v>36</v>
      </c>
      <c r="I459" s="251"/>
      <c r="J459" s="247"/>
      <c r="K459" s="247"/>
      <c r="L459" s="252"/>
      <c r="M459" s="253"/>
      <c r="N459" s="254"/>
      <c r="O459" s="254"/>
      <c r="P459" s="254"/>
      <c r="Q459" s="254"/>
      <c r="R459" s="254"/>
      <c r="S459" s="254"/>
      <c r="T459" s="25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6" t="s">
        <v>181</v>
      </c>
      <c r="AU459" s="256" t="s">
        <v>81</v>
      </c>
      <c r="AV459" s="14" t="s">
        <v>81</v>
      </c>
      <c r="AW459" s="14" t="s">
        <v>33</v>
      </c>
      <c r="AX459" s="14" t="s">
        <v>79</v>
      </c>
      <c r="AY459" s="256" t="s">
        <v>126</v>
      </c>
    </row>
    <row r="460" s="2" customFormat="1" ht="24.15" customHeight="1">
      <c r="A460" s="40"/>
      <c r="B460" s="41"/>
      <c r="C460" s="207" t="s">
        <v>761</v>
      </c>
      <c r="D460" s="207" t="s">
        <v>127</v>
      </c>
      <c r="E460" s="208" t="s">
        <v>689</v>
      </c>
      <c r="F460" s="209" t="s">
        <v>690</v>
      </c>
      <c r="G460" s="210" t="s">
        <v>470</v>
      </c>
      <c r="H460" s="211">
        <v>56.25</v>
      </c>
      <c r="I460" s="212"/>
      <c r="J460" s="211">
        <f>ROUND(I460*H460,1)</f>
        <v>0</v>
      </c>
      <c r="K460" s="209" t="s">
        <v>131</v>
      </c>
      <c r="L460" s="46"/>
      <c r="M460" s="213" t="s">
        <v>19</v>
      </c>
      <c r="N460" s="214" t="s">
        <v>43</v>
      </c>
      <c r="O460" s="86"/>
      <c r="P460" s="215">
        <f>O460*H460</f>
        <v>0</v>
      </c>
      <c r="Q460" s="215">
        <v>0.0019</v>
      </c>
      <c r="R460" s="215">
        <f>Q460*H460</f>
        <v>0.106875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251</v>
      </c>
      <c r="AT460" s="217" t="s">
        <v>127</v>
      </c>
      <c r="AU460" s="217" t="s">
        <v>81</v>
      </c>
      <c r="AY460" s="19" t="s">
        <v>126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79</v>
      </c>
      <c r="BK460" s="218">
        <f>ROUND(I460*H460,1)</f>
        <v>0</v>
      </c>
      <c r="BL460" s="19" t="s">
        <v>251</v>
      </c>
      <c r="BM460" s="217" t="s">
        <v>691</v>
      </c>
    </row>
    <row r="461" s="2" customFormat="1">
      <c r="A461" s="40"/>
      <c r="B461" s="41"/>
      <c r="C461" s="42"/>
      <c r="D461" s="219" t="s">
        <v>134</v>
      </c>
      <c r="E461" s="42"/>
      <c r="F461" s="220" t="s">
        <v>692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134</v>
      </c>
      <c r="AU461" s="19" t="s">
        <v>81</v>
      </c>
    </row>
    <row r="462" s="13" customFormat="1">
      <c r="A462" s="13"/>
      <c r="B462" s="235"/>
      <c r="C462" s="236"/>
      <c r="D462" s="237" t="s">
        <v>181</v>
      </c>
      <c r="E462" s="238" t="s">
        <v>19</v>
      </c>
      <c r="F462" s="239" t="s">
        <v>1186</v>
      </c>
      <c r="G462" s="236"/>
      <c r="H462" s="238" t="s">
        <v>19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181</v>
      </c>
      <c r="AU462" s="245" t="s">
        <v>81</v>
      </c>
      <c r="AV462" s="13" t="s">
        <v>79</v>
      </c>
      <c r="AW462" s="13" t="s">
        <v>33</v>
      </c>
      <c r="AX462" s="13" t="s">
        <v>72</v>
      </c>
      <c r="AY462" s="245" t="s">
        <v>126</v>
      </c>
    </row>
    <row r="463" s="14" customFormat="1">
      <c r="A463" s="14"/>
      <c r="B463" s="246"/>
      <c r="C463" s="247"/>
      <c r="D463" s="237" t="s">
        <v>181</v>
      </c>
      <c r="E463" s="248" t="s">
        <v>19</v>
      </c>
      <c r="F463" s="249" t="s">
        <v>1187</v>
      </c>
      <c r="G463" s="247"/>
      <c r="H463" s="250">
        <v>56.25</v>
      </c>
      <c r="I463" s="251"/>
      <c r="J463" s="247"/>
      <c r="K463" s="247"/>
      <c r="L463" s="252"/>
      <c r="M463" s="253"/>
      <c r="N463" s="254"/>
      <c r="O463" s="254"/>
      <c r="P463" s="254"/>
      <c r="Q463" s="254"/>
      <c r="R463" s="254"/>
      <c r="S463" s="254"/>
      <c r="T463" s="25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6" t="s">
        <v>181</v>
      </c>
      <c r="AU463" s="256" t="s">
        <v>81</v>
      </c>
      <c r="AV463" s="14" t="s">
        <v>81</v>
      </c>
      <c r="AW463" s="14" t="s">
        <v>33</v>
      </c>
      <c r="AX463" s="14" t="s">
        <v>79</v>
      </c>
      <c r="AY463" s="256" t="s">
        <v>126</v>
      </c>
    </row>
    <row r="464" s="2" customFormat="1" ht="24.15" customHeight="1">
      <c r="A464" s="40"/>
      <c r="B464" s="41"/>
      <c r="C464" s="207" t="s">
        <v>767</v>
      </c>
      <c r="D464" s="207" t="s">
        <v>127</v>
      </c>
      <c r="E464" s="208" t="s">
        <v>1188</v>
      </c>
      <c r="F464" s="209" t="s">
        <v>1189</v>
      </c>
      <c r="G464" s="210" t="s">
        <v>470</v>
      </c>
      <c r="H464" s="211">
        <v>4</v>
      </c>
      <c r="I464" s="212"/>
      <c r="J464" s="211">
        <f>ROUND(I464*H464,1)</f>
        <v>0</v>
      </c>
      <c r="K464" s="209" t="s">
        <v>19</v>
      </c>
      <c r="L464" s="46"/>
      <c r="M464" s="213" t="s">
        <v>19</v>
      </c>
      <c r="N464" s="214" t="s">
        <v>43</v>
      </c>
      <c r="O464" s="86"/>
      <c r="P464" s="215">
        <f>O464*H464</f>
        <v>0</v>
      </c>
      <c r="Q464" s="215">
        <v>0.0045199999999999997</v>
      </c>
      <c r="R464" s="215">
        <f>Q464*H464</f>
        <v>0.018079999999999999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251</v>
      </c>
      <c r="AT464" s="217" t="s">
        <v>127</v>
      </c>
      <c r="AU464" s="217" t="s">
        <v>81</v>
      </c>
      <c r="AY464" s="19" t="s">
        <v>126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79</v>
      </c>
      <c r="BK464" s="218">
        <f>ROUND(I464*H464,1)</f>
        <v>0</v>
      </c>
      <c r="BL464" s="19" t="s">
        <v>251</v>
      </c>
      <c r="BM464" s="217" t="s">
        <v>1190</v>
      </c>
    </row>
    <row r="465" s="13" customFormat="1">
      <c r="A465" s="13"/>
      <c r="B465" s="235"/>
      <c r="C465" s="236"/>
      <c r="D465" s="237" t="s">
        <v>181</v>
      </c>
      <c r="E465" s="238" t="s">
        <v>19</v>
      </c>
      <c r="F465" s="239" t="s">
        <v>1191</v>
      </c>
      <c r="G465" s="236"/>
      <c r="H465" s="238" t="s">
        <v>19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181</v>
      </c>
      <c r="AU465" s="245" t="s">
        <v>81</v>
      </c>
      <c r="AV465" s="13" t="s">
        <v>79</v>
      </c>
      <c r="AW465" s="13" t="s">
        <v>33</v>
      </c>
      <c r="AX465" s="13" t="s">
        <v>72</v>
      </c>
      <c r="AY465" s="245" t="s">
        <v>126</v>
      </c>
    </row>
    <row r="466" s="14" customFormat="1">
      <c r="A466" s="14"/>
      <c r="B466" s="246"/>
      <c r="C466" s="247"/>
      <c r="D466" s="237" t="s">
        <v>181</v>
      </c>
      <c r="E466" s="248" t="s">
        <v>19</v>
      </c>
      <c r="F466" s="249" t="s">
        <v>93</v>
      </c>
      <c r="G466" s="247"/>
      <c r="H466" s="250">
        <v>4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6" t="s">
        <v>181</v>
      </c>
      <c r="AU466" s="256" t="s">
        <v>81</v>
      </c>
      <c r="AV466" s="14" t="s">
        <v>81</v>
      </c>
      <c r="AW466" s="14" t="s">
        <v>33</v>
      </c>
      <c r="AX466" s="14" t="s">
        <v>79</v>
      </c>
      <c r="AY466" s="256" t="s">
        <v>126</v>
      </c>
    </row>
    <row r="467" s="2" customFormat="1" ht="16.5" customHeight="1">
      <c r="A467" s="40"/>
      <c r="B467" s="41"/>
      <c r="C467" s="207" t="s">
        <v>772</v>
      </c>
      <c r="D467" s="207" t="s">
        <v>127</v>
      </c>
      <c r="E467" s="208" t="s">
        <v>1192</v>
      </c>
      <c r="F467" s="209" t="s">
        <v>1193</v>
      </c>
      <c r="G467" s="210" t="s">
        <v>191</v>
      </c>
      <c r="H467" s="211">
        <v>3.5299999999999998</v>
      </c>
      <c r="I467" s="212"/>
      <c r="J467" s="211">
        <f>ROUND(I467*H467,1)</f>
        <v>0</v>
      </c>
      <c r="K467" s="209" t="s">
        <v>131</v>
      </c>
      <c r="L467" s="46"/>
      <c r="M467" s="213" t="s">
        <v>19</v>
      </c>
      <c r="N467" s="214" t="s">
        <v>43</v>
      </c>
      <c r="O467" s="86"/>
      <c r="P467" s="215">
        <f>O467*H467</f>
        <v>0</v>
      </c>
      <c r="Q467" s="215">
        <v>0.0063699999999999998</v>
      </c>
      <c r="R467" s="215">
        <f>Q467*H467</f>
        <v>0.022486099999999998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251</v>
      </c>
      <c r="AT467" s="217" t="s">
        <v>127</v>
      </c>
      <c r="AU467" s="217" t="s">
        <v>81</v>
      </c>
      <c r="AY467" s="19" t="s">
        <v>126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79</v>
      </c>
      <c r="BK467" s="218">
        <f>ROUND(I467*H467,1)</f>
        <v>0</v>
      </c>
      <c r="BL467" s="19" t="s">
        <v>251</v>
      </c>
      <c r="BM467" s="217" t="s">
        <v>1194</v>
      </c>
    </row>
    <row r="468" s="2" customFormat="1">
      <c r="A468" s="40"/>
      <c r="B468" s="41"/>
      <c r="C468" s="42"/>
      <c r="D468" s="219" t="s">
        <v>134</v>
      </c>
      <c r="E468" s="42"/>
      <c r="F468" s="220" t="s">
        <v>1195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134</v>
      </c>
      <c r="AU468" s="19" t="s">
        <v>81</v>
      </c>
    </row>
    <row r="469" s="13" customFormat="1">
      <c r="A469" s="13"/>
      <c r="B469" s="235"/>
      <c r="C469" s="236"/>
      <c r="D469" s="237" t="s">
        <v>181</v>
      </c>
      <c r="E469" s="238" t="s">
        <v>19</v>
      </c>
      <c r="F469" s="239" t="s">
        <v>1196</v>
      </c>
      <c r="G469" s="236"/>
      <c r="H469" s="238" t="s">
        <v>19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181</v>
      </c>
      <c r="AU469" s="245" t="s">
        <v>81</v>
      </c>
      <c r="AV469" s="13" t="s">
        <v>79</v>
      </c>
      <c r="AW469" s="13" t="s">
        <v>33</v>
      </c>
      <c r="AX469" s="13" t="s">
        <v>72</v>
      </c>
      <c r="AY469" s="245" t="s">
        <v>126</v>
      </c>
    </row>
    <row r="470" s="14" customFormat="1">
      <c r="A470" s="14"/>
      <c r="B470" s="246"/>
      <c r="C470" s="247"/>
      <c r="D470" s="237" t="s">
        <v>181</v>
      </c>
      <c r="E470" s="248" t="s">
        <v>19</v>
      </c>
      <c r="F470" s="249" t="s">
        <v>1197</v>
      </c>
      <c r="G470" s="247"/>
      <c r="H470" s="250">
        <v>3.5299999999999998</v>
      </c>
      <c r="I470" s="251"/>
      <c r="J470" s="247"/>
      <c r="K470" s="247"/>
      <c r="L470" s="252"/>
      <c r="M470" s="253"/>
      <c r="N470" s="254"/>
      <c r="O470" s="254"/>
      <c r="P470" s="254"/>
      <c r="Q470" s="254"/>
      <c r="R470" s="254"/>
      <c r="S470" s="254"/>
      <c r="T470" s="25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6" t="s">
        <v>181</v>
      </c>
      <c r="AU470" s="256" t="s">
        <v>81</v>
      </c>
      <c r="AV470" s="14" t="s">
        <v>81</v>
      </c>
      <c r="AW470" s="14" t="s">
        <v>33</v>
      </c>
      <c r="AX470" s="14" t="s">
        <v>79</v>
      </c>
      <c r="AY470" s="256" t="s">
        <v>126</v>
      </c>
    </row>
    <row r="471" s="2" customFormat="1" ht="24.15" customHeight="1">
      <c r="A471" s="40"/>
      <c r="B471" s="41"/>
      <c r="C471" s="207" t="s">
        <v>777</v>
      </c>
      <c r="D471" s="207" t="s">
        <v>127</v>
      </c>
      <c r="E471" s="208" t="s">
        <v>702</v>
      </c>
      <c r="F471" s="209" t="s">
        <v>703</v>
      </c>
      <c r="G471" s="210" t="s">
        <v>233</v>
      </c>
      <c r="H471" s="211">
        <v>9</v>
      </c>
      <c r="I471" s="212"/>
      <c r="J471" s="211">
        <f>ROUND(I471*H471,1)</f>
        <v>0</v>
      </c>
      <c r="K471" s="209" t="s">
        <v>131</v>
      </c>
      <c r="L471" s="46"/>
      <c r="M471" s="213" t="s">
        <v>19</v>
      </c>
      <c r="N471" s="214" t="s">
        <v>43</v>
      </c>
      <c r="O471" s="86"/>
      <c r="P471" s="215">
        <f>O471*H471</f>
        <v>0</v>
      </c>
      <c r="Q471" s="215">
        <v>0.00462</v>
      </c>
      <c r="R471" s="215">
        <f>Q471*H471</f>
        <v>0.041579999999999999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251</v>
      </c>
      <c r="AT471" s="217" t="s">
        <v>127</v>
      </c>
      <c r="AU471" s="217" t="s">
        <v>81</v>
      </c>
      <c r="AY471" s="19" t="s">
        <v>126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79</v>
      </c>
      <c r="BK471" s="218">
        <f>ROUND(I471*H471,1)</f>
        <v>0</v>
      </c>
      <c r="BL471" s="19" t="s">
        <v>251</v>
      </c>
      <c r="BM471" s="217" t="s">
        <v>704</v>
      </c>
    </row>
    <row r="472" s="2" customFormat="1">
      <c r="A472" s="40"/>
      <c r="B472" s="41"/>
      <c r="C472" s="42"/>
      <c r="D472" s="219" t="s">
        <v>134</v>
      </c>
      <c r="E472" s="42"/>
      <c r="F472" s="220" t="s">
        <v>705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134</v>
      </c>
      <c r="AU472" s="19" t="s">
        <v>81</v>
      </c>
    </row>
    <row r="473" s="13" customFormat="1">
      <c r="A473" s="13"/>
      <c r="B473" s="235"/>
      <c r="C473" s="236"/>
      <c r="D473" s="237" t="s">
        <v>181</v>
      </c>
      <c r="E473" s="238" t="s">
        <v>19</v>
      </c>
      <c r="F473" s="239" t="s">
        <v>1198</v>
      </c>
      <c r="G473" s="236"/>
      <c r="H473" s="238" t="s">
        <v>19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181</v>
      </c>
      <c r="AU473" s="245" t="s">
        <v>81</v>
      </c>
      <c r="AV473" s="13" t="s">
        <v>79</v>
      </c>
      <c r="AW473" s="13" t="s">
        <v>33</v>
      </c>
      <c r="AX473" s="13" t="s">
        <v>72</v>
      </c>
      <c r="AY473" s="245" t="s">
        <v>126</v>
      </c>
    </row>
    <row r="474" s="14" customFormat="1">
      <c r="A474" s="14"/>
      <c r="B474" s="246"/>
      <c r="C474" s="247"/>
      <c r="D474" s="237" t="s">
        <v>181</v>
      </c>
      <c r="E474" s="248" t="s">
        <v>19</v>
      </c>
      <c r="F474" s="249" t="s">
        <v>220</v>
      </c>
      <c r="G474" s="247"/>
      <c r="H474" s="250">
        <v>9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181</v>
      </c>
      <c r="AU474" s="256" t="s">
        <v>81</v>
      </c>
      <c r="AV474" s="14" t="s">
        <v>81</v>
      </c>
      <c r="AW474" s="14" t="s">
        <v>33</v>
      </c>
      <c r="AX474" s="14" t="s">
        <v>79</v>
      </c>
      <c r="AY474" s="256" t="s">
        <v>126</v>
      </c>
    </row>
    <row r="475" s="2" customFormat="1" ht="16.5" customHeight="1">
      <c r="A475" s="40"/>
      <c r="B475" s="41"/>
      <c r="C475" s="207" t="s">
        <v>784</v>
      </c>
      <c r="D475" s="207" t="s">
        <v>127</v>
      </c>
      <c r="E475" s="208" t="s">
        <v>1199</v>
      </c>
      <c r="F475" s="209" t="s">
        <v>1200</v>
      </c>
      <c r="G475" s="210" t="s">
        <v>470</v>
      </c>
      <c r="H475" s="211">
        <v>17.5</v>
      </c>
      <c r="I475" s="212"/>
      <c r="J475" s="211">
        <f>ROUND(I475*H475,1)</f>
        <v>0</v>
      </c>
      <c r="K475" s="209" t="s">
        <v>131</v>
      </c>
      <c r="L475" s="46"/>
      <c r="M475" s="213" t="s">
        <v>19</v>
      </c>
      <c r="N475" s="214" t="s">
        <v>43</v>
      </c>
      <c r="O475" s="86"/>
      <c r="P475" s="215">
        <f>O475*H475</f>
        <v>0</v>
      </c>
      <c r="Q475" s="215">
        <v>0.00313</v>
      </c>
      <c r="R475" s="215">
        <f>Q475*H475</f>
        <v>0.054774999999999997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251</v>
      </c>
      <c r="AT475" s="217" t="s">
        <v>127</v>
      </c>
      <c r="AU475" s="217" t="s">
        <v>81</v>
      </c>
      <c r="AY475" s="19" t="s">
        <v>126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79</v>
      </c>
      <c r="BK475" s="218">
        <f>ROUND(I475*H475,1)</f>
        <v>0</v>
      </c>
      <c r="BL475" s="19" t="s">
        <v>251</v>
      </c>
      <c r="BM475" s="217" t="s">
        <v>1201</v>
      </c>
    </row>
    <row r="476" s="2" customFormat="1">
      <c r="A476" s="40"/>
      <c r="B476" s="41"/>
      <c r="C476" s="42"/>
      <c r="D476" s="219" t="s">
        <v>134</v>
      </c>
      <c r="E476" s="42"/>
      <c r="F476" s="220" t="s">
        <v>1202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134</v>
      </c>
      <c r="AU476" s="19" t="s">
        <v>81</v>
      </c>
    </row>
    <row r="477" s="13" customFormat="1">
      <c r="A477" s="13"/>
      <c r="B477" s="235"/>
      <c r="C477" s="236"/>
      <c r="D477" s="237" t="s">
        <v>181</v>
      </c>
      <c r="E477" s="238" t="s">
        <v>19</v>
      </c>
      <c r="F477" s="239" t="s">
        <v>1203</v>
      </c>
      <c r="G477" s="236"/>
      <c r="H477" s="238" t="s">
        <v>19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181</v>
      </c>
      <c r="AU477" s="245" t="s">
        <v>81</v>
      </c>
      <c r="AV477" s="13" t="s">
        <v>79</v>
      </c>
      <c r="AW477" s="13" t="s">
        <v>33</v>
      </c>
      <c r="AX477" s="13" t="s">
        <v>72</v>
      </c>
      <c r="AY477" s="245" t="s">
        <v>126</v>
      </c>
    </row>
    <row r="478" s="14" customFormat="1">
      <c r="A478" s="14"/>
      <c r="B478" s="246"/>
      <c r="C478" s="247"/>
      <c r="D478" s="237" t="s">
        <v>181</v>
      </c>
      <c r="E478" s="248" t="s">
        <v>19</v>
      </c>
      <c r="F478" s="249" t="s">
        <v>1204</v>
      </c>
      <c r="G478" s="247"/>
      <c r="H478" s="250">
        <v>17.5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181</v>
      </c>
      <c r="AU478" s="256" t="s">
        <v>81</v>
      </c>
      <c r="AV478" s="14" t="s">
        <v>81</v>
      </c>
      <c r="AW478" s="14" t="s">
        <v>33</v>
      </c>
      <c r="AX478" s="14" t="s">
        <v>79</v>
      </c>
      <c r="AY478" s="256" t="s">
        <v>126</v>
      </c>
    </row>
    <row r="479" s="2" customFormat="1" ht="16.5" customHeight="1">
      <c r="A479" s="40"/>
      <c r="B479" s="41"/>
      <c r="C479" s="207" t="s">
        <v>788</v>
      </c>
      <c r="D479" s="207" t="s">
        <v>127</v>
      </c>
      <c r="E479" s="208" t="s">
        <v>1205</v>
      </c>
      <c r="F479" s="209" t="s">
        <v>1206</v>
      </c>
      <c r="G479" s="210" t="s">
        <v>470</v>
      </c>
      <c r="H479" s="211">
        <v>29</v>
      </c>
      <c r="I479" s="212"/>
      <c r="J479" s="211">
        <f>ROUND(I479*H479,1)</f>
        <v>0</v>
      </c>
      <c r="K479" s="209" t="s">
        <v>131</v>
      </c>
      <c r="L479" s="46"/>
      <c r="M479" s="213" t="s">
        <v>19</v>
      </c>
      <c r="N479" s="214" t="s">
        <v>43</v>
      </c>
      <c r="O479" s="86"/>
      <c r="P479" s="215">
        <f>O479*H479</f>
        <v>0</v>
      </c>
      <c r="Q479" s="215">
        <v>0.0025899999999999999</v>
      </c>
      <c r="R479" s="215">
        <f>Q479*H479</f>
        <v>0.075109999999999996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251</v>
      </c>
      <c r="AT479" s="217" t="s">
        <v>127</v>
      </c>
      <c r="AU479" s="217" t="s">
        <v>81</v>
      </c>
      <c r="AY479" s="19" t="s">
        <v>126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79</v>
      </c>
      <c r="BK479" s="218">
        <f>ROUND(I479*H479,1)</f>
        <v>0</v>
      </c>
      <c r="BL479" s="19" t="s">
        <v>251</v>
      </c>
      <c r="BM479" s="217" t="s">
        <v>1207</v>
      </c>
    </row>
    <row r="480" s="2" customFormat="1">
      <c r="A480" s="40"/>
      <c r="B480" s="41"/>
      <c r="C480" s="42"/>
      <c r="D480" s="219" t="s">
        <v>134</v>
      </c>
      <c r="E480" s="42"/>
      <c r="F480" s="220" t="s">
        <v>1208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134</v>
      </c>
      <c r="AU480" s="19" t="s">
        <v>81</v>
      </c>
    </row>
    <row r="481" s="13" customFormat="1">
      <c r="A481" s="13"/>
      <c r="B481" s="235"/>
      <c r="C481" s="236"/>
      <c r="D481" s="237" t="s">
        <v>181</v>
      </c>
      <c r="E481" s="238" t="s">
        <v>19</v>
      </c>
      <c r="F481" s="239" t="s">
        <v>1209</v>
      </c>
      <c r="G481" s="236"/>
      <c r="H481" s="238" t="s">
        <v>19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181</v>
      </c>
      <c r="AU481" s="245" t="s">
        <v>81</v>
      </c>
      <c r="AV481" s="13" t="s">
        <v>79</v>
      </c>
      <c r="AW481" s="13" t="s">
        <v>33</v>
      </c>
      <c r="AX481" s="13" t="s">
        <v>72</v>
      </c>
      <c r="AY481" s="245" t="s">
        <v>126</v>
      </c>
    </row>
    <row r="482" s="14" customFormat="1">
      <c r="A482" s="14"/>
      <c r="B482" s="246"/>
      <c r="C482" s="247"/>
      <c r="D482" s="237" t="s">
        <v>181</v>
      </c>
      <c r="E482" s="248" t="s">
        <v>19</v>
      </c>
      <c r="F482" s="249" t="s">
        <v>327</v>
      </c>
      <c r="G482" s="247"/>
      <c r="H482" s="250">
        <v>29</v>
      </c>
      <c r="I482" s="251"/>
      <c r="J482" s="247"/>
      <c r="K482" s="247"/>
      <c r="L482" s="252"/>
      <c r="M482" s="253"/>
      <c r="N482" s="254"/>
      <c r="O482" s="254"/>
      <c r="P482" s="254"/>
      <c r="Q482" s="254"/>
      <c r="R482" s="254"/>
      <c r="S482" s="254"/>
      <c r="T482" s="25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6" t="s">
        <v>181</v>
      </c>
      <c r="AU482" s="256" t="s">
        <v>81</v>
      </c>
      <c r="AV482" s="14" t="s">
        <v>81</v>
      </c>
      <c r="AW482" s="14" t="s">
        <v>33</v>
      </c>
      <c r="AX482" s="14" t="s">
        <v>79</v>
      </c>
      <c r="AY482" s="256" t="s">
        <v>126</v>
      </c>
    </row>
    <row r="483" s="2" customFormat="1" ht="16.5" customHeight="1">
      <c r="A483" s="40"/>
      <c r="B483" s="41"/>
      <c r="C483" s="207" t="s">
        <v>792</v>
      </c>
      <c r="D483" s="207" t="s">
        <v>127</v>
      </c>
      <c r="E483" s="208" t="s">
        <v>1210</v>
      </c>
      <c r="F483" s="209" t="s">
        <v>1211</v>
      </c>
      <c r="G483" s="210" t="s">
        <v>470</v>
      </c>
      <c r="H483" s="211">
        <v>1.5</v>
      </c>
      <c r="I483" s="212"/>
      <c r="J483" s="211">
        <f>ROUND(I483*H483,1)</f>
        <v>0</v>
      </c>
      <c r="K483" s="209" t="s">
        <v>131</v>
      </c>
      <c r="L483" s="46"/>
      <c r="M483" s="213" t="s">
        <v>19</v>
      </c>
      <c r="N483" s="214" t="s">
        <v>43</v>
      </c>
      <c r="O483" s="86"/>
      <c r="P483" s="215">
        <f>O483*H483</f>
        <v>0</v>
      </c>
      <c r="Q483" s="215">
        <v>0.00314</v>
      </c>
      <c r="R483" s="215">
        <f>Q483*H483</f>
        <v>0.0047099999999999998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251</v>
      </c>
      <c r="AT483" s="217" t="s">
        <v>127</v>
      </c>
      <c r="AU483" s="217" t="s">
        <v>81</v>
      </c>
      <c r="AY483" s="19" t="s">
        <v>126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79</v>
      </c>
      <c r="BK483" s="218">
        <f>ROUND(I483*H483,1)</f>
        <v>0</v>
      </c>
      <c r="BL483" s="19" t="s">
        <v>251</v>
      </c>
      <c r="BM483" s="217" t="s">
        <v>1212</v>
      </c>
    </row>
    <row r="484" s="2" customFormat="1">
      <c r="A484" s="40"/>
      <c r="B484" s="41"/>
      <c r="C484" s="42"/>
      <c r="D484" s="219" t="s">
        <v>134</v>
      </c>
      <c r="E484" s="42"/>
      <c r="F484" s="220" t="s">
        <v>1213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134</v>
      </c>
      <c r="AU484" s="19" t="s">
        <v>81</v>
      </c>
    </row>
    <row r="485" s="13" customFormat="1">
      <c r="A485" s="13"/>
      <c r="B485" s="235"/>
      <c r="C485" s="236"/>
      <c r="D485" s="237" t="s">
        <v>181</v>
      </c>
      <c r="E485" s="238" t="s">
        <v>19</v>
      </c>
      <c r="F485" s="239" t="s">
        <v>1214</v>
      </c>
      <c r="G485" s="236"/>
      <c r="H485" s="238" t="s">
        <v>19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181</v>
      </c>
      <c r="AU485" s="245" t="s">
        <v>81</v>
      </c>
      <c r="AV485" s="13" t="s">
        <v>79</v>
      </c>
      <c r="AW485" s="13" t="s">
        <v>33</v>
      </c>
      <c r="AX485" s="13" t="s">
        <v>72</v>
      </c>
      <c r="AY485" s="245" t="s">
        <v>126</v>
      </c>
    </row>
    <row r="486" s="14" customFormat="1">
      <c r="A486" s="14"/>
      <c r="B486" s="246"/>
      <c r="C486" s="247"/>
      <c r="D486" s="237" t="s">
        <v>181</v>
      </c>
      <c r="E486" s="248" t="s">
        <v>19</v>
      </c>
      <c r="F486" s="249" t="s">
        <v>1215</v>
      </c>
      <c r="G486" s="247"/>
      <c r="H486" s="250">
        <v>1.5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6" t="s">
        <v>181</v>
      </c>
      <c r="AU486" s="256" t="s">
        <v>81</v>
      </c>
      <c r="AV486" s="14" t="s">
        <v>81</v>
      </c>
      <c r="AW486" s="14" t="s">
        <v>33</v>
      </c>
      <c r="AX486" s="14" t="s">
        <v>79</v>
      </c>
      <c r="AY486" s="256" t="s">
        <v>126</v>
      </c>
    </row>
    <row r="487" s="2" customFormat="1" ht="24.15" customHeight="1">
      <c r="A487" s="40"/>
      <c r="B487" s="41"/>
      <c r="C487" s="207" t="s">
        <v>800</v>
      </c>
      <c r="D487" s="207" t="s">
        <v>127</v>
      </c>
      <c r="E487" s="208" t="s">
        <v>1216</v>
      </c>
      <c r="F487" s="209" t="s">
        <v>1217</v>
      </c>
      <c r="G487" s="210" t="s">
        <v>233</v>
      </c>
      <c r="H487" s="211">
        <v>2</v>
      </c>
      <c r="I487" s="212"/>
      <c r="J487" s="211">
        <f>ROUND(I487*H487,1)</f>
        <v>0</v>
      </c>
      <c r="K487" s="209" t="s">
        <v>131</v>
      </c>
      <c r="L487" s="46"/>
      <c r="M487" s="213" t="s">
        <v>19</v>
      </c>
      <c r="N487" s="214" t="s">
        <v>43</v>
      </c>
      <c r="O487" s="86"/>
      <c r="P487" s="215">
        <f>O487*H487</f>
        <v>0</v>
      </c>
      <c r="Q487" s="215">
        <v>0.0033899999999999998</v>
      </c>
      <c r="R487" s="215">
        <f>Q487*H487</f>
        <v>0.0067799999999999996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251</v>
      </c>
      <c r="AT487" s="217" t="s">
        <v>127</v>
      </c>
      <c r="AU487" s="217" t="s">
        <v>81</v>
      </c>
      <c r="AY487" s="19" t="s">
        <v>126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79</v>
      </c>
      <c r="BK487" s="218">
        <f>ROUND(I487*H487,1)</f>
        <v>0</v>
      </c>
      <c r="BL487" s="19" t="s">
        <v>251</v>
      </c>
      <c r="BM487" s="217" t="s">
        <v>1218</v>
      </c>
    </row>
    <row r="488" s="2" customFormat="1">
      <c r="A488" s="40"/>
      <c r="B488" s="41"/>
      <c r="C488" s="42"/>
      <c r="D488" s="219" t="s">
        <v>134</v>
      </c>
      <c r="E488" s="42"/>
      <c r="F488" s="220" t="s">
        <v>1219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134</v>
      </c>
      <c r="AU488" s="19" t="s">
        <v>81</v>
      </c>
    </row>
    <row r="489" s="13" customFormat="1">
      <c r="A489" s="13"/>
      <c r="B489" s="235"/>
      <c r="C489" s="236"/>
      <c r="D489" s="237" t="s">
        <v>181</v>
      </c>
      <c r="E489" s="238" t="s">
        <v>19</v>
      </c>
      <c r="F489" s="239" t="s">
        <v>1220</v>
      </c>
      <c r="G489" s="236"/>
      <c r="H489" s="238" t="s">
        <v>19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181</v>
      </c>
      <c r="AU489" s="245" t="s">
        <v>81</v>
      </c>
      <c r="AV489" s="13" t="s">
        <v>79</v>
      </c>
      <c r="AW489" s="13" t="s">
        <v>33</v>
      </c>
      <c r="AX489" s="13" t="s">
        <v>72</v>
      </c>
      <c r="AY489" s="245" t="s">
        <v>126</v>
      </c>
    </row>
    <row r="490" s="14" customFormat="1">
      <c r="A490" s="14"/>
      <c r="B490" s="246"/>
      <c r="C490" s="247"/>
      <c r="D490" s="237" t="s">
        <v>181</v>
      </c>
      <c r="E490" s="248" t="s">
        <v>19</v>
      </c>
      <c r="F490" s="249" t="s">
        <v>81</v>
      </c>
      <c r="G490" s="247"/>
      <c r="H490" s="250">
        <v>2</v>
      </c>
      <c r="I490" s="251"/>
      <c r="J490" s="247"/>
      <c r="K490" s="247"/>
      <c r="L490" s="252"/>
      <c r="M490" s="253"/>
      <c r="N490" s="254"/>
      <c r="O490" s="254"/>
      <c r="P490" s="254"/>
      <c r="Q490" s="254"/>
      <c r="R490" s="254"/>
      <c r="S490" s="254"/>
      <c r="T490" s="25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6" t="s">
        <v>181</v>
      </c>
      <c r="AU490" s="256" t="s">
        <v>81</v>
      </c>
      <c r="AV490" s="14" t="s">
        <v>81</v>
      </c>
      <c r="AW490" s="14" t="s">
        <v>33</v>
      </c>
      <c r="AX490" s="14" t="s">
        <v>79</v>
      </c>
      <c r="AY490" s="256" t="s">
        <v>126</v>
      </c>
    </row>
    <row r="491" s="2" customFormat="1" ht="21.75" customHeight="1">
      <c r="A491" s="40"/>
      <c r="B491" s="41"/>
      <c r="C491" s="207" t="s">
        <v>807</v>
      </c>
      <c r="D491" s="207" t="s">
        <v>127</v>
      </c>
      <c r="E491" s="208" t="s">
        <v>707</v>
      </c>
      <c r="F491" s="209" t="s">
        <v>708</v>
      </c>
      <c r="G491" s="210" t="s">
        <v>470</v>
      </c>
      <c r="H491" s="211">
        <v>14</v>
      </c>
      <c r="I491" s="212"/>
      <c r="J491" s="211">
        <f>ROUND(I491*H491,1)</f>
        <v>0</v>
      </c>
      <c r="K491" s="209" t="s">
        <v>131</v>
      </c>
      <c r="L491" s="46"/>
      <c r="M491" s="213" t="s">
        <v>19</v>
      </c>
      <c r="N491" s="214" t="s">
        <v>43</v>
      </c>
      <c r="O491" s="86"/>
      <c r="P491" s="215">
        <f>O491*H491</f>
        <v>0</v>
      </c>
      <c r="Q491" s="215">
        <v>0.0063</v>
      </c>
      <c r="R491" s="215">
        <f>Q491*H491</f>
        <v>0.088200000000000001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251</v>
      </c>
      <c r="AT491" s="217" t="s">
        <v>127</v>
      </c>
      <c r="AU491" s="217" t="s">
        <v>81</v>
      </c>
      <c r="AY491" s="19" t="s">
        <v>126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79</v>
      </c>
      <c r="BK491" s="218">
        <f>ROUND(I491*H491,1)</f>
        <v>0</v>
      </c>
      <c r="BL491" s="19" t="s">
        <v>251</v>
      </c>
      <c r="BM491" s="217" t="s">
        <v>709</v>
      </c>
    </row>
    <row r="492" s="2" customFormat="1">
      <c r="A492" s="40"/>
      <c r="B492" s="41"/>
      <c r="C492" s="42"/>
      <c r="D492" s="219" t="s">
        <v>134</v>
      </c>
      <c r="E492" s="42"/>
      <c r="F492" s="220" t="s">
        <v>710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134</v>
      </c>
      <c r="AU492" s="19" t="s">
        <v>81</v>
      </c>
    </row>
    <row r="493" s="13" customFormat="1">
      <c r="A493" s="13"/>
      <c r="B493" s="235"/>
      <c r="C493" s="236"/>
      <c r="D493" s="237" t="s">
        <v>181</v>
      </c>
      <c r="E493" s="238" t="s">
        <v>19</v>
      </c>
      <c r="F493" s="239" t="s">
        <v>1221</v>
      </c>
      <c r="G493" s="236"/>
      <c r="H493" s="238" t="s">
        <v>19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181</v>
      </c>
      <c r="AU493" s="245" t="s">
        <v>81</v>
      </c>
      <c r="AV493" s="13" t="s">
        <v>79</v>
      </c>
      <c r="AW493" s="13" t="s">
        <v>33</v>
      </c>
      <c r="AX493" s="13" t="s">
        <v>72</v>
      </c>
      <c r="AY493" s="245" t="s">
        <v>126</v>
      </c>
    </row>
    <row r="494" s="14" customFormat="1">
      <c r="A494" s="14"/>
      <c r="B494" s="246"/>
      <c r="C494" s="247"/>
      <c r="D494" s="237" t="s">
        <v>181</v>
      </c>
      <c r="E494" s="248" t="s">
        <v>19</v>
      </c>
      <c r="F494" s="249" t="s">
        <v>242</v>
      </c>
      <c r="G494" s="247"/>
      <c r="H494" s="250">
        <v>14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6" t="s">
        <v>181</v>
      </c>
      <c r="AU494" s="256" t="s">
        <v>81</v>
      </c>
      <c r="AV494" s="14" t="s">
        <v>81</v>
      </c>
      <c r="AW494" s="14" t="s">
        <v>33</v>
      </c>
      <c r="AX494" s="14" t="s">
        <v>79</v>
      </c>
      <c r="AY494" s="256" t="s">
        <v>126</v>
      </c>
    </row>
    <row r="495" s="2" customFormat="1" ht="21.75" customHeight="1">
      <c r="A495" s="40"/>
      <c r="B495" s="41"/>
      <c r="C495" s="207" t="s">
        <v>811</v>
      </c>
      <c r="D495" s="207" t="s">
        <v>127</v>
      </c>
      <c r="E495" s="208" t="s">
        <v>1222</v>
      </c>
      <c r="F495" s="209" t="s">
        <v>1223</v>
      </c>
      <c r="G495" s="210" t="s">
        <v>470</v>
      </c>
      <c r="H495" s="211">
        <v>24</v>
      </c>
      <c r="I495" s="212"/>
      <c r="J495" s="211">
        <f>ROUND(I495*H495,1)</f>
        <v>0</v>
      </c>
      <c r="K495" s="209" t="s">
        <v>131</v>
      </c>
      <c r="L495" s="46"/>
      <c r="M495" s="213" t="s">
        <v>19</v>
      </c>
      <c r="N495" s="214" t="s">
        <v>43</v>
      </c>
      <c r="O495" s="86"/>
      <c r="P495" s="215">
        <f>O495*H495</f>
        <v>0</v>
      </c>
      <c r="Q495" s="215">
        <v>0.0073200000000000001</v>
      </c>
      <c r="R495" s="215">
        <f>Q495*H495</f>
        <v>0.17568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251</v>
      </c>
      <c r="AT495" s="217" t="s">
        <v>127</v>
      </c>
      <c r="AU495" s="217" t="s">
        <v>81</v>
      </c>
      <c r="AY495" s="19" t="s">
        <v>126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79</v>
      </c>
      <c r="BK495" s="218">
        <f>ROUND(I495*H495,1)</f>
        <v>0</v>
      </c>
      <c r="BL495" s="19" t="s">
        <v>251</v>
      </c>
      <c r="BM495" s="217" t="s">
        <v>1224</v>
      </c>
    </row>
    <row r="496" s="2" customFormat="1">
      <c r="A496" s="40"/>
      <c r="B496" s="41"/>
      <c r="C496" s="42"/>
      <c r="D496" s="219" t="s">
        <v>134</v>
      </c>
      <c r="E496" s="42"/>
      <c r="F496" s="220" t="s">
        <v>1225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134</v>
      </c>
      <c r="AU496" s="19" t="s">
        <v>81</v>
      </c>
    </row>
    <row r="497" s="13" customFormat="1">
      <c r="A497" s="13"/>
      <c r="B497" s="235"/>
      <c r="C497" s="236"/>
      <c r="D497" s="237" t="s">
        <v>181</v>
      </c>
      <c r="E497" s="238" t="s">
        <v>19</v>
      </c>
      <c r="F497" s="239" t="s">
        <v>1226</v>
      </c>
      <c r="G497" s="236"/>
      <c r="H497" s="238" t="s">
        <v>19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181</v>
      </c>
      <c r="AU497" s="245" t="s">
        <v>81</v>
      </c>
      <c r="AV497" s="13" t="s">
        <v>79</v>
      </c>
      <c r="AW497" s="13" t="s">
        <v>33</v>
      </c>
      <c r="AX497" s="13" t="s">
        <v>72</v>
      </c>
      <c r="AY497" s="245" t="s">
        <v>126</v>
      </c>
    </row>
    <row r="498" s="14" customFormat="1">
      <c r="A498" s="14"/>
      <c r="B498" s="246"/>
      <c r="C498" s="247"/>
      <c r="D498" s="237" t="s">
        <v>181</v>
      </c>
      <c r="E498" s="248" t="s">
        <v>19</v>
      </c>
      <c r="F498" s="249" t="s">
        <v>302</v>
      </c>
      <c r="G498" s="247"/>
      <c r="H498" s="250">
        <v>24</v>
      </c>
      <c r="I498" s="251"/>
      <c r="J498" s="247"/>
      <c r="K498" s="247"/>
      <c r="L498" s="252"/>
      <c r="M498" s="253"/>
      <c r="N498" s="254"/>
      <c r="O498" s="254"/>
      <c r="P498" s="254"/>
      <c r="Q498" s="254"/>
      <c r="R498" s="254"/>
      <c r="S498" s="254"/>
      <c r="T498" s="25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6" t="s">
        <v>181</v>
      </c>
      <c r="AU498" s="256" t="s">
        <v>81</v>
      </c>
      <c r="AV498" s="14" t="s">
        <v>81</v>
      </c>
      <c r="AW498" s="14" t="s">
        <v>33</v>
      </c>
      <c r="AX498" s="14" t="s">
        <v>79</v>
      </c>
      <c r="AY498" s="256" t="s">
        <v>126</v>
      </c>
    </row>
    <row r="499" s="2" customFormat="1" ht="21.75" customHeight="1">
      <c r="A499" s="40"/>
      <c r="B499" s="41"/>
      <c r="C499" s="207" t="s">
        <v>815</v>
      </c>
      <c r="D499" s="207" t="s">
        <v>127</v>
      </c>
      <c r="E499" s="208" t="s">
        <v>1227</v>
      </c>
      <c r="F499" s="209" t="s">
        <v>1228</v>
      </c>
      <c r="G499" s="210" t="s">
        <v>470</v>
      </c>
      <c r="H499" s="211">
        <v>15.5</v>
      </c>
      <c r="I499" s="212"/>
      <c r="J499" s="211">
        <f>ROUND(I499*H499,1)</f>
        <v>0</v>
      </c>
      <c r="K499" s="209" t="s">
        <v>131</v>
      </c>
      <c r="L499" s="46"/>
      <c r="M499" s="213" t="s">
        <v>19</v>
      </c>
      <c r="N499" s="214" t="s">
        <v>43</v>
      </c>
      <c r="O499" s="86"/>
      <c r="P499" s="215">
        <f>O499*H499</f>
        <v>0</v>
      </c>
      <c r="Q499" s="215">
        <v>0.010460000000000001</v>
      </c>
      <c r="R499" s="215">
        <f>Q499*H499</f>
        <v>0.16213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251</v>
      </c>
      <c r="AT499" s="217" t="s">
        <v>127</v>
      </c>
      <c r="AU499" s="217" t="s">
        <v>81</v>
      </c>
      <c r="AY499" s="19" t="s">
        <v>126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79</v>
      </c>
      <c r="BK499" s="218">
        <f>ROUND(I499*H499,1)</f>
        <v>0</v>
      </c>
      <c r="BL499" s="19" t="s">
        <v>251</v>
      </c>
      <c r="BM499" s="217" t="s">
        <v>1229</v>
      </c>
    </row>
    <row r="500" s="2" customFormat="1">
      <c r="A500" s="40"/>
      <c r="B500" s="41"/>
      <c r="C500" s="42"/>
      <c r="D500" s="219" t="s">
        <v>134</v>
      </c>
      <c r="E500" s="42"/>
      <c r="F500" s="220" t="s">
        <v>1230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134</v>
      </c>
      <c r="AU500" s="19" t="s">
        <v>81</v>
      </c>
    </row>
    <row r="501" s="13" customFormat="1">
      <c r="A501" s="13"/>
      <c r="B501" s="235"/>
      <c r="C501" s="236"/>
      <c r="D501" s="237" t="s">
        <v>181</v>
      </c>
      <c r="E501" s="238" t="s">
        <v>19</v>
      </c>
      <c r="F501" s="239" t="s">
        <v>1231</v>
      </c>
      <c r="G501" s="236"/>
      <c r="H501" s="238" t="s">
        <v>19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181</v>
      </c>
      <c r="AU501" s="245" t="s">
        <v>81</v>
      </c>
      <c r="AV501" s="13" t="s">
        <v>79</v>
      </c>
      <c r="AW501" s="13" t="s">
        <v>33</v>
      </c>
      <c r="AX501" s="13" t="s">
        <v>72</v>
      </c>
      <c r="AY501" s="245" t="s">
        <v>126</v>
      </c>
    </row>
    <row r="502" s="14" customFormat="1">
      <c r="A502" s="14"/>
      <c r="B502" s="246"/>
      <c r="C502" s="247"/>
      <c r="D502" s="237" t="s">
        <v>181</v>
      </c>
      <c r="E502" s="248" t="s">
        <v>19</v>
      </c>
      <c r="F502" s="249" t="s">
        <v>1232</v>
      </c>
      <c r="G502" s="247"/>
      <c r="H502" s="250">
        <v>15.5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181</v>
      </c>
      <c r="AU502" s="256" t="s">
        <v>81</v>
      </c>
      <c r="AV502" s="14" t="s">
        <v>81</v>
      </c>
      <c r="AW502" s="14" t="s">
        <v>33</v>
      </c>
      <c r="AX502" s="14" t="s">
        <v>79</v>
      </c>
      <c r="AY502" s="256" t="s">
        <v>126</v>
      </c>
    </row>
    <row r="503" s="2" customFormat="1" ht="16.5" customHeight="1">
      <c r="A503" s="40"/>
      <c r="B503" s="41"/>
      <c r="C503" s="207" t="s">
        <v>819</v>
      </c>
      <c r="D503" s="207" t="s">
        <v>127</v>
      </c>
      <c r="E503" s="208" t="s">
        <v>1233</v>
      </c>
      <c r="F503" s="209" t="s">
        <v>1234</v>
      </c>
      <c r="G503" s="210" t="s">
        <v>233</v>
      </c>
      <c r="H503" s="211">
        <v>3</v>
      </c>
      <c r="I503" s="212"/>
      <c r="J503" s="211">
        <f>ROUND(I503*H503,1)</f>
        <v>0</v>
      </c>
      <c r="K503" s="209" t="s">
        <v>19</v>
      </c>
      <c r="L503" s="46"/>
      <c r="M503" s="213" t="s">
        <v>19</v>
      </c>
      <c r="N503" s="214" t="s">
        <v>43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251</v>
      </c>
      <c r="AT503" s="217" t="s">
        <v>127</v>
      </c>
      <c r="AU503" s="217" t="s">
        <v>81</v>
      </c>
      <c r="AY503" s="19" t="s">
        <v>126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79</v>
      </c>
      <c r="BK503" s="218">
        <f>ROUND(I503*H503,1)</f>
        <v>0</v>
      </c>
      <c r="BL503" s="19" t="s">
        <v>251</v>
      </c>
      <c r="BM503" s="217" t="s">
        <v>1235</v>
      </c>
    </row>
    <row r="504" s="2" customFormat="1" ht="16.5" customHeight="1">
      <c r="A504" s="40"/>
      <c r="B504" s="41"/>
      <c r="C504" s="207" t="s">
        <v>823</v>
      </c>
      <c r="D504" s="207" t="s">
        <v>127</v>
      </c>
      <c r="E504" s="208" t="s">
        <v>1236</v>
      </c>
      <c r="F504" s="209" t="s">
        <v>1237</v>
      </c>
      <c r="G504" s="210" t="s">
        <v>233</v>
      </c>
      <c r="H504" s="211">
        <v>5</v>
      </c>
      <c r="I504" s="212"/>
      <c r="J504" s="211">
        <f>ROUND(I504*H504,1)</f>
        <v>0</v>
      </c>
      <c r="K504" s="209" t="s">
        <v>19</v>
      </c>
      <c r="L504" s="46"/>
      <c r="M504" s="213" t="s">
        <v>19</v>
      </c>
      <c r="N504" s="214" t="s">
        <v>43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251</v>
      </c>
      <c r="AT504" s="217" t="s">
        <v>127</v>
      </c>
      <c r="AU504" s="217" t="s">
        <v>81</v>
      </c>
      <c r="AY504" s="19" t="s">
        <v>126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79</v>
      </c>
      <c r="BK504" s="218">
        <f>ROUND(I504*H504,1)</f>
        <v>0</v>
      </c>
      <c r="BL504" s="19" t="s">
        <v>251</v>
      </c>
      <c r="BM504" s="217" t="s">
        <v>1238</v>
      </c>
    </row>
    <row r="505" s="2" customFormat="1" ht="16.5" customHeight="1">
      <c r="A505" s="40"/>
      <c r="B505" s="41"/>
      <c r="C505" s="207" t="s">
        <v>827</v>
      </c>
      <c r="D505" s="207" t="s">
        <v>127</v>
      </c>
      <c r="E505" s="208" t="s">
        <v>1239</v>
      </c>
      <c r="F505" s="209" t="s">
        <v>1240</v>
      </c>
      <c r="G505" s="210" t="s">
        <v>233</v>
      </c>
      <c r="H505" s="211">
        <v>5</v>
      </c>
      <c r="I505" s="212"/>
      <c r="J505" s="211">
        <f>ROUND(I505*H505,1)</f>
        <v>0</v>
      </c>
      <c r="K505" s="209" t="s">
        <v>19</v>
      </c>
      <c r="L505" s="46"/>
      <c r="M505" s="213" t="s">
        <v>19</v>
      </c>
      <c r="N505" s="214" t="s">
        <v>43</v>
      </c>
      <c r="O505" s="86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251</v>
      </c>
      <c r="AT505" s="217" t="s">
        <v>127</v>
      </c>
      <c r="AU505" s="217" t="s">
        <v>81</v>
      </c>
      <c r="AY505" s="19" t="s">
        <v>126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79</v>
      </c>
      <c r="BK505" s="218">
        <f>ROUND(I505*H505,1)</f>
        <v>0</v>
      </c>
      <c r="BL505" s="19" t="s">
        <v>251</v>
      </c>
      <c r="BM505" s="217" t="s">
        <v>1241</v>
      </c>
    </row>
    <row r="506" s="2" customFormat="1" ht="16.5" customHeight="1">
      <c r="A506" s="40"/>
      <c r="B506" s="41"/>
      <c r="C506" s="207" t="s">
        <v>831</v>
      </c>
      <c r="D506" s="207" t="s">
        <v>127</v>
      </c>
      <c r="E506" s="208" t="s">
        <v>1242</v>
      </c>
      <c r="F506" s="209" t="s">
        <v>1243</v>
      </c>
      <c r="G506" s="210" t="s">
        <v>233</v>
      </c>
      <c r="H506" s="211">
        <v>5</v>
      </c>
      <c r="I506" s="212"/>
      <c r="J506" s="211">
        <f>ROUND(I506*H506,1)</f>
        <v>0</v>
      </c>
      <c r="K506" s="209" t="s">
        <v>19</v>
      </c>
      <c r="L506" s="46"/>
      <c r="M506" s="213" t="s">
        <v>19</v>
      </c>
      <c r="N506" s="214" t="s">
        <v>43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251</v>
      </c>
      <c r="AT506" s="217" t="s">
        <v>127</v>
      </c>
      <c r="AU506" s="217" t="s">
        <v>81</v>
      </c>
      <c r="AY506" s="19" t="s">
        <v>126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79</v>
      </c>
      <c r="BK506" s="218">
        <f>ROUND(I506*H506,1)</f>
        <v>0</v>
      </c>
      <c r="BL506" s="19" t="s">
        <v>251</v>
      </c>
      <c r="BM506" s="217" t="s">
        <v>1244</v>
      </c>
    </row>
    <row r="507" s="2" customFormat="1" ht="16.5" customHeight="1">
      <c r="A507" s="40"/>
      <c r="B507" s="41"/>
      <c r="C507" s="207" t="s">
        <v>835</v>
      </c>
      <c r="D507" s="207" t="s">
        <v>127</v>
      </c>
      <c r="E507" s="208" t="s">
        <v>1245</v>
      </c>
      <c r="F507" s="209" t="s">
        <v>1246</v>
      </c>
      <c r="G507" s="210" t="s">
        <v>470</v>
      </c>
      <c r="H507" s="211">
        <v>24</v>
      </c>
      <c r="I507" s="212"/>
      <c r="J507" s="211">
        <f>ROUND(I507*H507,1)</f>
        <v>0</v>
      </c>
      <c r="K507" s="209" t="s">
        <v>19</v>
      </c>
      <c r="L507" s="46"/>
      <c r="M507" s="213" t="s">
        <v>19</v>
      </c>
      <c r="N507" s="214" t="s">
        <v>43</v>
      </c>
      <c r="O507" s="86"/>
      <c r="P507" s="215">
        <f>O507*H507</f>
        <v>0</v>
      </c>
      <c r="Q507" s="215">
        <v>0</v>
      </c>
      <c r="R507" s="215">
        <f>Q507*H507</f>
        <v>0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251</v>
      </c>
      <c r="AT507" s="217" t="s">
        <v>127</v>
      </c>
      <c r="AU507" s="217" t="s">
        <v>81</v>
      </c>
      <c r="AY507" s="19" t="s">
        <v>126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79</v>
      </c>
      <c r="BK507" s="218">
        <f>ROUND(I507*H507,1)</f>
        <v>0</v>
      </c>
      <c r="BL507" s="19" t="s">
        <v>251</v>
      </c>
      <c r="BM507" s="217" t="s">
        <v>1247</v>
      </c>
    </row>
    <row r="508" s="2" customFormat="1" ht="21.75" customHeight="1">
      <c r="A508" s="40"/>
      <c r="B508" s="41"/>
      <c r="C508" s="207" t="s">
        <v>839</v>
      </c>
      <c r="D508" s="207" t="s">
        <v>127</v>
      </c>
      <c r="E508" s="208" t="s">
        <v>1248</v>
      </c>
      <c r="F508" s="209" t="s">
        <v>1249</v>
      </c>
      <c r="G508" s="210" t="s">
        <v>470</v>
      </c>
      <c r="H508" s="211">
        <v>24</v>
      </c>
      <c r="I508" s="212"/>
      <c r="J508" s="211">
        <f>ROUND(I508*H508,1)</f>
        <v>0</v>
      </c>
      <c r="K508" s="209" t="s">
        <v>19</v>
      </c>
      <c r="L508" s="46"/>
      <c r="M508" s="213" t="s">
        <v>19</v>
      </c>
      <c r="N508" s="214" t="s">
        <v>43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251</v>
      </c>
      <c r="AT508" s="217" t="s">
        <v>127</v>
      </c>
      <c r="AU508" s="217" t="s">
        <v>81</v>
      </c>
      <c r="AY508" s="19" t="s">
        <v>126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79</v>
      </c>
      <c r="BK508" s="218">
        <f>ROUND(I508*H508,1)</f>
        <v>0</v>
      </c>
      <c r="BL508" s="19" t="s">
        <v>251</v>
      </c>
      <c r="BM508" s="217" t="s">
        <v>1250</v>
      </c>
    </row>
    <row r="509" s="2" customFormat="1" ht="16.5" customHeight="1">
      <c r="A509" s="40"/>
      <c r="B509" s="41"/>
      <c r="C509" s="207" t="s">
        <v>843</v>
      </c>
      <c r="D509" s="207" t="s">
        <v>127</v>
      </c>
      <c r="E509" s="208" t="s">
        <v>1251</v>
      </c>
      <c r="F509" s="209" t="s">
        <v>1252</v>
      </c>
      <c r="G509" s="210" t="s">
        <v>470</v>
      </c>
      <c r="H509" s="211">
        <v>24</v>
      </c>
      <c r="I509" s="212"/>
      <c r="J509" s="211">
        <f>ROUND(I509*H509,1)</f>
        <v>0</v>
      </c>
      <c r="K509" s="209" t="s">
        <v>19</v>
      </c>
      <c r="L509" s="46"/>
      <c r="M509" s="213" t="s">
        <v>19</v>
      </c>
      <c r="N509" s="214" t="s">
        <v>43</v>
      </c>
      <c r="O509" s="86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251</v>
      </c>
      <c r="AT509" s="217" t="s">
        <v>127</v>
      </c>
      <c r="AU509" s="217" t="s">
        <v>81</v>
      </c>
      <c r="AY509" s="19" t="s">
        <v>126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79</v>
      </c>
      <c r="BK509" s="218">
        <f>ROUND(I509*H509,1)</f>
        <v>0</v>
      </c>
      <c r="BL509" s="19" t="s">
        <v>251</v>
      </c>
      <c r="BM509" s="217" t="s">
        <v>1253</v>
      </c>
    </row>
    <row r="510" s="2" customFormat="1" ht="16.5" customHeight="1">
      <c r="A510" s="40"/>
      <c r="B510" s="41"/>
      <c r="C510" s="207" t="s">
        <v>847</v>
      </c>
      <c r="D510" s="207" t="s">
        <v>127</v>
      </c>
      <c r="E510" s="208" t="s">
        <v>1254</v>
      </c>
      <c r="F510" s="209" t="s">
        <v>1255</v>
      </c>
      <c r="G510" s="210" t="s">
        <v>470</v>
      </c>
      <c r="H510" s="211">
        <v>7</v>
      </c>
      <c r="I510" s="212"/>
      <c r="J510" s="211">
        <f>ROUND(I510*H510,1)</f>
        <v>0</v>
      </c>
      <c r="K510" s="209" t="s">
        <v>19</v>
      </c>
      <c r="L510" s="46"/>
      <c r="M510" s="213" t="s">
        <v>19</v>
      </c>
      <c r="N510" s="214" t="s">
        <v>43</v>
      </c>
      <c r="O510" s="86"/>
      <c r="P510" s="215">
        <f>O510*H510</f>
        <v>0</v>
      </c>
      <c r="Q510" s="215">
        <v>0</v>
      </c>
      <c r="R510" s="215">
        <f>Q510*H510</f>
        <v>0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251</v>
      </c>
      <c r="AT510" s="217" t="s">
        <v>127</v>
      </c>
      <c r="AU510" s="217" t="s">
        <v>81</v>
      </c>
      <c r="AY510" s="19" t="s">
        <v>126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79</v>
      </c>
      <c r="BK510" s="218">
        <f>ROUND(I510*H510,1)</f>
        <v>0</v>
      </c>
      <c r="BL510" s="19" t="s">
        <v>251</v>
      </c>
      <c r="BM510" s="217" t="s">
        <v>1256</v>
      </c>
    </row>
    <row r="511" s="2" customFormat="1" ht="16.5" customHeight="1">
      <c r="A511" s="40"/>
      <c r="B511" s="41"/>
      <c r="C511" s="207" t="s">
        <v>851</v>
      </c>
      <c r="D511" s="207" t="s">
        <v>127</v>
      </c>
      <c r="E511" s="208" t="s">
        <v>1257</v>
      </c>
      <c r="F511" s="209" t="s">
        <v>1258</v>
      </c>
      <c r="G511" s="210" t="s">
        <v>233</v>
      </c>
      <c r="H511" s="211">
        <v>1</v>
      </c>
      <c r="I511" s="212"/>
      <c r="J511" s="211">
        <f>ROUND(I511*H511,1)</f>
        <v>0</v>
      </c>
      <c r="K511" s="209" t="s">
        <v>19</v>
      </c>
      <c r="L511" s="46"/>
      <c r="M511" s="213" t="s">
        <v>19</v>
      </c>
      <c r="N511" s="214" t="s">
        <v>43</v>
      </c>
      <c r="O511" s="86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251</v>
      </c>
      <c r="AT511" s="217" t="s">
        <v>127</v>
      </c>
      <c r="AU511" s="217" t="s">
        <v>81</v>
      </c>
      <c r="AY511" s="19" t="s">
        <v>126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79</v>
      </c>
      <c r="BK511" s="218">
        <f>ROUND(I511*H511,1)</f>
        <v>0</v>
      </c>
      <c r="BL511" s="19" t="s">
        <v>251</v>
      </c>
      <c r="BM511" s="217" t="s">
        <v>1259</v>
      </c>
    </row>
    <row r="512" s="2" customFormat="1" ht="16.5" customHeight="1">
      <c r="A512" s="40"/>
      <c r="B512" s="41"/>
      <c r="C512" s="207" t="s">
        <v>855</v>
      </c>
      <c r="D512" s="207" t="s">
        <v>127</v>
      </c>
      <c r="E512" s="208" t="s">
        <v>1260</v>
      </c>
      <c r="F512" s="209" t="s">
        <v>1261</v>
      </c>
      <c r="G512" s="210" t="s">
        <v>233</v>
      </c>
      <c r="H512" s="211">
        <v>1</v>
      </c>
      <c r="I512" s="212"/>
      <c r="J512" s="211">
        <f>ROUND(I512*H512,1)</f>
        <v>0</v>
      </c>
      <c r="K512" s="209" t="s">
        <v>19</v>
      </c>
      <c r="L512" s="46"/>
      <c r="M512" s="213" t="s">
        <v>19</v>
      </c>
      <c r="N512" s="214" t="s">
        <v>43</v>
      </c>
      <c r="O512" s="86"/>
      <c r="P512" s="215">
        <f>O512*H512</f>
        <v>0</v>
      </c>
      <c r="Q512" s="215">
        <v>0</v>
      </c>
      <c r="R512" s="215">
        <f>Q512*H512</f>
        <v>0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251</v>
      </c>
      <c r="AT512" s="217" t="s">
        <v>127</v>
      </c>
      <c r="AU512" s="217" t="s">
        <v>81</v>
      </c>
      <c r="AY512" s="19" t="s">
        <v>126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79</v>
      </c>
      <c r="BK512" s="218">
        <f>ROUND(I512*H512,1)</f>
        <v>0</v>
      </c>
      <c r="BL512" s="19" t="s">
        <v>251</v>
      </c>
      <c r="BM512" s="217" t="s">
        <v>1262</v>
      </c>
    </row>
    <row r="513" s="2" customFormat="1" ht="16.5" customHeight="1">
      <c r="A513" s="40"/>
      <c r="B513" s="41"/>
      <c r="C513" s="207" t="s">
        <v>859</v>
      </c>
      <c r="D513" s="207" t="s">
        <v>127</v>
      </c>
      <c r="E513" s="208" t="s">
        <v>1263</v>
      </c>
      <c r="F513" s="209" t="s">
        <v>1264</v>
      </c>
      <c r="G513" s="210" t="s">
        <v>233</v>
      </c>
      <c r="H513" s="211">
        <v>6</v>
      </c>
      <c r="I513" s="212"/>
      <c r="J513" s="211">
        <f>ROUND(I513*H513,1)</f>
        <v>0</v>
      </c>
      <c r="K513" s="209" t="s">
        <v>19</v>
      </c>
      <c r="L513" s="46"/>
      <c r="M513" s="213" t="s">
        <v>19</v>
      </c>
      <c r="N513" s="214" t="s">
        <v>43</v>
      </c>
      <c r="O513" s="86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251</v>
      </c>
      <c r="AT513" s="217" t="s">
        <v>127</v>
      </c>
      <c r="AU513" s="217" t="s">
        <v>81</v>
      </c>
      <c r="AY513" s="19" t="s">
        <v>126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79</v>
      </c>
      <c r="BK513" s="218">
        <f>ROUND(I513*H513,1)</f>
        <v>0</v>
      </c>
      <c r="BL513" s="19" t="s">
        <v>251</v>
      </c>
      <c r="BM513" s="217" t="s">
        <v>1265</v>
      </c>
    </row>
    <row r="514" s="2" customFormat="1" ht="24.15" customHeight="1">
      <c r="A514" s="40"/>
      <c r="B514" s="41"/>
      <c r="C514" s="207" t="s">
        <v>863</v>
      </c>
      <c r="D514" s="207" t="s">
        <v>127</v>
      </c>
      <c r="E514" s="208" t="s">
        <v>717</v>
      </c>
      <c r="F514" s="209" t="s">
        <v>718</v>
      </c>
      <c r="G514" s="210" t="s">
        <v>438</v>
      </c>
      <c r="H514" s="212"/>
      <c r="I514" s="212"/>
      <c r="J514" s="211">
        <f>ROUND(I514*H514,1)</f>
        <v>0</v>
      </c>
      <c r="K514" s="209" t="s">
        <v>131</v>
      </c>
      <c r="L514" s="46"/>
      <c r="M514" s="213" t="s">
        <v>19</v>
      </c>
      <c r="N514" s="214" t="s">
        <v>43</v>
      </c>
      <c r="O514" s="86"/>
      <c r="P514" s="215">
        <f>O514*H514</f>
        <v>0</v>
      </c>
      <c r="Q514" s="215">
        <v>0</v>
      </c>
      <c r="R514" s="215">
        <f>Q514*H514</f>
        <v>0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251</v>
      </c>
      <c r="AT514" s="217" t="s">
        <v>127</v>
      </c>
      <c r="AU514" s="217" t="s">
        <v>81</v>
      </c>
      <c r="AY514" s="19" t="s">
        <v>126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79</v>
      </c>
      <c r="BK514" s="218">
        <f>ROUND(I514*H514,1)</f>
        <v>0</v>
      </c>
      <c r="BL514" s="19" t="s">
        <v>251</v>
      </c>
      <c r="BM514" s="217" t="s">
        <v>719</v>
      </c>
    </row>
    <row r="515" s="2" customFormat="1">
      <c r="A515" s="40"/>
      <c r="B515" s="41"/>
      <c r="C515" s="42"/>
      <c r="D515" s="219" t="s">
        <v>134</v>
      </c>
      <c r="E515" s="42"/>
      <c r="F515" s="220" t="s">
        <v>720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134</v>
      </c>
      <c r="AU515" s="19" t="s">
        <v>81</v>
      </c>
    </row>
    <row r="516" s="11" customFormat="1" ht="22.8" customHeight="1">
      <c r="A516" s="11"/>
      <c r="B516" s="193"/>
      <c r="C516" s="194"/>
      <c r="D516" s="195" t="s">
        <v>71</v>
      </c>
      <c r="E516" s="233" t="s">
        <v>721</v>
      </c>
      <c r="F516" s="233" t="s">
        <v>722</v>
      </c>
      <c r="G516" s="194"/>
      <c r="H516" s="194"/>
      <c r="I516" s="197"/>
      <c r="J516" s="234">
        <f>BK516</f>
        <v>0</v>
      </c>
      <c r="K516" s="194"/>
      <c r="L516" s="199"/>
      <c r="M516" s="200"/>
      <c r="N516" s="201"/>
      <c r="O516" s="201"/>
      <c r="P516" s="202">
        <f>SUM(P517:P530)</f>
        <v>0</v>
      </c>
      <c r="Q516" s="201"/>
      <c r="R516" s="202">
        <f>SUM(R517:R530)</f>
        <v>0.1135</v>
      </c>
      <c r="S516" s="201"/>
      <c r="T516" s="203">
        <f>SUM(T517:T530)</f>
        <v>10.188300000000002</v>
      </c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R516" s="204" t="s">
        <v>81</v>
      </c>
      <c r="AT516" s="205" t="s">
        <v>71</v>
      </c>
      <c r="AU516" s="205" t="s">
        <v>79</v>
      </c>
      <c r="AY516" s="204" t="s">
        <v>126</v>
      </c>
      <c r="BK516" s="206">
        <f>SUM(BK517:BK530)</f>
        <v>0</v>
      </c>
    </row>
    <row r="517" s="2" customFormat="1" ht="16.5" customHeight="1">
      <c r="A517" s="40"/>
      <c r="B517" s="41"/>
      <c r="C517" s="207" t="s">
        <v>870</v>
      </c>
      <c r="D517" s="207" t="s">
        <v>127</v>
      </c>
      <c r="E517" s="208" t="s">
        <v>723</v>
      </c>
      <c r="F517" s="209" t="s">
        <v>724</v>
      </c>
      <c r="G517" s="210" t="s">
        <v>191</v>
      </c>
      <c r="H517" s="211">
        <v>560</v>
      </c>
      <c r="I517" s="212"/>
      <c r="J517" s="211">
        <f>ROUND(I517*H517,1)</f>
        <v>0</v>
      </c>
      <c r="K517" s="209" t="s">
        <v>131</v>
      </c>
      <c r="L517" s="46"/>
      <c r="M517" s="213" t="s">
        <v>19</v>
      </c>
      <c r="N517" s="214" t="s">
        <v>43</v>
      </c>
      <c r="O517" s="86"/>
      <c r="P517" s="215">
        <f>O517*H517</f>
        <v>0</v>
      </c>
      <c r="Q517" s="215">
        <v>0.00020000000000000001</v>
      </c>
      <c r="R517" s="215">
        <f>Q517*H517</f>
        <v>0.112</v>
      </c>
      <c r="S517" s="215">
        <v>0.017780000000000001</v>
      </c>
      <c r="T517" s="216">
        <f>S517*H517</f>
        <v>9.9568000000000012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251</v>
      </c>
      <c r="AT517" s="217" t="s">
        <v>127</v>
      </c>
      <c r="AU517" s="217" t="s">
        <v>81</v>
      </c>
      <c r="AY517" s="19" t="s">
        <v>126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79</v>
      </c>
      <c r="BK517" s="218">
        <f>ROUND(I517*H517,1)</f>
        <v>0</v>
      </c>
      <c r="BL517" s="19" t="s">
        <v>251</v>
      </c>
      <c r="BM517" s="217" t="s">
        <v>725</v>
      </c>
    </row>
    <row r="518" s="2" customFormat="1">
      <c r="A518" s="40"/>
      <c r="B518" s="41"/>
      <c r="C518" s="42"/>
      <c r="D518" s="219" t="s">
        <v>134</v>
      </c>
      <c r="E518" s="42"/>
      <c r="F518" s="220" t="s">
        <v>726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134</v>
      </c>
      <c r="AU518" s="19" t="s">
        <v>81</v>
      </c>
    </row>
    <row r="519" s="13" customFormat="1">
      <c r="A519" s="13"/>
      <c r="B519" s="235"/>
      <c r="C519" s="236"/>
      <c r="D519" s="237" t="s">
        <v>181</v>
      </c>
      <c r="E519" s="238" t="s">
        <v>19</v>
      </c>
      <c r="F519" s="239" t="s">
        <v>198</v>
      </c>
      <c r="G519" s="236"/>
      <c r="H519" s="238" t="s">
        <v>19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181</v>
      </c>
      <c r="AU519" s="245" t="s">
        <v>81</v>
      </c>
      <c r="AV519" s="13" t="s">
        <v>79</v>
      </c>
      <c r="AW519" s="13" t="s">
        <v>33</v>
      </c>
      <c r="AX519" s="13" t="s">
        <v>72</v>
      </c>
      <c r="AY519" s="245" t="s">
        <v>126</v>
      </c>
    </row>
    <row r="520" s="14" customFormat="1">
      <c r="A520" s="14"/>
      <c r="B520" s="246"/>
      <c r="C520" s="247"/>
      <c r="D520" s="237" t="s">
        <v>181</v>
      </c>
      <c r="E520" s="248" t="s">
        <v>19</v>
      </c>
      <c r="F520" s="249" t="s">
        <v>1266</v>
      </c>
      <c r="G520" s="247"/>
      <c r="H520" s="250">
        <v>560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6" t="s">
        <v>181</v>
      </c>
      <c r="AU520" s="256" t="s">
        <v>81</v>
      </c>
      <c r="AV520" s="14" t="s">
        <v>81</v>
      </c>
      <c r="AW520" s="14" t="s">
        <v>33</v>
      </c>
      <c r="AX520" s="14" t="s">
        <v>79</v>
      </c>
      <c r="AY520" s="256" t="s">
        <v>126</v>
      </c>
    </row>
    <row r="521" s="2" customFormat="1" ht="21.75" customHeight="1">
      <c r="A521" s="40"/>
      <c r="B521" s="41"/>
      <c r="C521" s="207" t="s">
        <v>874</v>
      </c>
      <c r="D521" s="207" t="s">
        <v>127</v>
      </c>
      <c r="E521" s="208" t="s">
        <v>728</v>
      </c>
      <c r="F521" s="209" t="s">
        <v>729</v>
      </c>
      <c r="G521" s="210" t="s">
        <v>470</v>
      </c>
      <c r="H521" s="211">
        <v>50</v>
      </c>
      <c r="I521" s="212"/>
      <c r="J521" s="211">
        <f>ROUND(I521*H521,1)</f>
        <v>0</v>
      </c>
      <c r="K521" s="209" t="s">
        <v>131</v>
      </c>
      <c r="L521" s="46"/>
      <c r="M521" s="213" t="s">
        <v>19</v>
      </c>
      <c r="N521" s="214" t="s">
        <v>43</v>
      </c>
      <c r="O521" s="86"/>
      <c r="P521" s="215">
        <f>O521*H521</f>
        <v>0</v>
      </c>
      <c r="Q521" s="215">
        <v>3.0000000000000001E-05</v>
      </c>
      <c r="R521" s="215">
        <f>Q521*H521</f>
        <v>0.0015</v>
      </c>
      <c r="S521" s="215">
        <v>0.0046299999999999996</v>
      </c>
      <c r="T521" s="216">
        <f>S521*H521</f>
        <v>0.23149999999999998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251</v>
      </c>
      <c r="AT521" s="217" t="s">
        <v>127</v>
      </c>
      <c r="AU521" s="217" t="s">
        <v>81</v>
      </c>
      <c r="AY521" s="19" t="s">
        <v>126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79</v>
      </c>
      <c r="BK521" s="218">
        <f>ROUND(I521*H521,1)</f>
        <v>0</v>
      </c>
      <c r="BL521" s="19" t="s">
        <v>251</v>
      </c>
      <c r="BM521" s="217" t="s">
        <v>730</v>
      </c>
    </row>
    <row r="522" s="2" customFormat="1">
      <c r="A522" s="40"/>
      <c r="B522" s="41"/>
      <c r="C522" s="42"/>
      <c r="D522" s="219" t="s">
        <v>134</v>
      </c>
      <c r="E522" s="42"/>
      <c r="F522" s="220" t="s">
        <v>731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134</v>
      </c>
      <c r="AU522" s="19" t="s">
        <v>81</v>
      </c>
    </row>
    <row r="523" s="13" customFormat="1">
      <c r="A523" s="13"/>
      <c r="B523" s="235"/>
      <c r="C523" s="236"/>
      <c r="D523" s="237" t="s">
        <v>181</v>
      </c>
      <c r="E523" s="238" t="s">
        <v>19</v>
      </c>
      <c r="F523" s="239" t="s">
        <v>198</v>
      </c>
      <c r="G523" s="236"/>
      <c r="H523" s="238" t="s">
        <v>19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181</v>
      </c>
      <c r="AU523" s="245" t="s">
        <v>81</v>
      </c>
      <c r="AV523" s="13" t="s">
        <v>79</v>
      </c>
      <c r="AW523" s="13" t="s">
        <v>33</v>
      </c>
      <c r="AX523" s="13" t="s">
        <v>72</v>
      </c>
      <c r="AY523" s="245" t="s">
        <v>126</v>
      </c>
    </row>
    <row r="524" s="14" customFormat="1">
      <c r="A524" s="14"/>
      <c r="B524" s="246"/>
      <c r="C524" s="247"/>
      <c r="D524" s="237" t="s">
        <v>181</v>
      </c>
      <c r="E524" s="248" t="s">
        <v>19</v>
      </c>
      <c r="F524" s="249" t="s">
        <v>1267</v>
      </c>
      <c r="G524" s="247"/>
      <c r="H524" s="250">
        <v>50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181</v>
      </c>
      <c r="AU524" s="256" t="s">
        <v>81</v>
      </c>
      <c r="AV524" s="14" t="s">
        <v>81</v>
      </c>
      <c r="AW524" s="14" t="s">
        <v>33</v>
      </c>
      <c r="AX524" s="14" t="s">
        <v>79</v>
      </c>
      <c r="AY524" s="256" t="s">
        <v>126</v>
      </c>
    </row>
    <row r="525" s="2" customFormat="1" ht="21.75" customHeight="1">
      <c r="A525" s="40"/>
      <c r="B525" s="41"/>
      <c r="C525" s="207" t="s">
        <v>878</v>
      </c>
      <c r="D525" s="207" t="s">
        <v>127</v>
      </c>
      <c r="E525" s="208" t="s">
        <v>734</v>
      </c>
      <c r="F525" s="209" t="s">
        <v>735</v>
      </c>
      <c r="G525" s="210" t="s">
        <v>191</v>
      </c>
      <c r="H525" s="211">
        <v>560</v>
      </c>
      <c r="I525" s="212"/>
      <c r="J525" s="211">
        <f>ROUND(I525*H525,1)</f>
        <v>0</v>
      </c>
      <c r="K525" s="209" t="s">
        <v>131</v>
      </c>
      <c r="L525" s="46"/>
      <c r="M525" s="213" t="s">
        <v>19</v>
      </c>
      <c r="N525" s="214" t="s">
        <v>43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251</v>
      </c>
      <c r="AT525" s="217" t="s">
        <v>127</v>
      </c>
      <c r="AU525" s="217" t="s">
        <v>81</v>
      </c>
      <c r="AY525" s="19" t="s">
        <v>126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79</v>
      </c>
      <c r="BK525" s="218">
        <f>ROUND(I525*H525,1)</f>
        <v>0</v>
      </c>
      <c r="BL525" s="19" t="s">
        <v>251</v>
      </c>
      <c r="BM525" s="217" t="s">
        <v>736</v>
      </c>
    </row>
    <row r="526" s="2" customFormat="1">
      <c r="A526" s="40"/>
      <c r="B526" s="41"/>
      <c r="C526" s="42"/>
      <c r="D526" s="219" t="s">
        <v>134</v>
      </c>
      <c r="E526" s="42"/>
      <c r="F526" s="220" t="s">
        <v>737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134</v>
      </c>
      <c r="AU526" s="19" t="s">
        <v>81</v>
      </c>
    </row>
    <row r="527" s="2" customFormat="1" ht="24.15" customHeight="1">
      <c r="A527" s="40"/>
      <c r="B527" s="41"/>
      <c r="C527" s="207" t="s">
        <v>882</v>
      </c>
      <c r="D527" s="207" t="s">
        <v>127</v>
      </c>
      <c r="E527" s="208" t="s">
        <v>739</v>
      </c>
      <c r="F527" s="209" t="s">
        <v>740</v>
      </c>
      <c r="G527" s="210" t="s">
        <v>470</v>
      </c>
      <c r="H527" s="211">
        <v>50</v>
      </c>
      <c r="I527" s="212"/>
      <c r="J527" s="211">
        <f>ROUND(I527*H527,1)</f>
        <v>0</v>
      </c>
      <c r="K527" s="209" t="s">
        <v>131</v>
      </c>
      <c r="L527" s="46"/>
      <c r="M527" s="213" t="s">
        <v>19</v>
      </c>
      <c r="N527" s="214" t="s">
        <v>43</v>
      </c>
      <c r="O527" s="86"/>
      <c r="P527" s="215">
        <f>O527*H527</f>
        <v>0</v>
      </c>
      <c r="Q527" s="215">
        <v>0</v>
      </c>
      <c r="R527" s="215">
        <f>Q527*H527</f>
        <v>0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251</v>
      </c>
      <c r="AT527" s="217" t="s">
        <v>127</v>
      </c>
      <c r="AU527" s="217" t="s">
        <v>81</v>
      </c>
      <c r="AY527" s="19" t="s">
        <v>126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79</v>
      </c>
      <c r="BK527" s="218">
        <f>ROUND(I527*H527,1)</f>
        <v>0</v>
      </c>
      <c r="BL527" s="19" t="s">
        <v>251</v>
      </c>
      <c r="BM527" s="217" t="s">
        <v>741</v>
      </c>
    </row>
    <row r="528" s="2" customFormat="1">
      <c r="A528" s="40"/>
      <c r="B528" s="41"/>
      <c r="C528" s="42"/>
      <c r="D528" s="219" t="s">
        <v>134</v>
      </c>
      <c r="E528" s="42"/>
      <c r="F528" s="220" t="s">
        <v>742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134</v>
      </c>
      <c r="AU528" s="19" t="s">
        <v>81</v>
      </c>
    </row>
    <row r="529" s="2" customFormat="1" ht="24.15" customHeight="1">
      <c r="A529" s="40"/>
      <c r="B529" s="41"/>
      <c r="C529" s="207" t="s">
        <v>886</v>
      </c>
      <c r="D529" s="207" t="s">
        <v>127</v>
      </c>
      <c r="E529" s="208" t="s">
        <v>778</v>
      </c>
      <c r="F529" s="209" t="s">
        <v>779</v>
      </c>
      <c r="G529" s="210" t="s">
        <v>438</v>
      </c>
      <c r="H529" s="212"/>
      <c r="I529" s="212"/>
      <c r="J529" s="211">
        <f>ROUND(I529*H529,1)</f>
        <v>0</v>
      </c>
      <c r="K529" s="209" t="s">
        <v>131</v>
      </c>
      <c r="L529" s="46"/>
      <c r="M529" s="213" t="s">
        <v>19</v>
      </c>
      <c r="N529" s="214" t="s">
        <v>43</v>
      </c>
      <c r="O529" s="86"/>
      <c r="P529" s="215">
        <f>O529*H529</f>
        <v>0</v>
      </c>
      <c r="Q529" s="215">
        <v>0</v>
      </c>
      <c r="R529" s="215">
        <f>Q529*H529</f>
        <v>0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251</v>
      </c>
      <c r="AT529" s="217" t="s">
        <v>127</v>
      </c>
      <c r="AU529" s="217" t="s">
        <v>81</v>
      </c>
      <c r="AY529" s="19" t="s">
        <v>126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79</v>
      </c>
      <c r="BK529" s="218">
        <f>ROUND(I529*H529,1)</f>
        <v>0</v>
      </c>
      <c r="BL529" s="19" t="s">
        <v>251</v>
      </c>
      <c r="BM529" s="217" t="s">
        <v>780</v>
      </c>
    </row>
    <row r="530" s="2" customFormat="1">
      <c r="A530" s="40"/>
      <c r="B530" s="41"/>
      <c r="C530" s="42"/>
      <c r="D530" s="219" t="s">
        <v>134</v>
      </c>
      <c r="E530" s="42"/>
      <c r="F530" s="220" t="s">
        <v>781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134</v>
      </c>
      <c r="AU530" s="19" t="s">
        <v>81</v>
      </c>
    </row>
    <row r="531" s="11" customFormat="1" ht="22.8" customHeight="1">
      <c r="A531" s="11"/>
      <c r="B531" s="193"/>
      <c r="C531" s="194"/>
      <c r="D531" s="195" t="s">
        <v>71</v>
      </c>
      <c r="E531" s="233" t="s">
        <v>782</v>
      </c>
      <c r="F531" s="233" t="s">
        <v>783</v>
      </c>
      <c r="G531" s="194"/>
      <c r="H531" s="194"/>
      <c r="I531" s="197"/>
      <c r="J531" s="234">
        <f>BK531</f>
        <v>0</v>
      </c>
      <c r="K531" s="194"/>
      <c r="L531" s="199"/>
      <c r="M531" s="200"/>
      <c r="N531" s="201"/>
      <c r="O531" s="201"/>
      <c r="P531" s="202">
        <f>SUM(P532:P538)</f>
        <v>0</v>
      </c>
      <c r="Q531" s="201"/>
      <c r="R531" s="202">
        <f>SUM(R532:R538)</f>
        <v>0</v>
      </c>
      <c r="S531" s="201"/>
      <c r="T531" s="203">
        <f>SUM(T532:T538)</f>
        <v>0</v>
      </c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R531" s="204" t="s">
        <v>81</v>
      </c>
      <c r="AT531" s="205" t="s">
        <v>71</v>
      </c>
      <c r="AU531" s="205" t="s">
        <v>79</v>
      </c>
      <c r="AY531" s="204" t="s">
        <v>126</v>
      </c>
      <c r="BK531" s="206">
        <f>SUM(BK532:BK538)</f>
        <v>0</v>
      </c>
    </row>
    <row r="532" s="2" customFormat="1" ht="16.5" customHeight="1">
      <c r="A532" s="40"/>
      <c r="B532" s="41"/>
      <c r="C532" s="207" t="s">
        <v>890</v>
      </c>
      <c r="D532" s="207" t="s">
        <v>127</v>
      </c>
      <c r="E532" s="208" t="s">
        <v>1268</v>
      </c>
      <c r="F532" s="209" t="s">
        <v>1269</v>
      </c>
      <c r="G532" s="210" t="s">
        <v>233</v>
      </c>
      <c r="H532" s="211">
        <v>6</v>
      </c>
      <c r="I532" s="212"/>
      <c r="J532" s="211">
        <f>ROUND(I532*H532,1)</f>
        <v>0</v>
      </c>
      <c r="K532" s="209" t="s">
        <v>19</v>
      </c>
      <c r="L532" s="46"/>
      <c r="M532" s="213" t="s">
        <v>19</v>
      </c>
      <c r="N532" s="214" t="s">
        <v>43</v>
      </c>
      <c r="O532" s="86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251</v>
      </c>
      <c r="AT532" s="217" t="s">
        <v>127</v>
      </c>
      <c r="AU532" s="217" t="s">
        <v>81</v>
      </c>
      <c r="AY532" s="19" t="s">
        <v>126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79</v>
      </c>
      <c r="BK532" s="218">
        <f>ROUND(I532*H532,1)</f>
        <v>0</v>
      </c>
      <c r="BL532" s="19" t="s">
        <v>251</v>
      </c>
      <c r="BM532" s="217" t="s">
        <v>1270</v>
      </c>
    </row>
    <row r="533" s="2" customFormat="1" ht="16.5" customHeight="1">
      <c r="A533" s="40"/>
      <c r="B533" s="41"/>
      <c r="C533" s="207" t="s">
        <v>897</v>
      </c>
      <c r="D533" s="207" t="s">
        <v>127</v>
      </c>
      <c r="E533" s="208" t="s">
        <v>1271</v>
      </c>
      <c r="F533" s="209" t="s">
        <v>1272</v>
      </c>
      <c r="G533" s="210" t="s">
        <v>233</v>
      </c>
      <c r="H533" s="211">
        <v>5</v>
      </c>
      <c r="I533" s="212"/>
      <c r="J533" s="211">
        <f>ROUND(I533*H533,1)</f>
        <v>0</v>
      </c>
      <c r="K533" s="209" t="s">
        <v>19</v>
      </c>
      <c r="L533" s="46"/>
      <c r="M533" s="213" t="s">
        <v>19</v>
      </c>
      <c r="N533" s="214" t="s">
        <v>43</v>
      </c>
      <c r="O533" s="86"/>
      <c r="P533" s="215">
        <f>O533*H533</f>
        <v>0</v>
      </c>
      <c r="Q533" s="215">
        <v>0</v>
      </c>
      <c r="R533" s="215">
        <f>Q533*H533</f>
        <v>0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251</v>
      </c>
      <c r="AT533" s="217" t="s">
        <v>127</v>
      </c>
      <c r="AU533" s="217" t="s">
        <v>81</v>
      </c>
      <c r="AY533" s="19" t="s">
        <v>126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79</v>
      </c>
      <c r="BK533" s="218">
        <f>ROUND(I533*H533,1)</f>
        <v>0</v>
      </c>
      <c r="BL533" s="19" t="s">
        <v>251</v>
      </c>
      <c r="BM533" s="217" t="s">
        <v>1273</v>
      </c>
    </row>
    <row r="534" s="2" customFormat="1" ht="16.5" customHeight="1">
      <c r="A534" s="40"/>
      <c r="B534" s="41"/>
      <c r="C534" s="207" t="s">
        <v>902</v>
      </c>
      <c r="D534" s="207" t="s">
        <v>127</v>
      </c>
      <c r="E534" s="208" t="s">
        <v>1274</v>
      </c>
      <c r="F534" s="209" t="s">
        <v>1275</v>
      </c>
      <c r="G534" s="210" t="s">
        <v>233</v>
      </c>
      <c r="H534" s="211">
        <v>1</v>
      </c>
      <c r="I534" s="212"/>
      <c r="J534" s="211">
        <f>ROUND(I534*H534,1)</f>
        <v>0</v>
      </c>
      <c r="K534" s="209" t="s">
        <v>19</v>
      </c>
      <c r="L534" s="46"/>
      <c r="M534" s="213" t="s">
        <v>19</v>
      </c>
      <c r="N534" s="214" t="s">
        <v>43</v>
      </c>
      <c r="O534" s="86"/>
      <c r="P534" s="215">
        <f>O534*H534</f>
        <v>0</v>
      </c>
      <c r="Q534" s="215">
        <v>0</v>
      </c>
      <c r="R534" s="215">
        <f>Q534*H534</f>
        <v>0</v>
      </c>
      <c r="S534" s="215">
        <v>0</v>
      </c>
      <c r="T534" s="21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7" t="s">
        <v>251</v>
      </c>
      <c r="AT534" s="217" t="s">
        <v>127</v>
      </c>
      <c r="AU534" s="217" t="s">
        <v>81</v>
      </c>
      <c r="AY534" s="19" t="s">
        <v>126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9" t="s">
        <v>79</v>
      </c>
      <c r="BK534" s="218">
        <f>ROUND(I534*H534,1)</f>
        <v>0</v>
      </c>
      <c r="BL534" s="19" t="s">
        <v>251</v>
      </c>
      <c r="BM534" s="217" t="s">
        <v>1276</v>
      </c>
    </row>
    <row r="535" s="2" customFormat="1" ht="16.5" customHeight="1">
      <c r="A535" s="40"/>
      <c r="B535" s="41"/>
      <c r="C535" s="207" t="s">
        <v>907</v>
      </c>
      <c r="D535" s="207" t="s">
        <v>127</v>
      </c>
      <c r="E535" s="208" t="s">
        <v>1277</v>
      </c>
      <c r="F535" s="209" t="s">
        <v>790</v>
      </c>
      <c r="G535" s="210" t="s">
        <v>233</v>
      </c>
      <c r="H535" s="211">
        <v>1</v>
      </c>
      <c r="I535" s="212"/>
      <c r="J535" s="211">
        <f>ROUND(I535*H535,1)</f>
        <v>0</v>
      </c>
      <c r="K535" s="209" t="s">
        <v>19</v>
      </c>
      <c r="L535" s="46"/>
      <c r="M535" s="213" t="s">
        <v>19</v>
      </c>
      <c r="N535" s="214" t="s">
        <v>43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251</v>
      </c>
      <c r="AT535" s="217" t="s">
        <v>127</v>
      </c>
      <c r="AU535" s="217" t="s">
        <v>81</v>
      </c>
      <c r="AY535" s="19" t="s">
        <v>126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79</v>
      </c>
      <c r="BK535" s="218">
        <f>ROUND(I535*H535,1)</f>
        <v>0</v>
      </c>
      <c r="BL535" s="19" t="s">
        <v>251</v>
      </c>
      <c r="BM535" s="217" t="s">
        <v>791</v>
      </c>
    </row>
    <row r="536" s="2" customFormat="1" ht="16.5" customHeight="1">
      <c r="A536" s="40"/>
      <c r="B536" s="41"/>
      <c r="C536" s="207" t="s">
        <v>912</v>
      </c>
      <c r="D536" s="207" t="s">
        <v>127</v>
      </c>
      <c r="E536" s="208" t="s">
        <v>1278</v>
      </c>
      <c r="F536" s="209" t="s">
        <v>794</v>
      </c>
      <c r="G536" s="210" t="s">
        <v>233</v>
      </c>
      <c r="H536" s="211">
        <v>1</v>
      </c>
      <c r="I536" s="212"/>
      <c r="J536" s="211">
        <f>ROUND(I536*H536,1)</f>
        <v>0</v>
      </c>
      <c r="K536" s="209" t="s">
        <v>19</v>
      </c>
      <c r="L536" s="46"/>
      <c r="M536" s="213" t="s">
        <v>19</v>
      </c>
      <c r="N536" s="214" t="s">
        <v>43</v>
      </c>
      <c r="O536" s="86"/>
      <c r="P536" s="215">
        <f>O536*H536</f>
        <v>0</v>
      </c>
      <c r="Q536" s="215">
        <v>0</v>
      </c>
      <c r="R536" s="215">
        <f>Q536*H536</f>
        <v>0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251</v>
      </c>
      <c r="AT536" s="217" t="s">
        <v>127</v>
      </c>
      <c r="AU536" s="217" t="s">
        <v>81</v>
      </c>
      <c r="AY536" s="19" t="s">
        <v>126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79</v>
      </c>
      <c r="BK536" s="218">
        <f>ROUND(I536*H536,1)</f>
        <v>0</v>
      </c>
      <c r="BL536" s="19" t="s">
        <v>251</v>
      </c>
      <c r="BM536" s="217" t="s">
        <v>795</v>
      </c>
    </row>
    <row r="537" s="2" customFormat="1" ht="24.15" customHeight="1">
      <c r="A537" s="40"/>
      <c r="B537" s="41"/>
      <c r="C537" s="207" t="s">
        <v>917</v>
      </c>
      <c r="D537" s="207" t="s">
        <v>127</v>
      </c>
      <c r="E537" s="208" t="s">
        <v>801</v>
      </c>
      <c r="F537" s="209" t="s">
        <v>802</v>
      </c>
      <c r="G537" s="210" t="s">
        <v>438</v>
      </c>
      <c r="H537" s="212"/>
      <c r="I537" s="212"/>
      <c r="J537" s="211">
        <f>ROUND(I537*H537,1)</f>
        <v>0</v>
      </c>
      <c r="K537" s="209" t="s">
        <v>131</v>
      </c>
      <c r="L537" s="46"/>
      <c r="M537" s="213" t="s">
        <v>19</v>
      </c>
      <c r="N537" s="214" t="s">
        <v>43</v>
      </c>
      <c r="O537" s="86"/>
      <c r="P537" s="215">
        <f>O537*H537</f>
        <v>0</v>
      </c>
      <c r="Q537" s="215">
        <v>0</v>
      </c>
      <c r="R537" s="215">
        <f>Q537*H537</f>
        <v>0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251</v>
      </c>
      <c r="AT537" s="217" t="s">
        <v>127</v>
      </c>
      <c r="AU537" s="217" t="s">
        <v>81</v>
      </c>
      <c r="AY537" s="19" t="s">
        <v>126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79</v>
      </c>
      <c r="BK537" s="218">
        <f>ROUND(I537*H537,1)</f>
        <v>0</v>
      </c>
      <c r="BL537" s="19" t="s">
        <v>251</v>
      </c>
      <c r="BM537" s="217" t="s">
        <v>803</v>
      </c>
    </row>
    <row r="538" s="2" customFormat="1">
      <c r="A538" s="40"/>
      <c r="B538" s="41"/>
      <c r="C538" s="42"/>
      <c r="D538" s="219" t="s">
        <v>134</v>
      </c>
      <c r="E538" s="42"/>
      <c r="F538" s="220" t="s">
        <v>804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134</v>
      </c>
      <c r="AU538" s="19" t="s">
        <v>81</v>
      </c>
    </row>
    <row r="539" s="11" customFormat="1" ht="22.8" customHeight="1">
      <c r="A539" s="11"/>
      <c r="B539" s="193"/>
      <c r="C539" s="194"/>
      <c r="D539" s="195" t="s">
        <v>71</v>
      </c>
      <c r="E539" s="233" t="s">
        <v>805</v>
      </c>
      <c r="F539" s="233" t="s">
        <v>806</v>
      </c>
      <c r="G539" s="194"/>
      <c r="H539" s="194"/>
      <c r="I539" s="197"/>
      <c r="J539" s="234">
        <f>BK539</f>
        <v>0</v>
      </c>
      <c r="K539" s="194"/>
      <c r="L539" s="199"/>
      <c r="M539" s="200"/>
      <c r="N539" s="201"/>
      <c r="O539" s="201"/>
      <c r="P539" s="202">
        <f>SUM(P540:P551)</f>
        <v>0</v>
      </c>
      <c r="Q539" s="201"/>
      <c r="R539" s="202">
        <f>SUM(R540:R551)</f>
        <v>0</v>
      </c>
      <c r="S539" s="201"/>
      <c r="T539" s="203">
        <f>SUM(T540:T551)</f>
        <v>0</v>
      </c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R539" s="204" t="s">
        <v>81</v>
      </c>
      <c r="AT539" s="205" t="s">
        <v>71</v>
      </c>
      <c r="AU539" s="205" t="s">
        <v>79</v>
      </c>
      <c r="AY539" s="204" t="s">
        <v>126</v>
      </c>
      <c r="BK539" s="206">
        <f>SUM(BK540:BK551)</f>
        <v>0</v>
      </c>
    </row>
    <row r="540" s="2" customFormat="1" ht="16.5" customHeight="1">
      <c r="A540" s="40"/>
      <c r="B540" s="41"/>
      <c r="C540" s="207" t="s">
        <v>924</v>
      </c>
      <c r="D540" s="207" t="s">
        <v>127</v>
      </c>
      <c r="E540" s="208" t="s">
        <v>1279</v>
      </c>
      <c r="F540" s="209" t="s">
        <v>1280</v>
      </c>
      <c r="G540" s="210" t="s">
        <v>233</v>
      </c>
      <c r="H540" s="211">
        <v>5</v>
      </c>
      <c r="I540" s="212"/>
      <c r="J540" s="211">
        <f>ROUND(I540*H540,1)</f>
        <v>0</v>
      </c>
      <c r="K540" s="209" t="s">
        <v>19</v>
      </c>
      <c r="L540" s="46"/>
      <c r="M540" s="213" t="s">
        <v>19</v>
      </c>
      <c r="N540" s="214" t="s">
        <v>43</v>
      </c>
      <c r="O540" s="86"/>
      <c r="P540" s="215">
        <f>O540*H540</f>
        <v>0</v>
      </c>
      <c r="Q540" s="215">
        <v>0</v>
      </c>
      <c r="R540" s="215">
        <f>Q540*H540</f>
        <v>0</v>
      </c>
      <c r="S540" s="215">
        <v>0</v>
      </c>
      <c r="T540" s="216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7" t="s">
        <v>251</v>
      </c>
      <c r="AT540" s="217" t="s">
        <v>127</v>
      </c>
      <c r="AU540" s="217" t="s">
        <v>81</v>
      </c>
      <c r="AY540" s="19" t="s">
        <v>126</v>
      </c>
      <c r="BE540" s="218">
        <f>IF(N540="základní",J540,0)</f>
        <v>0</v>
      </c>
      <c r="BF540" s="218">
        <f>IF(N540="snížená",J540,0)</f>
        <v>0</v>
      </c>
      <c r="BG540" s="218">
        <f>IF(N540="zákl. přenesená",J540,0)</f>
        <v>0</v>
      </c>
      <c r="BH540" s="218">
        <f>IF(N540="sníž. přenesená",J540,0)</f>
        <v>0</v>
      </c>
      <c r="BI540" s="218">
        <f>IF(N540="nulová",J540,0)</f>
        <v>0</v>
      </c>
      <c r="BJ540" s="19" t="s">
        <v>79</v>
      </c>
      <c r="BK540" s="218">
        <f>ROUND(I540*H540,1)</f>
        <v>0</v>
      </c>
      <c r="BL540" s="19" t="s">
        <v>251</v>
      </c>
      <c r="BM540" s="217" t="s">
        <v>814</v>
      </c>
    </row>
    <row r="541" s="2" customFormat="1" ht="16.5" customHeight="1">
      <c r="A541" s="40"/>
      <c r="B541" s="41"/>
      <c r="C541" s="207" t="s">
        <v>929</v>
      </c>
      <c r="D541" s="207" t="s">
        <v>127</v>
      </c>
      <c r="E541" s="208" t="s">
        <v>1281</v>
      </c>
      <c r="F541" s="209" t="s">
        <v>825</v>
      </c>
      <c r="G541" s="210" t="s">
        <v>233</v>
      </c>
      <c r="H541" s="211">
        <v>32</v>
      </c>
      <c r="I541" s="212"/>
      <c r="J541" s="211">
        <f>ROUND(I541*H541,1)</f>
        <v>0</v>
      </c>
      <c r="K541" s="209" t="s">
        <v>19</v>
      </c>
      <c r="L541" s="46"/>
      <c r="M541" s="213" t="s">
        <v>19</v>
      </c>
      <c r="N541" s="214" t="s">
        <v>43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251</v>
      </c>
      <c r="AT541" s="217" t="s">
        <v>127</v>
      </c>
      <c r="AU541" s="217" t="s">
        <v>81</v>
      </c>
      <c r="AY541" s="19" t="s">
        <v>126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79</v>
      </c>
      <c r="BK541" s="218">
        <f>ROUND(I541*H541,1)</f>
        <v>0</v>
      </c>
      <c r="BL541" s="19" t="s">
        <v>251</v>
      </c>
      <c r="BM541" s="217" t="s">
        <v>826</v>
      </c>
    </row>
    <row r="542" s="2" customFormat="1" ht="16.5" customHeight="1">
      <c r="A542" s="40"/>
      <c r="B542" s="41"/>
      <c r="C542" s="207" t="s">
        <v>796</v>
      </c>
      <c r="D542" s="207" t="s">
        <v>127</v>
      </c>
      <c r="E542" s="208" t="s">
        <v>1282</v>
      </c>
      <c r="F542" s="209" t="s">
        <v>829</v>
      </c>
      <c r="G542" s="210" t="s">
        <v>233</v>
      </c>
      <c r="H542" s="211">
        <v>60</v>
      </c>
      <c r="I542" s="212"/>
      <c r="J542" s="211">
        <f>ROUND(I542*H542,1)</f>
        <v>0</v>
      </c>
      <c r="K542" s="209" t="s">
        <v>19</v>
      </c>
      <c r="L542" s="46"/>
      <c r="M542" s="213" t="s">
        <v>19</v>
      </c>
      <c r="N542" s="214" t="s">
        <v>43</v>
      </c>
      <c r="O542" s="86"/>
      <c r="P542" s="215">
        <f>O542*H542</f>
        <v>0</v>
      </c>
      <c r="Q542" s="215">
        <v>0</v>
      </c>
      <c r="R542" s="215">
        <f>Q542*H542</f>
        <v>0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251</v>
      </c>
      <c r="AT542" s="217" t="s">
        <v>127</v>
      </c>
      <c r="AU542" s="217" t="s">
        <v>81</v>
      </c>
      <c r="AY542" s="19" t="s">
        <v>126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79</v>
      </c>
      <c r="BK542" s="218">
        <f>ROUND(I542*H542,1)</f>
        <v>0</v>
      </c>
      <c r="BL542" s="19" t="s">
        <v>251</v>
      </c>
      <c r="BM542" s="217" t="s">
        <v>830</v>
      </c>
    </row>
    <row r="543" s="2" customFormat="1" ht="16.5" customHeight="1">
      <c r="A543" s="40"/>
      <c r="B543" s="41"/>
      <c r="C543" s="207" t="s">
        <v>577</v>
      </c>
      <c r="D543" s="207" t="s">
        <v>127</v>
      </c>
      <c r="E543" s="208" t="s">
        <v>1283</v>
      </c>
      <c r="F543" s="209" t="s">
        <v>1284</v>
      </c>
      <c r="G543" s="210" t="s">
        <v>233</v>
      </c>
      <c r="H543" s="211">
        <v>1</v>
      </c>
      <c r="I543" s="212"/>
      <c r="J543" s="211">
        <f>ROUND(I543*H543,1)</f>
        <v>0</v>
      </c>
      <c r="K543" s="209" t="s">
        <v>19</v>
      </c>
      <c r="L543" s="46"/>
      <c r="M543" s="213" t="s">
        <v>19</v>
      </c>
      <c r="N543" s="214" t="s">
        <v>43</v>
      </c>
      <c r="O543" s="86"/>
      <c r="P543" s="215">
        <f>O543*H543</f>
        <v>0</v>
      </c>
      <c r="Q543" s="215">
        <v>0</v>
      </c>
      <c r="R543" s="215">
        <f>Q543*H543</f>
        <v>0</v>
      </c>
      <c r="S543" s="215">
        <v>0</v>
      </c>
      <c r="T543" s="21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7" t="s">
        <v>251</v>
      </c>
      <c r="AT543" s="217" t="s">
        <v>127</v>
      </c>
      <c r="AU543" s="217" t="s">
        <v>81</v>
      </c>
      <c r="AY543" s="19" t="s">
        <v>126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9" t="s">
        <v>79</v>
      </c>
      <c r="BK543" s="218">
        <f>ROUND(I543*H543,1)</f>
        <v>0</v>
      </c>
      <c r="BL543" s="19" t="s">
        <v>251</v>
      </c>
      <c r="BM543" s="217" t="s">
        <v>1285</v>
      </c>
    </row>
    <row r="544" s="2" customFormat="1" ht="16.5" customHeight="1">
      <c r="A544" s="40"/>
      <c r="B544" s="41"/>
      <c r="C544" s="207" t="s">
        <v>583</v>
      </c>
      <c r="D544" s="207" t="s">
        <v>127</v>
      </c>
      <c r="E544" s="208" t="s">
        <v>1286</v>
      </c>
      <c r="F544" s="209" t="s">
        <v>837</v>
      </c>
      <c r="G544" s="210" t="s">
        <v>233</v>
      </c>
      <c r="H544" s="211">
        <v>30</v>
      </c>
      <c r="I544" s="212"/>
      <c r="J544" s="211">
        <f>ROUND(I544*H544,1)</f>
        <v>0</v>
      </c>
      <c r="K544" s="209" t="s">
        <v>19</v>
      </c>
      <c r="L544" s="46"/>
      <c r="M544" s="213" t="s">
        <v>19</v>
      </c>
      <c r="N544" s="214" t="s">
        <v>43</v>
      </c>
      <c r="O544" s="86"/>
      <c r="P544" s="215">
        <f>O544*H544</f>
        <v>0</v>
      </c>
      <c r="Q544" s="215">
        <v>0</v>
      </c>
      <c r="R544" s="215">
        <f>Q544*H544</f>
        <v>0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251</v>
      </c>
      <c r="AT544" s="217" t="s">
        <v>127</v>
      </c>
      <c r="AU544" s="217" t="s">
        <v>81</v>
      </c>
      <c r="AY544" s="19" t="s">
        <v>126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79</v>
      </c>
      <c r="BK544" s="218">
        <f>ROUND(I544*H544,1)</f>
        <v>0</v>
      </c>
      <c r="BL544" s="19" t="s">
        <v>251</v>
      </c>
      <c r="BM544" s="217" t="s">
        <v>838</v>
      </c>
    </row>
    <row r="545" s="2" customFormat="1" ht="16.5" customHeight="1">
      <c r="A545" s="40"/>
      <c r="B545" s="41"/>
      <c r="C545" s="207" t="s">
        <v>586</v>
      </c>
      <c r="D545" s="207" t="s">
        <v>127</v>
      </c>
      <c r="E545" s="208" t="s">
        <v>1287</v>
      </c>
      <c r="F545" s="209" t="s">
        <v>841</v>
      </c>
      <c r="G545" s="210" t="s">
        <v>233</v>
      </c>
      <c r="H545" s="211">
        <v>76</v>
      </c>
      <c r="I545" s="212"/>
      <c r="J545" s="211">
        <f>ROUND(I545*H545,1)</f>
        <v>0</v>
      </c>
      <c r="K545" s="209" t="s">
        <v>19</v>
      </c>
      <c r="L545" s="46"/>
      <c r="M545" s="213" t="s">
        <v>19</v>
      </c>
      <c r="N545" s="214" t="s">
        <v>43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251</v>
      </c>
      <c r="AT545" s="217" t="s">
        <v>127</v>
      </c>
      <c r="AU545" s="217" t="s">
        <v>81</v>
      </c>
      <c r="AY545" s="19" t="s">
        <v>126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79</v>
      </c>
      <c r="BK545" s="218">
        <f>ROUND(I545*H545,1)</f>
        <v>0</v>
      </c>
      <c r="BL545" s="19" t="s">
        <v>251</v>
      </c>
      <c r="BM545" s="217" t="s">
        <v>842</v>
      </c>
    </row>
    <row r="546" s="2" customFormat="1" ht="16.5" customHeight="1">
      <c r="A546" s="40"/>
      <c r="B546" s="41"/>
      <c r="C546" s="207" t="s">
        <v>567</v>
      </c>
      <c r="D546" s="207" t="s">
        <v>127</v>
      </c>
      <c r="E546" s="208" t="s">
        <v>1288</v>
      </c>
      <c r="F546" s="209" t="s">
        <v>845</v>
      </c>
      <c r="G546" s="210" t="s">
        <v>233</v>
      </c>
      <c r="H546" s="211">
        <v>30</v>
      </c>
      <c r="I546" s="212"/>
      <c r="J546" s="211">
        <f>ROUND(I546*H546,1)</f>
        <v>0</v>
      </c>
      <c r="K546" s="209" t="s">
        <v>19</v>
      </c>
      <c r="L546" s="46"/>
      <c r="M546" s="213" t="s">
        <v>19</v>
      </c>
      <c r="N546" s="214" t="s">
        <v>43</v>
      </c>
      <c r="O546" s="86"/>
      <c r="P546" s="215">
        <f>O546*H546</f>
        <v>0</v>
      </c>
      <c r="Q546" s="215">
        <v>0</v>
      </c>
      <c r="R546" s="215">
        <f>Q546*H546</f>
        <v>0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251</v>
      </c>
      <c r="AT546" s="217" t="s">
        <v>127</v>
      </c>
      <c r="AU546" s="217" t="s">
        <v>81</v>
      </c>
      <c r="AY546" s="19" t="s">
        <v>126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79</v>
      </c>
      <c r="BK546" s="218">
        <f>ROUND(I546*H546,1)</f>
        <v>0</v>
      </c>
      <c r="BL546" s="19" t="s">
        <v>251</v>
      </c>
      <c r="BM546" s="217" t="s">
        <v>846</v>
      </c>
    </row>
    <row r="547" s="2" customFormat="1" ht="16.5" customHeight="1">
      <c r="A547" s="40"/>
      <c r="B547" s="41"/>
      <c r="C547" s="207" t="s">
        <v>574</v>
      </c>
      <c r="D547" s="207" t="s">
        <v>127</v>
      </c>
      <c r="E547" s="208" t="s">
        <v>1289</v>
      </c>
      <c r="F547" s="209" t="s">
        <v>1290</v>
      </c>
      <c r="G547" s="210" t="s">
        <v>233</v>
      </c>
      <c r="H547" s="211">
        <v>8</v>
      </c>
      <c r="I547" s="212"/>
      <c r="J547" s="211">
        <f>ROUND(I547*H547,1)</f>
        <v>0</v>
      </c>
      <c r="K547" s="209" t="s">
        <v>19</v>
      </c>
      <c r="L547" s="46"/>
      <c r="M547" s="213" t="s">
        <v>19</v>
      </c>
      <c r="N547" s="214" t="s">
        <v>43</v>
      </c>
      <c r="O547" s="86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251</v>
      </c>
      <c r="AT547" s="217" t="s">
        <v>127</v>
      </c>
      <c r="AU547" s="217" t="s">
        <v>81</v>
      </c>
      <c r="AY547" s="19" t="s">
        <v>126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79</v>
      </c>
      <c r="BK547" s="218">
        <f>ROUND(I547*H547,1)</f>
        <v>0</v>
      </c>
      <c r="BL547" s="19" t="s">
        <v>251</v>
      </c>
      <c r="BM547" s="217" t="s">
        <v>818</v>
      </c>
    </row>
    <row r="548" s="2" customFormat="1" ht="16.5" customHeight="1">
      <c r="A548" s="40"/>
      <c r="B548" s="41"/>
      <c r="C548" s="207" t="s">
        <v>1291</v>
      </c>
      <c r="D548" s="207" t="s">
        <v>127</v>
      </c>
      <c r="E548" s="208" t="s">
        <v>1292</v>
      </c>
      <c r="F548" s="209" t="s">
        <v>1293</v>
      </c>
      <c r="G548" s="210" t="s">
        <v>233</v>
      </c>
      <c r="H548" s="211">
        <v>7</v>
      </c>
      <c r="I548" s="212"/>
      <c r="J548" s="211">
        <f>ROUND(I548*H548,1)</f>
        <v>0</v>
      </c>
      <c r="K548" s="209" t="s">
        <v>19</v>
      </c>
      <c r="L548" s="46"/>
      <c r="M548" s="213" t="s">
        <v>19</v>
      </c>
      <c r="N548" s="214" t="s">
        <v>43</v>
      </c>
      <c r="O548" s="86"/>
      <c r="P548" s="215">
        <f>O548*H548</f>
        <v>0</v>
      </c>
      <c r="Q548" s="215">
        <v>0</v>
      </c>
      <c r="R548" s="215">
        <f>Q548*H548</f>
        <v>0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251</v>
      </c>
      <c r="AT548" s="217" t="s">
        <v>127</v>
      </c>
      <c r="AU548" s="217" t="s">
        <v>81</v>
      </c>
      <c r="AY548" s="19" t="s">
        <v>126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79</v>
      </c>
      <c r="BK548" s="218">
        <f>ROUND(I548*H548,1)</f>
        <v>0</v>
      </c>
      <c r="BL548" s="19" t="s">
        <v>251</v>
      </c>
      <c r="BM548" s="217" t="s">
        <v>1294</v>
      </c>
    </row>
    <row r="549" s="2" customFormat="1" ht="16.5" customHeight="1">
      <c r="A549" s="40"/>
      <c r="B549" s="41"/>
      <c r="C549" s="207" t="s">
        <v>1295</v>
      </c>
      <c r="D549" s="207" t="s">
        <v>127</v>
      </c>
      <c r="E549" s="208" t="s">
        <v>1296</v>
      </c>
      <c r="F549" s="209" t="s">
        <v>849</v>
      </c>
      <c r="G549" s="210" t="s">
        <v>233</v>
      </c>
      <c r="H549" s="211">
        <v>1</v>
      </c>
      <c r="I549" s="212"/>
      <c r="J549" s="211">
        <f>ROUND(I549*H549,1)</f>
        <v>0</v>
      </c>
      <c r="K549" s="209" t="s">
        <v>19</v>
      </c>
      <c r="L549" s="46"/>
      <c r="M549" s="213" t="s">
        <v>19</v>
      </c>
      <c r="N549" s="214" t="s">
        <v>43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251</v>
      </c>
      <c r="AT549" s="217" t="s">
        <v>127</v>
      </c>
      <c r="AU549" s="217" t="s">
        <v>81</v>
      </c>
      <c r="AY549" s="19" t="s">
        <v>126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79</v>
      </c>
      <c r="BK549" s="218">
        <f>ROUND(I549*H549,1)</f>
        <v>0</v>
      </c>
      <c r="BL549" s="19" t="s">
        <v>251</v>
      </c>
      <c r="BM549" s="217" t="s">
        <v>850</v>
      </c>
    </row>
    <row r="550" s="2" customFormat="1" ht="24.15" customHeight="1">
      <c r="A550" s="40"/>
      <c r="B550" s="41"/>
      <c r="C550" s="207" t="s">
        <v>1297</v>
      </c>
      <c r="D550" s="207" t="s">
        <v>127</v>
      </c>
      <c r="E550" s="208" t="s">
        <v>864</v>
      </c>
      <c r="F550" s="209" t="s">
        <v>865</v>
      </c>
      <c r="G550" s="210" t="s">
        <v>438</v>
      </c>
      <c r="H550" s="212"/>
      <c r="I550" s="212"/>
      <c r="J550" s="211">
        <f>ROUND(I550*H550,1)</f>
        <v>0</v>
      </c>
      <c r="K550" s="209" t="s">
        <v>131</v>
      </c>
      <c r="L550" s="46"/>
      <c r="M550" s="213" t="s">
        <v>19</v>
      </c>
      <c r="N550" s="214" t="s">
        <v>43</v>
      </c>
      <c r="O550" s="86"/>
      <c r="P550" s="215">
        <f>O550*H550</f>
        <v>0</v>
      </c>
      <c r="Q550" s="215">
        <v>0</v>
      </c>
      <c r="R550" s="215">
        <f>Q550*H550</f>
        <v>0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251</v>
      </c>
      <c r="AT550" s="217" t="s">
        <v>127</v>
      </c>
      <c r="AU550" s="217" t="s">
        <v>81</v>
      </c>
      <c r="AY550" s="19" t="s">
        <v>126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9" t="s">
        <v>79</v>
      </c>
      <c r="BK550" s="218">
        <f>ROUND(I550*H550,1)</f>
        <v>0</v>
      </c>
      <c r="BL550" s="19" t="s">
        <v>251</v>
      </c>
      <c r="BM550" s="217" t="s">
        <v>866</v>
      </c>
    </row>
    <row r="551" s="2" customFormat="1">
      <c r="A551" s="40"/>
      <c r="B551" s="41"/>
      <c r="C551" s="42"/>
      <c r="D551" s="219" t="s">
        <v>134</v>
      </c>
      <c r="E551" s="42"/>
      <c r="F551" s="220" t="s">
        <v>867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134</v>
      </c>
      <c r="AU551" s="19" t="s">
        <v>81</v>
      </c>
    </row>
    <row r="552" s="11" customFormat="1" ht="22.8" customHeight="1">
      <c r="A552" s="11"/>
      <c r="B552" s="193"/>
      <c r="C552" s="194"/>
      <c r="D552" s="195" t="s">
        <v>71</v>
      </c>
      <c r="E552" s="233" t="s">
        <v>895</v>
      </c>
      <c r="F552" s="233" t="s">
        <v>896</v>
      </c>
      <c r="G552" s="194"/>
      <c r="H552" s="194"/>
      <c r="I552" s="197"/>
      <c r="J552" s="234">
        <f>BK552</f>
        <v>0</v>
      </c>
      <c r="K552" s="194"/>
      <c r="L552" s="199"/>
      <c r="M552" s="200"/>
      <c r="N552" s="201"/>
      <c r="O552" s="201"/>
      <c r="P552" s="202">
        <f>SUM(P553:P580)</f>
        <v>0</v>
      </c>
      <c r="Q552" s="201"/>
      <c r="R552" s="202">
        <f>SUM(R553:R580)</f>
        <v>0.31798280000000001</v>
      </c>
      <c r="S552" s="201"/>
      <c r="T552" s="203">
        <f>SUM(T553:T580)</f>
        <v>0</v>
      </c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R552" s="204" t="s">
        <v>81</v>
      </c>
      <c r="AT552" s="205" t="s">
        <v>71</v>
      </c>
      <c r="AU552" s="205" t="s">
        <v>79</v>
      </c>
      <c r="AY552" s="204" t="s">
        <v>126</v>
      </c>
      <c r="BK552" s="206">
        <f>SUM(BK553:BK580)</f>
        <v>0</v>
      </c>
    </row>
    <row r="553" s="2" customFormat="1" ht="16.5" customHeight="1">
      <c r="A553" s="40"/>
      <c r="B553" s="41"/>
      <c r="C553" s="207" t="s">
        <v>1298</v>
      </c>
      <c r="D553" s="207" t="s">
        <v>127</v>
      </c>
      <c r="E553" s="208" t="s">
        <v>898</v>
      </c>
      <c r="F553" s="209" t="s">
        <v>899</v>
      </c>
      <c r="G553" s="210" t="s">
        <v>191</v>
      </c>
      <c r="H553" s="211">
        <v>1141.52</v>
      </c>
      <c r="I553" s="212"/>
      <c r="J553" s="211">
        <f>ROUND(I553*H553,1)</f>
        <v>0</v>
      </c>
      <c r="K553" s="209" t="s">
        <v>131</v>
      </c>
      <c r="L553" s="46"/>
      <c r="M553" s="213" t="s">
        <v>19</v>
      </c>
      <c r="N553" s="214" t="s">
        <v>43</v>
      </c>
      <c r="O553" s="86"/>
      <c r="P553" s="215">
        <f>O553*H553</f>
        <v>0</v>
      </c>
      <c r="Q553" s="215">
        <v>2.0000000000000002E-05</v>
      </c>
      <c r="R553" s="215">
        <f>Q553*H553</f>
        <v>0.022830400000000001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251</v>
      </c>
      <c r="AT553" s="217" t="s">
        <v>127</v>
      </c>
      <c r="AU553" s="217" t="s">
        <v>81</v>
      </c>
      <c r="AY553" s="19" t="s">
        <v>126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79</v>
      </c>
      <c r="BK553" s="218">
        <f>ROUND(I553*H553,1)</f>
        <v>0</v>
      </c>
      <c r="BL553" s="19" t="s">
        <v>251</v>
      </c>
      <c r="BM553" s="217" t="s">
        <v>900</v>
      </c>
    </row>
    <row r="554" s="2" customFormat="1">
      <c r="A554" s="40"/>
      <c r="B554" s="41"/>
      <c r="C554" s="42"/>
      <c r="D554" s="219" t="s">
        <v>134</v>
      </c>
      <c r="E554" s="42"/>
      <c r="F554" s="220" t="s">
        <v>901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134</v>
      </c>
      <c r="AU554" s="19" t="s">
        <v>81</v>
      </c>
    </row>
    <row r="555" s="13" customFormat="1">
      <c r="A555" s="13"/>
      <c r="B555" s="235"/>
      <c r="C555" s="236"/>
      <c r="D555" s="237" t="s">
        <v>181</v>
      </c>
      <c r="E555" s="238" t="s">
        <v>19</v>
      </c>
      <c r="F555" s="239" t="s">
        <v>283</v>
      </c>
      <c r="G555" s="236"/>
      <c r="H555" s="238" t="s">
        <v>19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181</v>
      </c>
      <c r="AU555" s="245" t="s">
        <v>81</v>
      </c>
      <c r="AV555" s="13" t="s">
        <v>79</v>
      </c>
      <c r="AW555" s="13" t="s">
        <v>33</v>
      </c>
      <c r="AX555" s="13" t="s">
        <v>72</v>
      </c>
      <c r="AY555" s="245" t="s">
        <v>126</v>
      </c>
    </row>
    <row r="556" s="14" customFormat="1">
      <c r="A556" s="14"/>
      <c r="B556" s="246"/>
      <c r="C556" s="247"/>
      <c r="D556" s="237" t="s">
        <v>181</v>
      </c>
      <c r="E556" s="248" t="s">
        <v>19</v>
      </c>
      <c r="F556" s="249" t="s">
        <v>1049</v>
      </c>
      <c r="G556" s="247"/>
      <c r="H556" s="250">
        <v>473.80000000000001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6" t="s">
        <v>181</v>
      </c>
      <c r="AU556" s="256" t="s">
        <v>81</v>
      </c>
      <c r="AV556" s="14" t="s">
        <v>81</v>
      </c>
      <c r="AW556" s="14" t="s">
        <v>33</v>
      </c>
      <c r="AX556" s="14" t="s">
        <v>72</v>
      </c>
      <c r="AY556" s="256" t="s">
        <v>126</v>
      </c>
    </row>
    <row r="557" s="14" customFormat="1">
      <c r="A557" s="14"/>
      <c r="B557" s="246"/>
      <c r="C557" s="247"/>
      <c r="D557" s="237" t="s">
        <v>181</v>
      </c>
      <c r="E557" s="248" t="s">
        <v>19</v>
      </c>
      <c r="F557" s="249" t="s">
        <v>1050</v>
      </c>
      <c r="G557" s="247"/>
      <c r="H557" s="250">
        <v>120.90000000000001</v>
      </c>
      <c r="I557" s="251"/>
      <c r="J557" s="247"/>
      <c r="K557" s="247"/>
      <c r="L557" s="252"/>
      <c r="M557" s="253"/>
      <c r="N557" s="254"/>
      <c r="O557" s="254"/>
      <c r="P557" s="254"/>
      <c r="Q557" s="254"/>
      <c r="R557" s="254"/>
      <c r="S557" s="254"/>
      <c r="T557" s="25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6" t="s">
        <v>181</v>
      </c>
      <c r="AU557" s="256" t="s">
        <v>81</v>
      </c>
      <c r="AV557" s="14" t="s">
        <v>81</v>
      </c>
      <c r="AW557" s="14" t="s">
        <v>33</v>
      </c>
      <c r="AX557" s="14" t="s">
        <v>72</v>
      </c>
      <c r="AY557" s="256" t="s">
        <v>126</v>
      </c>
    </row>
    <row r="558" s="13" customFormat="1">
      <c r="A558" s="13"/>
      <c r="B558" s="235"/>
      <c r="C558" s="236"/>
      <c r="D558" s="237" t="s">
        <v>181</v>
      </c>
      <c r="E558" s="238" t="s">
        <v>19</v>
      </c>
      <c r="F558" s="239" t="s">
        <v>286</v>
      </c>
      <c r="G558" s="236"/>
      <c r="H558" s="238" t="s">
        <v>19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181</v>
      </c>
      <c r="AU558" s="245" t="s">
        <v>81</v>
      </c>
      <c r="AV558" s="13" t="s">
        <v>79</v>
      </c>
      <c r="AW558" s="13" t="s">
        <v>33</v>
      </c>
      <c r="AX558" s="13" t="s">
        <v>72</v>
      </c>
      <c r="AY558" s="245" t="s">
        <v>126</v>
      </c>
    </row>
    <row r="559" s="14" customFormat="1">
      <c r="A559" s="14"/>
      <c r="B559" s="246"/>
      <c r="C559" s="247"/>
      <c r="D559" s="237" t="s">
        <v>181</v>
      </c>
      <c r="E559" s="248" t="s">
        <v>19</v>
      </c>
      <c r="F559" s="249" t="s">
        <v>1051</v>
      </c>
      <c r="G559" s="247"/>
      <c r="H559" s="250">
        <v>282.89999999999998</v>
      </c>
      <c r="I559" s="251"/>
      <c r="J559" s="247"/>
      <c r="K559" s="247"/>
      <c r="L559" s="252"/>
      <c r="M559" s="253"/>
      <c r="N559" s="254"/>
      <c r="O559" s="254"/>
      <c r="P559" s="254"/>
      <c r="Q559" s="254"/>
      <c r="R559" s="254"/>
      <c r="S559" s="254"/>
      <c r="T559" s="25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6" t="s">
        <v>181</v>
      </c>
      <c r="AU559" s="256" t="s">
        <v>81</v>
      </c>
      <c r="AV559" s="14" t="s">
        <v>81</v>
      </c>
      <c r="AW559" s="14" t="s">
        <v>33</v>
      </c>
      <c r="AX559" s="14" t="s">
        <v>72</v>
      </c>
      <c r="AY559" s="256" t="s">
        <v>126</v>
      </c>
    </row>
    <row r="560" s="14" customFormat="1">
      <c r="A560" s="14"/>
      <c r="B560" s="246"/>
      <c r="C560" s="247"/>
      <c r="D560" s="237" t="s">
        <v>181</v>
      </c>
      <c r="E560" s="248" t="s">
        <v>19</v>
      </c>
      <c r="F560" s="249" t="s">
        <v>1052</v>
      </c>
      <c r="G560" s="247"/>
      <c r="H560" s="250">
        <v>263.92000000000002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6" t="s">
        <v>181</v>
      </c>
      <c r="AU560" s="256" t="s">
        <v>81</v>
      </c>
      <c r="AV560" s="14" t="s">
        <v>81</v>
      </c>
      <c r="AW560" s="14" t="s">
        <v>33</v>
      </c>
      <c r="AX560" s="14" t="s">
        <v>72</v>
      </c>
      <c r="AY560" s="256" t="s">
        <v>126</v>
      </c>
    </row>
    <row r="561" s="15" customFormat="1">
      <c r="A561" s="15"/>
      <c r="B561" s="257"/>
      <c r="C561" s="258"/>
      <c r="D561" s="237" t="s">
        <v>181</v>
      </c>
      <c r="E561" s="259" t="s">
        <v>19</v>
      </c>
      <c r="F561" s="260" t="s">
        <v>277</v>
      </c>
      <c r="G561" s="258"/>
      <c r="H561" s="261">
        <v>1141.52</v>
      </c>
      <c r="I561" s="262"/>
      <c r="J561" s="258"/>
      <c r="K561" s="258"/>
      <c r="L561" s="263"/>
      <c r="M561" s="264"/>
      <c r="N561" s="265"/>
      <c r="O561" s="265"/>
      <c r="P561" s="265"/>
      <c r="Q561" s="265"/>
      <c r="R561" s="265"/>
      <c r="S561" s="265"/>
      <c r="T561" s="266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7" t="s">
        <v>181</v>
      </c>
      <c r="AU561" s="267" t="s">
        <v>81</v>
      </c>
      <c r="AV561" s="15" t="s">
        <v>93</v>
      </c>
      <c r="AW561" s="15" t="s">
        <v>33</v>
      </c>
      <c r="AX561" s="15" t="s">
        <v>79</v>
      </c>
      <c r="AY561" s="267" t="s">
        <v>126</v>
      </c>
    </row>
    <row r="562" s="2" customFormat="1" ht="24.15" customHeight="1">
      <c r="A562" s="40"/>
      <c r="B562" s="41"/>
      <c r="C562" s="207" t="s">
        <v>1299</v>
      </c>
      <c r="D562" s="207" t="s">
        <v>127</v>
      </c>
      <c r="E562" s="208" t="s">
        <v>903</v>
      </c>
      <c r="F562" s="209" t="s">
        <v>904</v>
      </c>
      <c r="G562" s="210" t="s">
        <v>191</v>
      </c>
      <c r="H562" s="211">
        <v>1141.52</v>
      </c>
      <c r="I562" s="212"/>
      <c r="J562" s="211">
        <f>ROUND(I562*H562,1)</f>
        <v>0</v>
      </c>
      <c r="K562" s="209" t="s">
        <v>131</v>
      </c>
      <c r="L562" s="46"/>
      <c r="M562" s="213" t="s">
        <v>19</v>
      </c>
      <c r="N562" s="214" t="s">
        <v>43</v>
      </c>
      <c r="O562" s="86"/>
      <c r="P562" s="215">
        <f>O562*H562</f>
        <v>0</v>
      </c>
      <c r="Q562" s="215">
        <v>0.00022000000000000001</v>
      </c>
      <c r="R562" s="215">
        <f>Q562*H562</f>
        <v>0.25113439999999998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251</v>
      </c>
      <c r="AT562" s="217" t="s">
        <v>127</v>
      </c>
      <c r="AU562" s="217" t="s">
        <v>81</v>
      </c>
      <c r="AY562" s="19" t="s">
        <v>126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79</v>
      </c>
      <c r="BK562" s="218">
        <f>ROUND(I562*H562,1)</f>
        <v>0</v>
      </c>
      <c r="BL562" s="19" t="s">
        <v>251</v>
      </c>
      <c r="BM562" s="217" t="s">
        <v>905</v>
      </c>
    </row>
    <row r="563" s="2" customFormat="1">
      <c r="A563" s="40"/>
      <c r="B563" s="41"/>
      <c r="C563" s="42"/>
      <c r="D563" s="219" t="s">
        <v>134</v>
      </c>
      <c r="E563" s="42"/>
      <c r="F563" s="220" t="s">
        <v>906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134</v>
      </c>
      <c r="AU563" s="19" t="s">
        <v>81</v>
      </c>
    </row>
    <row r="564" s="2" customFormat="1" ht="16.5" customHeight="1">
      <c r="A564" s="40"/>
      <c r="B564" s="41"/>
      <c r="C564" s="207" t="s">
        <v>1300</v>
      </c>
      <c r="D564" s="207" t="s">
        <v>127</v>
      </c>
      <c r="E564" s="208" t="s">
        <v>1301</v>
      </c>
      <c r="F564" s="209" t="s">
        <v>1302</v>
      </c>
      <c r="G564" s="210" t="s">
        <v>191</v>
      </c>
      <c r="H564" s="211">
        <v>6.8700000000000001</v>
      </c>
      <c r="I564" s="212"/>
      <c r="J564" s="211">
        <f>ROUND(I564*H564,1)</f>
        <v>0</v>
      </c>
      <c r="K564" s="209" t="s">
        <v>131</v>
      </c>
      <c r="L564" s="46"/>
      <c r="M564" s="213" t="s">
        <v>19</v>
      </c>
      <c r="N564" s="214" t="s">
        <v>43</v>
      </c>
      <c r="O564" s="86"/>
      <c r="P564" s="215">
        <f>O564*H564</f>
        <v>0</v>
      </c>
      <c r="Q564" s="215">
        <v>0.00013999999999999999</v>
      </c>
      <c r="R564" s="215">
        <f>Q564*H564</f>
        <v>0.00096179999999999996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251</v>
      </c>
      <c r="AT564" s="217" t="s">
        <v>127</v>
      </c>
      <c r="AU564" s="217" t="s">
        <v>81</v>
      </c>
      <c r="AY564" s="19" t="s">
        <v>126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79</v>
      </c>
      <c r="BK564" s="218">
        <f>ROUND(I564*H564,1)</f>
        <v>0</v>
      </c>
      <c r="BL564" s="19" t="s">
        <v>251</v>
      </c>
      <c r="BM564" s="217" t="s">
        <v>1303</v>
      </c>
    </row>
    <row r="565" s="2" customFormat="1">
      <c r="A565" s="40"/>
      <c r="B565" s="41"/>
      <c r="C565" s="42"/>
      <c r="D565" s="219" t="s">
        <v>134</v>
      </c>
      <c r="E565" s="42"/>
      <c r="F565" s="220" t="s">
        <v>1304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134</v>
      </c>
      <c r="AU565" s="19" t="s">
        <v>81</v>
      </c>
    </row>
    <row r="566" s="13" customFormat="1">
      <c r="A566" s="13"/>
      <c r="B566" s="235"/>
      <c r="C566" s="236"/>
      <c r="D566" s="237" t="s">
        <v>181</v>
      </c>
      <c r="E566" s="238" t="s">
        <v>19</v>
      </c>
      <c r="F566" s="239" t="s">
        <v>1203</v>
      </c>
      <c r="G566" s="236"/>
      <c r="H566" s="238" t="s">
        <v>19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181</v>
      </c>
      <c r="AU566" s="245" t="s">
        <v>81</v>
      </c>
      <c r="AV566" s="13" t="s">
        <v>79</v>
      </c>
      <c r="AW566" s="13" t="s">
        <v>33</v>
      </c>
      <c r="AX566" s="13" t="s">
        <v>72</v>
      </c>
      <c r="AY566" s="245" t="s">
        <v>126</v>
      </c>
    </row>
    <row r="567" s="14" customFormat="1">
      <c r="A567" s="14"/>
      <c r="B567" s="246"/>
      <c r="C567" s="247"/>
      <c r="D567" s="237" t="s">
        <v>181</v>
      </c>
      <c r="E567" s="248" t="s">
        <v>19</v>
      </c>
      <c r="F567" s="249" t="s">
        <v>1305</v>
      </c>
      <c r="G567" s="247"/>
      <c r="H567" s="250">
        <v>6.8700000000000001</v>
      </c>
      <c r="I567" s="251"/>
      <c r="J567" s="247"/>
      <c r="K567" s="247"/>
      <c r="L567" s="252"/>
      <c r="M567" s="253"/>
      <c r="N567" s="254"/>
      <c r="O567" s="254"/>
      <c r="P567" s="254"/>
      <c r="Q567" s="254"/>
      <c r="R567" s="254"/>
      <c r="S567" s="254"/>
      <c r="T567" s="25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6" t="s">
        <v>181</v>
      </c>
      <c r="AU567" s="256" t="s">
        <v>81</v>
      </c>
      <c r="AV567" s="14" t="s">
        <v>81</v>
      </c>
      <c r="AW567" s="14" t="s">
        <v>33</v>
      </c>
      <c r="AX567" s="14" t="s">
        <v>79</v>
      </c>
      <c r="AY567" s="256" t="s">
        <v>126</v>
      </c>
    </row>
    <row r="568" s="2" customFormat="1" ht="16.5" customHeight="1">
      <c r="A568" s="40"/>
      <c r="B568" s="41"/>
      <c r="C568" s="207" t="s">
        <v>1306</v>
      </c>
      <c r="D568" s="207" t="s">
        <v>127</v>
      </c>
      <c r="E568" s="208" t="s">
        <v>1307</v>
      </c>
      <c r="F568" s="209" t="s">
        <v>1308</v>
      </c>
      <c r="G568" s="210" t="s">
        <v>191</v>
      </c>
      <c r="H568" s="211">
        <v>13.74</v>
      </c>
      <c r="I568" s="212"/>
      <c r="J568" s="211">
        <f>ROUND(I568*H568,1)</f>
        <v>0</v>
      </c>
      <c r="K568" s="209" t="s">
        <v>131</v>
      </c>
      <c r="L568" s="46"/>
      <c r="M568" s="213" t="s">
        <v>19</v>
      </c>
      <c r="N568" s="214" t="s">
        <v>43</v>
      </c>
      <c r="O568" s="86"/>
      <c r="P568" s="215">
        <f>O568*H568</f>
        <v>0</v>
      </c>
      <c r="Q568" s="215">
        <v>0.00012999999999999999</v>
      </c>
      <c r="R568" s="215">
        <f>Q568*H568</f>
        <v>0.0017861999999999999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251</v>
      </c>
      <c r="AT568" s="217" t="s">
        <v>127</v>
      </c>
      <c r="AU568" s="217" t="s">
        <v>81</v>
      </c>
      <c r="AY568" s="19" t="s">
        <v>126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79</v>
      </c>
      <c r="BK568" s="218">
        <f>ROUND(I568*H568,1)</f>
        <v>0</v>
      </c>
      <c r="BL568" s="19" t="s">
        <v>251</v>
      </c>
      <c r="BM568" s="217" t="s">
        <v>1309</v>
      </c>
    </row>
    <row r="569" s="2" customFormat="1">
      <c r="A569" s="40"/>
      <c r="B569" s="41"/>
      <c r="C569" s="42"/>
      <c r="D569" s="219" t="s">
        <v>134</v>
      </c>
      <c r="E569" s="42"/>
      <c r="F569" s="220" t="s">
        <v>1310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134</v>
      </c>
      <c r="AU569" s="19" t="s">
        <v>81</v>
      </c>
    </row>
    <row r="570" s="14" customFormat="1">
      <c r="A570" s="14"/>
      <c r="B570" s="246"/>
      <c r="C570" s="247"/>
      <c r="D570" s="237" t="s">
        <v>181</v>
      </c>
      <c r="E570" s="247"/>
      <c r="F570" s="249" t="s">
        <v>1311</v>
      </c>
      <c r="G570" s="247"/>
      <c r="H570" s="250">
        <v>13.74</v>
      </c>
      <c r="I570" s="251"/>
      <c r="J570" s="247"/>
      <c r="K570" s="247"/>
      <c r="L570" s="252"/>
      <c r="M570" s="253"/>
      <c r="N570" s="254"/>
      <c r="O570" s="254"/>
      <c r="P570" s="254"/>
      <c r="Q570" s="254"/>
      <c r="R570" s="254"/>
      <c r="S570" s="254"/>
      <c r="T570" s="25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6" t="s">
        <v>181</v>
      </c>
      <c r="AU570" s="256" t="s">
        <v>81</v>
      </c>
      <c r="AV570" s="14" t="s">
        <v>81</v>
      </c>
      <c r="AW570" s="14" t="s">
        <v>4</v>
      </c>
      <c r="AX570" s="14" t="s">
        <v>79</v>
      </c>
      <c r="AY570" s="256" t="s">
        <v>126</v>
      </c>
    </row>
    <row r="571" s="2" customFormat="1" ht="16.5" customHeight="1">
      <c r="A571" s="40"/>
      <c r="B571" s="41"/>
      <c r="C571" s="207" t="s">
        <v>1312</v>
      </c>
      <c r="D571" s="207" t="s">
        <v>127</v>
      </c>
      <c r="E571" s="208" t="s">
        <v>908</v>
      </c>
      <c r="F571" s="209" t="s">
        <v>909</v>
      </c>
      <c r="G571" s="210" t="s">
        <v>191</v>
      </c>
      <c r="H571" s="211">
        <v>39</v>
      </c>
      <c r="I571" s="212"/>
      <c r="J571" s="211">
        <f>ROUND(I571*H571,1)</f>
        <v>0</v>
      </c>
      <c r="K571" s="209" t="s">
        <v>131</v>
      </c>
      <c r="L571" s="46"/>
      <c r="M571" s="213" t="s">
        <v>19</v>
      </c>
      <c r="N571" s="214" t="s">
        <v>43</v>
      </c>
      <c r="O571" s="86"/>
      <c r="P571" s="215">
        <f>O571*H571</f>
        <v>0</v>
      </c>
      <c r="Q571" s="215">
        <v>0.00023000000000000001</v>
      </c>
      <c r="R571" s="215">
        <f>Q571*H571</f>
        <v>0.0089700000000000005</v>
      </c>
      <c r="S571" s="215">
        <v>0</v>
      </c>
      <c r="T571" s="21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7" t="s">
        <v>251</v>
      </c>
      <c r="AT571" s="217" t="s">
        <v>127</v>
      </c>
      <c r="AU571" s="217" t="s">
        <v>81</v>
      </c>
      <c r="AY571" s="19" t="s">
        <v>126</v>
      </c>
      <c r="BE571" s="218">
        <f>IF(N571="základní",J571,0)</f>
        <v>0</v>
      </c>
      <c r="BF571" s="218">
        <f>IF(N571="snížená",J571,0)</f>
        <v>0</v>
      </c>
      <c r="BG571" s="218">
        <f>IF(N571="zákl. přenesená",J571,0)</f>
        <v>0</v>
      </c>
      <c r="BH571" s="218">
        <f>IF(N571="sníž. přenesená",J571,0)</f>
        <v>0</v>
      </c>
      <c r="BI571" s="218">
        <f>IF(N571="nulová",J571,0)</f>
        <v>0</v>
      </c>
      <c r="BJ571" s="19" t="s">
        <v>79</v>
      </c>
      <c r="BK571" s="218">
        <f>ROUND(I571*H571,1)</f>
        <v>0</v>
      </c>
      <c r="BL571" s="19" t="s">
        <v>251</v>
      </c>
      <c r="BM571" s="217" t="s">
        <v>910</v>
      </c>
    </row>
    <row r="572" s="2" customFormat="1">
      <c r="A572" s="40"/>
      <c r="B572" s="41"/>
      <c r="C572" s="42"/>
      <c r="D572" s="219" t="s">
        <v>134</v>
      </c>
      <c r="E572" s="42"/>
      <c r="F572" s="220" t="s">
        <v>911</v>
      </c>
      <c r="G572" s="42"/>
      <c r="H572" s="42"/>
      <c r="I572" s="221"/>
      <c r="J572" s="42"/>
      <c r="K572" s="42"/>
      <c r="L572" s="46"/>
      <c r="M572" s="222"/>
      <c r="N572" s="223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134</v>
      </c>
      <c r="AU572" s="19" t="s">
        <v>81</v>
      </c>
    </row>
    <row r="573" s="13" customFormat="1">
      <c r="A573" s="13"/>
      <c r="B573" s="235"/>
      <c r="C573" s="236"/>
      <c r="D573" s="237" t="s">
        <v>181</v>
      </c>
      <c r="E573" s="238" t="s">
        <v>19</v>
      </c>
      <c r="F573" s="239" t="s">
        <v>275</v>
      </c>
      <c r="G573" s="236"/>
      <c r="H573" s="238" t="s">
        <v>19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181</v>
      </c>
      <c r="AU573" s="245" t="s">
        <v>81</v>
      </c>
      <c r="AV573" s="13" t="s">
        <v>79</v>
      </c>
      <c r="AW573" s="13" t="s">
        <v>33</v>
      </c>
      <c r="AX573" s="13" t="s">
        <v>72</v>
      </c>
      <c r="AY573" s="245" t="s">
        <v>126</v>
      </c>
    </row>
    <row r="574" s="14" customFormat="1">
      <c r="A574" s="14"/>
      <c r="B574" s="246"/>
      <c r="C574" s="247"/>
      <c r="D574" s="237" t="s">
        <v>181</v>
      </c>
      <c r="E574" s="248" t="s">
        <v>19</v>
      </c>
      <c r="F574" s="249" t="s">
        <v>381</v>
      </c>
      <c r="G574" s="247"/>
      <c r="H574" s="250">
        <v>39</v>
      </c>
      <c r="I574" s="251"/>
      <c r="J574" s="247"/>
      <c r="K574" s="247"/>
      <c r="L574" s="252"/>
      <c r="M574" s="253"/>
      <c r="N574" s="254"/>
      <c r="O574" s="254"/>
      <c r="P574" s="254"/>
      <c r="Q574" s="254"/>
      <c r="R574" s="254"/>
      <c r="S574" s="254"/>
      <c r="T574" s="25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6" t="s">
        <v>181</v>
      </c>
      <c r="AU574" s="256" t="s">
        <v>81</v>
      </c>
      <c r="AV574" s="14" t="s">
        <v>81</v>
      </c>
      <c r="AW574" s="14" t="s">
        <v>33</v>
      </c>
      <c r="AX574" s="14" t="s">
        <v>79</v>
      </c>
      <c r="AY574" s="256" t="s">
        <v>126</v>
      </c>
    </row>
    <row r="575" s="2" customFormat="1" ht="24.15" customHeight="1">
      <c r="A575" s="40"/>
      <c r="B575" s="41"/>
      <c r="C575" s="207" t="s">
        <v>1313</v>
      </c>
      <c r="D575" s="207" t="s">
        <v>127</v>
      </c>
      <c r="E575" s="208" t="s">
        <v>913</v>
      </c>
      <c r="F575" s="209" t="s">
        <v>914</v>
      </c>
      <c r="G575" s="210" t="s">
        <v>191</v>
      </c>
      <c r="H575" s="211">
        <v>34</v>
      </c>
      <c r="I575" s="212"/>
      <c r="J575" s="211">
        <f>ROUND(I575*H575,1)</f>
        <v>0</v>
      </c>
      <c r="K575" s="209" t="s">
        <v>131</v>
      </c>
      <c r="L575" s="46"/>
      <c r="M575" s="213" t="s">
        <v>19</v>
      </c>
      <c r="N575" s="214" t="s">
        <v>43</v>
      </c>
      <c r="O575" s="86"/>
      <c r="P575" s="215">
        <f>O575*H575</f>
        <v>0</v>
      </c>
      <c r="Q575" s="215">
        <v>0.00012</v>
      </c>
      <c r="R575" s="215">
        <f>Q575*H575</f>
        <v>0.0040800000000000003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251</v>
      </c>
      <c r="AT575" s="217" t="s">
        <v>127</v>
      </c>
      <c r="AU575" s="217" t="s">
        <v>81</v>
      </c>
      <c r="AY575" s="19" t="s">
        <v>126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79</v>
      </c>
      <c r="BK575" s="218">
        <f>ROUND(I575*H575,1)</f>
        <v>0</v>
      </c>
      <c r="BL575" s="19" t="s">
        <v>251</v>
      </c>
      <c r="BM575" s="217" t="s">
        <v>1314</v>
      </c>
    </row>
    <row r="576" s="2" customFormat="1">
      <c r="A576" s="40"/>
      <c r="B576" s="41"/>
      <c r="C576" s="42"/>
      <c r="D576" s="219" t="s">
        <v>134</v>
      </c>
      <c r="E576" s="42"/>
      <c r="F576" s="220" t="s">
        <v>916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134</v>
      </c>
      <c r="AU576" s="19" t="s">
        <v>81</v>
      </c>
    </row>
    <row r="577" s="13" customFormat="1">
      <c r="A577" s="13"/>
      <c r="B577" s="235"/>
      <c r="C577" s="236"/>
      <c r="D577" s="237" t="s">
        <v>181</v>
      </c>
      <c r="E577" s="238" t="s">
        <v>19</v>
      </c>
      <c r="F577" s="239" t="s">
        <v>198</v>
      </c>
      <c r="G577" s="236"/>
      <c r="H577" s="238" t="s">
        <v>19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181</v>
      </c>
      <c r="AU577" s="245" t="s">
        <v>81</v>
      </c>
      <c r="AV577" s="13" t="s">
        <v>79</v>
      </c>
      <c r="AW577" s="13" t="s">
        <v>33</v>
      </c>
      <c r="AX577" s="13" t="s">
        <v>72</v>
      </c>
      <c r="AY577" s="245" t="s">
        <v>126</v>
      </c>
    </row>
    <row r="578" s="14" customFormat="1">
      <c r="A578" s="14"/>
      <c r="B578" s="246"/>
      <c r="C578" s="247"/>
      <c r="D578" s="237" t="s">
        <v>181</v>
      </c>
      <c r="E578" s="248" t="s">
        <v>19</v>
      </c>
      <c r="F578" s="249" t="s">
        <v>355</v>
      </c>
      <c r="G578" s="247"/>
      <c r="H578" s="250">
        <v>34</v>
      </c>
      <c r="I578" s="251"/>
      <c r="J578" s="247"/>
      <c r="K578" s="247"/>
      <c r="L578" s="252"/>
      <c r="M578" s="253"/>
      <c r="N578" s="254"/>
      <c r="O578" s="254"/>
      <c r="P578" s="254"/>
      <c r="Q578" s="254"/>
      <c r="R578" s="254"/>
      <c r="S578" s="254"/>
      <c r="T578" s="25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6" t="s">
        <v>181</v>
      </c>
      <c r="AU578" s="256" t="s">
        <v>81</v>
      </c>
      <c r="AV578" s="14" t="s">
        <v>81</v>
      </c>
      <c r="AW578" s="14" t="s">
        <v>33</v>
      </c>
      <c r="AX578" s="14" t="s">
        <v>79</v>
      </c>
      <c r="AY578" s="256" t="s">
        <v>126</v>
      </c>
    </row>
    <row r="579" s="2" customFormat="1" ht="24.15" customHeight="1">
      <c r="A579" s="40"/>
      <c r="B579" s="41"/>
      <c r="C579" s="207" t="s">
        <v>1315</v>
      </c>
      <c r="D579" s="207" t="s">
        <v>127</v>
      </c>
      <c r="E579" s="208" t="s">
        <v>918</v>
      </c>
      <c r="F579" s="209" t="s">
        <v>919</v>
      </c>
      <c r="G579" s="210" t="s">
        <v>191</v>
      </c>
      <c r="H579" s="211">
        <v>34</v>
      </c>
      <c r="I579" s="212"/>
      <c r="J579" s="211">
        <f>ROUND(I579*H579,1)</f>
        <v>0</v>
      </c>
      <c r="K579" s="209" t="s">
        <v>131</v>
      </c>
      <c r="L579" s="46"/>
      <c r="M579" s="213" t="s">
        <v>19</v>
      </c>
      <c r="N579" s="214" t="s">
        <v>43</v>
      </c>
      <c r="O579" s="86"/>
      <c r="P579" s="215">
        <f>O579*H579</f>
        <v>0</v>
      </c>
      <c r="Q579" s="215">
        <v>0.00083000000000000001</v>
      </c>
      <c r="R579" s="215">
        <f>Q579*H579</f>
        <v>0.028220000000000002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251</v>
      </c>
      <c r="AT579" s="217" t="s">
        <v>127</v>
      </c>
      <c r="AU579" s="217" t="s">
        <v>81</v>
      </c>
      <c r="AY579" s="19" t="s">
        <v>126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79</v>
      </c>
      <c r="BK579" s="218">
        <f>ROUND(I579*H579,1)</f>
        <v>0</v>
      </c>
      <c r="BL579" s="19" t="s">
        <v>251</v>
      </c>
      <c r="BM579" s="217" t="s">
        <v>1316</v>
      </c>
    </row>
    <row r="580" s="2" customFormat="1">
      <c r="A580" s="40"/>
      <c r="B580" s="41"/>
      <c r="C580" s="42"/>
      <c r="D580" s="219" t="s">
        <v>134</v>
      </c>
      <c r="E580" s="42"/>
      <c r="F580" s="220" t="s">
        <v>921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134</v>
      </c>
      <c r="AU580" s="19" t="s">
        <v>81</v>
      </c>
    </row>
    <row r="581" s="11" customFormat="1" ht="22.8" customHeight="1">
      <c r="A581" s="11"/>
      <c r="B581" s="193"/>
      <c r="C581" s="194"/>
      <c r="D581" s="195" t="s">
        <v>71</v>
      </c>
      <c r="E581" s="233" t="s">
        <v>922</v>
      </c>
      <c r="F581" s="233" t="s">
        <v>923</v>
      </c>
      <c r="G581" s="194"/>
      <c r="H581" s="194"/>
      <c r="I581" s="197"/>
      <c r="J581" s="234">
        <f>BK581</f>
        <v>0</v>
      </c>
      <c r="K581" s="194"/>
      <c r="L581" s="199"/>
      <c r="M581" s="200"/>
      <c r="N581" s="201"/>
      <c r="O581" s="201"/>
      <c r="P581" s="202">
        <f>SUM(P582:P587)</f>
        <v>0</v>
      </c>
      <c r="Q581" s="201"/>
      <c r="R581" s="202">
        <f>SUM(R582:R587)</f>
        <v>0.77039999999999997</v>
      </c>
      <c r="S581" s="201"/>
      <c r="T581" s="203">
        <f>SUM(T582:T587)</f>
        <v>0.16585</v>
      </c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R581" s="204" t="s">
        <v>81</v>
      </c>
      <c r="AT581" s="205" t="s">
        <v>71</v>
      </c>
      <c r="AU581" s="205" t="s">
        <v>79</v>
      </c>
      <c r="AY581" s="204" t="s">
        <v>126</v>
      </c>
      <c r="BK581" s="206">
        <f>SUM(BK582:BK587)</f>
        <v>0</v>
      </c>
    </row>
    <row r="582" s="2" customFormat="1" ht="16.5" customHeight="1">
      <c r="A582" s="40"/>
      <c r="B582" s="41"/>
      <c r="C582" s="207" t="s">
        <v>1317</v>
      </c>
      <c r="D582" s="207" t="s">
        <v>127</v>
      </c>
      <c r="E582" s="208" t="s">
        <v>925</v>
      </c>
      <c r="F582" s="209" t="s">
        <v>926</v>
      </c>
      <c r="G582" s="210" t="s">
        <v>191</v>
      </c>
      <c r="H582" s="211">
        <v>535</v>
      </c>
      <c r="I582" s="212"/>
      <c r="J582" s="211">
        <f>ROUND(I582*H582,1)</f>
        <v>0</v>
      </c>
      <c r="K582" s="209" t="s">
        <v>131</v>
      </c>
      <c r="L582" s="46"/>
      <c r="M582" s="213" t="s">
        <v>19</v>
      </c>
      <c r="N582" s="214" t="s">
        <v>43</v>
      </c>
      <c r="O582" s="86"/>
      <c r="P582" s="215">
        <f>O582*H582</f>
        <v>0</v>
      </c>
      <c r="Q582" s="215">
        <v>0.001</v>
      </c>
      <c r="R582" s="215">
        <f>Q582*H582</f>
        <v>0.53500000000000003</v>
      </c>
      <c r="S582" s="215">
        <v>0.00031</v>
      </c>
      <c r="T582" s="216">
        <f>S582*H582</f>
        <v>0.16585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251</v>
      </c>
      <c r="AT582" s="217" t="s">
        <v>127</v>
      </c>
      <c r="AU582" s="217" t="s">
        <v>81</v>
      </c>
      <c r="AY582" s="19" t="s">
        <v>126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79</v>
      </c>
      <c r="BK582" s="218">
        <f>ROUND(I582*H582,1)</f>
        <v>0</v>
      </c>
      <c r="BL582" s="19" t="s">
        <v>251</v>
      </c>
      <c r="BM582" s="217" t="s">
        <v>927</v>
      </c>
    </row>
    <row r="583" s="2" customFormat="1">
      <c r="A583" s="40"/>
      <c r="B583" s="41"/>
      <c r="C583" s="42"/>
      <c r="D583" s="219" t="s">
        <v>134</v>
      </c>
      <c r="E583" s="42"/>
      <c r="F583" s="220" t="s">
        <v>928</v>
      </c>
      <c r="G583" s="42"/>
      <c r="H583" s="42"/>
      <c r="I583" s="221"/>
      <c r="J583" s="42"/>
      <c r="K583" s="42"/>
      <c r="L583" s="46"/>
      <c r="M583" s="222"/>
      <c r="N583" s="223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134</v>
      </c>
      <c r="AU583" s="19" t="s">
        <v>81</v>
      </c>
    </row>
    <row r="584" s="13" customFormat="1">
      <c r="A584" s="13"/>
      <c r="B584" s="235"/>
      <c r="C584" s="236"/>
      <c r="D584" s="237" t="s">
        <v>181</v>
      </c>
      <c r="E584" s="238" t="s">
        <v>19</v>
      </c>
      <c r="F584" s="239" t="s">
        <v>198</v>
      </c>
      <c r="G584" s="236"/>
      <c r="H584" s="238" t="s">
        <v>19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181</v>
      </c>
      <c r="AU584" s="245" t="s">
        <v>81</v>
      </c>
      <c r="AV584" s="13" t="s">
        <v>79</v>
      </c>
      <c r="AW584" s="13" t="s">
        <v>33</v>
      </c>
      <c r="AX584" s="13" t="s">
        <v>72</v>
      </c>
      <c r="AY584" s="245" t="s">
        <v>126</v>
      </c>
    </row>
    <row r="585" s="14" customFormat="1">
      <c r="A585" s="14"/>
      <c r="B585" s="246"/>
      <c r="C585" s="247"/>
      <c r="D585" s="237" t="s">
        <v>181</v>
      </c>
      <c r="E585" s="248" t="s">
        <v>19</v>
      </c>
      <c r="F585" s="249" t="s">
        <v>1318</v>
      </c>
      <c r="G585" s="247"/>
      <c r="H585" s="250">
        <v>535</v>
      </c>
      <c r="I585" s="251"/>
      <c r="J585" s="247"/>
      <c r="K585" s="247"/>
      <c r="L585" s="252"/>
      <c r="M585" s="253"/>
      <c r="N585" s="254"/>
      <c r="O585" s="254"/>
      <c r="P585" s="254"/>
      <c r="Q585" s="254"/>
      <c r="R585" s="254"/>
      <c r="S585" s="254"/>
      <c r="T585" s="25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6" t="s">
        <v>181</v>
      </c>
      <c r="AU585" s="256" t="s">
        <v>81</v>
      </c>
      <c r="AV585" s="14" t="s">
        <v>81</v>
      </c>
      <c r="AW585" s="14" t="s">
        <v>33</v>
      </c>
      <c r="AX585" s="14" t="s">
        <v>79</v>
      </c>
      <c r="AY585" s="256" t="s">
        <v>126</v>
      </c>
    </row>
    <row r="586" s="2" customFormat="1" ht="16.5" customHeight="1">
      <c r="A586" s="40"/>
      <c r="B586" s="41"/>
      <c r="C586" s="207" t="s">
        <v>1319</v>
      </c>
      <c r="D586" s="207" t="s">
        <v>127</v>
      </c>
      <c r="E586" s="208" t="s">
        <v>930</v>
      </c>
      <c r="F586" s="209" t="s">
        <v>931</v>
      </c>
      <c r="G586" s="210" t="s">
        <v>191</v>
      </c>
      <c r="H586" s="211">
        <v>535</v>
      </c>
      <c r="I586" s="212"/>
      <c r="J586" s="211">
        <f>ROUND(I586*H586,1)</f>
        <v>0</v>
      </c>
      <c r="K586" s="209" t="s">
        <v>131</v>
      </c>
      <c r="L586" s="46"/>
      <c r="M586" s="213" t="s">
        <v>19</v>
      </c>
      <c r="N586" s="214" t="s">
        <v>43</v>
      </c>
      <c r="O586" s="86"/>
      <c r="P586" s="215">
        <f>O586*H586</f>
        <v>0</v>
      </c>
      <c r="Q586" s="215">
        <v>0.00044000000000000002</v>
      </c>
      <c r="R586" s="215">
        <f>Q586*H586</f>
        <v>0.2354</v>
      </c>
      <c r="S586" s="215">
        <v>0</v>
      </c>
      <c r="T586" s="21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251</v>
      </c>
      <c r="AT586" s="217" t="s">
        <v>127</v>
      </c>
      <c r="AU586" s="217" t="s">
        <v>81</v>
      </c>
      <c r="AY586" s="19" t="s">
        <v>126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79</v>
      </c>
      <c r="BK586" s="218">
        <f>ROUND(I586*H586,1)</f>
        <v>0</v>
      </c>
      <c r="BL586" s="19" t="s">
        <v>251</v>
      </c>
      <c r="BM586" s="217" t="s">
        <v>932</v>
      </c>
    </row>
    <row r="587" s="2" customFormat="1">
      <c r="A587" s="40"/>
      <c r="B587" s="41"/>
      <c r="C587" s="42"/>
      <c r="D587" s="219" t="s">
        <v>134</v>
      </c>
      <c r="E587" s="42"/>
      <c r="F587" s="220" t="s">
        <v>933</v>
      </c>
      <c r="G587" s="42"/>
      <c r="H587" s="42"/>
      <c r="I587" s="221"/>
      <c r="J587" s="42"/>
      <c r="K587" s="42"/>
      <c r="L587" s="46"/>
      <c r="M587" s="224"/>
      <c r="N587" s="225"/>
      <c r="O587" s="226"/>
      <c r="P587" s="226"/>
      <c r="Q587" s="226"/>
      <c r="R587" s="226"/>
      <c r="S587" s="226"/>
      <c r="T587" s="22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134</v>
      </c>
      <c r="AU587" s="19" t="s">
        <v>81</v>
      </c>
    </row>
    <row r="588" s="2" customFormat="1" ht="6.96" customHeight="1">
      <c r="A588" s="40"/>
      <c r="B588" s="61"/>
      <c r="C588" s="62"/>
      <c r="D588" s="62"/>
      <c r="E588" s="62"/>
      <c r="F588" s="62"/>
      <c r="G588" s="62"/>
      <c r="H588" s="62"/>
      <c r="I588" s="62"/>
      <c r="J588" s="62"/>
      <c r="K588" s="62"/>
      <c r="L588" s="46"/>
      <c r="M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</sheetData>
  <sheetProtection sheet="1" autoFilter="0" formatColumns="0" formatRows="0" objects="1" scenarios="1" spinCount="100000" saltValue="MN4NGc6WUT98/mVPN4jOwVEe6JRyBMlNxPYYzwgXR2y+qMqEoVQXerwI4o63HOa8+LXZ8YsQixKPxhtRyOAfsg==" hashValue="u1ruQwfQMXkXNeZmPMCkFSAmjjtE/KJ/GlAGPmI9piCT4u8nG19EQRsvsrkimqSsnLXrrFq/opaMmq5gebi5DQ==" algorithmName="SHA-512" password="CC35"/>
  <autoFilter ref="C105:K5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4_01/113107011"/>
    <hyperlink ref="F114" r:id="rId2" display="https://podminky.urs.cz/item/CS_URS_2024_01/113107030"/>
    <hyperlink ref="F116" r:id="rId3" display="https://podminky.urs.cz/item/CS_URS_2024_01/132251101"/>
    <hyperlink ref="F120" r:id="rId4" display="https://podminky.urs.cz/item/CS_URS_2024_01/174151101"/>
    <hyperlink ref="F122" r:id="rId5" display="https://podminky.urs.cz/item/CS_URS_2024_01/175151101"/>
    <hyperlink ref="F133" r:id="rId6" display="https://podminky.urs.cz/item/CS_URS_2024_01/564730101"/>
    <hyperlink ref="F137" r:id="rId7" display="https://podminky.urs.cz/item/CS_URS_2024_01/581111111"/>
    <hyperlink ref="F140" r:id="rId8" display="https://podminky.urs.cz/item/CS_URS_2024_01/612131100"/>
    <hyperlink ref="F149" r:id="rId9" display="https://podminky.urs.cz/item/CS_URS_2024_01/622131100"/>
    <hyperlink ref="F151" r:id="rId10" display="https://podminky.urs.cz/item/CS_URS_2024_01/622325651"/>
    <hyperlink ref="F155" r:id="rId11" display="https://podminky.urs.cz/item/CS_URS_2024_01/629995101"/>
    <hyperlink ref="F159" r:id="rId12" display="https://podminky.urs.cz/item/CS_URS_2024_01/919735122"/>
    <hyperlink ref="F163" r:id="rId13" display="https://podminky.urs.cz/item/CS_URS_2024_01/941211113"/>
    <hyperlink ref="F167" r:id="rId14" display="https://podminky.urs.cz/item/CS_URS_2024_01/941211213"/>
    <hyperlink ref="F170" r:id="rId15" display="https://podminky.urs.cz/item/CS_URS_2024_01/941211813"/>
    <hyperlink ref="F172" r:id="rId16" display="https://podminky.urs.cz/item/CS_URS_2024_01/952902381"/>
    <hyperlink ref="F179" r:id="rId17" display="https://podminky.urs.cz/item/CS_URS_2024_01/952902511"/>
    <hyperlink ref="F188" r:id="rId18" display="https://podminky.urs.cz/item/CS_URS_2024_01/952902601"/>
    <hyperlink ref="F190" r:id="rId19" display="https://podminky.urs.cz/item/CS_URS_2024_01/952902611"/>
    <hyperlink ref="F198" r:id="rId20" display="https://podminky.urs.cz/item/CS_URS_2024_01/962032230"/>
    <hyperlink ref="F202" r:id="rId21" display="https://podminky.urs.cz/item/CS_URS_2024_01/978013121"/>
    <hyperlink ref="F206" r:id="rId22" display="https://podminky.urs.cz/item/CS_URS_2024_01/978019321"/>
    <hyperlink ref="F210" r:id="rId23" display="https://podminky.urs.cz/item/CS_URS_2024_01/985222101"/>
    <hyperlink ref="F215" r:id="rId24" display="https://podminky.urs.cz/item/CS_URS_2024_01/997013118"/>
    <hyperlink ref="F217" r:id="rId25" display="https://podminky.urs.cz/item/CS_URS_2024_01/997013501"/>
    <hyperlink ref="F219" r:id="rId26" display="https://podminky.urs.cz/item/CS_URS_2024_01/997013509"/>
    <hyperlink ref="F222" r:id="rId27" display="https://podminky.urs.cz/item/CS_URS_2024_01/997013601"/>
    <hyperlink ref="F224" r:id="rId28" display="https://podminky.urs.cz/item/CS_URS_2024_01/997013603"/>
    <hyperlink ref="F226" r:id="rId29" display="https://podminky.urs.cz/item/CS_URS_2024_01/997013811"/>
    <hyperlink ref="F228" r:id="rId30" display="https://podminky.urs.cz/item/CS_URS_2024_01/997013814"/>
    <hyperlink ref="F230" r:id="rId31" display="https://podminky.urs.cz/item/CS_URS_2024_01/997013631"/>
    <hyperlink ref="F232" r:id="rId32" display="https://podminky.urs.cz/item/CS_URS_2024_01/997013821"/>
    <hyperlink ref="F235" r:id="rId33" display="https://podminky.urs.cz/item/CS_URS_2024_01/998011004"/>
    <hyperlink ref="F239" r:id="rId34" display="https://podminky.urs.cz/item/CS_URS_2024_01/712631801"/>
    <hyperlink ref="F243" r:id="rId35" display="https://podminky.urs.cz/item/CS_URS_2024_01/998712204"/>
    <hyperlink ref="F247" r:id="rId36" display="https://podminky.urs.cz/item/CS_URS_2024_01/721173317"/>
    <hyperlink ref="F251" r:id="rId37" display="https://podminky.urs.cz/item/CS_URS_2024_01/721241103"/>
    <hyperlink ref="F253" r:id="rId38" display="https://podminky.urs.cz/item/CS_URS_2024_01/721290112"/>
    <hyperlink ref="F255" r:id="rId39" display="https://podminky.urs.cz/item/CS_URS_2024_01/998721201"/>
    <hyperlink ref="F262" r:id="rId40" display="https://podminky.urs.cz/item/CS_URS_2024_01/762081150"/>
    <hyperlink ref="F264" r:id="rId41" display="https://podminky.urs.cz/item/CS_URS_2024_01/762083121"/>
    <hyperlink ref="F266" r:id="rId42" display="https://podminky.urs.cz/item/CS_URS_2024_01/762331911"/>
    <hyperlink ref="F270" r:id="rId43" display="https://podminky.urs.cz/item/CS_URS_2024_01/762331921"/>
    <hyperlink ref="F279" r:id="rId44" display="https://podminky.urs.cz/item/CS_URS_2024_01/762331931"/>
    <hyperlink ref="F286" r:id="rId45" display="https://podminky.urs.cz/item/CS_URS_2024_01/762331941"/>
    <hyperlink ref="F290" r:id="rId46" display="https://podminky.urs.cz/item/CS_URS_2024_01/762331951"/>
    <hyperlink ref="F299" r:id="rId47" display="https://podminky.urs.cz/item/CS_URS_2024_01/762332941"/>
    <hyperlink ref="F306" r:id="rId48" display="https://podminky.urs.cz/item/CS_URS_2024_01/762332942"/>
    <hyperlink ref="F323" r:id="rId49" display="https://podminky.urs.cz/item/CS_URS_2024_01/762332943"/>
    <hyperlink ref="F336" r:id="rId50" display="https://podminky.urs.cz/item/CS_URS_2024_01/762332944"/>
    <hyperlink ref="F343" r:id="rId51" display="https://podminky.urs.cz/item/CS_URS_2024_01/762332945"/>
    <hyperlink ref="F360" r:id="rId52" display="https://podminky.urs.cz/item/CS_URS_2024_01/762341610"/>
    <hyperlink ref="F367" r:id="rId53" display="https://podminky.urs.cz/item/CS_URS_2024_01/762341210"/>
    <hyperlink ref="F374" r:id="rId54" display="https://podminky.urs.cz/item/CS_URS_2024_01/762341811"/>
    <hyperlink ref="F378" r:id="rId55" display="https://podminky.urs.cz/item/CS_URS_2024_01/762343811"/>
    <hyperlink ref="F382" r:id="rId56" display="https://podminky.urs.cz/item/CS_URS_2024_01/762395000"/>
    <hyperlink ref="F384" r:id="rId57" display="https://podminky.urs.cz/item/CS_URS_2024_01/998762204"/>
    <hyperlink ref="F387" r:id="rId58" display="https://podminky.urs.cz/item/CS_URS_2024_01/764001811"/>
    <hyperlink ref="F391" r:id="rId59" display="https://podminky.urs.cz/item/CS_URS_2024_01/764001821"/>
    <hyperlink ref="F395" r:id="rId60" display="https://podminky.urs.cz/item/CS_URS_2024_01/764001891"/>
    <hyperlink ref="F399" r:id="rId61" display="https://podminky.urs.cz/item/CS_URS_2024_01/764002821"/>
    <hyperlink ref="F403" r:id="rId62" display="https://podminky.urs.cz/item/CS_URS_2024_01/764002861"/>
    <hyperlink ref="F407" r:id="rId63" display="https://podminky.urs.cz/item/CS_URS_2024_01/764002871"/>
    <hyperlink ref="F411" r:id="rId64" display="https://podminky.urs.cz/item/CS_URS_2024_01/764004821"/>
    <hyperlink ref="F418" r:id="rId65" display="https://podminky.urs.cz/item/CS_URS_2024_01/764131413"/>
    <hyperlink ref="F422" r:id="rId66" display="https://podminky.urs.cz/item/CS_URS_2024_01/764231472"/>
    <hyperlink ref="F426" r:id="rId67" display="https://podminky.urs.cz/item/CS_URS_2024_01/764232404"/>
    <hyperlink ref="F433" r:id="rId68" display="https://podminky.urs.cz/item/CS_URS_2024_01/764233452"/>
    <hyperlink ref="F437" r:id="rId69" display="https://podminky.urs.cz/item/CS_URS_2024_01/764233456"/>
    <hyperlink ref="F441" r:id="rId70" display="https://podminky.urs.cz/item/CS_URS_2024_01/764235404"/>
    <hyperlink ref="F445" r:id="rId71" display="https://podminky.urs.cz/item/CS_URS_2024_01/764235407"/>
    <hyperlink ref="F449" r:id="rId72" display="https://podminky.urs.cz/item/CS_URS_2024_01/764235408"/>
    <hyperlink ref="F453" r:id="rId73" display="https://podminky.urs.cz/item/CS_URS_2024_01/764236443"/>
    <hyperlink ref="F457" r:id="rId74" display="https://podminky.urs.cz/item/CS_URS_2024_01/764238431"/>
    <hyperlink ref="F461" r:id="rId75" display="https://podminky.urs.cz/item/CS_URS_2024_01/764331414"/>
    <hyperlink ref="F468" r:id="rId76" display="https://podminky.urs.cz/item/CS_URS_2024_01/764334412"/>
    <hyperlink ref="F472" r:id="rId77" display="https://podminky.urs.cz/item/CS_URS_2024_01/764336403"/>
    <hyperlink ref="F476" r:id="rId78" display="https://podminky.urs.cz/item/CS_URS_2024_01/764518423"/>
    <hyperlink ref="F480" r:id="rId79" display="https://podminky.urs.cz/item/CS_URS_2024_01/764531404"/>
    <hyperlink ref="F484" r:id="rId80" display="https://podminky.urs.cz/item/CS_URS_2024_01/764531415"/>
    <hyperlink ref="F488" r:id="rId81" display="https://podminky.urs.cz/item/CS_URS_2024_01/764531444"/>
    <hyperlink ref="F492" r:id="rId82" display="https://podminky.urs.cz/item/CS_URS_2024_01/764533407"/>
    <hyperlink ref="F496" r:id="rId83" display="https://podminky.urs.cz/item/CS_URS_2024_01/764533412"/>
    <hyperlink ref="F500" r:id="rId84" display="https://podminky.urs.cz/item/CS_URS_2024_01/764535411"/>
    <hyperlink ref="F515" r:id="rId85" display="https://podminky.urs.cz/item/CS_URS_2024_01/998764204"/>
    <hyperlink ref="F518" r:id="rId86" display="https://podminky.urs.cz/item/CS_URS_2024_01/765131803"/>
    <hyperlink ref="F522" r:id="rId87" display="https://podminky.urs.cz/item/CS_URS_2024_01/765131823"/>
    <hyperlink ref="F526" r:id="rId88" display="https://podminky.urs.cz/item/CS_URS_2024_01/765131843"/>
    <hyperlink ref="F528" r:id="rId89" display="https://podminky.urs.cz/item/CS_URS_2024_01/765131853"/>
    <hyperlink ref="F530" r:id="rId90" display="https://podminky.urs.cz/item/CS_URS_2024_01/998765204"/>
    <hyperlink ref="F538" r:id="rId91" display="https://podminky.urs.cz/item/CS_URS_2024_01/998766204"/>
    <hyperlink ref="F551" r:id="rId92" display="https://podminky.urs.cz/item/CS_URS_2024_01/998767204"/>
    <hyperlink ref="F554" r:id="rId93" display="https://podminky.urs.cz/item/CS_URS_2024_01/783201201"/>
    <hyperlink ref="F563" r:id="rId94" display="https://podminky.urs.cz/item/CS_URS_2024_01/783213021"/>
    <hyperlink ref="F565" r:id="rId95" display="https://podminky.urs.cz/item/CS_URS_2024_01/783414101"/>
    <hyperlink ref="F569" r:id="rId96" display="https://podminky.urs.cz/item/CS_URS_2024_01/783417101"/>
    <hyperlink ref="F572" r:id="rId97" display="https://podminky.urs.cz/item/CS_URS_2024_01/783823149"/>
    <hyperlink ref="F576" r:id="rId98" display="https://podminky.urs.cz/item/CS_URS_2024_01/783823163"/>
    <hyperlink ref="F580" r:id="rId99" display="https://podminky.urs.cz/item/CS_URS_2024_01/783827443"/>
    <hyperlink ref="F583" r:id="rId100" display="https://podminky.urs.cz/item/CS_URS_2024_01/784121005"/>
    <hyperlink ref="F587" r:id="rId101" display="https://podminky.urs.cz/item/CS_URS_2024_01/78418101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Domažlice - Objekt radnice - Stavební úpravy krovů a střech</v>
      </c>
      <c r="F7" s="144"/>
      <c r="G7" s="144"/>
      <c r="H7" s="144"/>
      <c r="L7" s="22"/>
    </row>
    <row r="8" s="1" customFormat="1" ht="12" customHeight="1">
      <c r="B8" s="22"/>
      <c r="D8" s="144" t="s">
        <v>100</v>
      </c>
      <c r="L8" s="22"/>
    </row>
    <row r="9" s="2" customFormat="1" ht="16.5" customHeight="1">
      <c r="A9" s="40"/>
      <c r="B9" s="46"/>
      <c r="C9" s="40"/>
      <c r="D9" s="40"/>
      <c r="E9" s="145" t="s">
        <v>995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934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104</v>
      </c>
      <c r="G14" s="40"/>
      <c r="H14" s="40"/>
      <c r="I14" s="144" t="s">
        <v>23</v>
      </c>
      <c r="J14" s="148" t="str">
        <f>'Rekapitulace stavby'!AN8</f>
        <v>31. 5. 2024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Domažlice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Atelier Soukup Opl Švehla 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Tomáš Chlumecký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ROUND((SUM(BE86:BE109)),  2)</f>
        <v>0</v>
      </c>
      <c r="G35" s="40"/>
      <c r="H35" s="40"/>
      <c r="I35" s="159">
        <v>0.20999999999999999</v>
      </c>
      <c r="J35" s="158">
        <f>ROUND(((SUM(BE86:BE109))*I35),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ROUND((SUM(BF86:BF109)),  2)</f>
        <v>0</v>
      </c>
      <c r="G36" s="40"/>
      <c r="H36" s="40"/>
      <c r="I36" s="159">
        <v>0.12</v>
      </c>
      <c r="J36" s="158">
        <f>ROUND(((SUM(BF86:BF109))*I36),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ROUND((SUM(BG86:BG109)),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ROUND((SUM(BH86:BH109)),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ROUND((SUM(BI86:BI109)),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Domažlice - Objekt radnice - Stavební úpravy krovů a střech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995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02 - Ochrana objektu před bleskem - bleskosvod 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31. 5. 2024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Domažlice</v>
      </c>
      <c r="G58" s="42"/>
      <c r="H58" s="42"/>
      <c r="I58" s="34" t="s">
        <v>31</v>
      </c>
      <c r="J58" s="38" t="str">
        <f>E23</f>
        <v xml:space="preserve">Atelier Soukup Opl Švehla 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Tomáš Chlumecký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106</v>
      </c>
      <c r="D61" s="173"/>
      <c r="E61" s="173"/>
      <c r="F61" s="173"/>
      <c r="G61" s="173"/>
      <c r="H61" s="173"/>
      <c r="I61" s="173"/>
      <c r="J61" s="174" t="s">
        <v>107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108</v>
      </c>
    </row>
    <row r="64" s="9" customFormat="1" ht="24.96" customHeight="1">
      <c r="A64" s="9"/>
      <c r="B64" s="176"/>
      <c r="C64" s="177"/>
      <c r="D64" s="178" t="s">
        <v>935</v>
      </c>
      <c r="E64" s="179"/>
      <c r="F64" s="179"/>
      <c r="G64" s="179"/>
      <c r="H64" s="179"/>
      <c r="I64" s="179"/>
      <c r="J64" s="180">
        <f>J87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110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Domažlice - Objekt radnice - Stavební úpravy krovů a střech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100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6.5" customHeight="1">
      <c r="A76" s="40"/>
      <c r="B76" s="41"/>
      <c r="C76" s="42"/>
      <c r="D76" s="42"/>
      <c r="E76" s="171" t="s">
        <v>995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102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 xml:space="preserve">02 - Ochrana objektu před bleskem - bleskosvod 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F14</f>
        <v xml:space="preserve"> </v>
      </c>
      <c r="G80" s="42"/>
      <c r="H80" s="42"/>
      <c r="I80" s="34" t="s">
        <v>23</v>
      </c>
      <c r="J80" s="74" t="str">
        <f>IF(J14="","",J14)</f>
        <v>31. 5. 2024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25</v>
      </c>
      <c r="D82" s="42"/>
      <c r="E82" s="42"/>
      <c r="F82" s="29" t="str">
        <f>E17</f>
        <v>Město Domažlice</v>
      </c>
      <c r="G82" s="42"/>
      <c r="H82" s="42"/>
      <c r="I82" s="34" t="s">
        <v>31</v>
      </c>
      <c r="J82" s="38" t="str">
        <f>E23</f>
        <v xml:space="preserve">Atelier Soukup Opl Švehla  s.r.o.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IF(E20="","",E20)</f>
        <v>Vyplň údaj</v>
      </c>
      <c r="G83" s="42"/>
      <c r="H83" s="42"/>
      <c r="I83" s="34" t="s">
        <v>34</v>
      </c>
      <c r="J83" s="38" t="str">
        <f>E26</f>
        <v>Tomáš Chlumecký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0" customFormat="1" ht="29.28" customHeight="1">
      <c r="A85" s="182"/>
      <c r="B85" s="183"/>
      <c r="C85" s="184" t="s">
        <v>111</v>
      </c>
      <c r="D85" s="185" t="s">
        <v>57</v>
      </c>
      <c r="E85" s="185" t="s">
        <v>53</v>
      </c>
      <c r="F85" s="185" t="s">
        <v>54</v>
      </c>
      <c r="G85" s="185" t="s">
        <v>112</v>
      </c>
      <c r="H85" s="185" t="s">
        <v>113</v>
      </c>
      <c r="I85" s="185" t="s">
        <v>114</v>
      </c>
      <c r="J85" s="185" t="s">
        <v>107</v>
      </c>
      <c r="K85" s="186" t="s">
        <v>115</v>
      </c>
      <c r="L85" s="187"/>
      <c r="M85" s="94" t="s">
        <v>19</v>
      </c>
      <c r="N85" s="95" t="s">
        <v>42</v>
      </c>
      <c r="O85" s="95" t="s">
        <v>116</v>
      </c>
      <c r="P85" s="95" t="s">
        <v>117</v>
      </c>
      <c r="Q85" s="95" t="s">
        <v>118</v>
      </c>
      <c r="R85" s="95" t="s">
        <v>119</v>
      </c>
      <c r="S85" s="95" t="s">
        <v>120</v>
      </c>
      <c r="T85" s="96" t="s">
        <v>121</v>
      </c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</row>
    <row r="86" s="2" customFormat="1" ht="22.8" customHeight="1">
      <c r="A86" s="40"/>
      <c r="B86" s="41"/>
      <c r="C86" s="101" t="s">
        <v>122</v>
      </c>
      <c r="D86" s="42"/>
      <c r="E86" s="42"/>
      <c r="F86" s="42"/>
      <c r="G86" s="42"/>
      <c r="H86" s="42"/>
      <c r="I86" s="42"/>
      <c r="J86" s="188">
        <f>BK86</f>
        <v>0</v>
      </c>
      <c r="K86" s="42"/>
      <c r="L86" s="46"/>
      <c r="M86" s="97"/>
      <c r="N86" s="189"/>
      <c r="O86" s="98"/>
      <c r="P86" s="190">
        <f>P87</f>
        <v>0</v>
      </c>
      <c r="Q86" s="98"/>
      <c r="R86" s="190">
        <f>R87</f>
        <v>0</v>
      </c>
      <c r="S86" s="98"/>
      <c r="T86" s="191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108</v>
      </c>
      <c r="BK86" s="192">
        <f>BK87</f>
        <v>0</v>
      </c>
    </row>
    <row r="87" s="11" customFormat="1" ht="25.92" customHeight="1">
      <c r="A87" s="11"/>
      <c r="B87" s="193"/>
      <c r="C87" s="194"/>
      <c r="D87" s="195" t="s">
        <v>71</v>
      </c>
      <c r="E87" s="196" t="s">
        <v>936</v>
      </c>
      <c r="F87" s="196" t="s">
        <v>937</v>
      </c>
      <c r="G87" s="194"/>
      <c r="H87" s="194"/>
      <c r="I87" s="197"/>
      <c r="J87" s="198">
        <f>BK87</f>
        <v>0</v>
      </c>
      <c r="K87" s="194"/>
      <c r="L87" s="199"/>
      <c r="M87" s="200"/>
      <c r="N87" s="201"/>
      <c r="O87" s="201"/>
      <c r="P87" s="202">
        <f>SUM(P88:P109)</f>
        <v>0</v>
      </c>
      <c r="Q87" s="201"/>
      <c r="R87" s="202">
        <f>SUM(R88:R109)</f>
        <v>0</v>
      </c>
      <c r="S87" s="201"/>
      <c r="T87" s="203">
        <f>SUM(T88:T109)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204" t="s">
        <v>76</v>
      </c>
      <c r="AT87" s="205" t="s">
        <v>71</v>
      </c>
      <c r="AU87" s="205" t="s">
        <v>72</v>
      </c>
      <c r="AY87" s="204" t="s">
        <v>126</v>
      </c>
      <c r="BK87" s="206">
        <f>SUM(BK88:BK109)</f>
        <v>0</v>
      </c>
    </row>
    <row r="88" s="2" customFormat="1" ht="16.5" customHeight="1">
      <c r="A88" s="40"/>
      <c r="B88" s="41"/>
      <c r="C88" s="207" t="s">
        <v>79</v>
      </c>
      <c r="D88" s="207" t="s">
        <v>127</v>
      </c>
      <c r="E88" s="208" t="s">
        <v>1320</v>
      </c>
      <c r="F88" s="209" t="s">
        <v>939</v>
      </c>
      <c r="G88" s="210" t="s">
        <v>470</v>
      </c>
      <c r="H88" s="211">
        <v>70</v>
      </c>
      <c r="I88" s="212"/>
      <c r="J88" s="211">
        <f>ROUND(I88*H88,1)</f>
        <v>0</v>
      </c>
      <c r="K88" s="209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534</v>
      </c>
      <c r="AT88" s="217" t="s">
        <v>127</v>
      </c>
      <c r="AU88" s="217" t="s">
        <v>79</v>
      </c>
      <c r="AY88" s="19" t="s">
        <v>126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ROUND(I88*H88,1)</f>
        <v>0</v>
      </c>
      <c r="BL88" s="19" t="s">
        <v>534</v>
      </c>
      <c r="BM88" s="217" t="s">
        <v>1321</v>
      </c>
    </row>
    <row r="89" s="2" customFormat="1" ht="16.5" customHeight="1">
      <c r="A89" s="40"/>
      <c r="B89" s="41"/>
      <c r="C89" s="268" t="s">
        <v>81</v>
      </c>
      <c r="D89" s="268" t="s">
        <v>404</v>
      </c>
      <c r="E89" s="269" t="s">
        <v>941</v>
      </c>
      <c r="F89" s="270" t="s">
        <v>942</v>
      </c>
      <c r="G89" s="271" t="s">
        <v>470</v>
      </c>
      <c r="H89" s="272">
        <v>70</v>
      </c>
      <c r="I89" s="273"/>
      <c r="J89" s="272">
        <f>ROUND(I89*H89,1)</f>
        <v>0</v>
      </c>
      <c r="K89" s="270" t="s">
        <v>19</v>
      </c>
      <c r="L89" s="274"/>
      <c r="M89" s="275" t="s">
        <v>19</v>
      </c>
      <c r="N89" s="276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943</v>
      </c>
      <c r="AT89" s="217" t="s">
        <v>404</v>
      </c>
      <c r="AU89" s="217" t="s">
        <v>79</v>
      </c>
      <c r="AY89" s="19" t="s">
        <v>126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79</v>
      </c>
      <c r="BK89" s="218">
        <f>ROUND(I89*H89,1)</f>
        <v>0</v>
      </c>
      <c r="BL89" s="19" t="s">
        <v>534</v>
      </c>
      <c r="BM89" s="217" t="s">
        <v>1322</v>
      </c>
    </row>
    <row r="90" s="2" customFormat="1" ht="16.5" customHeight="1">
      <c r="A90" s="40"/>
      <c r="B90" s="41"/>
      <c r="C90" s="268" t="s">
        <v>76</v>
      </c>
      <c r="D90" s="268" t="s">
        <v>404</v>
      </c>
      <c r="E90" s="269" t="s">
        <v>1323</v>
      </c>
      <c r="F90" s="270" t="s">
        <v>1324</v>
      </c>
      <c r="G90" s="271" t="s">
        <v>947</v>
      </c>
      <c r="H90" s="272">
        <v>3</v>
      </c>
      <c r="I90" s="273"/>
      <c r="J90" s="272">
        <f>ROUND(I90*H90,1)</f>
        <v>0</v>
      </c>
      <c r="K90" s="270" t="s">
        <v>19</v>
      </c>
      <c r="L90" s="274"/>
      <c r="M90" s="275" t="s">
        <v>19</v>
      </c>
      <c r="N90" s="276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943</v>
      </c>
      <c r="AT90" s="217" t="s">
        <v>404</v>
      </c>
      <c r="AU90" s="217" t="s">
        <v>79</v>
      </c>
      <c r="AY90" s="19" t="s">
        <v>126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ROUND(I90*H90,1)</f>
        <v>0</v>
      </c>
      <c r="BL90" s="19" t="s">
        <v>534</v>
      </c>
      <c r="BM90" s="217" t="s">
        <v>1325</v>
      </c>
    </row>
    <row r="91" s="2" customFormat="1" ht="16.5" customHeight="1">
      <c r="A91" s="40"/>
      <c r="B91" s="41"/>
      <c r="C91" s="207" t="s">
        <v>93</v>
      </c>
      <c r="D91" s="207" t="s">
        <v>127</v>
      </c>
      <c r="E91" s="208" t="s">
        <v>949</v>
      </c>
      <c r="F91" s="209" t="s">
        <v>950</v>
      </c>
      <c r="G91" s="210" t="s">
        <v>947</v>
      </c>
      <c r="H91" s="211">
        <v>96</v>
      </c>
      <c r="I91" s="212"/>
      <c r="J91" s="211">
        <f>ROUND(I91*H91,1)</f>
        <v>0</v>
      </c>
      <c r="K91" s="209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534</v>
      </c>
      <c r="AT91" s="217" t="s">
        <v>127</v>
      </c>
      <c r="AU91" s="217" t="s">
        <v>79</v>
      </c>
      <c r="AY91" s="19" t="s">
        <v>126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79</v>
      </c>
      <c r="BK91" s="218">
        <f>ROUND(I91*H91,1)</f>
        <v>0</v>
      </c>
      <c r="BL91" s="19" t="s">
        <v>534</v>
      </c>
      <c r="BM91" s="217" t="s">
        <v>1326</v>
      </c>
    </row>
    <row r="92" s="2" customFormat="1" ht="16.5" customHeight="1">
      <c r="A92" s="40"/>
      <c r="B92" s="41"/>
      <c r="C92" s="268" t="s">
        <v>125</v>
      </c>
      <c r="D92" s="268" t="s">
        <v>404</v>
      </c>
      <c r="E92" s="269" t="s">
        <v>952</v>
      </c>
      <c r="F92" s="270" t="s">
        <v>953</v>
      </c>
      <c r="G92" s="271" t="s">
        <v>947</v>
      </c>
      <c r="H92" s="272">
        <v>65</v>
      </c>
      <c r="I92" s="273"/>
      <c r="J92" s="272">
        <f>ROUND(I92*H92,1)</f>
        <v>0</v>
      </c>
      <c r="K92" s="270" t="s">
        <v>19</v>
      </c>
      <c r="L92" s="274"/>
      <c r="M92" s="275" t="s">
        <v>19</v>
      </c>
      <c r="N92" s="276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943</v>
      </c>
      <c r="AT92" s="217" t="s">
        <v>404</v>
      </c>
      <c r="AU92" s="217" t="s">
        <v>79</v>
      </c>
      <c r="AY92" s="19" t="s">
        <v>126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79</v>
      </c>
      <c r="BK92" s="218">
        <f>ROUND(I92*H92,1)</f>
        <v>0</v>
      </c>
      <c r="BL92" s="19" t="s">
        <v>534</v>
      </c>
      <c r="BM92" s="217" t="s">
        <v>1327</v>
      </c>
    </row>
    <row r="93" s="2" customFormat="1" ht="16.5" customHeight="1">
      <c r="A93" s="40"/>
      <c r="B93" s="41"/>
      <c r="C93" s="268" t="s">
        <v>203</v>
      </c>
      <c r="D93" s="268" t="s">
        <v>404</v>
      </c>
      <c r="E93" s="269" t="s">
        <v>955</v>
      </c>
      <c r="F93" s="270" t="s">
        <v>956</v>
      </c>
      <c r="G93" s="271" t="s">
        <v>947</v>
      </c>
      <c r="H93" s="272">
        <v>30</v>
      </c>
      <c r="I93" s="273"/>
      <c r="J93" s="272">
        <f>ROUND(I93*H93,1)</f>
        <v>0</v>
      </c>
      <c r="K93" s="270" t="s">
        <v>19</v>
      </c>
      <c r="L93" s="274"/>
      <c r="M93" s="275" t="s">
        <v>19</v>
      </c>
      <c r="N93" s="276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943</v>
      </c>
      <c r="AT93" s="217" t="s">
        <v>404</v>
      </c>
      <c r="AU93" s="217" t="s">
        <v>79</v>
      </c>
      <c r="AY93" s="19" t="s">
        <v>126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ROUND(I93*H93,1)</f>
        <v>0</v>
      </c>
      <c r="BL93" s="19" t="s">
        <v>534</v>
      </c>
      <c r="BM93" s="217" t="s">
        <v>1328</v>
      </c>
    </row>
    <row r="94" s="2" customFormat="1" ht="16.5" customHeight="1">
      <c r="A94" s="40"/>
      <c r="B94" s="41"/>
      <c r="C94" s="268" t="s">
        <v>209</v>
      </c>
      <c r="D94" s="268" t="s">
        <v>404</v>
      </c>
      <c r="E94" s="269" t="s">
        <v>958</v>
      </c>
      <c r="F94" s="270" t="s">
        <v>959</v>
      </c>
      <c r="G94" s="271" t="s">
        <v>947</v>
      </c>
      <c r="H94" s="272">
        <v>1</v>
      </c>
      <c r="I94" s="273"/>
      <c r="J94" s="272">
        <f>ROUND(I94*H94,1)</f>
        <v>0</v>
      </c>
      <c r="K94" s="270" t="s">
        <v>19</v>
      </c>
      <c r="L94" s="274"/>
      <c r="M94" s="275" t="s">
        <v>19</v>
      </c>
      <c r="N94" s="276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943</v>
      </c>
      <c r="AT94" s="217" t="s">
        <v>404</v>
      </c>
      <c r="AU94" s="217" t="s">
        <v>79</v>
      </c>
      <c r="AY94" s="19" t="s">
        <v>126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79</v>
      </c>
      <c r="BK94" s="218">
        <f>ROUND(I94*H94,1)</f>
        <v>0</v>
      </c>
      <c r="BL94" s="19" t="s">
        <v>534</v>
      </c>
      <c r="BM94" s="217" t="s">
        <v>1329</v>
      </c>
    </row>
    <row r="95" s="2" customFormat="1" ht="16.5" customHeight="1">
      <c r="A95" s="40"/>
      <c r="B95" s="41"/>
      <c r="C95" s="207" t="s">
        <v>214</v>
      </c>
      <c r="D95" s="207" t="s">
        <v>127</v>
      </c>
      <c r="E95" s="208" t="s">
        <v>1330</v>
      </c>
      <c r="F95" s="209" t="s">
        <v>962</v>
      </c>
      <c r="G95" s="210" t="s">
        <v>947</v>
      </c>
      <c r="H95" s="211">
        <v>3</v>
      </c>
      <c r="I95" s="212"/>
      <c r="J95" s="211">
        <f>ROUND(I95*H95,1)</f>
        <v>0</v>
      </c>
      <c r="K95" s="209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534</v>
      </c>
      <c r="AT95" s="217" t="s">
        <v>127</v>
      </c>
      <c r="AU95" s="217" t="s">
        <v>79</v>
      </c>
      <c r="AY95" s="19" t="s">
        <v>126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ROUND(I95*H95,1)</f>
        <v>0</v>
      </c>
      <c r="BL95" s="19" t="s">
        <v>534</v>
      </c>
      <c r="BM95" s="217" t="s">
        <v>1331</v>
      </c>
    </row>
    <row r="96" s="2" customFormat="1" ht="16.5" customHeight="1">
      <c r="A96" s="40"/>
      <c r="B96" s="41"/>
      <c r="C96" s="268" t="s">
        <v>220</v>
      </c>
      <c r="D96" s="268" t="s">
        <v>404</v>
      </c>
      <c r="E96" s="269" t="s">
        <v>964</v>
      </c>
      <c r="F96" s="270" t="s">
        <v>965</v>
      </c>
      <c r="G96" s="271" t="s">
        <v>947</v>
      </c>
      <c r="H96" s="272">
        <v>3</v>
      </c>
      <c r="I96" s="273"/>
      <c r="J96" s="272">
        <f>ROUND(I96*H96,1)</f>
        <v>0</v>
      </c>
      <c r="K96" s="270" t="s">
        <v>19</v>
      </c>
      <c r="L96" s="274"/>
      <c r="M96" s="275" t="s">
        <v>19</v>
      </c>
      <c r="N96" s="276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943</v>
      </c>
      <c r="AT96" s="217" t="s">
        <v>404</v>
      </c>
      <c r="AU96" s="217" t="s">
        <v>79</v>
      </c>
      <c r="AY96" s="19" t="s">
        <v>126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ROUND(I96*H96,1)</f>
        <v>0</v>
      </c>
      <c r="BL96" s="19" t="s">
        <v>534</v>
      </c>
      <c r="BM96" s="217" t="s">
        <v>1332</v>
      </c>
    </row>
    <row r="97" s="2" customFormat="1" ht="16.5" customHeight="1">
      <c r="A97" s="40"/>
      <c r="B97" s="41"/>
      <c r="C97" s="207" t="s">
        <v>225</v>
      </c>
      <c r="D97" s="207" t="s">
        <v>127</v>
      </c>
      <c r="E97" s="208" t="s">
        <v>1333</v>
      </c>
      <c r="F97" s="209" t="s">
        <v>1334</v>
      </c>
      <c r="G97" s="210" t="s">
        <v>947</v>
      </c>
      <c r="H97" s="211">
        <v>1</v>
      </c>
      <c r="I97" s="212"/>
      <c r="J97" s="211">
        <f>ROUND(I97*H97,1)</f>
        <v>0</v>
      </c>
      <c r="K97" s="209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534</v>
      </c>
      <c r="AT97" s="217" t="s">
        <v>127</v>
      </c>
      <c r="AU97" s="217" t="s">
        <v>79</v>
      </c>
      <c r="AY97" s="19" t="s">
        <v>126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ROUND(I97*H97,1)</f>
        <v>0</v>
      </c>
      <c r="BL97" s="19" t="s">
        <v>534</v>
      </c>
      <c r="BM97" s="217" t="s">
        <v>1335</v>
      </c>
    </row>
    <row r="98" s="2" customFormat="1" ht="16.5" customHeight="1">
      <c r="A98" s="40"/>
      <c r="B98" s="41"/>
      <c r="C98" s="268" t="s">
        <v>230</v>
      </c>
      <c r="D98" s="268" t="s">
        <v>404</v>
      </c>
      <c r="E98" s="269" t="s">
        <v>1336</v>
      </c>
      <c r="F98" s="270" t="s">
        <v>1337</v>
      </c>
      <c r="G98" s="271" t="s">
        <v>947</v>
      </c>
      <c r="H98" s="272">
        <v>1</v>
      </c>
      <c r="I98" s="273"/>
      <c r="J98" s="272">
        <f>ROUND(I98*H98,1)</f>
        <v>0</v>
      </c>
      <c r="K98" s="270" t="s">
        <v>19</v>
      </c>
      <c r="L98" s="274"/>
      <c r="M98" s="275" t="s">
        <v>19</v>
      </c>
      <c r="N98" s="276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943</v>
      </c>
      <c r="AT98" s="217" t="s">
        <v>404</v>
      </c>
      <c r="AU98" s="217" t="s">
        <v>79</v>
      </c>
      <c r="AY98" s="19" t="s">
        <v>126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79</v>
      </c>
      <c r="BK98" s="218">
        <f>ROUND(I98*H98,1)</f>
        <v>0</v>
      </c>
      <c r="BL98" s="19" t="s">
        <v>534</v>
      </c>
      <c r="BM98" s="217" t="s">
        <v>1338</v>
      </c>
    </row>
    <row r="99" s="2" customFormat="1" ht="16.5" customHeight="1">
      <c r="A99" s="40"/>
      <c r="B99" s="41"/>
      <c r="C99" s="268" t="s">
        <v>8</v>
      </c>
      <c r="D99" s="268" t="s">
        <v>404</v>
      </c>
      <c r="E99" s="269" t="s">
        <v>1339</v>
      </c>
      <c r="F99" s="270" t="s">
        <v>1340</v>
      </c>
      <c r="G99" s="271" t="s">
        <v>947</v>
      </c>
      <c r="H99" s="272">
        <v>1</v>
      </c>
      <c r="I99" s="273"/>
      <c r="J99" s="272">
        <f>ROUND(I99*H99,1)</f>
        <v>0</v>
      </c>
      <c r="K99" s="270" t="s">
        <v>19</v>
      </c>
      <c r="L99" s="274"/>
      <c r="M99" s="275" t="s">
        <v>19</v>
      </c>
      <c r="N99" s="276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943</v>
      </c>
      <c r="AT99" s="217" t="s">
        <v>404</v>
      </c>
      <c r="AU99" s="217" t="s">
        <v>79</v>
      </c>
      <c r="AY99" s="19" t="s">
        <v>126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ROUND(I99*H99,1)</f>
        <v>0</v>
      </c>
      <c r="BL99" s="19" t="s">
        <v>534</v>
      </c>
      <c r="BM99" s="217" t="s">
        <v>1341</v>
      </c>
    </row>
    <row r="100" s="2" customFormat="1" ht="16.5" customHeight="1">
      <c r="A100" s="40"/>
      <c r="B100" s="41"/>
      <c r="C100" s="207" t="s">
        <v>238</v>
      </c>
      <c r="D100" s="207" t="s">
        <v>127</v>
      </c>
      <c r="E100" s="208" t="s">
        <v>1342</v>
      </c>
      <c r="F100" s="209" t="s">
        <v>968</v>
      </c>
      <c r="G100" s="210" t="s">
        <v>947</v>
      </c>
      <c r="H100" s="211">
        <v>3</v>
      </c>
      <c r="I100" s="212"/>
      <c r="J100" s="211">
        <f>ROUND(I100*H100,1)</f>
        <v>0</v>
      </c>
      <c r="K100" s="209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534</v>
      </c>
      <c r="AT100" s="217" t="s">
        <v>127</v>
      </c>
      <c r="AU100" s="217" t="s">
        <v>79</v>
      </c>
      <c r="AY100" s="19" t="s">
        <v>126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ROUND(I100*H100,1)</f>
        <v>0</v>
      </c>
      <c r="BL100" s="19" t="s">
        <v>534</v>
      </c>
      <c r="BM100" s="217" t="s">
        <v>1343</v>
      </c>
    </row>
    <row r="101" s="2" customFormat="1" ht="16.5" customHeight="1">
      <c r="A101" s="40"/>
      <c r="B101" s="41"/>
      <c r="C101" s="268" t="s">
        <v>242</v>
      </c>
      <c r="D101" s="268" t="s">
        <v>404</v>
      </c>
      <c r="E101" s="269" t="s">
        <v>970</v>
      </c>
      <c r="F101" s="270" t="s">
        <v>971</v>
      </c>
      <c r="G101" s="271" t="s">
        <v>947</v>
      </c>
      <c r="H101" s="272">
        <v>3</v>
      </c>
      <c r="I101" s="273"/>
      <c r="J101" s="272">
        <f>ROUND(I101*H101,1)</f>
        <v>0</v>
      </c>
      <c r="K101" s="270" t="s">
        <v>19</v>
      </c>
      <c r="L101" s="274"/>
      <c r="M101" s="275" t="s">
        <v>19</v>
      </c>
      <c r="N101" s="276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943</v>
      </c>
      <c r="AT101" s="217" t="s">
        <v>404</v>
      </c>
      <c r="AU101" s="217" t="s">
        <v>79</v>
      </c>
      <c r="AY101" s="19" t="s">
        <v>126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ROUND(I101*H101,1)</f>
        <v>0</v>
      </c>
      <c r="BL101" s="19" t="s">
        <v>534</v>
      </c>
      <c r="BM101" s="217" t="s">
        <v>1344</v>
      </c>
    </row>
    <row r="102" s="2" customFormat="1" ht="16.5" customHeight="1">
      <c r="A102" s="40"/>
      <c r="B102" s="41"/>
      <c r="C102" s="268" t="s">
        <v>246</v>
      </c>
      <c r="D102" s="268" t="s">
        <v>404</v>
      </c>
      <c r="E102" s="269" t="s">
        <v>973</v>
      </c>
      <c r="F102" s="270" t="s">
        <v>974</v>
      </c>
      <c r="G102" s="271" t="s">
        <v>947</v>
      </c>
      <c r="H102" s="272">
        <v>3</v>
      </c>
      <c r="I102" s="273"/>
      <c r="J102" s="272">
        <f>ROUND(I102*H102,1)</f>
        <v>0</v>
      </c>
      <c r="K102" s="270" t="s">
        <v>19</v>
      </c>
      <c r="L102" s="274"/>
      <c r="M102" s="275" t="s">
        <v>19</v>
      </c>
      <c r="N102" s="276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943</v>
      </c>
      <c r="AT102" s="217" t="s">
        <v>404</v>
      </c>
      <c r="AU102" s="217" t="s">
        <v>79</v>
      </c>
      <c r="AY102" s="19" t="s">
        <v>126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ROUND(I102*H102,1)</f>
        <v>0</v>
      </c>
      <c r="BL102" s="19" t="s">
        <v>534</v>
      </c>
      <c r="BM102" s="217" t="s">
        <v>1345</v>
      </c>
    </row>
    <row r="103" s="2" customFormat="1" ht="16.5" customHeight="1">
      <c r="A103" s="40"/>
      <c r="B103" s="41"/>
      <c r="C103" s="268" t="s">
        <v>251</v>
      </c>
      <c r="D103" s="268" t="s">
        <v>404</v>
      </c>
      <c r="E103" s="269" t="s">
        <v>976</v>
      </c>
      <c r="F103" s="270" t="s">
        <v>977</v>
      </c>
      <c r="G103" s="271" t="s">
        <v>947</v>
      </c>
      <c r="H103" s="272">
        <v>3</v>
      </c>
      <c r="I103" s="273"/>
      <c r="J103" s="272">
        <f>ROUND(I103*H103,1)</f>
        <v>0</v>
      </c>
      <c r="K103" s="270" t="s">
        <v>19</v>
      </c>
      <c r="L103" s="274"/>
      <c r="M103" s="275" t="s">
        <v>19</v>
      </c>
      <c r="N103" s="276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943</v>
      </c>
      <c r="AT103" s="217" t="s">
        <v>404</v>
      </c>
      <c r="AU103" s="217" t="s">
        <v>79</v>
      </c>
      <c r="AY103" s="19" t="s">
        <v>126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ROUND(I103*H103,1)</f>
        <v>0</v>
      </c>
      <c r="BL103" s="19" t="s">
        <v>534</v>
      </c>
      <c r="BM103" s="217" t="s">
        <v>1346</v>
      </c>
    </row>
    <row r="104" s="2" customFormat="1" ht="16.5" customHeight="1">
      <c r="A104" s="40"/>
      <c r="B104" s="41"/>
      <c r="C104" s="268" t="s">
        <v>257</v>
      </c>
      <c r="D104" s="268" t="s">
        <v>404</v>
      </c>
      <c r="E104" s="269" t="s">
        <v>979</v>
      </c>
      <c r="F104" s="270" t="s">
        <v>980</v>
      </c>
      <c r="G104" s="271" t="s">
        <v>947</v>
      </c>
      <c r="H104" s="272">
        <v>3</v>
      </c>
      <c r="I104" s="273"/>
      <c r="J104" s="272">
        <f>ROUND(I104*H104,1)</f>
        <v>0</v>
      </c>
      <c r="K104" s="270" t="s">
        <v>19</v>
      </c>
      <c r="L104" s="274"/>
      <c r="M104" s="275" t="s">
        <v>19</v>
      </c>
      <c r="N104" s="276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943</v>
      </c>
      <c r="AT104" s="217" t="s">
        <v>404</v>
      </c>
      <c r="AU104" s="217" t="s">
        <v>79</v>
      </c>
      <c r="AY104" s="19" t="s">
        <v>126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ROUND(I104*H104,1)</f>
        <v>0</v>
      </c>
      <c r="BL104" s="19" t="s">
        <v>534</v>
      </c>
      <c r="BM104" s="217" t="s">
        <v>1347</v>
      </c>
    </row>
    <row r="105" s="2" customFormat="1" ht="16.5" customHeight="1">
      <c r="A105" s="40"/>
      <c r="B105" s="41"/>
      <c r="C105" s="268" t="s">
        <v>263</v>
      </c>
      <c r="D105" s="268" t="s">
        <v>404</v>
      </c>
      <c r="E105" s="269" t="s">
        <v>982</v>
      </c>
      <c r="F105" s="270" t="s">
        <v>983</v>
      </c>
      <c r="G105" s="271" t="s">
        <v>947</v>
      </c>
      <c r="H105" s="272">
        <v>6</v>
      </c>
      <c r="I105" s="273"/>
      <c r="J105" s="272">
        <f>ROUND(I105*H105,1)</f>
        <v>0</v>
      </c>
      <c r="K105" s="270" t="s">
        <v>19</v>
      </c>
      <c r="L105" s="274"/>
      <c r="M105" s="275" t="s">
        <v>19</v>
      </c>
      <c r="N105" s="276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943</v>
      </c>
      <c r="AT105" s="217" t="s">
        <v>404</v>
      </c>
      <c r="AU105" s="217" t="s">
        <v>79</v>
      </c>
      <c r="AY105" s="19" t="s">
        <v>126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79</v>
      </c>
      <c r="BK105" s="218">
        <f>ROUND(I105*H105,1)</f>
        <v>0</v>
      </c>
      <c r="BL105" s="19" t="s">
        <v>534</v>
      </c>
      <c r="BM105" s="217" t="s">
        <v>1348</v>
      </c>
    </row>
    <row r="106" s="2" customFormat="1" ht="24.15" customHeight="1">
      <c r="A106" s="40"/>
      <c r="B106" s="41"/>
      <c r="C106" s="207" t="s">
        <v>268</v>
      </c>
      <c r="D106" s="207" t="s">
        <v>127</v>
      </c>
      <c r="E106" s="208" t="s">
        <v>1349</v>
      </c>
      <c r="F106" s="209" t="s">
        <v>986</v>
      </c>
      <c r="G106" s="210" t="s">
        <v>987</v>
      </c>
      <c r="H106" s="211">
        <v>6</v>
      </c>
      <c r="I106" s="212"/>
      <c r="J106" s="211">
        <f>ROUND(I106*H106,1)</f>
        <v>0</v>
      </c>
      <c r="K106" s="209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534</v>
      </c>
      <c r="AT106" s="217" t="s">
        <v>127</v>
      </c>
      <c r="AU106" s="217" t="s">
        <v>79</v>
      </c>
      <c r="AY106" s="19" t="s">
        <v>126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ROUND(I106*H106,1)</f>
        <v>0</v>
      </c>
      <c r="BL106" s="19" t="s">
        <v>534</v>
      </c>
      <c r="BM106" s="217" t="s">
        <v>1350</v>
      </c>
    </row>
    <row r="107" s="2" customFormat="1" ht="16.5" customHeight="1">
      <c r="A107" s="40"/>
      <c r="B107" s="41"/>
      <c r="C107" s="207" t="s">
        <v>278</v>
      </c>
      <c r="D107" s="207" t="s">
        <v>127</v>
      </c>
      <c r="E107" s="208" t="s">
        <v>1351</v>
      </c>
      <c r="F107" s="209" t="s">
        <v>990</v>
      </c>
      <c r="G107" s="210" t="s">
        <v>947</v>
      </c>
      <c r="H107" s="211">
        <v>1</v>
      </c>
      <c r="I107" s="212"/>
      <c r="J107" s="211">
        <f>ROUND(I107*H107,1)</f>
        <v>0</v>
      </c>
      <c r="K107" s="209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534</v>
      </c>
      <c r="AT107" s="217" t="s">
        <v>127</v>
      </c>
      <c r="AU107" s="217" t="s">
        <v>79</v>
      </c>
      <c r="AY107" s="19" t="s">
        <v>126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79</v>
      </c>
      <c r="BK107" s="218">
        <f>ROUND(I107*H107,1)</f>
        <v>0</v>
      </c>
      <c r="BL107" s="19" t="s">
        <v>534</v>
      </c>
      <c r="BM107" s="217" t="s">
        <v>1352</v>
      </c>
    </row>
    <row r="108" s="2" customFormat="1" ht="16.5" customHeight="1">
      <c r="A108" s="40"/>
      <c r="B108" s="41"/>
      <c r="C108" s="207" t="s">
        <v>7</v>
      </c>
      <c r="D108" s="207" t="s">
        <v>127</v>
      </c>
      <c r="E108" s="208" t="s">
        <v>1353</v>
      </c>
      <c r="F108" s="209" t="s">
        <v>993</v>
      </c>
      <c r="G108" s="210" t="s">
        <v>305</v>
      </c>
      <c r="H108" s="211">
        <v>24</v>
      </c>
      <c r="I108" s="212"/>
      <c r="J108" s="211">
        <f>ROUND(I108*H108,1)</f>
        <v>0</v>
      </c>
      <c r="K108" s="209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534</v>
      </c>
      <c r="AT108" s="217" t="s">
        <v>127</v>
      </c>
      <c r="AU108" s="217" t="s">
        <v>79</v>
      </c>
      <c r="AY108" s="19" t="s">
        <v>126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ROUND(I108*H108,1)</f>
        <v>0</v>
      </c>
      <c r="BL108" s="19" t="s">
        <v>534</v>
      </c>
      <c r="BM108" s="217" t="s">
        <v>1354</v>
      </c>
    </row>
    <row r="109" s="2" customFormat="1" ht="16.5" customHeight="1">
      <c r="A109" s="40"/>
      <c r="B109" s="41"/>
      <c r="C109" s="207" t="s">
        <v>293</v>
      </c>
      <c r="D109" s="207" t="s">
        <v>127</v>
      </c>
      <c r="E109" s="208" t="s">
        <v>1355</v>
      </c>
      <c r="F109" s="209" t="s">
        <v>1356</v>
      </c>
      <c r="G109" s="210" t="s">
        <v>947</v>
      </c>
      <c r="H109" s="211">
        <v>1</v>
      </c>
      <c r="I109" s="212"/>
      <c r="J109" s="211">
        <f>ROUND(I109*H109,1)</f>
        <v>0</v>
      </c>
      <c r="K109" s="209" t="s">
        <v>19</v>
      </c>
      <c r="L109" s="46"/>
      <c r="M109" s="277" t="s">
        <v>19</v>
      </c>
      <c r="N109" s="278" t="s">
        <v>43</v>
      </c>
      <c r="O109" s="226"/>
      <c r="P109" s="279">
        <f>O109*H109</f>
        <v>0</v>
      </c>
      <c r="Q109" s="279">
        <v>0</v>
      </c>
      <c r="R109" s="279">
        <f>Q109*H109</f>
        <v>0</v>
      </c>
      <c r="S109" s="279">
        <v>0</v>
      </c>
      <c r="T109" s="28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534</v>
      </c>
      <c r="AT109" s="217" t="s">
        <v>127</v>
      </c>
      <c r="AU109" s="217" t="s">
        <v>79</v>
      </c>
      <c r="AY109" s="19" t="s">
        <v>126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ROUND(I109*H109,1)</f>
        <v>0</v>
      </c>
      <c r="BL109" s="19" t="s">
        <v>534</v>
      </c>
      <c r="BM109" s="217" t="s">
        <v>1357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QjI2fdUmczhT/H9BQRIMOMusacP1vGE32Q4nQjFoN8QD8qGeFzVtO3uQs+VwrE97qDfmTZids2KzgonprLX5Xw==" hashValue="nNeTlbq7DpBCP3ixjpZ33DD2bMtL5L1fIUD9nRwAWc3bQa0tCvwoO6AP7Ij93eBYC6F3H1emfBkqwWxlLU8GKQ==" algorithmName="SHA-512" password="CC35"/>
  <autoFilter ref="C85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6" customFormat="1" ht="45" customHeight="1">
      <c r="B3" s="285"/>
      <c r="C3" s="286" t="s">
        <v>1358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1359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1360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1361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1362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1363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1364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1365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1366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1367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1368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78</v>
      </c>
      <c r="F18" s="292" t="s">
        <v>1369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1370</v>
      </c>
      <c r="F19" s="292" t="s">
        <v>1371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1372</v>
      </c>
      <c r="F20" s="292" t="s">
        <v>1373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1374</v>
      </c>
      <c r="F21" s="292" t="s">
        <v>1375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1376</v>
      </c>
      <c r="F22" s="292" t="s">
        <v>1377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85</v>
      </c>
      <c r="F23" s="292" t="s">
        <v>1378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1379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1380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1381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1382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1383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1384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1385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1386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1387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111</v>
      </c>
      <c r="F36" s="292"/>
      <c r="G36" s="292" t="s">
        <v>1388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1389</v>
      </c>
      <c r="F37" s="292"/>
      <c r="G37" s="292" t="s">
        <v>1390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53</v>
      </c>
      <c r="F38" s="292"/>
      <c r="G38" s="292" t="s">
        <v>1391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54</v>
      </c>
      <c r="F39" s="292"/>
      <c r="G39" s="292" t="s">
        <v>1392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112</v>
      </c>
      <c r="F40" s="292"/>
      <c r="G40" s="292" t="s">
        <v>1393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113</v>
      </c>
      <c r="F41" s="292"/>
      <c r="G41" s="292" t="s">
        <v>1394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1395</v>
      </c>
      <c r="F42" s="292"/>
      <c r="G42" s="292" t="s">
        <v>1396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1397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1398</v>
      </c>
      <c r="F44" s="292"/>
      <c r="G44" s="292" t="s">
        <v>1399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115</v>
      </c>
      <c r="F45" s="292"/>
      <c r="G45" s="292" t="s">
        <v>1400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1401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1402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1403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1404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1405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1406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1407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1408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1409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1410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1411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1412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1413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1414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1415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1416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1417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1418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1419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1420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1421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1422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1423</v>
      </c>
      <c r="D76" s="310"/>
      <c r="E76" s="310"/>
      <c r="F76" s="310" t="s">
        <v>1424</v>
      </c>
      <c r="G76" s="311"/>
      <c r="H76" s="310" t="s">
        <v>54</v>
      </c>
      <c r="I76" s="310" t="s">
        <v>57</v>
      </c>
      <c r="J76" s="310" t="s">
        <v>1425</v>
      </c>
      <c r="K76" s="309"/>
    </row>
    <row r="77" s="1" customFormat="1" ht="17.25" customHeight="1">
      <c r="B77" s="307"/>
      <c r="C77" s="312" t="s">
        <v>1426</v>
      </c>
      <c r="D77" s="312"/>
      <c r="E77" s="312"/>
      <c r="F77" s="313" t="s">
        <v>1427</v>
      </c>
      <c r="G77" s="314"/>
      <c r="H77" s="312"/>
      <c r="I77" s="312"/>
      <c r="J77" s="312" t="s">
        <v>1428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53</v>
      </c>
      <c r="D79" s="317"/>
      <c r="E79" s="317"/>
      <c r="F79" s="318" t="s">
        <v>1429</v>
      </c>
      <c r="G79" s="319"/>
      <c r="H79" s="295" t="s">
        <v>1430</v>
      </c>
      <c r="I79" s="295" t="s">
        <v>1431</v>
      </c>
      <c r="J79" s="295">
        <v>20</v>
      </c>
      <c r="K79" s="309"/>
    </row>
    <row r="80" s="1" customFormat="1" ht="15" customHeight="1">
      <c r="B80" s="307"/>
      <c r="C80" s="295" t="s">
        <v>1432</v>
      </c>
      <c r="D80" s="295"/>
      <c r="E80" s="295"/>
      <c r="F80" s="318" t="s">
        <v>1429</v>
      </c>
      <c r="G80" s="319"/>
      <c r="H80" s="295" t="s">
        <v>1433</v>
      </c>
      <c r="I80" s="295" t="s">
        <v>1431</v>
      </c>
      <c r="J80" s="295">
        <v>120</v>
      </c>
      <c r="K80" s="309"/>
    </row>
    <row r="81" s="1" customFormat="1" ht="15" customHeight="1">
      <c r="B81" s="320"/>
      <c r="C81" s="295" t="s">
        <v>1434</v>
      </c>
      <c r="D81" s="295"/>
      <c r="E81" s="295"/>
      <c r="F81" s="318" t="s">
        <v>1435</v>
      </c>
      <c r="G81" s="319"/>
      <c r="H81" s="295" t="s">
        <v>1436</v>
      </c>
      <c r="I81" s="295" t="s">
        <v>1431</v>
      </c>
      <c r="J81" s="295">
        <v>50</v>
      </c>
      <c r="K81" s="309"/>
    </row>
    <row r="82" s="1" customFormat="1" ht="15" customHeight="1">
      <c r="B82" s="320"/>
      <c r="C82" s="295" t="s">
        <v>1437</v>
      </c>
      <c r="D82" s="295"/>
      <c r="E82" s="295"/>
      <c r="F82" s="318" t="s">
        <v>1429</v>
      </c>
      <c r="G82" s="319"/>
      <c r="H82" s="295" t="s">
        <v>1438</v>
      </c>
      <c r="I82" s="295" t="s">
        <v>1439</v>
      </c>
      <c r="J82" s="295"/>
      <c r="K82" s="309"/>
    </row>
    <row r="83" s="1" customFormat="1" ht="15" customHeight="1">
      <c r="B83" s="320"/>
      <c r="C83" s="321" t="s">
        <v>1440</v>
      </c>
      <c r="D83" s="321"/>
      <c r="E83" s="321"/>
      <c r="F83" s="322" t="s">
        <v>1435</v>
      </c>
      <c r="G83" s="321"/>
      <c r="H83" s="321" t="s">
        <v>1441</v>
      </c>
      <c r="I83" s="321" t="s">
        <v>1431</v>
      </c>
      <c r="J83" s="321">
        <v>15</v>
      </c>
      <c r="K83" s="309"/>
    </row>
    <row r="84" s="1" customFormat="1" ht="15" customHeight="1">
      <c r="B84" s="320"/>
      <c r="C84" s="321" t="s">
        <v>1442</v>
      </c>
      <c r="D84" s="321"/>
      <c r="E84" s="321"/>
      <c r="F84" s="322" t="s">
        <v>1435</v>
      </c>
      <c r="G84" s="321"/>
      <c r="H84" s="321" t="s">
        <v>1443</v>
      </c>
      <c r="I84" s="321" t="s">
        <v>1431</v>
      </c>
      <c r="J84" s="321">
        <v>15</v>
      </c>
      <c r="K84" s="309"/>
    </row>
    <row r="85" s="1" customFormat="1" ht="15" customHeight="1">
      <c r="B85" s="320"/>
      <c r="C85" s="321" t="s">
        <v>1444</v>
      </c>
      <c r="D85" s="321"/>
      <c r="E85" s="321"/>
      <c r="F85" s="322" t="s">
        <v>1435</v>
      </c>
      <c r="G85" s="321"/>
      <c r="H85" s="321" t="s">
        <v>1445</v>
      </c>
      <c r="I85" s="321" t="s">
        <v>1431</v>
      </c>
      <c r="J85" s="321">
        <v>20</v>
      </c>
      <c r="K85" s="309"/>
    </row>
    <row r="86" s="1" customFormat="1" ht="15" customHeight="1">
      <c r="B86" s="320"/>
      <c r="C86" s="321" t="s">
        <v>1446</v>
      </c>
      <c r="D86" s="321"/>
      <c r="E86" s="321"/>
      <c r="F86" s="322" t="s">
        <v>1435</v>
      </c>
      <c r="G86" s="321"/>
      <c r="H86" s="321" t="s">
        <v>1447</v>
      </c>
      <c r="I86" s="321" t="s">
        <v>1431</v>
      </c>
      <c r="J86" s="321">
        <v>20</v>
      </c>
      <c r="K86" s="309"/>
    </row>
    <row r="87" s="1" customFormat="1" ht="15" customHeight="1">
      <c r="B87" s="320"/>
      <c r="C87" s="295" t="s">
        <v>1448</v>
      </c>
      <c r="D87" s="295"/>
      <c r="E87" s="295"/>
      <c r="F87" s="318" t="s">
        <v>1435</v>
      </c>
      <c r="G87" s="319"/>
      <c r="H87" s="295" t="s">
        <v>1449</v>
      </c>
      <c r="I87" s="295" t="s">
        <v>1431</v>
      </c>
      <c r="J87" s="295">
        <v>50</v>
      </c>
      <c r="K87" s="309"/>
    </row>
    <row r="88" s="1" customFormat="1" ht="15" customHeight="1">
      <c r="B88" s="320"/>
      <c r="C88" s="295" t="s">
        <v>1450</v>
      </c>
      <c r="D88" s="295"/>
      <c r="E88" s="295"/>
      <c r="F88" s="318" t="s">
        <v>1435</v>
      </c>
      <c r="G88" s="319"/>
      <c r="H88" s="295" t="s">
        <v>1451</v>
      </c>
      <c r="I88" s="295" t="s">
        <v>1431</v>
      </c>
      <c r="J88" s="295">
        <v>20</v>
      </c>
      <c r="K88" s="309"/>
    </row>
    <row r="89" s="1" customFormat="1" ht="15" customHeight="1">
      <c r="B89" s="320"/>
      <c r="C89" s="295" t="s">
        <v>1452</v>
      </c>
      <c r="D89" s="295"/>
      <c r="E89" s="295"/>
      <c r="F89" s="318" t="s">
        <v>1435</v>
      </c>
      <c r="G89" s="319"/>
      <c r="H89" s="295" t="s">
        <v>1453</v>
      </c>
      <c r="I89" s="295" t="s">
        <v>1431</v>
      </c>
      <c r="J89" s="295">
        <v>20</v>
      </c>
      <c r="K89" s="309"/>
    </row>
    <row r="90" s="1" customFormat="1" ht="15" customHeight="1">
      <c r="B90" s="320"/>
      <c r="C90" s="295" t="s">
        <v>1454</v>
      </c>
      <c r="D90" s="295"/>
      <c r="E90" s="295"/>
      <c r="F90" s="318" t="s">
        <v>1435</v>
      </c>
      <c r="G90" s="319"/>
      <c r="H90" s="295" t="s">
        <v>1455</v>
      </c>
      <c r="I90" s="295" t="s">
        <v>1431</v>
      </c>
      <c r="J90" s="295">
        <v>50</v>
      </c>
      <c r="K90" s="309"/>
    </row>
    <row r="91" s="1" customFormat="1" ht="15" customHeight="1">
      <c r="B91" s="320"/>
      <c r="C91" s="295" t="s">
        <v>1456</v>
      </c>
      <c r="D91" s="295"/>
      <c r="E91" s="295"/>
      <c r="F91" s="318" t="s">
        <v>1435</v>
      </c>
      <c r="G91" s="319"/>
      <c r="H91" s="295" t="s">
        <v>1456</v>
      </c>
      <c r="I91" s="295" t="s">
        <v>1431</v>
      </c>
      <c r="J91" s="295">
        <v>50</v>
      </c>
      <c r="K91" s="309"/>
    </row>
    <row r="92" s="1" customFormat="1" ht="15" customHeight="1">
      <c r="B92" s="320"/>
      <c r="C92" s="295" t="s">
        <v>1457</v>
      </c>
      <c r="D92" s="295"/>
      <c r="E92" s="295"/>
      <c r="F92" s="318" t="s">
        <v>1435</v>
      </c>
      <c r="G92" s="319"/>
      <c r="H92" s="295" t="s">
        <v>1458</v>
      </c>
      <c r="I92" s="295" t="s">
        <v>1431</v>
      </c>
      <c r="J92" s="295">
        <v>255</v>
      </c>
      <c r="K92" s="309"/>
    </row>
    <row r="93" s="1" customFormat="1" ht="15" customHeight="1">
      <c r="B93" s="320"/>
      <c r="C93" s="295" t="s">
        <v>1459</v>
      </c>
      <c r="D93" s="295"/>
      <c r="E93" s="295"/>
      <c r="F93" s="318" t="s">
        <v>1429</v>
      </c>
      <c r="G93" s="319"/>
      <c r="H93" s="295" t="s">
        <v>1460</v>
      </c>
      <c r="I93" s="295" t="s">
        <v>1461</v>
      </c>
      <c r="J93" s="295"/>
      <c r="K93" s="309"/>
    </row>
    <row r="94" s="1" customFormat="1" ht="15" customHeight="1">
      <c r="B94" s="320"/>
      <c r="C94" s="295" t="s">
        <v>1462</v>
      </c>
      <c r="D94" s="295"/>
      <c r="E94" s="295"/>
      <c r="F94" s="318" t="s">
        <v>1429</v>
      </c>
      <c r="G94" s="319"/>
      <c r="H94" s="295" t="s">
        <v>1463</v>
      </c>
      <c r="I94" s="295" t="s">
        <v>1464</v>
      </c>
      <c r="J94" s="295"/>
      <c r="K94" s="309"/>
    </row>
    <row r="95" s="1" customFormat="1" ht="15" customHeight="1">
      <c r="B95" s="320"/>
      <c r="C95" s="295" t="s">
        <v>1465</v>
      </c>
      <c r="D95" s="295"/>
      <c r="E95" s="295"/>
      <c r="F95" s="318" t="s">
        <v>1429</v>
      </c>
      <c r="G95" s="319"/>
      <c r="H95" s="295" t="s">
        <v>1465</v>
      </c>
      <c r="I95" s="295" t="s">
        <v>1464</v>
      </c>
      <c r="J95" s="295"/>
      <c r="K95" s="309"/>
    </row>
    <row r="96" s="1" customFormat="1" ht="15" customHeight="1">
      <c r="B96" s="320"/>
      <c r="C96" s="295" t="s">
        <v>38</v>
      </c>
      <c r="D96" s="295"/>
      <c r="E96" s="295"/>
      <c r="F96" s="318" t="s">
        <v>1429</v>
      </c>
      <c r="G96" s="319"/>
      <c r="H96" s="295" t="s">
        <v>1466</v>
      </c>
      <c r="I96" s="295" t="s">
        <v>1464</v>
      </c>
      <c r="J96" s="295"/>
      <c r="K96" s="309"/>
    </row>
    <row r="97" s="1" customFormat="1" ht="15" customHeight="1">
      <c r="B97" s="320"/>
      <c r="C97" s="295" t="s">
        <v>48</v>
      </c>
      <c r="D97" s="295"/>
      <c r="E97" s="295"/>
      <c r="F97" s="318" t="s">
        <v>1429</v>
      </c>
      <c r="G97" s="319"/>
      <c r="H97" s="295" t="s">
        <v>1467</v>
      </c>
      <c r="I97" s="295" t="s">
        <v>1464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1468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1423</v>
      </c>
      <c r="D103" s="310"/>
      <c r="E103" s="310"/>
      <c r="F103" s="310" t="s">
        <v>1424</v>
      </c>
      <c r="G103" s="311"/>
      <c r="H103" s="310" t="s">
        <v>54</v>
      </c>
      <c r="I103" s="310" t="s">
        <v>57</v>
      </c>
      <c r="J103" s="310" t="s">
        <v>1425</v>
      </c>
      <c r="K103" s="309"/>
    </row>
    <row r="104" s="1" customFormat="1" ht="17.25" customHeight="1">
      <c r="B104" s="307"/>
      <c r="C104" s="312" t="s">
        <v>1426</v>
      </c>
      <c r="D104" s="312"/>
      <c r="E104" s="312"/>
      <c r="F104" s="313" t="s">
        <v>1427</v>
      </c>
      <c r="G104" s="314"/>
      <c r="H104" s="312"/>
      <c r="I104" s="312"/>
      <c r="J104" s="312" t="s">
        <v>1428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53</v>
      </c>
      <c r="D106" s="317"/>
      <c r="E106" s="317"/>
      <c r="F106" s="318" t="s">
        <v>1429</v>
      </c>
      <c r="G106" s="295"/>
      <c r="H106" s="295" t="s">
        <v>1469</v>
      </c>
      <c r="I106" s="295" t="s">
        <v>1431</v>
      </c>
      <c r="J106" s="295">
        <v>20</v>
      </c>
      <c r="K106" s="309"/>
    </row>
    <row r="107" s="1" customFormat="1" ht="15" customHeight="1">
      <c r="B107" s="307"/>
      <c r="C107" s="295" t="s">
        <v>1432</v>
      </c>
      <c r="D107" s="295"/>
      <c r="E107" s="295"/>
      <c r="F107" s="318" t="s">
        <v>1429</v>
      </c>
      <c r="G107" s="295"/>
      <c r="H107" s="295" t="s">
        <v>1469</v>
      </c>
      <c r="I107" s="295" t="s">
        <v>1431</v>
      </c>
      <c r="J107" s="295">
        <v>120</v>
      </c>
      <c r="K107" s="309"/>
    </row>
    <row r="108" s="1" customFormat="1" ht="15" customHeight="1">
      <c r="B108" s="320"/>
      <c r="C108" s="295" t="s">
        <v>1434</v>
      </c>
      <c r="D108" s="295"/>
      <c r="E108" s="295"/>
      <c r="F108" s="318" t="s">
        <v>1435</v>
      </c>
      <c r="G108" s="295"/>
      <c r="H108" s="295" t="s">
        <v>1469</v>
      </c>
      <c r="I108" s="295" t="s">
        <v>1431</v>
      </c>
      <c r="J108" s="295">
        <v>50</v>
      </c>
      <c r="K108" s="309"/>
    </row>
    <row r="109" s="1" customFormat="1" ht="15" customHeight="1">
      <c r="B109" s="320"/>
      <c r="C109" s="295" t="s">
        <v>1437</v>
      </c>
      <c r="D109" s="295"/>
      <c r="E109" s="295"/>
      <c r="F109" s="318" t="s">
        <v>1429</v>
      </c>
      <c r="G109" s="295"/>
      <c r="H109" s="295" t="s">
        <v>1469</v>
      </c>
      <c r="I109" s="295" t="s">
        <v>1439</v>
      </c>
      <c r="J109" s="295"/>
      <c r="K109" s="309"/>
    </row>
    <row r="110" s="1" customFormat="1" ht="15" customHeight="1">
      <c r="B110" s="320"/>
      <c r="C110" s="295" t="s">
        <v>1448</v>
      </c>
      <c r="D110" s="295"/>
      <c r="E110" s="295"/>
      <c r="F110" s="318" t="s">
        <v>1435</v>
      </c>
      <c r="G110" s="295"/>
      <c r="H110" s="295" t="s">
        <v>1469</v>
      </c>
      <c r="I110" s="295" t="s">
        <v>1431</v>
      </c>
      <c r="J110" s="295">
        <v>50</v>
      </c>
      <c r="K110" s="309"/>
    </row>
    <row r="111" s="1" customFormat="1" ht="15" customHeight="1">
      <c r="B111" s="320"/>
      <c r="C111" s="295" t="s">
        <v>1456</v>
      </c>
      <c r="D111" s="295"/>
      <c r="E111" s="295"/>
      <c r="F111" s="318" t="s">
        <v>1435</v>
      </c>
      <c r="G111" s="295"/>
      <c r="H111" s="295" t="s">
        <v>1469</v>
      </c>
      <c r="I111" s="295" t="s">
        <v>1431</v>
      </c>
      <c r="J111" s="295">
        <v>50</v>
      </c>
      <c r="K111" s="309"/>
    </row>
    <row r="112" s="1" customFormat="1" ht="15" customHeight="1">
      <c r="B112" s="320"/>
      <c r="C112" s="295" t="s">
        <v>1454</v>
      </c>
      <c r="D112" s="295"/>
      <c r="E112" s="295"/>
      <c r="F112" s="318" t="s">
        <v>1435</v>
      </c>
      <c r="G112" s="295"/>
      <c r="H112" s="295" t="s">
        <v>1469</v>
      </c>
      <c r="I112" s="295" t="s">
        <v>1431</v>
      </c>
      <c r="J112" s="295">
        <v>50</v>
      </c>
      <c r="K112" s="309"/>
    </row>
    <row r="113" s="1" customFormat="1" ht="15" customHeight="1">
      <c r="B113" s="320"/>
      <c r="C113" s="295" t="s">
        <v>53</v>
      </c>
      <c r="D113" s="295"/>
      <c r="E113" s="295"/>
      <c r="F113" s="318" t="s">
        <v>1429</v>
      </c>
      <c r="G113" s="295"/>
      <c r="H113" s="295" t="s">
        <v>1470</v>
      </c>
      <c r="I113" s="295" t="s">
        <v>1431</v>
      </c>
      <c r="J113" s="295">
        <v>20</v>
      </c>
      <c r="K113" s="309"/>
    </row>
    <row r="114" s="1" customFormat="1" ht="15" customHeight="1">
      <c r="B114" s="320"/>
      <c r="C114" s="295" t="s">
        <v>1471</v>
      </c>
      <c r="D114" s="295"/>
      <c r="E114" s="295"/>
      <c r="F114" s="318" t="s">
        <v>1429</v>
      </c>
      <c r="G114" s="295"/>
      <c r="H114" s="295" t="s">
        <v>1472</v>
      </c>
      <c r="I114" s="295" t="s">
        <v>1431</v>
      </c>
      <c r="J114" s="295">
        <v>120</v>
      </c>
      <c r="K114" s="309"/>
    </row>
    <row r="115" s="1" customFormat="1" ht="15" customHeight="1">
      <c r="B115" s="320"/>
      <c r="C115" s="295" t="s">
        <v>38</v>
      </c>
      <c r="D115" s="295"/>
      <c r="E115" s="295"/>
      <c r="F115" s="318" t="s">
        <v>1429</v>
      </c>
      <c r="G115" s="295"/>
      <c r="H115" s="295" t="s">
        <v>1473</v>
      </c>
      <c r="I115" s="295" t="s">
        <v>1464</v>
      </c>
      <c r="J115" s="295"/>
      <c r="K115" s="309"/>
    </row>
    <row r="116" s="1" customFormat="1" ht="15" customHeight="1">
      <c r="B116" s="320"/>
      <c r="C116" s="295" t="s">
        <v>48</v>
      </c>
      <c r="D116" s="295"/>
      <c r="E116" s="295"/>
      <c r="F116" s="318" t="s">
        <v>1429</v>
      </c>
      <c r="G116" s="295"/>
      <c r="H116" s="295" t="s">
        <v>1474</v>
      </c>
      <c r="I116" s="295" t="s">
        <v>1464</v>
      </c>
      <c r="J116" s="295"/>
      <c r="K116" s="309"/>
    </row>
    <row r="117" s="1" customFormat="1" ht="15" customHeight="1">
      <c r="B117" s="320"/>
      <c r="C117" s="295" t="s">
        <v>57</v>
      </c>
      <c r="D117" s="295"/>
      <c r="E117" s="295"/>
      <c r="F117" s="318" t="s">
        <v>1429</v>
      </c>
      <c r="G117" s="295"/>
      <c r="H117" s="295" t="s">
        <v>1475</v>
      </c>
      <c r="I117" s="295" t="s">
        <v>1476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1477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1423</v>
      </c>
      <c r="D123" s="310"/>
      <c r="E123" s="310"/>
      <c r="F123" s="310" t="s">
        <v>1424</v>
      </c>
      <c r="G123" s="311"/>
      <c r="H123" s="310" t="s">
        <v>54</v>
      </c>
      <c r="I123" s="310" t="s">
        <v>57</v>
      </c>
      <c r="J123" s="310" t="s">
        <v>1425</v>
      </c>
      <c r="K123" s="339"/>
    </row>
    <row r="124" s="1" customFormat="1" ht="17.25" customHeight="1">
      <c r="B124" s="338"/>
      <c r="C124" s="312" t="s">
        <v>1426</v>
      </c>
      <c r="D124" s="312"/>
      <c r="E124" s="312"/>
      <c r="F124" s="313" t="s">
        <v>1427</v>
      </c>
      <c r="G124" s="314"/>
      <c r="H124" s="312"/>
      <c r="I124" s="312"/>
      <c r="J124" s="312" t="s">
        <v>1428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1432</v>
      </c>
      <c r="D126" s="317"/>
      <c r="E126" s="317"/>
      <c r="F126" s="318" t="s">
        <v>1429</v>
      </c>
      <c r="G126" s="295"/>
      <c r="H126" s="295" t="s">
        <v>1469</v>
      </c>
      <c r="I126" s="295" t="s">
        <v>1431</v>
      </c>
      <c r="J126" s="295">
        <v>120</v>
      </c>
      <c r="K126" s="343"/>
    </row>
    <row r="127" s="1" customFormat="1" ht="15" customHeight="1">
      <c r="B127" s="340"/>
      <c r="C127" s="295" t="s">
        <v>1478</v>
      </c>
      <c r="D127" s="295"/>
      <c r="E127" s="295"/>
      <c r="F127" s="318" t="s">
        <v>1429</v>
      </c>
      <c r="G127" s="295"/>
      <c r="H127" s="295" t="s">
        <v>1479</v>
      </c>
      <c r="I127" s="295" t="s">
        <v>1431</v>
      </c>
      <c r="J127" s="295" t="s">
        <v>1480</v>
      </c>
      <c r="K127" s="343"/>
    </row>
    <row r="128" s="1" customFormat="1" ht="15" customHeight="1">
      <c r="B128" s="340"/>
      <c r="C128" s="295" t="s">
        <v>85</v>
      </c>
      <c r="D128" s="295"/>
      <c r="E128" s="295"/>
      <c r="F128" s="318" t="s">
        <v>1429</v>
      </c>
      <c r="G128" s="295"/>
      <c r="H128" s="295" t="s">
        <v>1481</v>
      </c>
      <c r="I128" s="295" t="s">
        <v>1431</v>
      </c>
      <c r="J128" s="295" t="s">
        <v>1480</v>
      </c>
      <c r="K128" s="343"/>
    </row>
    <row r="129" s="1" customFormat="1" ht="15" customHeight="1">
      <c r="B129" s="340"/>
      <c r="C129" s="295" t="s">
        <v>1440</v>
      </c>
      <c r="D129" s="295"/>
      <c r="E129" s="295"/>
      <c r="F129" s="318" t="s">
        <v>1435</v>
      </c>
      <c r="G129" s="295"/>
      <c r="H129" s="295" t="s">
        <v>1441</v>
      </c>
      <c r="I129" s="295" t="s">
        <v>1431</v>
      </c>
      <c r="J129" s="295">
        <v>15</v>
      </c>
      <c r="K129" s="343"/>
    </row>
    <row r="130" s="1" customFormat="1" ht="15" customHeight="1">
      <c r="B130" s="340"/>
      <c r="C130" s="321" t="s">
        <v>1442</v>
      </c>
      <c r="D130" s="321"/>
      <c r="E130" s="321"/>
      <c r="F130" s="322" t="s">
        <v>1435</v>
      </c>
      <c r="G130" s="321"/>
      <c r="H130" s="321" t="s">
        <v>1443</v>
      </c>
      <c r="I130" s="321" t="s">
        <v>1431</v>
      </c>
      <c r="J130" s="321">
        <v>15</v>
      </c>
      <c r="K130" s="343"/>
    </row>
    <row r="131" s="1" customFormat="1" ht="15" customHeight="1">
      <c r="B131" s="340"/>
      <c r="C131" s="321" t="s">
        <v>1444</v>
      </c>
      <c r="D131" s="321"/>
      <c r="E131" s="321"/>
      <c r="F131" s="322" t="s">
        <v>1435</v>
      </c>
      <c r="G131" s="321"/>
      <c r="H131" s="321" t="s">
        <v>1445</v>
      </c>
      <c r="I131" s="321" t="s">
        <v>1431</v>
      </c>
      <c r="J131" s="321">
        <v>20</v>
      </c>
      <c r="K131" s="343"/>
    </row>
    <row r="132" s="1" customFormat="1" ht="15" customHeight="1">
      <c r="B132" s="340"/>
      <c r="C132" s="321" t="s">
        <v>1446</v>
      </c>
      <c r="D132" s="321"/>
      <c r="E132" s="321"/>
      <c r="F132" s="322" t="s">
        <v>1435</v>
      </c>
      <c r="G132" s="321"/>
      <c r="H132" s="321" t="s">
        <v>1447</v>
      </c>
      <c r="I132" s="321" t="s">
        <v>1431</v>
      </c>
      <c r="J132" s="321">
        <v>20</v>
      </c>
      <c r="K132" s="343"/>
    </row>
    <row r="133" s="1" customFormat="1" ht="15" customHeight="1">
      <c r="B133" s="340"/>
      <c r="C133" s="295" t="s">
        <v>1434</v>
      </c>
      <c r="D133" s="295"/>
      <c r="E133" s="295"/>
      <c r="F133" s="318" t="s">
        <v>1435</v>
      </c>
      <c r="G133" s="295"/>
      <c r="H133" s="295" t="s">
        <v>1469</v>
      </c>
      <c r="I133" s="295" t="s">
        <v>1431</v>
      </c>
      <c r="J133" s="295">
        <v>50</v>
      </c>
      <c r="K133" s="343"/>
    </row>
    <row r="134" s="1" customFormat="1" ht="15" customHeight="1">
      <c r="B134" s="340"/>
      <c r="C134" s="295" t="s">
        <v>1448</v>
      </c>
      <c r="D134" s="295"/>
      <c r="E134" s="295"/>
      <c r="F134" s="318" t="s">
        <v>1435</v>
      </c>
      <c r="G134" s="295"/>
      <c r="H134" s="295" t="s">
        <v>1469</v>
      </c>
      <c r="I134" s="295" t="s">
        <v>1431</v>
      </c>
      <c r="J134" s="295">
        <v>50</v>
      </c>
      <c r="K134" s="343"/>
    </row>
    <row r="135" s="1" customFormat="1" ht="15" customHeight="1">
      <c r="B135" s="340"/>
      <c r="C135" s="295" t="s">
        <v>1454</v>
      </c>
      <c r="D135" s="295"/>
      <c r="E135" s="295"/>
      <c r="F135" s="318" t="s">
        <v>1435</v>
      </c>
      <c r="G135" s="295"/>
      <c r="H135" s="295" t="s">
        <v>1469</v>
      </c>
      <c r="I135" s="295" t="s">
        <v>1431</v>
      </c>
      <c r="J135" s="295">
        <v>50</v>
      </c>
      <c r="K135" s="343"/>
    </row>
    <row r="136" s="1" customFormat="1" ht="15" customHeight="1">
      <c r="B136" s="340"/>
      <c r="C136" s="295" t="s">
        <v>1456</v>
      </c>
      <c r="D136" s="295"/>
      <c r="E136" s="295"/>
      <c r="F136" s="318" t="s">
        <v>1435</v>
      </c>
      <c r="G136" s="295"/>
      <c r="H136" s="295" t="s">
        <v>1469</v>
      </c>
      <c r="I136" s="295" t="s">
        <v>1431</v>
      </c>
      <c r="J136" s="295">
        <v>50</v>
      </c>
      <c r="K136" s="343"/>
    </row>
    <row r="137" s="1" customFormat="1" ht="15" customHeight="1">
      <c r="B137" s="340"/>
      <c r="C137" s="295" t="s">
        <v>1457</v>
      </c>
      <c r="D137" s="295"/>
      <c r="E137" s="295"/>
      <c r="F137" s="318" t="s">
        <v>1435</v>
      </c>
      <c r="G137" s="295"/>
      <c r="H137" s="295" t="s">
        <v>1482</v>
      </c>
      <c r="I137" s="295" t="s">
        <v>1431</v>
      </c>
      <c r="J137" s="295">
        <v>255</v>
      </c>
      <c r="K137" s="343"/>
    </row>
    <row r="138" s="1" customFormat="1" ht="15" customHeight="1">
      <c r="B138" s="340"/>
      <c r="C138" s="295" t="s">
        <v>1459</v>
      </c>
      <c r="D138" s="295"/>
      <c r="E138" s="295"/>
      <c r="F138" s="318" t="s">
        <v>1429</v>
      </c>
      <c r="G138" s="295"/>
      <c r="H138" s="295" t="s">
        <v>1483</v>
      </c>
      <c r="I138" s="295" t="s">
        <v>1461</v>
      </c>
      <c r="J138" s="295"/>
      <c r="K138" s="343"/>
    </row>
    <row r="139" s="1" customFormat="1" ht="15" customHeight="1">
      <c r="B139" s="340"/>
      <c r="C139" s="295" t="s">
        <v>1462</v>
      </c>
      <c r="D139" s="295"/>
      <c r="E139" s="295"/>
      <c r="F139" s="318" t="s">
        <v>1429</v>
      </c>
      <c r="G139" s="295"/>
      <c r="H139" s="295" t="s">
        <v>1484</v>
      </c>
      <c r="I139" s="295" t="s">
        <v>1464</v>
      </c>
      <c r="J139" s="295"/>
      <c r="K139" s="343"/>
    </row>
    <row r="140" s="1" customFormat="1" ht="15" customHeight="1">
      <c r="B140" s="340"/>
      <c r="C140" s="295" t="s">
        <v>1465</v>
      </c>
      <c r="D140" s="295"/>
      <c r="E140" s="295"/>
      <c r="F140" s="318" t="s">
        <v>1429</v>
      </c>
      <c r="G140" s="295"/>
      <c r="H140" s="295" t="s">
        <v>1465</v>
      </c>
      <c r="I140" s="295" t="s">
        <v>1464</v>
      </c>
      <c r="J140" s="295"/>
      <c r="K140" s="343"/>
    </row>
    <row r="141" s="1" customFormat="1" ht="15" customHeight="1">
      <c r="B141" s="340"/>
      <c r="C141" s="295" t="s">
        <v>38</v>
      </c>
      <c r="D141" s="295"/>
      <c r="E141" s="295"/>
      <c r="F141" s="318" t="s">
        <v>1429</v>
      </c>
      <c r="G141" s="295"/>
      <c r="H141" s="295" t="s">
        <v>1485</v>
      </c>
      <c r="I141" s="295" t="s">
        <v>1464</v>
      </c>
      <c r="J141" s="295"/>
      <c r="K141" s="343"/>
    </row>
    <row r="142" s="1" customFormat="1" ht="15" customHeight="1">
      <c r="B142" s="340"/>
      <c r="C142" s="295" t="s">
        <v>1486</v>
      </c>
      <c r="D142" s="295"/>
      <c r="E142" s="295"/>
      <c r="F142" s="318" t="s">
        <v>1429</v>
      </c>
      <c r="G142" s="295"/>
      <c r="H142" s="295" t="s">
        <v>1487</v>
      </c>
      <c r="I142" s="295" t="s">
        <v>1464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1488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1423</v>
      </c>
      <c r="D148" s="310"/>
      <c r="E148" s="310"/>
      <c r="F148" s="310" t="s">
        <v>1424</v>
      </c>
      <c r="G148" s="311"/>
      <c r="H148" s="310" t="s">
        <v>54</v>
      </c>
      <c r="I148" s="310" t="s">
        <v>57</v>
      </c>
      <c r="J148" s="310" t="s">
        <v>1425</v>
      </c>
      <c r="K148" s="309"/>
    </row>
    <row r="149" s="1" customFormat="1" ht="17.25" customHeight="1">
      <c r="B149" s="307"/>
      <c r="C149" s="312" t="s">
        <v>1426</v>
      </c>
      <c r="D149" s="312"/>
      <c r="E149" s="312"/>
      <c r="F149" s="313" t="s">
        <v>1427</v>
      </c>
      <c r="G149" s="314"/>
      <c r="H149" s="312"/>
      <c r="I149" s="312"/>
      <c r="J149" s="312" t="s">
        <v>1428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1432</v>
      </c>
      <c r="D151" s="295"/>
      <c r="E151" s="295"/>
      <c r="F151" s="348" t="s">
        <v>1429</v>
      </c>
      <c r="G151" s="295"/>
      <c r="H151" s="347" t="s">
        <v>1469</v>
      </c>
      <c r="I151" s="347" t="s">
        <v>1431</v>
      </c>
      <c r="J151" s="347">
        <v>120</v>
      </c>
      <c r="K151" s="343"/>
    </row>
    <row r="152" s="1" customFormat="1" ht="15" customHeight="1">
      <c r="B152" s="320"/>
      <c r="C152" s="347" t="s">
        <v>1478</v>
      </c>
      <c r="D152" s="295"/>
      <c r="E152" s="295"/>
      <c r="F152" s="348" t="s">
        <v>1429</v>
      </c>
      <c r="G152" s="295"/>
      <c r="H152" s="347" t="s">
        <v>1489</v>
      </c>
      <c r="I152" s="347" t="s">
        <v>1431</v>
      </c>
      <c r="J152" s="347" t="s">
        <v>1480</v>
      </c>
      <c r="K152" s="343"/>
    </row>
    <row r="153" s="1" customFormat="1" ht="15" customHeight="1">
      <c r="B153" s="320"/>
      <c r="C153" s="347" t="s">
        <v>85</v>
      </c>
      <c r="D153" s="295"/>
      <c r="E153" s="295"/>
      <c r="F153" s="348" t="s">
        <v>1429</v>
      </c>
      <c r="G153" s="295"/>
      <c r="H153" s="347" t="s">
        <v>1490</v>
      </c>
      <c r="I153" s="347" t="s">
        <v>1431</v>
      </c>
      <c r="J153" s="347" t="s">
        <v>1480</v>
      </c>
      <c r="K153" s="343"/>
    </row>
    <row r="154" s="1" customFormat="1" ht="15" customHeight="1">
      <c r="B154" s="320"/>
      <c r="C154" s="347" t="s">
        <v>1434</v>
      </c>
      <c r="D154" s="295"/>
      <c r="E154" s="295"/>
      <c r="F154" s="348" t="s">
        <v>1435</v>
      </c>
      <c r="G154" s="295"/>
      <c r="H154" s="347" t="s">
        <v>1469</v>
      </c>
      <c r="I154" s="347" t="s">
        <v>1431</v>
      </c>
      <c r="J154" s="347">
        <v>50</v>
      </c>
      <c r="K154" s="343"/>
    </row>
    <row r="155" s="1" customFormat="1" ht="15" customHeight="1">
      <c r="B155" s="320"/>
      <c r="C155" s="347" t="s">
        <v>1437</v>
      </c>
      <c r="D155" s="295"/>
      <c r="E155" s="295"/>
      <c r="F155" s="348" t="s">
        <v>1429</v>
      </c>
      <c r="G155" s="295"/>
      <c r="H155" s="347" t="s">
        <v>1469</v>
      </c>
      <c r="I155" s="347" t="s">
        <v>1439</v>
      </c>
      <c r="J155" s="347"/>
      <c r="K155" s="343"/>
    </row>
    <row r="156" s="1" customFormat="1" ht="15" customHeight="1">
      <c r="B156" s="320"/>
      <c r="C156" s="347" t="s">
        <v>1448</v>
      </c>
      <c r="D156" s="295"/>
      <c r="E156" s="295"/>
      <c r="F156" s="348" t="s">
        <v>1435</v>
      </c>
      <c r="G156" s="295"/>
      <c r="H156" s="347" t="s">
        <v>1469</v>
      </c>
      <c r="I156" s="347" t="s">
        <v>1431</v>
      </c>
      <c r="J156" s="347">
        <v>50</v>
      </c>
      <c r="K156" s="343"/>
    </row>
    <row r="157" s="1" customFormat="1" ht="15" customHeight="1">
      <c r="B157" s="320"/>
      <c r="C157" s="347" t="s">
        <v>1456</v>
      </c>
      <c r="D157" s="295"/>
      <c r="E157" s="295"/>
      <c r="F157" s="348" t="s">
        <v>1435</v>
      </c>
      <c r="G157" s="295"/>
      <c r="H157" s="347" t="s">
        <v>1469</v>
      </c>
      <c r="I157" s="347" t="s">
        <v>1431</v>
      </c>
      <c r="J157" s="347">
        <v>50</v>
      </c>
      <c r="K157" s="343"/>
    </row>
    <row r="158" s="1" customFormat="1" ht="15" customHeight="1">
      <c r="B158" s="320"/>
      <c r="C158" s="347" t="s">
        <v>1454</v>
      </c>
      <c r="D158" s="295"/>
      <c r="E158" s="295"/>
      <c r="F158" s="348" t="s">
        <v>1435</v>
      </c>
      <c r="G158" s="295"/>
      <c r="H158" s="347" t="s">
        <v>1469</v>
      </c>
      <c r="I158" s="347" t="s">
        <v>1431</v>
      </c>
      <c r="J158" s="347">
        <v>50</v>
      </c>
      <c r="K158" s="343"/>
    </row>
    <row r="159" s="1" customFormat="1" ht="15" customHeight="1">
      <c r="B159" s="320"/>
      <c r="C159" s="347" t="s">
        <v>106</v>
      </c>
      <c r="D159" s="295"/>
      <c r="E159" s="295"/>
      <c r="F159" s="348" t="s">
        <v>1429</v>
      </c>
      <c r="G159" s="295"/>
      <c r="H159" s="347" t="s">
        <v>1491</v>
      </c>
      <c r="I159" s="347" t="s">
        <v>1431</v>
      </c>
      <c r="J159" s="347" t="s">
        <v>1492</v>
      </c>
      <c r="K159" s="343"/>
    </row>
    <row r="160" s="1" customFormat="1" ht="15" customHeight="1">
      <c r="B160" s="320"/>
      <c r="C160" s="347" t="s">
        <v>1493</v>
      </c>
      <c r="D160" s="295"/>
      <c r="E160" s="295"/>
      <c r="F160" s="348" t="s">
        <v>1429</v>
      </c>
      <c r="G160" s="295"/>
      <c r="H160" s="347" t="s">
        <v>1494</v>
      </c>
      <c r="I160" s="347" t="s">
        <v>1464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1495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1423</v>
      </c>
      <c r="D166" s="310"/>
      <c r="E166" s="310"/>
      <c r="F166" s="310" t="s">
        <v>1424</v>
      </c>
      <c r="G166" s="352"/>
      <c r="H166" s="353" t="s">
        <v>54</v>
      </c>
      <c r="I166" s="353" t="s">
        <v>57</v>
      </c>
      <c r="J166" s="310" t="s">
        <v>1425</v>
      </c>
      <c r="K166" s="287"/>
    </row>
    <row r="167" s="1" customFormat="1" ht="17.25" customHeight="1">
      <c r="B167" s="288"/>
      <c r="C167" s="312" t="s">
        <v>1426</v>
      </c>
      <c r="D167" s="312"/>
      <c r="E167" s="312"/>
      <c r="F167" s="313" t="s">
        <v>1427</v>
      </c>
      <c r="G167" s="354"/>
      <c r="H167" s="355"/>
      <c r="I167" s="355"/>
      <c r="J167" s="312" t="s">
        <v>1428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1432</v>
      </c>
      <c r="D169" s="295"/>
      <c r="E169" s="295"/>
      <c r="F169" s="318" t="s">
        <v>1429</v>
      </c>
      <c r="G169" s="295"/>
      <c r="H169" s="295" t="s">
        <v>1469</v>
      </c>
      <c r="I169" s="295" t="s">
        <v>1431</v>
      </c>
      <c r="J169" s="295">
        <v>120</v>
      </c>
      <c r="K169" s="343"/>
    </row>
    <row r="170" s="1" customFormat="1" ht="15" customHeight="1">
      <c r="B170" s="320"/>
      <c r="C170" s="295" t="s">
        <v>1478</v>
      </c>
      <c r="D170" s="295"/>
      <c r="E170" s="295"/>
      <c r="F170" s="318" t="s">
        <v>1429</v>
      </c>
      <c r="G170" s="295"/>
      <c r="H170" s="295" t="s">
        <v>1479</v>
      </c>
      <c r="I170" s="295" t="s">
        <v>1431</v>
      </c>
      <c r="J170" s="295" t="s">
        <v>1480</v>
      </c>
      <c r="K170" s="343"/>
    </row>
    <row r="171" s="1" customFormat="1" ht="15" customHeight="1">
      <c r="B171" s="320"/>
      <c r="C171" s="295" t="s">
        <v>85</v>
      </c>
      <c r="D171" s="295"/>
      <c r="E171" s="295"/>
      <c r="F171" s="318" t="s">
        <v>1429</v>
      </c>
      <c r="G171" s="295"/>
      <c r="H171" s="295" t="s">
        <v>1496</v>
      </c>
      <c r="I171" s="295" t="s">
        <v>1431</v>
      </c>
      <c r="J171" s="295" t="s">
        <v>1480</v>
      </c>
      <c r="K171" s="343"/>
    </row>
    <row r="172" s="1" customFormat="1" ht="15" customHeight="1">
      <c r="B172" s="320"/>
      <c r="C172" s="295" t="s">
        <v>1434</v>
      </c>
      <c r="D172" s="295"/>
      <c r="E172" s="295"/>
      <c r="F172" s="318" t="s">
        <v>1435</v>
      </c>
      <c r="G172" s="295"/>
      <c r="H172" s="295" t="s">
        <v>1496</v>
      </c>
      <c r="I172" s="295" t="s">
        <v>1431</v>
      </c>
      <c r="J172" s="295">
        <v>50</v>
      </c>
      <c r="K172" s="343"/>
    </row>
    <row r="173" s="1" customFormat="1" ht="15" customHeight="1">
      <c r="B173" s="320"/>
      <c r="C173" s="295" t="s">
        <v>1437</v>
      </c>
      <c r="D173" s="295"/>
      <c r="E173" s="295"/>
      <c r="F173" s="318" t="s">
        <v>1429</v>
      </c>
      <c r="G173" s="295"/>
      <c r="H173" s="295" t="s">
        <v>1496</v>
      </c>
      <c r="I173" s="295" t="s">
        <v>1439</v>
      </c>
      <c r="J173" s="295"/>
      <c r="K173" s="343"/>
    </row>
    <row r="174" s="1" customFormat="1" ht="15" customHeight="1">
      <c r="B174" s="320"/>
      <c r="C174" s="295" t="s">
        <v>1448</v>
      </c>
      <c r="D174" s="295"/>
      <c r="E174" s="295"/>
      <c r="F174" s="318" t="s">
        <v>1435</v>
      </c>
      <c r="G174" s="295"/>
      <c r="H174" s="295" t="s">
        <v>1496</v>
      </c>
      <c r="I174" s="295" t="s">
        <v>1431</v>
      </c>
      <c r="J174" s="295">
        <v>50</v>
      </c>
      <c r="K174" s="343"/>
    </row>
    <row r="175" s="1" customFormat="1" ht="15" customHeight="1">
      <c r="B175" s="320"/>
      <c r="C175" s="295" t="s">
        <v>1456</v>
      </c>
      <c r="D175" s="295"/>
      <c r="E175" s="295"/>
      <c r="F175" s="318" t="s">
        <v>1435</v>
      </c>
      <c r="G175" s="295"/>
      <c r="H175" s="295" t="s">
        <v>1496</v>
      </c>
      <c r="I175" s="295" t="s">
        <v>1431</v>
      </c>
      <c r="J175" s="295">
        <v>50</v>
      </c>
      <c r="K175" s="343"/>
    </row>
    <row r="176" s="1" customFormat="1" ht="15" customHeight="1">
      <c r="B176" s="320"/>
      <c r="C176" s="295" t="s">
        <v>1454</v>
      </c>
      <c r="D176" s="295"/>
      <c r="E176" s="295"/>
      <c r="F176" s="318" t="s">
        <v>1435</v>
      </c>
      <c r="G176" s="295"/>
      <c r="H176" s="295" t="s">
        <v>1496</v>
      </c>
      <c r="I176" s="295" t="s">
        <v>1431</v>
      </c>
      <c r="J176" s="295">
        <v>50</v>
      </c>
      <c r="K176" s="343"/>
    </row>
    <row r="177" s="1" customFormat="1" ht="15" customHeight="1">
      <c r="B177" s="320"/>
      <c r="C177" s="295" t="s">
        <v>111</v>
      </c>
      <c r="D177" s="295"/>
      <c r="E177" s="295"/>
      <c r="F177" s="318" t="s">
        <v>1429</v>
      </c>
      <c r="G177" s="295"/>
      <c r="H177" s="295" t="s">
        <v>1497</v>
      </c>
      <c r="I177" s="295" t="s">
        <v>1498</v>
      </c>
      <c r="J177" s="295"/>
      <c r="K177" s="343"/>
    </row>
    <row r="178" s="1" customFormat="1" ht="15" customHeight="1">
      <c r="B178" s="320"/>
      <c r="C178" s="295" t="s">
        <v>57</v>
      </c>
      <c r="D178" s="295"/>
      <c r="E178" s="295"/>
      <c r="F178" s="318" t="s">
        <v>1429</v>
      </c>
      <c r="G178" s="295"/>
      <c r="H178" s="295" t="s">
        <v>1499</v>
      </c>
      <c r="I178" s="295" t="s">
        <v>1500</v>
      </c>
      <c r="J178" s="295">
        <v>1</v>
      </c>
      <c r="K178" s="343"/>
    </row>
    <row r="179" s="1" customFormat="1" ht="15" customHeight="1">
      <c r="B179" s="320"/>
      <c r="C179" s="295" t="s">
        <v>53</v>
      </c>
      <c r="D179" s="295"/>
      <c r="E179" s="295"/>
      <c r="F179" s="318" t="s">
        <v>1429</v>
      </c>
      <c r="G179" s="295"/>
      <c r="H179" s="295" t="s">
        <v>1501</v>
      </c>
      <c r="I179" s="295" t="s">
        <v>1431</v>
      </c>
      <c r="J179" s="295">
        <v>20</v>
      </c>
      <c r="K179" s="343"/>
    </row>
    <row r="180" s="1" customFormat="1" ht="15" customHeight="1">
      <c r="B180" s="320"/>
      <c r="C180" s="295" t="s">
        <v>54</v>
      </c>
      <c r="D180" s="295"/>
      <c r="E180" s="295"/>
      <c r="F180" s="318" t="s">
        <v>1429</v>
      </c>
      <c r="G180" s="295"/>
      <c r="H180" s="295" t="s">
        <v>1502</v>
      </c>
      <c r="I180" s="295" t="s">
        <v>1431</v>
      </c>
      <c r="J180" s="295">
        <v>255</v>
      </c>
      <c r="K180" s="343"/>
    </row>
    <row r="181" s="1" customFormat="1" ht="15" customHeight="1">
      <c r="B181" s="320"/>
      <c r="C181" s="295" t="s">
        <v>112</v>
      </c>
      <c r="D181" s="295"/>
      <c r="E181" s="295"/>
      <c r="F181" s="318" t="s">
        <v>1429</v>
      </c>
      <c r="G181" s="295"/>
      <c r="H181" s="295" t="s">
        <v>1393</v>
      </c>
      <c r="I181" s="295" t="s">
        <v>1431</v>
      </c>
      <c r="J181" s="295">
        <v>10</v>
      </c>
      <c r="K181" s="343"/>
    </row>
    <row r="182" s="1" customFormat="1" ht="15" customHeight="1">
      <c r="B182" s="320"/>
      <c r="C182" s="295" t="s">
        <v>113</v>
      </c>
      <c r="D182" s="295"/>
      <c r="E182" s="295"/>
      <c r="F182" s="318" t="s">
        <v>1429</v>
      </c>
      <c r="G182" s="295"/>
      <c r="H182" s="295" t="s">
        <v>1503</v>
      </c>
      <c r="I182" s="295" t="s">
        <v>1464</v>
      </c>
      <c r="J182" s="295"/>
      <c r="K182" s="343"/>
    </row>
    <row r="183" s="1" customFormat="1" ht="15" customHeight="1">
      <c r="B183" s="320"/>
      <c r="C183" s="295" t="s">
        <v>1504</v>
      </c>
      <c r="D183" s="295"/>
      <c r="E183" s="295"/>
      <c r="F183" s="318" t="s">
        <v>1429</v>
      </c>
      <c r="G183" s="295"/>
      <c r="H183" s="295" t="s">
        <v>1505</v>
      </c>
      <c r="I183" s="295" t="s">
        <v>1464</v>
      </c>
      <c r="J183" s="295"/>
      <c r="K183" s="343"/>
    </row>
    <row r="184" s="1" customFormat="1" ht="15" customHeight="1">
      <c r="B184" s="320"/>
      <c r="C184" s="295" t="s">
        <v>1493</v>
      </c>
      <c r="D184" s="295"/>
      <c r="E184" s="295"/>
      <c r="F184" s="318" t="s">
        <v>1429</v>
      </c>
      <c r="G184" s="295"/>
      <c r="H184" s="295" t="s">
        <v>1506</v>
      </c>
      <c r="I184" s="295" t="s">
        <v>1464</v>
      </c>
      <c r="J184" s="295"/>
      <c r="K184" s="343"/>
    </row>
    <row r="185" s="1" customFormat="1" ht="15" customHeight="1">
      <c r="B185" s="320"/>
      <c r="C185" s="295" t="s">
        <v>115</v>
      </c>
      <c r="D185" s="295"/>
      <c r="E185" s="295"/>
      <c r="F185" s="318" t="s">
        <v>1435</v>
      </c>
      <c r="G185" s="295"/>
      <c r="H185" s="295" t="s">
        <v>1507</v>
      </c>
      <c r="I185" s="295" t="s">
        <v>1431</v>
      </c>
      <c r="J185" s="295">
        <v>50</v>
      </c>
      <c r="K185" s="343"/>
    </row>
    <row r="186" s="1" customFormat="1" ht="15" customHeight="1">
      <c r="B186" s="320"/>
      <c r="C186" s="295" t="s">
        <v>1508</v>
      </c>
      <c r="D186" s="295"/>
      <c r="E186" s="295"/>
      <c r="F186" s="318" t="s">
        <v>1435</v>
      </c>
      <c r="G186" s="295"/>
      <c r="H186" s="295" t="s">
        <v>1509</v>
      </c>
      <c r="I186" s="295" t="s">
        <v>1510</v>
      </c>
      <c r="J186" s="295"/>
      <c r="K186" s="343"/>
    </row>
    <row r="187" s="1" customFormat="1" ht="15" customHeight="1">
      <c r="B187" s="320"/>
      <c r="C187" s="295" t="s">
        <v>1511</v>
      </c>
      <c r="D187" s="295"/>
      <c r="E187" s="295"/>
      <c r="F187" s="318" t="s">
        <v>1435</v>
      </c>
      <c r="G187" s="295"/>
      <c r="H187" s="295" t="s">
        <v>1512</v>
      </c>
      <c r="I187" s="295" t="s">
        <v>1510</v>
      </c>
      <c r="J187" s="295"/>
      <c r="K187" s="343"/>
    </row>
    <row r="188" s="1" customFormat="1" ht="15" customHeight="1">
      <c r="B188" s="320"/>
      <c r="C188" s="295" t="s">
        <v>1513</v>
      </c>
      <c r="D188" s="295"/>
      <c r="E188" s="295"/>
      <c r="F188" s="318" t="s">
        <v>1435</v>
      </c>
      <c r="G188" s="295"/>
      <c r="H188" s="295" t="s">
        <v>1514</v>
      </c>
      <c r="I188" s="295" t="s">
        <v>1510</v>
      </c>
      <c r="J188" s="295"/>
      <c r="K188" s="343"/>
    </row>
    <row r="189" s="1" customFormat="1" ht="15" customHeight="1">
      <c r="B189" s="320"/>
      <c r="C189" s="356" t="s">
        <v>1515</v>
      </c>
      <c r="D189" s="295"/>
      <c r="E189" s="295"/>
      <c r="F189" s="318" t="s">
        <v>1435</v>
      </c>
      <c r="G189" s="295"/>
      <c r="H189" s="295" t="s">
        <v>1516</v>
      </c>
      <c r="I189" s="295" t="s">
        <v>1517</v>
      </c>
      <c r="J189" s="357" t="s">
        <v>1518</v>
      </c>
      <c r="K189" s="343"/>
    </row>
    <row r="190" s="17" customFormat="1" ht="15" customHeight="1">
      <c r="B190" s="358"/>
      <c r="C190" s="359" t="s">
        <v>1519</v>
      </c>
      <c r="D190" s="360"/>
      <c r="E190" s="360"/>
      <c r="F190" s="361" t="s">
        <v>1435</v>
      </c>
      <c r="G190" s="360"/>
      <c r="H190" s="360" t="s">
        <v>1520</v>
      </c>
      <c r="I190" s="360" t="s">
        <v>1517</v>
      </c>
      <c r="J190" s="362" t="s">
        <v>1518</v>
      </c>
      <c r="K190" s="363"/>
    </row>
    <row r="191" s="1" customFormat="1" ht="15" customHeight="1">
      <c r="B191" s="320"/>
      <c r="C191" s="356" t="s">
        <v>42</v>
      </c>
      <c r="D191" s="295"/>
      <c r="E191" s="295"/>
      <c r="F191" s="318" t="s">
        <v>1429</v>
      </c>
      <c r="G191" s="295"/>
      <c r="H191" s="292" t="s">
        <v>1521</v>
      </c>
      <c r="I191" s="295" t="s">
        <v>1522</v>
      </c>
      <c r="J191" s="295"/>
      <c r="K191" s="343"/>
    </row>
    <row r="192" s="1" customFormat="1" ht="15" customHeight="1">
      <c r="B192" s="320"/>
      <c r="C192" s="356" t="s">
        <v>1523</v>
      </c>
      <c r="D192" s="295"/>
      <c r="E192" s="295"/>
      <c r="F192" s="318" t="s">
        <v>1429</v>
      </c>
      <c r="G192" s="295"/>
      <c r="H192" s="295" t="s">
        <v>1524</v>
      </c>
      <c r="I192" s="295" t="s">
        <v>1464</v>
      </c>
      <c r="J192" s="295"/>
      <c r="K192" s="343"/>
    </row>
    <row r="193" s="1" customFormat="1" ht="15" customHeight="1">
      <c r="B193" s="320"/>
      <c r="C193" s="356" t="s">
        <v>1525</v>
      </c>
      <c r="D193" s="295"/>
      <c r="E193" s="295"/>
      <c r="F193" s="318" t="s">
        <v>1429</v>
      </c>
      <c r="G193" s="295"/>
      <c r="H193" s="295" t="s">
        <v>1526</v>
      </c>
      <c r="I193" s="295" t="s">
        <v>1464</v>
      </c>
      <c r="J193" s="295"/>
      <c r="K193" s="343"/>
    </row>
    <row r="194" s="1" customFormat="1" ht="15" customHeight="1">
      <c r="B194" s="320"/>
      <c r="C194" s="356" t="s">
        <v>1527</v>
      </c>
      <c r="D194" s="295"/>
      <c r="E194" s="295"/>
      <c r="F194" s="318" t="s">
        <v>1435</v>
      </c>
      <c r="G194" s="295"/>
      <c r="H194" s="295" t="s">
        <v>1528</v>
      </c>
      <c r="I194" s="295" t="s">
        <v>1464</v>
      </c>
      <c r="J194" s="295"/>
      <c r="K194" s="343"/>
    </row>
    <row r="195" s="1" customFormat="1" ht="15" customHeight="1">
      <c r="B195" s="349"/>
      <c r="C195" s="364"/>
      <c r="D195" s="329"/>
      <c r="E195" s="329"/>
      <c r="F195" s="329"/>
      <c r="G195" s="329"/>
      <c r="H195" s="329"/>
      <c r="I195" s="329"/>
      <c r="J195" s="329"/>
      <c r="K195" s="350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31"/>
      <c r="C197" s="341"/>
      <c r="D197" s="341"/>
      <c r="E197" s="341"/>
      <c r="F197" s="351"/>
      <c r="G197" s="341"/>
      <c r="H197" s="341"/>
      <c r="I197" s="341"/>
      <c r="J197" s="341"/>
      <c r="K197" s="331"/>
    </row>
    <row r="198" s="1" customFormat="1" ht="18.75" customHeight="1">
      <c r="B198" s="303"/>
      <c r="C198" s="303"/>
      <c r="D198" s="303"/>
      <c r="E198" s="303"/>
      <c r="F198" s="303"/>
      <c r="G198" s="303"/>
      <c r="H198" s="303"/>
      <c r="I198" s="303"/>
      <c r="J198" s="303"/>
      <c r="K198" s="303"/>
    </row>
    <row r="199" s="1" customFormat="1" ht="13.5">
      <c r="B199" s="282"/>
      <c r="C199" s="283"/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1">
      <c r="B200" s="285"/>
      <c r="C200" s="286" t="s">
        <v>1529</v>
      </c>
      <c r="D200" s="286"/>
      <c r="E200" s="286"/>
      <c r="F200" s="286"/>
      <c r="G200" s="286"/>
      <c r="H200" s="286"/>
      <c r="I200" s="286"/>
      <c r="J200" s="286"/>
      <c r="K200" s="287"/>
    </row>
    <row r="201" s="1" customFormat="1" ht="25.5" customHeight="1">
      <c r="B201" s="285"/>
      <c r="C201" s="365" t="s">
        <v>1530</v>
      </c>
      <c r="D201" s="365"/>
      <c r="E201" s="365"/>
      <c r="F201" s="365" t="s">
        <v>1531</v>
      </c>
      <c r="G201" s="366"/>
      <c r="H201" s="365" t="s">
        <v>1532</v>
      </c>
      <c r="I201" s="365"/>
      <c r="J201" s="365"/>
      <c r="K201" s="287"/>
    </row>
    <row r="202" s="1" customFormat="1" ht="5.25" customHeight="1">
      <c r="B202" s="320"/>
      <c r="C202" s="315"/>
      <c r="D202" s="315"/>
      <c r="E202" s="315"/>
      <c r="F202" s="315"/>
      <c r="G202" s="341"/>
      <c r="H202" s="315"/>
      <c r="I202" s="315"/>
      <c r="J202" s="315"/>
      <c r="K202" s="343"/>
    </row>
    <row r="203" s="1" customFormat="1" ht="15" customHeight="1">
      <c r="B203" s="320"/>
      <c r="C203" s="295" t="s">
        <v>1522</v>
      </c>
      <c r="D203" s="295"/>
      <c r="E203" s="295"/>
      <c r="F203" s="318" t="s">
        <v>43</v>
      </c>
      <c r="G203" s="295"/>
      <c r="H203" s="295" t="s">
        <v>1533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44</v>
      </c>
      <c r="G204" s="295"/>
      <c r="H204" s="295" t="s">
        <v>1534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47</v>
      </c>
      <c r="G205" s="295"/>
      <c r="H205" s="295" t="s">
        <v>1535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45</v>
      </c>
      <c r="G206" s="295"/>
      <c r="H206" s="295" t="s">
        <v>1536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 t="s">
        <v>46</v>
      </c>
      <c r="G207" s="295"/>
      <c r="H207" s="295" t="s">
        <v>1537</v>
      </c>
      <c r="I207" s="295"/>
      <c r="J207" s="295"/>
      <c r="K207" s="343"/>
    </row>
    <row r="208" s="1" customFormat="1" ht="15" customHeight="1">
      <c r="B208" s="320"/>
      <c r="C208" s="295"/>
      <c r="D208" s="295"/>
      <c r="E208" s="295"/>
      <c r="F208" s="318"/>
      <c r="G208" s="295"/>
      <c r="H208" s="295"/>
      <c r="I208" s="295"/>
      <c r="J208" s="295"/>
      <c r="K208" s="343"/>
    </row>
    <row r="209" s="1" customFormat="1" ht="15" customHeight="1">
      <c r="B209" s="320"/>
      <c r="C209" s="295" t="s">
        <v>1476</v>
      </c>
      <c r="D209" s="295"/>
      <c r="E209" s="295"/>
      <c r="F209" s="318" t="s">
        <v>78</v>
      </c>
      <c r="G209" s="295"/>
      <c r="H209" s="295" t="s">
        <v>1538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1372</v>
      </c>
      <c r="G210" s="295"/>
      <c r="H210" s="295" t="s">
        <v>1373</v>
      </c>
      <c r="I210" s="295"/>
      <c r="J210" s="295"/>
      <c r="K210" s="343"/>
    </row>
    <row r="211" s="1" customFormat="1" ht="15" customHeight="1">
      <c r="B211" s="320"/>
      <c r="C211" s="295"/>
      <c r="D211" s="295"/>
      <c r="E211" s="295"/>
      <c r="F211" s="318" t="s">
        <v>1370</v>
      </c>
      <c r="G211" s="295"/>
      <c r="H211" s="295" t="s">
        <v>1539</v>
      </c>
      <c r="I211" s="295"/>
      <c r="J211" s="295"/>
      <c r="K211" s="343"/>
    </row>
    <row r="212" s="1" customFormat="1" ht="15" customHeight="1">
      <c r="B212" s="367"/>
      <c r="C212" s="295"/>
      <c r="D212" s="295"/>
      <c r="E212" s="295"/>
      <c r="F212" s="318" t="s">
        <v>1374</v>
      </c>
      <c r="G212" s="356"/>
      <c r="H212" s="347" t="s">
        <v>1375</v>
      </c>
      <c r="I212" s="347"/>
      <c r="J212" s="347"/>
      <c r="K212" s="368"/>
    </row>
    <row r="213" s="1" customFormat="1" ht="15" customHeight="1">
      <c r="B213" s="367"/>
      <c r="C213" s="295"/>
      <c r="D213" s="295"/>
      <c r="E213" s="295"/>
      <c r="F213" s="318" t="s">
        <v>1376</v>
      </c>
      <c r="G213" s="356"/>
      <c r="H213" s="347" t="s">
        <v>1540</v>
      </c>
      <c r="I213" s="347"/>
      <c r="J213" s="347"/>
      <c r="K213" s="368"/>
    </row>
    <row r="214" s="1" customFormat="1" ht="15" customHeight="1">
      <c r="B214" s="367"/>
      <c r="C214" s="295"/>
      <c r="D214" s="295"/>
      <c r="E214" s="295"/>
      <c r="F214" s="318"/>
      <c r="G214" s="356"/>
      <c r="H214" s="347"/>
      <c r="I214" s="347"/>
      <c r="J214" s="347"/>
      <c r="K214" s="368"/>
    </row>
    <row r="215" s="1" customFormat="1" ht="15" customHeight="1">
      <c r="B215" s="367"/>
      <c r="C215" s="295" t="s">
        <v>1500</v>
      </c>
      <c r="D215" s="295"/>
      <c r="E215" s="295"/>
      <c r="F215" s="318">
        <v>1</v>
      </c>
      <c r="G215" s="356"/>
      <c r="H215" s="347" t="s">
        <v>1541</v>
      </c>
      <c r="I215" s="347"/>
      <c r="J215" s="347"/>
      <c r="K215" s="368"/>
    </row>
    <row r="216" s="1" customFormat="1" ht="15" customHeight="1">
      <c r="B216" s="367"/>
      <c r="C216" s="295"/>
      <c r="D216" s="295"/>
      <c r="E216" s="295"/>
      <c r="F216" s="318">
        <v>2</v>
      </c>
      <c r="G216" s="356"/>
      <c r="H216" s="347" t="s">
        <v>1542</v>
      </c>
      <c r="I216" s="347"/>
      <c r="J216" s="347"/>
      <c r="K216" s="368"/>
    </row>
    <row r="217" s="1" customFormat="1" ht="15" customHeight="1">
      <c r="B217" s="367"/>
      <c r="C217" s="295"/>
      <c r="D217" s="295"/>
      <c r="E217" s="295"/>
      <c r="F217" s="318">
        <v>3</v>
      </c>
      <c r="G217" s="356"/>
      <c r="H217" s="347" t="s">
        <v>1543</v>
      </c>
      <c r="I217" s="347"/>
      <c r="J217" s="347"/>
      <c r="K217" s="368"/>
    </row>
    <row r="218" s="1" customFormat="1" ht="15" customHeight="1">
      <c r="B218" s="367"/>
      <c r="C218" s="295"/>
      <c r="D218" s="295"/>
      <c r="E218" s="295"/>
      <c r="F218" s="318">
        <v>4</v>
      </c>
      <c r="G218" s="356"/>
      <c r="H218" s="347" t="s">
        <v>1544</v>
      </c>
      <c r="I218" s="347"/>
      <c r="J218" s="347"/>
      <c r="K218" s="368"/>
    </row>
    <row r="219" s="1" customFormat="1" ht="12.75" customHeight="1">
      <c r="B219" s="369"/>
      <c r="C219" s="370"/>
      <c r="D219" s="370"/>
      <c r="E219" s="370"/>
      <c r="F219" s="370"/>
      <c r="G219" s="370"/>
      <c r="H219" s="370"/>
      <c r="I219" s="370"/>
      <c r="J219" s="370"/>
      <c r="K219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Chlumecky</dc:creator>
  <cp:lastModifiedBy>Tomáš Chlumecky</cp:lastModifiedBy>
  <dcterms:created xsi:type="dcterms:W3CDTF">2024-12-04T00:02:23Z</dcterms:created>
  <dcterms:modified xsi:type="dcterms:W3CDTF">2024-12-04T00:02:30Z</dcterms:modified>
</cp:coreProperties>
</file>