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rny\Desktop\složky\Kancelář\výběrové řízení\2024\Výměna oken Náměstí Míru 40\soutěž\"/>
    </mc:Choice>
  </mc:AlternateContent>
  <bookViews>
    <workbookView xWindow="0" yWindow="0" windowWidth="16755" windowHeight="7650"/>
  </bookViews>
  <sheets>
    <sheet name="Rekapitulace stavby" sheetId="1" r:id="rId1"/>
    <sheet name="2024-19 - DSN- okna nám. ..." sheetId="2" r:id="rId2"/>
  </sheets>
  <definedNames>
    <definedName name="_xlnm._FilterDatabase" localSheetId="1" hidden="1">'2024-19 - DSN- okna nám. ...'!$C$126:$K$503</definedName>
    <definedName name="_xlnm.Print_Titles" localSheetId="1">'2024-19 - DSN- okna nám. ...'!$126:$126</definedName>
    <definedName name="_xlnm.Print_Titles" localSheetId="0">'Rekapitulace stavby'!$92:$92</definedName>
    <definedName name="_xlnm.Print_Area" localSheetId="1">'2024-19 - DSN- okna nám. ...'!$C$4:$J$76,'2024-19 - DSN- okna nám. ...'!$C$82:$J$110,'2024-19 - DSN- okna nám. ...'!$C$116:$K$503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489" i="2" l="1"/>
  <c r="P489" i="2"/>
  <c r="P488" i="2" s="1"/>
  <c r="R489" i="2"/>
  <c r="R488" i="2" s="1"/>
  <c r="T489" i="2"/>
  <c r="T488" i="2" s="1"/>
  <c r="BE489" i="2"/>
  <c r="BF489" i="2"/>
  <c r="BG489" i="2"/>
  <c r="BH489" i="2"/>
  <c r="BI489" i="2"/>
  <c r="BK489" i="2"/>
  <c r="BK488" i="2" s="1"/>
  <c r="J488" i="2" s="1"/>
  <c r="J501" i="2"/>
  <c r="P501" i="2"/>
  <c r="P500" i="2" s="1"/>
  <c r="R501" i="2"/>
  <c r="R500" i="2" s="1"/>
  <c r="T501" i="2"/>
  <c r="T500" i="2" s="1"/>
  <c r="BE501" i="2"/>
  <c r="BF501" i="2"/>
  <c r="BG501" i="2"/>
  <c r="BH501" i="2"/>
  <c r="BI501" i="2"/>
  <c r="BK501" i="2"/>
  <c r="BK500" i="2" s="1"/>
  <c r="J500" i="2" s="1"/>
  <c r="J35" i="2" l="1"/>
  <c r="J34" i="2"/>
  <c r="AY95" i="1"/>
  <c r="J33" i="2"/>
  <c r="AX95" i="1" s="1"/>
  <c r="BI503" i="2"/>
  <c r="BH503" i="2"/>
  <c r="BG503" i="2"/>
  <c r="BF503" i="2"/>
  <c r="T503" i="2"/>
  <c r="T502" i="2" s="1"/>
  <c r="R503" i="2"/>
  <c r="R502" i="2" s="1"/>
  <c r="P503" i="2"/>
  <c r="P502" i="2" s="1"/>
  <c r="BI499" i="2"/>
  <c r="BH499" i="2"/>
  <c r="BG499" i="2"/>
  <c r="BF499" i="2"/>
  <c r="T499" i="2"/>
  <c r="T498" i="2" s="1"/>
  <c r="R499" i="2"/>
  <c r="R498" i="2" s="1"/>
  <c r="P499" i="2"/>
  <c r="P498" i="2" s="1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87" i="2"/>
  <c r="BH487" i="2"/>
  <c r="BG487" i="2"/>
  <c r="BF487" i="2"/>
  <c r="T487" i="2"/>
  <c r="R487" i="2"/>
  <c r="P487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396" i="2"/>
  <c r="BH396" i="2"/>
  <c r="BG396" i="2"/>
  <c r="BF396" i="2"/>
  <c r="T396" i="2"/>
  <c r="R396" i="2"/>
  <c r="P396" i="2"/>
  <c r="BI390" i="2"/>
  <c r="BH390" i="2"/>
  <c r="BG390" i="2"/>
  <c r="BF390" i="2"/>
  <c r="T390" i="2"/>
  <c r="R390" i="2"/>
  <c r="P390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77" i="2"/>
  <c r="BH377" i="2"/>
  <c r="BG377" i="2"/>
  <c r="BF377" i="2"/>
  <c r="T377" i="2"/>
  <c r="R377" i="2"/>
  <c r="P377" i="2"/>
  <c r="BI372" i="2"/>
  <c r="BH372" i="2"/>
  <c r="BG372" i="2"/>
  <c r="BF372" i="2"/>
  <c r="T372" i="2"/>
  <c r="R372" i="2"/>
  <c r="P372" i="2"/>
  <c r="BI361" i="2"/>
  <c r="BH361" i="2"/>
  <c r="BG361" i="2"/>
  <c r="BF361" i="2"/>
  <c r="T361" i="2"/>
  <c r="R361" i="2"/>
  <c r="P361" i="2"/>
  <c r="BI350" i="2"/>
  <c r="BH350" i="2"/>
  <c r="BG350" i="2"/>
  <c r="BF350" i="2"/>
  <c r="T350" i="2"/>
  <c r="R350" i="2"/>
  <c r="P350" i="2"/>
  <c r="BI334" i="2"/>
  <c r="BH334" i="2"/>
  <c r="BG334" i="2"/>
  <c r="BF334" i="2"/>
  <c r="T334" i="2"/>
  <c r="R334" i="2"/>
  <c r="P334" i="2"/>
  <c r="BI318" i="2"/>
  <c r="BH318" i="2"/>
  <c r="BG318" i="2"/>
  <c r="BF318" i="2"/>
  <c r="T318" i="2"/>
  <c r="R318" i="2"/>
  <c r="P318" i="2"/>
  <c r="BI307" i="2"/>
  <c r="BH307" i="2"/>
  <c r="BG307" i="2"/>
  <c r="BF307" i="2"/>
  <c r="T307" i="2"/>
  <c r="R307" i="2"/>
  <c r="P30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T291" i="2" s="1"/>
  <c r="R292" i="2"/>
  <c r="R291" i="2" s="1"/>
  <c r="P292" i="2"/>
  <c r="P291" i="2" s="1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73" i="2"/>
  <c r="BH273" i="2"/>
  <c r="BG273" i="2"/>
  <c r="BF273" i="2"/>
  <c r="T273" i="2"/>
  <c r="R273" i="2"/>
  <c r="P273" i="2"/>
  <c r="BI261" i="2"/>
  <c r="BH261" i="2"/>
  <c r="BG261" i="2"/>
  <c r="BF261" i="2"/>
  <c r="T261" i="2"/>
  <c r="R261" i="2"/>
  <c r="P261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1" i="2"/>
  <c r="BH191" i="2"/>
  <c r="BG191" i="2"/>
  <c r="BF191" i="2"/>
  <c r="T191" i="2"/>
  <c r="R191" i="2"/>
  <c r="P191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59" i="2"/>
  <c r="BH159" i="2"/>
  <c r="BG159" i="2"/>
  <c r="BF159" i="2"/>
  <c r="T159" i="2"/>
  <c r="R159" i="2"/>
  <c r="P159" i="2"/>
  <c r="BI147" i="2"/>
  <c r="BH147" i="2"/>
  <c r="BG147" i="2"/>
  <c r="BF147" i="2"/>
  <c r="T147" i="2"/>
  <c r="R147" i="2"/>
  <c r="P147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T129" i="2" s="1"/>
  <c r="R130" i="2"/>
  <c r="R129" i="2" s="1"/>
  <c r="P130" i="2"/>
  <c r="P129" i="2" s="1"/>
  <c r="J124" i="2"/>
  <c r="J123" i="2"/>
  <c r="F121" i="2"/>
  <c r="E119" i="2"/>
  <c r="J90" i="2"/>
  <c r="J89" i="2"/>
  <c r="F87" i="2"/>
  <c r="E85" i="2"/>
  <c r="J16" i="2"/>
  <c r="E16" i="2"/>
  <c r="F90" i="2" s="1"/>
  <c r="J15" i="2"/>
  <c r="J13" i="2"/>
  <c r="E13" i="2"/>
  <c r="F123" i="2" s="1"/>
  <c r="J12" i="2"/>
  <c r="J10" i="2"/>
  <c r="J121" i="2" s="1"/>
  <c r="L90" i="1"/>
  <c r="AM90" i="1"/>
  <c r="AM89" i="1"/>
  <c r="L89" i="1"/>
  <c r="AM87" i="1"/>
  <c r="L87" i="1"/>
  <c r="L85" i="1"/>
  <c r="L84" i="1"/>
  <c r="J404" i="2"/>
  <c r="J251" i="2"/>
  <c r="BK421" i="2"/>
  <c r="J334" i="2"/>
  <c r="J159" i="2"/>
  <c r="BK239" i="2"/>
  <c r="BK179" i="2"/>
  <c r="J372" i="2"/>
  <c r="BK228" i="2"/>
  <c r="BK159" i="2"/>
  <c r="J208" i="2"/>
  <c r="J454" i="2"/>
  <c r="BK214" i="2"/>
  <c r="J406" i="2"/>
  <c r="J497" i="2"/>
  <c r="BK361" i="2"/>
  <c r="J318" i="2"/>
  <c r="J228" i="2"/>
  <c r="BK416" i="2"/>
  <c r="J225" i="2"/>
  <c r="BK462" i="2"/>
  <c r="J210" i="2"/>
  <c r="J425" i="2"/>
  <c r="BK251" i="2"/>
  <c r="BK181" i="2"/>
  <c r="BK215" i="2"/>
  <c r="J402" i="2"/>
  <c r="J191" i="2"/>
  <c r="J438" i="2"/>
  <c r="J286" i="2"/>
  <c r="BK487" i="2"/>
  <c r="BK273" i="2"/>
  <c r="J446" i="2"/>
  <c r="J261" i="2"/>
  <c r="BK458" i="2"/>
  <c r="J290" i="2"/>
  <c r="BK497" i="2"/>
  <c r="J292" i="2"/>
  <c r="J464" i="2"/>
  <c r="BK296" i="2"/>
  <c r="BK208" i="2"/>
  <c r="J287" i="2"/>
  <c r="BK382" i="2"/>
  <c r="J177" i="2"/>
  <c r="BK494" i="2"/>
  <c r="J396" i="2"/>
  <c r="BK174" i="2"/>
  <c r="BK430" i="2"/>
  <c r="J181" i="2"/>
  <c r="BK334" i="2"/>
  <c r="BK254" i="2"/>
  <c r="J462" i="2"/>
  <c r="J382" i="2"/>
  <c r="BK286" i="2"/>
  <c r="BK464" i="2"/>
  <c r="BK318" i="2"/>
  <c r="J200" i="2"/>
  <c r="BK386" i="2"/>
  <c r="J288" i="2"/>
  <c r="BK204" i="2"/>
  <c r="BK248" i="2"/>
  <c r="J487" i="2"/>
  <c r="J215" i="2"/>
  <c r="J421" i="2"/>
  <c r="BK217" i="2"/>
  <c r="BK446" i="2"/>
  <c r="J416" i="2"/>
  <c r="J239" i="2"/>
  <c r="BK442" i="2"/>
  <c r="BK292" i="2"/>
  <c r="J174" i="2"/>
  <c r="BK406" i="2"/>
  <c r="J204" i="2"/>
  <c r="J130" i="2"/>
  <c r="J350" i="2"/>
  <c r="BK225" i="2"/>
  <c r="BK130" i="2"/>
  <c r="BK177" i="2"/>
  <c r="BK350" i="2"/>
  <c r="J135" i="2"/>
  <c r="J442" i="2"/>
  <c r="J203" i="2"/>
  <c r="BK377" i="2"/>
  <c r="BK221" i="2"/>
  <c r="BK307" i="2"/>
  <c r="J214" i="2"/>
  <c r="BK404" i="2"/>
  <c r="BK203" i="2"/>
  <c r="BK425" i="2"/>
  <c r="J221" i="2"/>
  <c r="J430" i="2"/>
  <c r="J295" i="2"/>
  <c r="BK210" i="2"/>
  <c r="J499" i="2"/>
  <c r="BK287" i="2"/>
  <c r="J503" i="2"/>
  <c r="J450" i="2"/>
  <c r="BK288" i="2"/>
  <c r="J307" i="2"/>
  <c r="J458" i="2"/>
  <c r="J273" i="2"/>
  <c r="J390" i="2"/>
  <c r="J254" i="2"/>
  <c r="J248" i="2"/>
  <c r="BK191" i="2"/>
  <c r="BK396" i="2"/>
  <c r="BK261" i="2"/>
  <c r="J217" i="2"/>
  <c r="J147" i="2"/>
  <c r="AS94" i="1"/>
  <c r="J377" i="2"/>
  <c r="BK503" i="2"/>
  <c r="BK454" i="2"/>
  <c r="BK390" i="2"/>
  <c r="J434" i="2"/>
  <c r="BK295" i="2"/>
  <c r="BK135" i="2"/>
  <c r="BK438" i="2"/>
  <c r="BK372" i="2"/>
  <c r="J179" i="2"/>
  <c r="J386" i="2"/>
  <c r="BK236" i="2"/>
  <c r="BK450" i="2"/>
  <c r="J361" i="2"/>
  <c r="J236" i="2"/>
  <c r="BK200" i="2"/>
  <c r="BK402" i="2"/>
  <c r="BK147" i="2"/>
  <c r="BK434" i="2"/>
  <c r="BK499" i="2"/>
  <c r="BK290" i="2"/>
  <c r="J494" i="2"/>
  <c r="J296" i="2"/>
  <c r="BK207" i="2" l="1"/>
  <c r="J207" i="2" s="1"/>
  <c r="J98" i="2" s="1"/>
  <c r="T285" i="2"/>
  <c r="P294" i="2"/>
  <c r="T207" i="2"/>
  <c r="R285" i="2"/>
  <c r="R463" i="2"/>
  <c r="BK294" i="2"/>
  <c r="BK463" i="2"/>
  <c r="J463" i="2" s="1"/>
  <c r="J103" i="2" s="1"/>
  <c r="BK134" i="2"/>
  <c r="J134" i="2" s="1"/>
  <c r="J97" i="2" s="1"/>
  <c r="P207" i="2"/>
  <c r="BK285" i="2"/>
  <c r="J285" i="2" s="1"/>
  <c r="J99" i="2" s="1"/>
  <c r="P463" i="2"/>
  <c r="P493" i="2"/>
  <c r="P492" i="2" s="1"/>
  <c r="R134" i="2"/>
  <c r="T294" i="2"/>
  <c r="T493" i="2"/>
  <c r="T492" i="2" s="1"/>
  <c r="P134" i="2"/>
  <c r="R207" i="2"/>
  <c r="P285" i="2"/>
  <c r="T463" i="2"/>
  <c r="BK493" i="2"/>
  <c r="J493" i="2" s="1"/>
  <c r="J106" i="2" s="1"/>
  <c r="T134" i="2"/>
  <c r="R294" i="2"/>
  <c r="R293" i="2" s="1"/>
  <c r="R493" i="2"/>
  <c r="R492" i="2" s="1"/>
  <c r="BK129" i="2"/>
  <c r="J104" i="2"/>
  <c r="BK502" i="2"/>
  <c r="J502" i="2" s="1"/>
  <c r="J109" i="2" s="1"/>
  <c r="BK291" i="2"/>
  <c r="J291" i="2" s="1"/>
  <c r="J100" i="2" s="1"/>
  <c r="J108" i="2"/>
  <c r="BK498" i="2"/>
  <c r="J498" i="2" s="1"/>
  <c r="J107" i="2" s="1"/>
  <c r="J87" i="2"/>
  <c r="F124" i="2"/>
  <c r="BE159" i="2"/>
  <c r="BE214" i="2"/>
  <c r="BE215" i="2"/>
  <c r="BE287" i="2"/>
  <c r="BE390" i="2"/>
  <c r="BE396" i="2"/>
  <c r="BE402" i="2"/>
  <c r="BE421" i="2"/>
  <c r="BE181" i="2"/>
  <c r="BE204" i="2"/>
  <c r="BE221" i="2"/>
  <c r="BE251" i="2"/>
  <c r="BE382" i="2"/>
  <c r="BE386" i="2"/>
  <c r="BE416" i="2"/>
  <c r="BE503" i="2"/>
  <c r="BE179" i="2"/>
  <c r="BE200" i="2"/>
  <c r="BE225" i="2"/>
  <c r="BE273" i="2"/>
  <c r="BE296" i="2"/>
  <c r="BE307" i="2"/>
  <c r="BE406" i="2"/>
  <c r="BE425" i="2"/>
  <c r="BE446" i="2"/>
  <c r="BE191" i="2"/>
  <c r="BE203" i="2"/>
  <c r="BE228" i="2"/>
  <c r="BE261" i="2"/>
  <c r="BE292" i="2"/>
  <c r="BE430" i="2"/>
  <c r="BE434" i="2"/>
  <c r="BE497" i="2"/>
  <c r="BE499" i="2"/>
  <c r="BE286" i="2"/>
  <c r="BE290" i="2"/>
  <c r="BE377" i="2"/>
  <c r="BE438" i="2"/>
  <c r="BE442" i="2"/>
  <c r="BE458" i="2"/>
  <c r="BE462" i="2"/>
  <c r="BE135" i="2"/>
  <c r="BE174" i="2"/>
  <c r="BE254" i="2"/>
  <c r="BE288" i="2"/>
  <c r="BE295" i="2"/>
  <c r="BE334" i="2"/>
  <c r="BE404" i="2"/>
  <c r="BE487" i="2"/>
  <c r="BE494" i="2"/>
  <c r="F89" i="2"/>
  <c r="BE130" i="2"/>
  <c r="BE210" i="2"/>
  <c r="BE217" i="2"/>
  <c r="BE236" i="2"/>
  <c r="BE239" i="2"/>
  <c r="BE248" i="2"/>
  <c r="BE318" i="2"/>
  <c r="BE350" i="2"/>
  <c r="BE454" i="2"/>
  <c r="BE464" i="2"/>
  <c r="BE147" i="2"/>
  <c r="BE177" i="2"/>
  <c r="BE208" i="2"/>
  <c r="BE361" i="2"/>
  <c r="BE372" i="2"/>
  <c r="BE450" i="2"/>
  <c r="F34" i="2"/>
  <c r="BC95" i="1" s="1"/>
  <c r="BC94" i="1" s="1"/>
  <c r="AY94" i="1" s="1"/>
  <c r="J32" i="2"/>
  <c r="AW95" i="1" s="1"/>
  <c r="F32" i="2"/>
  <c r="BA95" i="1" s="1"/>
  <c r="BA94" i="1" s="1"/>
  <c r="W30" i="1" s="1"/>
  <c r="F35" i="2"/>
  <c r="BD95" i="1" s="1"/>
  <c r="BD94" i="1" s="1"/>
  <c r="W33" i="1" s="1"/>
  <c r="F33" i="2"/>
  <c r="BB95" i="1" s="1"/>
  <c r="BB94" i="1" s="1"/>
  <c r="AX94" i="1" s="1"/>
  <c r="T293" i="2" l="1"/>
  <c r="R128" i="2"/>
  <c r="P293" i="2"/>
  <c r="T128" i="2"/>
  <c r="T127" i="2" s="1"/>
  <c r="P128" i="2"/>
  <c r="R127" i="2"/>
  <c r="BK128" i="2"/>
  <c r="J128" i="2" s="1"/>
  <c r="J95" i="2" s="1"/>
  <c r="BK293" i="2"/>
  <c r="J293" i="2" s="1"/>
  <c r="J101" i="2" s="1"/>
  <c r="J129" i="2"/>
  <c r="J96" i="2"/>
  <c r="J294" i="2"/>
  <c r="J102" i="2" s="1"/>
  <c r="BK492" i="2"/>
  <c r="J492" i="2" s="1"/>
  <c r="J105" i="2" s="1"/>
  <c r="W32" i="1"/>
  <c r="W31" i="1"/>
  <c r="AW94" i="1"/>
  <c r="AK30" i="1" s="1"/>
  <c r="F31" i="2"/>
  <c r="AZ95" i="1" s="1"/>
  <c r="AZ94" i="1" s="1"/>
  <c r="W29" i="1" s="1"/>
  <c r="J31" i="2"/>
  <c r="AV95" i="1" s="1"/>
  <c r="AT95" i="1" s="1"/>
  <c r="P127" i="2" l="1"/>
  <c r="AU95" i="1" s="1"/>
  <c r="AU94" i="1" s="1"/>
  <c r="BK127" i="2"/>
  <c r="J127" i="2" s="1"/>
  <c r="J94" i="2" s="1"/>
  <c r="AV94" i="1"/>
  <c r="AK29" i="1" s="1"/>
  <c r="J28" i="2" l="1"/>
  <c r="AG95" i="1" s="1"/>
  <c r="AG94" i="1" s="1"/>
  <c r="AK26" i="1" s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<sst xmlns="http://schemas.openxmlformats.org/spreadsheetml/2006/main" count="4062" uniqueCount="544">
  <si>
    <t>Export Komplet</t>
  </si>
  <si>
    <t/>
  </si>
  <si>
    <t>2.0</t>
  </si>
  <si>
    <t>ZAMOK</t>
  </si>
  <si>
    <t>False</t>
  </si>
  <si>
    <t>{9e9de039-dd47-49ee-9c21-77a357465fc1}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</si>
  <si>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</si>
  <si>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</si>
  <si>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</si>
  <si>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</si>
  <si>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</si>
  <si>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</si>
  <si>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</si>
  <si>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</si>
  <si>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</si>
  <si>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</si>
  <si>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</si>
  <si>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DSN- okna nám. Míru 40</t>
  </si>
  <si>
    <t>KSO:</t>
  </si>
  <si>
    <t>CC-CZ:</t>
  </si>
  <si>
    <t>Místo:</t>
  </si>
  <si>
    <t xml:space="preserve"> </t>
  </si>
  <si>
    <t>Datum:</t>
  </si>
  <si>
    <t>2. 7. 2024</t>
  </si>
  <si>
    <t>Zadavatel:</t>
  </si>
  <si>
    <t>IČ:</t>
  </si>
  <si>
    <t>DIČ:</t>
  </si>
  <si>
    <t>Uchazeč:</t>
  </si>
  <si>
    <t>Vyplň údaj</t>
  </si>
  <si>
    <t>Projektant:</t>
  </si>
  <si>
    <t>MP technik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</si>
  <si>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</si>
  <si>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</si>
  <si>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</si>
  <si>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</si>
  <si>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</si>
  <si>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</si>
  <si>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</si>
  <si>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</si>
  <si>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</si>
  <si>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</si>
  <si>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</si>
  <si>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</si>
  <si>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</si>
  <si>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</si>
  <si>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</si>
  <si>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</si>
  <si>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</si>
  <si>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</si>
  <si>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</si>
  <si>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</si>
  <si>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</si>
  <si>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</si>
  <si>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</si>
  <si>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</si>
  <si>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</si>
  <si>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</si>
  <si>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</si>
  <si>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</si>
  <si>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</si>
  <si>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</si>
  <si>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</si>
  <si>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</si>
  <si>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</si>
  <si>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</si>
  <si>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</si>
  <si>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</si>
  <si>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</si>
  <si>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</si>
  <si>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</si>
  <si>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</si>
  <si>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</si>
  <si>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</si>
  <si>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</si>
  <si>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</si>
  <si>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</si>
  <si>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</si>
  <si>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</si>
  <si>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</si>
  <si>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</si>
  <si>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</si>
  <si>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</si>
  <si>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</si>
  <si>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</si>
  <si>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</si>
  <si>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</si>
  <si>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</si>
  <si>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</si>
  <si>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</si>
  <si>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</si>
  <si>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</si>
  <si>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</si>
  <si>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</si>
  <si>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</si>
  <si>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</si>
  <si>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</si>
  <si>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</si>
  <si>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</si>
  <si>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</si>
  <si>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</si>
  <si>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</si>
  <si>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</si>
  <si>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</si>
  <si>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</si>
  <si>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</si>
  <si>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</si>
  <si>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</si>
  <si>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</si>
  <si>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</si>
  <si>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</si>
  <si>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</si>
  <si>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</si>
  <si>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</si>
  <si>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</si>
  <si>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</si>
  <si>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</si>
  <si>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</si>
  <si>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</si>
  <si>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</si>
  <si>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</si>
  <si>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</si>
  <si>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</si>
  <si>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</si>
  <si>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ostění s ozubem z cihel tl přes 80 do 150 mm</t>
  </si>
  <si>
    <t>m2</t>
  </si>
  <si>
    <t>CS ÚRS 2024 02</t>
  </si>
  <si>
    <t>4</t>
  </si>
  <si>
    <t>-1005585481</t>
  </si>
  <si>
    <t>VV</t>
  </si>
  <si>
    <t>Vyrovnání ostění</t>
  </si>
  <si>
    <t>(2,5*2*0,4+3,61*0,29+2,17*0,3+2,17*0,3+2,5*5*0,26+2,72*0,26+2,17*0,3+2,17*0,3+2,17*0,3+2,17*0,3+2,83*0,26+2,83*0,26+2,72*0,39)*2</t>
  </si>
  <si>
    <t>(2,83*0,29+2,74*2*0,4+0,92*0,3)*2</t>
  </si>
  <si>
    <t>6</t>
  </si>
  <si>
    <t>Úpravy povrchů, podlahy a osazování výplní</t>
  </si>
  <si>
    <t>611142001</t>
  </si>
  <si>
    <t>Pletivo sklovláknité vnitřních stropů vtlačené do tmelu</t>
  </si>
  <si>
    <t>931844406</t>
  </si>
  <si>
    <t>Nadpraží-na tepelnou izolaci</t>
  </si>
  <si>
    <t>1,24*2*0,43+1,38*0,26+1,26*2*0,4+1,45*0,43+2,08*0,26+0,56*2*0,29</t>
  </si>
  <si>
    <t>1,42*0,31+0,6*2*0,29+1,45*4*0,29+1,56*0,29+1,42*0,31+0,78*0,3</t>
  </si>
  <si>
    <t>0,63*0,3+1,7*5*0,26+2,26*0,26+1,56*0,17+0,78*0,3+0,63*0,3+1,4*3*0,23</t>
  </si>
  <si>
    <t>1,56*0,17+0,76*0,3+0,65*0,3+1,6*2*0,26+2,26*0,39+1,77*0,29</t>
  </si>
  <si>
    <t>2,12*2*0,4+1,11*2*0,3+1,03*0,1+1,21*0,2+2,1*3*0,2</t>
  </si>
  <si>
    <t>1,31*0,22+1,15*0,3+1,31*2*0,22+2,06*2*0,22+0,88*2*0,2</t>
  </si>
  <si>
    <t>Nadpraží-protažení na zdivo (předpopklad 10cm)</t>
  </si>
  <si>
    <t>(1,24*2+1,38+1,26*2+1,45+2,08+0,56*2+1,42+0,6*2+1,45*4+1,56+1,42+0,78)*0,1</t>
  </si>
  <si>
    <t>(0,63+1,7*5+2,26+1,56+0,78+0,63+1,4*3+1,56+0,76+0,65+1,6*2+2,26+1,77)*0,1</t>
  </si>
  <si>
    <t>(2,12*2+1,11*2+1,03+1,21+2,1*3+1,31+1,15+1,31*2+2,06*2+0,88*2)*0,1</t>
  </si>
  <si>
    <t>612142001</t>
  </si>
  <si>
    <t>Pletivo sklovláknité vnitřních stěn vtlačené do tmelu</t>
  </si>
  <si>
    <t>-350295283</t>
  </si>
  <si>
    <t>Ostění-na tepelnou izolaci</t>
  </si>
  <si>
    <t>(2,47*2*0,43+1,3*0,26+2,5*2*0,4+2,4*0,43+1,6*0,26+1,58*2*0,29+2,44*0,31)*2</t>
  </si>
  <si>
    <t>(0,6*2*0,29+0,98*4*0,29+3,61*0,29+2,44*0,31+2,17*2*0,3)*2</t>
  </si>
  <si>
    <t>(3,5*5*0,26+2,72*0,26+2,68*0,17+2,17*2*0,3+2,7*3*0,23+2,68*0,17)*2</t>
  </si>
  <si>
    <t>(2,17*2*0,3+2,83*2*0,26+2,72*0,39+2,83*0,29+2,74*2*0,4)*2</t>
  </si>
  <si>
    <t>(3,54*2*0,3+3,54*0,1+1,2*0,2+1,47*3*0,2+1,16*0,22)*2</t>
  </si>
  <si>
    <t>(0,84*0,3+0,92*2*0,3+1,47*2*0,22+1,52*2*0,2)*2</t>
  </si>
  <si>
    <t>Ostění-protažení na zdivo (předpopklad 10cm)</t>
  </si>
  <si>
    <t>(2,47*2+1,3+2,5*2+2,4+1,6+1,58*2+2,44+0,6*2+0,98*4+3,61+2,44+2,17*2)*2*0,1</t>
  </si>
  <si>
    <t>(3,5*5+2,72+2,68+2,17*2+2,7*3+2,68+2,17*2+2,83*2+2,72+2,83+2,74*2)*2*0,1</t>
  </si>
  <si>
    <t>(3,54*2+3,54+1,2+1,47*3+1,16+0,84+0,92*2+1,47*2+1,52*2)*2*0,1</t>
  </si>
  <si>
    <t>612232051</t>
  </si>
  <si>
    <t>Montáž zateplení vnitřního ostění, nadpraží hl do 400 mm polyuretanovými deskami tl do 40 mm</t>
  </si>
  <si>
    <t>m</t>
  </si>
  <si>
    <t>-1418913821</t>
  </si>
  <si>
    <t>Nadpraží</t>
  </si>
  <si>
    <t>Ostění</t>
  </si>
  <si>
    <t>5</t>
  </si>
  <si>
    <t>M</t>
  </si>
  <si>
    <t>28372301R2</t>
  </si>
  <si>
    <t>deska EPS λ=0,031 tl 20mm</t>
  </si>
  <si>
    <t>32</t>
  </si>
  <si>
    <t>16</t>
  </si>
  <si>
    <t>-1022139887</t>
  </si>
  <si>
    <t>90,045</t>
  </si>
  <si>
    <t>90,045*1,05 'Přepočtené koeficientem množství</t>
  </si>
  <si>
    <t>612325302</t>
  </si>
  <si>
    <t>Vápenocementová štuková omítka ostění nebo nadpraží</t>
  </si>
  <si>
    <t>-767316383</t>
  </si>
  <si>
    <t>29,303+92,825</t>
  </si>
  <si>
    <t>70</t>
  </si>
  <si>
    <t>619991005</t>
  </si>
  <si>
    <t>Zakrytí stěny fólií</t>
  </si>
  <si>
    <t>-84999102</t>
  </si>
  <si>
    <t>0,72+38,112+36,324+27,349+66,454+9,272+3,465</t>
  </si>
  <si>
    <t>7</t>
  </si>
  <si>
    <t>619995001</t>
  </si>
  <si>
    <t>Začištění omítek kolem oken, dveří, podlah nebo obkladů</t>
  </si>
  <si>
    <t>237975361</t>
  </si>
  <si>
    <t>Začištění z exteriéru</t>
  </si>
  <si>
    <t>1,24*2+1,38+1,26*2+1,45+2,08+0,56*2+1,42+0,6*2+1,45*4+1,56+1,42+0,78</t>
  </si>
  <si>
    <t>0,63+1,7*5+2,26+1,56+0,78+0,63+1,4*3+1,56+0,76+0,65+1,6*2+2,26+1,77</t>
  </si>
  <si>
    <t>2,12*2+1,11*2+1,03+1,21+2,1*3+1,31+1,15+1,31*2+2,06*2+0,88*2</t>
  </si>
  <si>
    <t>(2,47*2+1,3+2,5*2+2,4+1,6+1,58*2+2,44+0,6*2+0,98*4+3,61+2,44+2,17*2)*2</t>
  </si>
  <si>
    <t>(3,5*5+2,72+2,68+2,17*2+2,7*3+2,68+2,17*2+2,83*2+2,72+2,83+2,74*2)*2</t>
  </si>
  <si>
    <t>(3,54*2+3,54+1,2+1,47*3+1,16+0,84+0,92*2+1,47*2+1,52*2)*2</t>
  </si>
  <si>
    <t>8</t>
  </si>
  <si>
    <t>622143003</t>
  </si>
  <si>
    <t>Montáž omítkových plastových nebo pozinkovaných rohových profilů</t>
  </si>
  <si>
    <t>1495620202</t>
  </si>
  <si>
    <t>9</t>
  </si>
  <si>
    <t>55343026</t>
  </si>
  <si>
    <t>profil rohový Pz+PVC pro vnější omítky tl 15mm</t>
  </si>
  <si>
    <t>-1874441745</t>
  </si>
  <si>
    <t>320,83</t>
  </si>
  <si>
    <t>320,83*1,05 'Přepočtené koeficientem množství</t>
  </si>
  <si>
    <t>10</t>
  </si>
  <si>
    <t>622143004</t>
  </si>
  <si>
    <t>Montáž omítkových samolepících začišťovacích profilů pro spojení s okenním rámem</t>
  </si>
  <si>
    <t>1219982877</t>
  </si>
  <si>
    <t>11</t>
  </si>
  <si>
    <t>28342201</t>
  </si>
  <si>
    <t>profil začišťovací PVC 9mm</t>
  </si>
  <si>
    <t>2008121210</t>
  </si>
  <si>
    <t>Ostatní konstrukce a práce, bourání</t>
  </si>
  <si>
    <t>949101111</t>
  </si>
  <si>
    <t>Lešení pomocné pro objekty pozemních staveb s lešeňovou podlahou v do 1,9 m zatížení do 150 kg/m2</t>
  </si>
  <si>
    <t>474198505</t>
  </si>
  <si>
    <t>2*1*56</t>
  </si>
  <si>
    <t>13</t>
  </si>
  <si>
    <t>713-010R</t>
  </si>
  <si>
    <t>Vyrovnání povrchu nadpraží pomocí EPS, včetně dodání materiálu</t>
  </si>
  <si>
    <t>1600546133</t>
  </si>
  <si>
    <t>1,26*2*0,4+1,56*0,29+0,78*0,3+0,63*0,3+2,7*5*0,26+2,26*0,26+0,78*0,3+0,63*0,3+0,76*0,3+0,65*0,3+1,6*0,26+1,6*0,26+2,26*0,39</t>
  </si>
  <si>
    <t>1,77*0,29+2,12*2*0,4+1,3*0,3</t>
  </si>
  <si>
    <t>14</t>
  </si>
  <si>
    <t>952901111</t>
  </si>
  <si>
    <t>Vyčištění budov bytové a občanské výstavby při výšce podlaží do 4 m</t>
  </si>
  <si>
    <t>-583272869</t>
  </si>
  <si>
    <t>15</t>
  </si>
  <si>
    <t>968062244</t>
  </si>
  <si>
    <t>Vybourání dřevěných rámů oken jednoduchých včetně křídel pl do 1 m2</t>
  </si>
  <si>
    <t>-1096008639</t>
  </si>
  <si>
    <t>"schod. 3.np" 1,15*0,84*1</t>
  </si>
  <si>
    <t>968062245</t>
  </si>
  <si>
    <t>Vybourání dřevěných rámů oken jednoduchých včetně křídel pl do 2 m2</t>
  </si>
  <si>
    <t>206765398</t>
  </si>
  <si>
    <t>"105.1"1,38*1,3*1</t>
  </si>
  <si>
    <t>"100" 1,45*0,98*4</t>
  </si>
  <si>
    <t>"405" 0,88*1,52*2</t>
  </si>
  <si>
    <t>17</t>
  </si>
  <si>
    <t>968062246</t>
  </si>
  <si>
    <t>Vybourání dřevěných rámů oken jednoduchých včetně křídel pl do 4 m2</t>
  </si>
  <si>
    <t>721299900</t>
  </si>
  <si>
    <t>"105.2" 1,42*2,44*1</t>
  </si>
  <si>
    <t>"104.1"1,42*2,44*1</t>
  </si>
  <si>
    <t>"schod 2.-3.np" 1,4*2,7*3</t>
  </si>
  <si>
    <t>18</t>
  </si>
  <si>
    <t>968062247</t>
  </si>
  <si>
    <t>Vybourání dřevěných rámů oken jednoduchých včetně křídel pl přes 4 m2</t>
  </si>
  <si>
    <t>-1658114229</t>
  </si>
  <si>
    <t>"201.1" 1,56*2,68*1</t>
  </si>
  <si>
    <t>"202.1" 1,56*2,68*1</t>
  </si>
  <si>
    <t>19</t>
  </si>
  <si>
    <t>968062355</t>
  </si>
  <si>
    <t>Vybourání dřevěných rámů oken dvojitých včetně křídel pl do 2 m2</t>
  </si>
  <si>
    <t>1752610231</t>
  </si>
  <si>
    <t>"104.2" 0,78*2,17*1</t>
  </si>
  <si>
    <t>"104.3" 0,63*2,17*1</t>
  </si>
  <si>
    <t>"201.2" 0,78*2,17*1</t>
  </si>
  <si>
    <t>"201.3" 0,63*2,17*1</t>
  </si>
  <si>
    <t>"202.2" 0,76*2,17*1</t>
  </si>
  <si>
    <t>"202.3" 0,65*2,17*1</t>
  </si>
  <si>
    <t>"401" 1,31*0,92*2</t>
  </si>
  <si>
    <t>20</t>
  </si>
  <si>
    <t>968062356</t>
  </si>
  <si>
    <t>Vybourání dřevěných rámů oken dvojitých včetně křídel pl do 4 m2</t>
  </si>
  <si>
    <t>-236548070</t>
  </si>
  <si>
    <t>"005" 1,26*2,5*2</t>
  </si>
  <si>
    <t>"209.2" 1,11*3,54*2+1,03*3,54*3,6*1</t>
  </si>
  <si>
    <t>968062357</t>
  </si>
  <si>
    <t>Vybourání dřevěných rámů oken dvojitých včetně křídel pl přes 4 m2</t>
  </si>
  <si>
    <t>-934984663</t>
  </si>
  <si>
    <t>"102" 1,56*3,61*1</t>
  </si>
  <si>
    <t>"200.1" 1,7*3,5*5</t>
  </si>
  <si>
    <t>"200.2" 2,26*2,72*1</t>
  </si>
  <si>
    <t>"205" 1,6*2,83*1</t>
  </si>
  <si>
    <t>"206" 1,6*2,83*1</t>
  </si>
  <si>
    <t>"207" 2,26*2,72*1</t>
  </si>
  <si>
    <t>"208" 1,77*2,83*1</t>
  </si>
  <si>
    <t>"209.1" 2,12*2,74*2</t>
  </si>
  <si>
    <t>22</t>
  </si>
  <si>
    <t>968062374</t>
  </si>
  <si>
    <t>Vybourání dřevěných rámů oken zdvojených včetně křídel pl do 1 m2</t>
  </si>
  <si>
    <t>-403651478</t>
  </si>
  <si>
    <t>"002" 0,56*1,58*2</t>
  </si>
  <si>
    <t>"106" 0,6*0,6*2</t>
  </si>
  <si>
    <t>23</t>
  </si>
  <si>
    <t>968062375</t>
  </si>
  <si>
    <t>Vybourání dřevěných rámů oken zdvojených včetně křídel pl do 2 m2</t>
  </si>
  <si>
    <t>1895348017</t>
  </si>
  <si>
    <t>"301" 1,21*1,2*1</t>
  </si>
  <si>
    <t>"305" 1,31*1,16*1</t>
  </si>
  <si>
    <t>24</t>
  </si>
  <si>
    <t>968062376</t>
  </si>
  <si>
    <t>Vybourání dřevěných rámů oken zdvojených včetně křídel pl do 4 m2</t>
  </si>
  <si>
    <t>-1630439048</t>
  </si>
  <si>
    <t>"004"1,24*2,47*2</t>
  </si>
  <si>
    <t>"003" 1,45*2,4*1</t>
  </si>
  <si>
    <t>"008" 2,08*1,6*1</t>
  </si>
  <si>
    <t>"302-304" 2,1*1,47*3</t>
  </si>
  <si>
    <t>"404" 2,06*1,47*1</t>
  </si>
  <si>
    <t>"406" 2,06*1,47*1</t>
  </si>
  <si>
    <t>25</t>
  </si>
  <si>
    <t>978011191</t>
  </si>
  <si>
    <t>Otlučení (osekání) vnitřní vápenné nebo vápenocementové omítky stropů v rozsahu přes 50 do 100 %</t>
  </si>
  <si>
    <t>-670707239</t>
  </si>
  <si>
    <t>26</t>
  </si>
  <si>
    <t>978013191</t>
  </si>
  <si>
    <t>Otlučení (osekání) vnitřní vápenné nebo vápenocementové omítky stěn v rozsahu přes 50 do 100 %</t>
  </si>
  <si>
    <t>-261010940</t>
  </si>
  <si>
    <t>997</t>
  </si>
  <si>
    <t>Přesun sutě</t>
  </si>
  <si>
    <t>27</t>
  </si>
  <si>
    <t>997013114</t>
  </si>
  <si>
    <t>Vnitrostaveništní doprava suti a vybouraných hmot pro budovy v přes 12 do 15 m</t>
  </si>
  <si>
    <t>t</t>
  </si>
  <si>
    <t>617795100</t>
  </si>
  <si>
    <t>28</t>
  </si>
  <si>
    <t>997013501</t>
  </si>
  <si>
    <t>Odvoz suti a vybouraných hmot na skládku nebo meziskládku do 1 km se složením</t>
  </si>
  <si>
    <t>CS ÚRS 2024 01</t>
  </si>
  <si>
    <t>-284941796</t>
  </si>
  <si>
    <t>29</t>
  </si>
  <si>
    <t>997013509</t>
  </si>
  <si>
    <t>Příplatek k odvozu suti a vybouraných hmot na skládku ZKD 1 km přes 1 km</t>
  </si>
  <si>
    <t>-1262623796</t>
  </si>
  <si>
    <t>13,819*6 'Přepočtené koeficientem množství</t>
  </si>
  <si>
    <t>30</t>
  </si>
  <si>
    <t>997013871</t>
  </si>
  <si>
    <t>Poplatek za uložení stavebního odpadu na recyklační skládce (skládkovné) směsného stavebního a demoličního kód odpadu 17 09 04</t>
  </si>
  <si>
    <t>-1385530127</t>
  </si>
  <si>
    <t>998</t>
  </si>
  <si>
    <t>Přesun hmot</t>
  </si>
  <si>
    <t>31</t>
  </si>
  <si>
    <t>998011010</t>
  </si>
  <si>
    <t>Přesun hmot pro budovy zděné s omezením mechanizace pro budovy v přes 12 do 24 m</t>
  </si>
  <si>
    <t>1572556982</t>
  </si>
  <si>
    <t>PSV</t>
  </si>
  <si>
    <t>Práce a dodávky PSV</t>
  </si>
  <si>
    <t>766</t>
  </si>
  <si>
    <t>Konstrukce truhlářské</t>
  </si>
  <si>
    <t>766-010R</t>
  </si>
  <si>
    <t>Dodávka a montáž okna 209.2</t>
  </si>
  <si>
    <t>kus</t>
  </si>
  <si>
    <t>-723334674</t>
  </si>
  <si>
    <t>33</t>
  </si>
  <si>
    <t>766621211</t>
  </si>
  <si>
    <t>Montáž dřevěných oken plochy přes 1 m2 otevíravých výšky do 1,5 m s rámem do zdiva</t>
  </si>
  <si>
    <t>-1743801272</t>
  </si>
  <si>
    <t>"schod 3.np" 1,15*0,84*1</t>
  </si>
  <si>
    <t>Pozor: jedná o se typovou URS pro ideální výřez okna</t>
  </si>
  <si>
    <t>nutno zohlednit požadavky dle výkresu pozic a jejich charakteristiky dle výpisu</t>
  </si>
  <si>
    <t>34</t>
  </si>
  <si>
    <t>61110011</t>
  </si>
  <si>
    <t>730396941</t>
  </si>
  <si>
    <t>35</t>
  </si>
  <si>
    <t>766621212</t>
  </si>
  <si>
    <t>Montáž dřevěných oken plochy přes 1 m2 otevíravých výšky do 2,5 m s rámem do zdiva</t>
  </si>
  <si>
    <t>668256073</t>
  </si>
  <si>
    <t>"004" 1,24*2,47*2</t>
  </si>
  <si>
    <t>36</t>
  </si>
  <si>
    <t>61110013</t>
  </si>
  <si>
    <t>-757977158</t>
  </si>
  <si>
    <t>37</t>
  </si>
  <si>
    <t>766621213</t>
  </si>
  <si>
    <t>Montáž dřevěných oken plochy přes 1 m2 otevíravých výšky přes 2,5 m s rámem do zdiva</t>
  </si>
  <si>
    <t>704967278</t>
  </si>
  <si>
    <t>38</t>
  </si>
  <si>
    <t>61110015</t>
  </si>
  <si>
    <t>-1736768407</t>
  </si>
  <si>
    <t>39</t>
  </si>
  <si>
    <t>766621435</t>
  </si>
  <si>
    <t>Montáž dřevěných oken obloukových nebo kulatých plochy přes 1 m2 výšky do 1,5 m s rámem do zdiva</t>
  </si>
  <si>
    <t>973114763</t>
  </si>
  <si>
    <t>"105.1" 1,38*1,3*2</t>
  </si>
  <si>
    <t>40</t>
  </si>
  <si>
    <t>61110011R2</t>
  </si>
  <si>
    <t>730292103</t>
  </si>
  <si>
    <t>41</t>
  </si>
  <si>
    <t>766621436</t>
  </si>
  <si>
    <t>Montáž dřevěných oken obloukových nebo kulatých plochy přes 1 m2 výšky do 2,5 m s rámem do zdiva</t>
  </si>
  <si>
    <t>812227520</t>
  </si>
  <si>
    <t>"104"1,42*2,44*1</t>
  </si>
  <si>
    <t>42</t>
  </si>
  <si>
    <t>61110013R2</t>
  </si>
  <si>
    <t>1824822971</t>
  </si>
  <si>
    <t>43</t>
  </si>
  <si>
    <t>766621437</t>
  </si>
  <si>
    <t>Montáž dřevěných oken obloukových nebo kulatých plochy přes 1 m2 výšky přes 2,5 m s rámem do zdiva</t>
  </si>
  <si>
    <t>-1596684388</t>
  </si>
  <si>
    <t>44</t>
  </si>
  <si>
    <t>61110015R2</t>
  </si>
  <si>
    <t>-781385339</t>
  </si>
  <si>
    <t>45</t>
  </si>
  <si>
    <t>766621622</t>
  </si>
  <si>
    <t>Montáž dřevěných oken plochy do 1 m2 zdvojených otevíravých do zdiva</t>
  </si>
  <si>
    <t>-870955909</t>
  </si>
  <si>
    <t>"106" 2</t>
  </si>
  <si>
    <t>46</t>
  </si>
  <si>
    <t>61110009</t>
  </si>
  <si>
    <t>2050856923</t>
  </si>
  <si>
    <t>"106" 2*0,6*0,6</t>
  </si>
  <si>
    <t>47</t>
  </si>
  <si>
    <t>766629214</t>
  </si>
  <si>
    <t>Příplatek k montáži oken za izolaci pro rovné ostění připojovací spára do 15 mm - páska</t>
  </si>
  <si>
    <t>-1913502446</t>
  </si>
  <si>
    <t>Z interiéru i exteriéru</t>
  </si>
  <si>
    <t>Nadpraží a parepety</t>
  </si>
  <si>
    <t>(1,24*2+1,38+1,26*2+1,45+2,08+0,56*2+1,42+0,6*2+1,45*4+1,56+1,42+0,78)*4</t>
  </si>
  <si>
    <t>(0,63+1,7*5+2,26+1,56+0,78+0,63+1,4*3+1,56+0,76+0,65+1,6*2+2,26+1,77)*4</t>
  </si>
  <si>
    <t>(2,12*2+1,11*2+1,03+1,21+2,1*3+1,31+1,15+1,31*2+2,06*2+0,88*2)*4</t>
  </si>
  <si>
    <t>(2,47*2+1,3+2,5*2+2,4+1,6+1,58*2+2,44+0,6*2+0,98*4+3,61+2,44+2,17*2)*4</t>
  </si>
  <si>
    <t>(3,5*5+2,72+2,68+2,17*2+2,7*3+2,68+2,17*2+2,83*2+2,72+2,83+2,74*2)*4</t>
  </si>
  <si>
    <t>(3,54*2+3,54+1,2+1,47*3+1,16+0,84+0,92*2+1,47*2+1,52*2)*4</t>
  </si>
  <si>
    <t>48</t>
  </si>
  <si>
    <t>766691811</t>
  </si>
  <si>
    <t>Demontáž parapetních desek dřevěných nebo plastových šířky do 300 mm</t>
  </si>
  <si>
    <t>-1754830405</t>
  </si>
  <si>
    <t>"do 150mm" 1,27</t>
  </si>
  <si>
    <t>"do 200mm" 1,58*2+1,23+2,12*3+0,9*2</t>
  </si>
  <si>
    <t>"do 260mm" 1,4+2,1+1,94*5+2,36+1,42*3+1,62*2+1,33+2,08*2</t>
  </si>
  <si>
    <t>"do 300mm" 0,58*2+0,62*2+1,47*4+1,58+1,79+1,17+1,31*2</t>
  </si>
  <si>
    <t>49</t>
  </si>
  <si>
    <t>766691812</t>
  </si>
  <si>
    <t>Demontáž parapetních desek dřevěných nebo plastových šířky přes 300 mm</t>
  </si>
  <si>
    <t>-871270898</t>
  </si>
  <si>
    <t>"do 340mm" 1,44+1,44</t>
  </si>
  <si>
    <t>"do 400mm" 1,48*2+2,36+2,41*2</t>
  </si>
  <si>
    <t>"do 450mm" 1,26*2+1,47</t>
  </si>
  <si>
    <t>50</t>
  </si>
  <si>
    <t>766694116</t>
  </si>
  <si>
    <t>Montáž parapetních desek dřevěných nebo plastových š do 30 cm</t>
  </si>
  <si>
    <t>1449770174</t>
  </si>
  <si>
    <t>51</t>
  </si>
  <si>
    <t>60794100</t>
  </si>
  <si>
    <t>1364276085</t>
  </si>
  <si>
    <t>nátěr dle startigrafického rozboru</t>
  </si>
  <si>
    <t>1,27*1,05 'Přepočtené koeficientem množství</t>
  </si>
  <si>
    <t>52</t>
  </si>
  <si>
    <t>60794101R2</t>
  </si>
  <si>
    <t>375109221</t>
  </si>
  <si>
    <t>12,55*1,05 'Přepočtené koeficientem množství</t>
  </si>
  <si>
    <t>53</t>
  </si>
  <si>
    <t>60794102R2</t>
  </si>
  <si>
    <t>-1085805153</t>
  </si>
  <si>
    <t>28,55*1,05 'Přepočtené koeficientem množství</t>
  </si>
  <si>
    <t>54</t>
  </si>
  <si>
    <t>60794103R2</t>
  </si>
  <si>
    <t>-331055613</t>
  </si>
  <si>
    <t>15,44*1,05 'Přepočtené koeficientem množství</t>
  </si>
  <si>
    <t>55</t>
  </si>
  <si>
    <t>766694126</t>
  </si>
  <si>
    <t>Montáž parapetních desek dřevěných nebo plastových š přes 30 cm</t>
  </si>
  <si>
    <t>436700944</t>
  </si>
  <si>
    <t>56</t>
  </si>
  <si>
    <t>60794104R2</t>
  </si>
  <si>
    <t>-371821355</t>
  </si>
  <si>
    <t>2,88*1,05 'Přepočtené koeficientem množství</t>
  </si>
  <si>
    <t>57</t>
  </si>
  <si>
    <t>60794105R2</t>
  </si>
  <si>
    <t>-259568086</t>
  </si>
  <si>
    <t>10,14*1,05 'Přepočtené koeficientem množství</t>
  </si>
  <si>
    <t>58</t>
  </si>
  <si>
    <t>60794106R2</t>
  </si>
  <si>
    <t>-830860859</t>
  </si>
  <si>
    <t>3,99*1,05 'Přepočtené koeficientem množství</t>
  </si>
  <si>
    <t>59</t>
  </si>
  <si>
    <t>998766113</t>
  </si>
  <si>
    <t>Přesun hmot tonážní pro kce truhlářské s omezením mechanizace v objektech v přes 12 do 24 m</t>
  </si>
  <si>
    <t>641815826</t>
  </si>
  <si>
    <t>784</t>
  </si>
  <si>
    <t>Dokončovací práce - malby a tapety</t>
  </si>
  <si>
    <t>62</t>
  </si>
  <si>
    <t>784181101</t>
  </si>
  <si>
    <t>Základní akrylátová jednonásobná bezbarvá penetrace podkladu v místnostech v do 3,80 m</t>
  </si>
  <si>
    <t>-1114519350</t>
  </si>
  <si>
    <t>Nadpraží-protažení na zdivo (předpopklad 30cm)</t>
  </si>
  <si>
    <t>(1,24*2+1,38+1,26*2+1,45+2,08+0,56*2+1,42+0,6*2+1,45*4+1,56+1,42+0,78)*0,3</t>
  </si>
  <si>
    <t>(0,63+1,7*5+2,26+1,56+0,78+0,63+1,4*3+1,56+0,76+0,65+1,6*2+2,26+1,77)*0,3</t>
  </si>
  <si>
    <t>(2,12*2+1,11*2+1,03+1,21+2,1*3+1,31+1,15+1,31*2+2,06*2+0,88*2)*0,3</t>
  </si>
  <si>
    <t>(2,47*2+1,3+2,5*2+2,4+1,6+1,58*2+2,44+0,6*2+0,98*4+3,61+2,44+2,17*2)*2*0,3</t>
  </si>
  <si>
    <t>(3,5*5+2,72+2,68+2,17*2+2,7*3+2,68+2,17*2+2,83*2+2,72+2,83+2,74*2)*2*0,3</t>
  </si>
  <si>
    <t>(3,54*2+3,54+1,2+1,47*3+1,16+0,84+0,92*2+1,47*2+1,52*2)*2*0,3</t>
  </si>
  <si>
    <t>63</t>
  </si>
  <si>
    <t>784211011</t>
  </si>
  <si>
    <t>Jednonásobné bílé malby ze směsí za mokra velmi dobře oděruvzdorných v místnostech v do 3,80 m</t>
  </si>
  <si>
    <t>1217302596</t>
  </si>
  <si>
    <t>HZS</t>
  </si>
  <si>
    <t>Hodinové zúčtovací sazby</t>
  </si>
  <si>
    <t>64</t>
  </si>
  <si>
    <t>HZS1301</t>
  </si>
  <si>
    <t>Hodinová zúčtovací sazba zedník</t>
  </si>
  <si>
    <t>hod</t>
  </si>
  <si>
    <t>512</t>
  </si>
  <si>
    <t>-1543729921</t>
  </si>
  <si>
    <t>Zapravení ostění oken jinde neuvedené</t>
  </si>
  <si>
    <t>VRN</t>
  </si>
  <si>
    <t>Vedlejší rozpočtové náklady</t>
  </si>
  <si>
    <t>VRN1</t>
  </si>
  <si>
    <t>Průzkumné, geodetické a projektové práce</t>
  </si>
  <si>
    <t>65</t>
  </si>
  <si>
    <t>011002000R</t>
  </si>
  <si>
    <t>Zaměření oken včetně ostění</t>
  </si>
  <si>
    <t>kpl</t>
  </si>
  <si>
    <t>1024</t>
  </si>
  <si>
    <t>93977624</t>
  </si>
  <si>
    <t>Pro velkou složitost jednotlivých oken a ostrění přídána položka jako příplatek k ceně</t>
  </si>
  <si>
    <t>66</t>
  </si>
  <si>
    <t>013244000</t>
  </si>
  <si>
    <t>Dokumentace pro provádění stavby</t>
  </si>
  <si>
    <t>806879234</t>
  </si>
  <si>
    <t>VRN3</t>
  </si>
  <si>
    <t>Zařízení staveniště</t>
  </si>
  <si>
    <t>67</t>
  </si>
  <si>
    <t>030001000</t>
  </si>
  <si>
    <t>-1383819035</t>
  </si>
  <si>
    <t>VRN4</t>
  </si>
  <si>
    <t>Inženýrská činnost</t>
  </si>
  <si>
    <t>68</t>
  </si>
  <si>
    <t>043194000</t>
  </si>
  <si>
    <t>Startigrafický rozbor</t>
  </si>
  <si>
    <t>-35010621</t>
  </si>
  <si>
    <t>VRN7</t>
  </si>
  <si>
    <t>Provozní vlivy</t>
  </si>
  <si>
    <t>69</t>
  </si>
  <si>
    <t>070001000R</t>
  </si>
  <si>
    <t>Provozní vlivy - práce prováděny za provozu v budobě</t>
  </si>
  <si>
    <t>-751813107</t>
  </si>
  <si>
    <t>okno dřevěné otevíravé/sklopné trojsklo přes plochu 1m2 do v 1,5m - 1 vrstva moření, 2 vrstvy vodouředitelný nátěr, 1 vrstva voskový olej</t>
  </si>
  <si>
    <t>okno dřevěné otevíravé/sklopné trojsklo přes plochu 1m2 v 1,5-2,5m- 1 vrstva moření, 2 vrstvy vodouředitelný nátěr, 1 vrstva voskový olej</t>
  </si>
  <si>
    <t>okno dřevěné otevíravé/sklopné trojsklo přes plochu 1m2 přes v 2,5m - 1 vrstva moření, 2 vrstvy vodouředitelný nátěr, 1 vrstva voskový olej</t>
  </si>
  <si>
    <t>okno zaoblené dřevěné otevíravé/sklopné trojsklo přes plochu 1m2 do v 1,5m - 1 vrstva moření, 2 vrstvy vodouředitelný nátěr, 1 vrstva voskový olej</t>
  </si>
  <si>
    <t>okno zaoblené dřevěné otevíravé/sklopné trojsklo přes plochu 1m2 v 1,5-2,5m - 1 vrstva moření, 2 vrstvy vodouředitelný nátěr, 1 vrstva voskový olej</t>
  </si>
  <si>
    <t>okno zaoblené dřevěné otevíravé/sklopné trojsklo přes plochu 1m2 přes v 2,5m - 1 vrstva moření, 2 vrstvy vodouředitelný nátěr, 1 vrstva voskový olej</t>
  </si>
  <si>
    <t>okno dřevěné otevíravé/sklopné trojsklo do plochy 1m2 - 1 vrstva moření, 2 vrstvy vodouředitelný nátěr, 1 vrstva voskový olej</t>
  </si>
  <si>
    <t>parapet dřevěný š do 150mm, včetně nátěru - 1 vrstva moření, 2 vrstvy vodouředitelný nátěr, 1 vrstva voskový olej</t>
  </si>
  <si>
    <t>parapet dřevěný š do 200mm, včetně nátěru - 1 vrstva moření, 2 vrstvy vodouředitelný nátěr, 1 vrstva voskový olej</t>
  </si>
  <si>
    <t>parapet dřevěný š do 260mm, včetně nátěru - 1 vrstva moření, 2 vrstvy vodouředitelný nátěr, 1 vrstva voskový olej</t>
  </si>
  <si>
    <t>parapet dřevěný š do 300mm, včetně nátěru - 1 vrstva moření, 2 vrstvy vodouředitelný nátěr, 1 vrstva voskový olej</t>
  </si>
  <si>
    <t>parapet dřevěný š do 340mm, včetně nátěru - 1 vrstva moření, 2 vrstvy vodouředitelný nátěr, 1 vrstva voskový olej</t>
  </si>
  <si>
    <t>parapet dřevěný š do 400mm, včetně nátěru - 1 vrstva moření, 2 vrstvy vodouředitelný nátěr, 1 vrstva voskový olej</t>
  </si>
  <si>
    <t>parapet dřevěný š do 450mm, včetně nátěru - 1 vrstva moření, 2 vrstvy vodouředitelný nátěr, 1 vrstva voskový olej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</si>
</sst>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0" xfId="0"/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6" workbookViewId="0">
      <selection activeCell="AI17" sqref="AI1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 x14ac:dyDescent="0.2"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 x14ac:dyDescent="0.2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2" t="s">
        <v>14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1"/>
      <c r="AL5" s="21"/>
      <c r="AM5" s="21"/>
      <c r="AN5" s="21"/>
      <c r="AO5" s="21"/>
      <c r="AP5" s="21"/>
      <c r="AQ5" s="21"/>
      <c r="AR5" s="19"/>
      <c r="BE5" s="259" t="s">
        <v>15</v>
      </c>
      <c r="BS5" s="16" t="s">
        <v>6</v>
      </c>
    </row>
    <row r="6" spans="1:74" s="1" customFormat="1" ht="36.950000000000003" customHeight="1" x14ac:dyDescent="0.2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4" t="s">
        <v>17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1"/>
      <c r="AL6" s="21"/>
      <c r="AM6" s="21"/>
      <c r="AN6" s="21"/>
      <c r="AO6" s="21"/>
      <c r="AP6" s="21"/>
      <c r="AQ6" s="21"/>
      <c r="AR6" s="19"/>
      <c r="BE6" s="260"/>
      <c r="BS6" s="16" t="s">
        <v>6</v>
      </c>
    </row>
    <row r="7" spans="1:74" s="1" customFormat="1" ht="12" customHeight="1" x14ac:dyDescent="0.2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0"/>
      <c r="BS7" s="16" t="s">
        <v>6</v>
      </c>
    </row>
    <row r="8" spans="1:74" s="1" customFormat="1" ht="12" customHeight="1" x14ac:dyDescent="0.2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60"/>
      <c r="BS8" s="16" t="s">
        <v>6</v>
      </c>
    </row>
    <row r="9" spans="1:74" s="1" customFormat="1" ht="14.4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0"/>
      <c r="BS9" s="16" t="s">
        <v>6</v>
      </c>
    </row>
    <row r="10" spans="1:74" s="1" customFormat="1" ht="12" customHeight="1" x14ac:dyDescent="0.2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60"/>
      <c r="BS10" s="16" t="s">
        <v>6</v>
      </c>
    </row>
    <row r="11" spans="1:74" s="1" customFormat="1" ht="18.399999999999999" customHeight="1" x14ac:dyDescent="0.2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60"/>
      <c r="BS11" s="16" t="s">
        <v>6</v>
      </c>
    </row>
    <row r="12" spans="1:74" s="1" customFormat="1" ht="6.9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0"/>
      <c r="BS12" s="16" t="s">
        <v>6</v>
      </c>
    </row>
    <row r="13" spans="1:74" s="1" customFormat="1" ht="12" customHeight="1" x14ac:dyDescent="0.2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60"/>
      <c r="BS13" s="16" t="s">
        <v>6</v>
      </c>
    </row>
    <row r="14" spans="1:74" ht="12.75" x14ac:dyDescent="0.2">
      <c r="B14" s="20"/>
      <c r="C14" s="21"/>
      <c r="D14" s="21"/>
      <c r="E14" s="265" t="s">
        <v>28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60"/>
      <c r="BS14" s="16" t="s">
        <v>6</v>
      </c>
    </row>
    <row r="15" spans="1:74" s="1" customFormat="1" ht="6.9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0"/>
      <c r="BS15" s="16" t="s">
        <v>4</v>
      </c>
    </row>
    <row r="16" spans="1:74" s="1" customFormat="1" ht="12" customHeight="1" x14ac:dyDescent="0.2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60"/>
      <c r="BS16" s="16" t="s">
        <v>4</v>
      </c>
    </row>
    <row r="17" spans="1:71" s="1" customFormat="1" ht="18.399999999999999" customHeight="1" x14ac:dyDescent="0.2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60"/>
      <c r="BS17" s="16" t="s">
        <v>31</v>
      </c>
    </row>
    <row r="18" spans="1:71" s="1" customFormat="1" ht="6.9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0"/>
      <c r="BS18" s="16" t="s">
        <v>6</v>
      </c>
    </row>
    <row r="19" spans="1:71" s="1" customFormat="1" ht="12" customHeight="1" x14ac:dyDescent="0.2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60"/>
      <c r="BS19" s="16" t="s">
        <v>6</v>
      </c>
    </row>
    <row r="20" spans="1:71" s="1" customFormat="1" ht="18.399999999999999" customHeight="1" x14ac:dyDescent="0.2">
      <c r="B20" s="20"/>
      <c r="C20" s="21"/>
      <c r="D20" s="21"/>
      <c r="E20" s="26" t="s">
        <v>30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60"/>
      <c r="BS20" s="16" t="s">
        <v>31</v>
      </c>
    </row>
    <row r="21" spans="1:71" s="1" customFormat="1" ht="6.9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0"/>
    </row>
    <row r="22" spans="1:71" s="1" customFormat="1" ht="12" customHeight="1" x14ac:dyDescent="0.2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0"/>
    </row>
    <row r="23" spans="1:71" s="1" customFormat="1" ht="16.5" customHeight="1" x14ac:dyDescent="0.2">
      <c r="B23" s="20"/>
      <c r="C23" s="21"/>
      <c r="D23" s="21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1"/>
      <c r="AP23" s="21"/>
      <c r="AQ23" s="21"/>
      <c r="AR23" s="19"/>
      <c r="BE23" s="260"/>
    </row>
    <row r="24" spans="1:71" s="1" customFormat="1" ht="6.9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0"/>
    </row>
    <row r="25" spans="1:71" s="1" customFormat="1" ht="6.95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0"/>
    </row>
    <row r="26" spans="1:71" s="2" customFormat="1" ht="25.9" customHeight="1" x14ac:dyDescent="0.2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68">
        <f>ROUND(AG94,2)</f>
        <v>0</v>
      </c>
      <c r="AL26" s="269"/>
      <c r="AM26" s="269"/>
      <c r="AN26" s="269"/>
      <c r="AO26" s="269"/>
      <c r="AP26" s="35"/>
      <c r="AQ26" s="35"/>
      <c r="AR26" s="38"/>
      <c r="BE26" s="260"/>
    </row>
    <row r="27" spans="1:71" s="2" customFormat="1" ht="6.95" customHeight="1" x14ac:dyDescent="0.2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0"/>
    </row>
    <row r="28" spans="1:71" s="2" customFormat="1" ht="12.75" x14ac:dyDescent="0.2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0" t="s">
        <v>35</v>
      </c>
      <c r="M28" s="270"/>
      <c r="N28" s="270"/>
      <c r="O28" s="270"/>
      <c r="P28" s="270"/>
      <c r="Q28" s="35"/>
      <c r="R28" s="35"/>
      <c r="S28" s="35"/>
      <c r="T28" s="35"/>
      <c r="U28" s="35"/>
      <c r="V28" s="35"/>
      <c r="W28" s="270" t="s">
        <v>36</v>
      </c>
      <c r="X28" s="270"/>
      <c r="Y28" s="270"/>
      <c r="Z28" s="270"/>
      <c r="AA28" s="270"/>
      <c r="AB28" s="270"/>
      <c r="AC28" s="270"/>
      <c r="AD28" s="270"/>
      <c r="AE28" s="270"/>
      <c r="AF28" s="35"/>
      <c r="AG28" s="35"/>
      <c r="AH28" s="35"/>
      <c r="AI28" s="35"/>
      <c r="AJ28" s="35"/>
      <c r="AK28" s="270" t="s">
        <v>37</v>
      </c>
      <c r="AL28" s="270"/>
      <c r="AM28" s="270"/>
      <c r="AN28" s="270"/>
      <c r="AO28" s="270"/>
      <c r="AP28" s="35"/>
      <c r="AQ28" s="35"/>
      <c r="AR28" s="38"/>
      <c r="BE28" s="260"/>
    </row>
    <row r="29" spans="1:71" s="3" customFormat="1" ht="14.45" customHeight="1" x14ac:dyDescent="0.2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54">
        <v>0.21</v>
      </c>
      <c r="M29" s="253"/>
      <c r="N29" s="253"/>
      <c r="O29" s="253"/>
      <c r="P29" s="253"/>
      <c r="Q29" s="40"/>
      <c r="R29" s="40"/>
      <c r="S29" s="40"/>
      <c r="T29" s="40"/>
      <c r="U29" s="40"/>
      <c r="V29" s="40"/>
      <c r="W29" s="252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F29" s="40"/>
      <c r="AG29" s="40"/>
      <c r="AH29" s="40"/>
      <c r="AI29" s="40"/>
      <c r="AJ29" s="40"/>
      <c r="AK29" s="252">
        <f>ROUND(AV94, 2)</f>
        <v>0</v>
      </c>
      <c r="AL29" s="253"/>
      <c r="AM29" s="253"/>
      <c r="AN29" s="253"/>
      <c r="AO29" s="253"/>
      <c r="AP29" s="40"/>
      <c r="AQ29" s="40"/>
      <c r="AR29" s="41"/>
      <c r="BE29" s="261"/>
    </row>
    <row r="30" spans="1:71" s="3" customFormat="1" ht="14.45" customHeight="1" x14ac:dyDescent="0.2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54">
        <v>0.12</v>
      </c>
      <c r="M30" s="253"/>
      <c r="N30" s="253"/>
      <c r="O30" s="253"/>
      <c r="P30" s="253"/>
      <c r="Q30" s="40"/>
      <c r="R30" s="40"/>
      <c r="S30" s="40"/>
      <c r="T30" s="40"/>
      <c r="U30" s="40"/>
      <c r="V30" s="40"/>
      <c r="W30" s="252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F30" s="40"/>
      <c r="AG30" s="40"/>
      <c r="AH30" s="40"/>
      <c r="AI30" s="40"/>
      <c r="AJ30" s="40"/>
      <c r="AK30" s="252">
        <f>ROUND(AW94, 2)</f>
        <v>0</v>
      </c>
      <c r="AL30" s="253"/>
      <c r="AM30" s="253"/>
      <c r="AN30" s="253"/>
      <c r="AO30" s="253"/>
      <c r="AP30" s="40"/>
      <c r="AQ30" s="40"/>
      <c r="AR30" s="41"/>
      <c r="BE30" s="261"/>
    </row>
    <row r="31" spans="1:71" s="3" customFormat="1" ht="14.45" hidden="1" customHeight="1" x14ac:dyDescent="0.2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54">
        <v>0.21</v>
      </c>
      <c r="M31" s="253"/>
      <c r="N31" s="253"/>
      <c r="O31" s="253"/>
      <c r="P31" s="253"/>
      <c r="Q31" s="40"/>
      <c r="R31" s="40"/>
      <c r="S31" s="40"/>
      <c r="T31" s="40"/>
      <c r="U31" s="40"/>
      <c r="V31" s="40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F31" s="40"/>
      <c r="AG31" s="40"/>
      <c r="AH31" s="40"/>
      <c r="AI31" s="40"/>
      <c r="AJ31" s="40"/>
      <c r="AK31" s="252">
        <v>0</v>
      </c>
      <c r="AL31" s="253"/>
      <c r="AM31" s="253"/>
      <c r="AN31" s="253"/>
      <c r="AO31" s="253"/>
      <c r="AP31" s="40"/>
      <c r="AQ31" s="40"/>
      <c r="AR31" s="41"/>
      <c r="BE31" s="261"/>
    </row>
    <row r="32" spans="1:71" s="3" customFormat="1" ht="14.45" hidden="1" customHeight="1" x14ac:dyDescent="0.2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54">
        <v>0.12</v>
      </c>
      <c r="M32" s="253"/>
      <c r="N32" s="253"/>
      <c r="O32" s="253"/>
      <c r="P32" s="253"/>
      <c r="Q32" s="40"/>
      <c r="R32" s="40"/>
      <c r="S32" s="40"/>
      <c r="T32" s="40"/>
      <c r="U32" s="40"/>
      <c r="V32" s="40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F32" s="40"/>
      <c r="AG32" s="40"/>
      <c r="AH32" s="40"/>
      <c r="AI32" s="40"/>
      <c r="AJ32" s="40"/>
      <c r="AK32" s="252">
        <v>0</v>
      </c>
      <c r="AL32" s="253"/>
      <c r="AM32" s="253"/>
      <c r="AN32" s="253"/>
      <c r="AO32" s="253"/>
      <c r="AP32" s="40"/>
      <c r="AQ32" s="40"/>
      <c r="AR32" s="41"/>
      <c r="BE32" s="261"/>
    </row>
    <row r="33" spans="1:57" s="3" customFormat="1" ht="14.45" hidden="1" customHeight="1" x14ac:dyDescent="0.2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54">
        <v>0</v>
      </c>
      <c r="M33" s="253"/>
      <c r="N33" s="253"/>
      <c r="O33" s="253"/>
      <c r="P33" s="253"/>
      <c r="Q33" s="40"/>
      <c r="R33" s="40"/>
      <c r="S33" s="40"/>
      <c r="T33" s="40"/>
      <c r="U33" s="40"/>
      <c r="V33" s="40"/>
      <c r="W33" s="252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F33" s="40"/>
      <c r="AG33" s="40"/>
      <c r="AH33" s="40"/>
      <c r="AI33" s="40"/>
      <c r="AJ33" s="40"/>
      <c r="AK33" s="252">
        <v>0</v>
      </c>
      <c r="AL33" s="253"/>
      <c r="AM33" s="253"/>
      <c r="AN33" s="253"/>
      <c r="AO33" s="253"/>
      <c r="AP33" s="40"/>
      <c r="AQ33" s="40"/>
      <c r="AR33" s="41"/>
      <c r="BE33" s="261"/>
    </row>
    <row r="34" spans="1:57" s="2" customFormat="1" ht="6.95" customHeight="1" x14ac:dyDescent="0.2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0"/>
    </row>
    <row r="35" spans="1:57" s="2" customFormat="1" ht="25.9" customHeight="1" x14ac:dyDescent="0.2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55" t="s">
        <v>46</v>
      </c>
      <c r="Y35" s="256"/>
      <c r="Z35" s="256"/>
      <c r="AA35" s="256"/>
      <c r="AB35" s="256"/>
      <c r="AC35" s="44"/>
      <c r="AD35" s="44"/>
      <c r="AE35" s="44"/>
      <c r="AF35" s="44"/>
      <c r="AG35" s="44"/>
      <c r="AH35" s="44"/>
      <c r="AI35" s="44"/>
      <c r="AJ35" s="44"/>
      <c r="AK35" s="257">
        <f>SUM(AK26:AK33)</f>
        <v>0</v>
      </c>
      <c r="AL35" s="256"/>
      <c r="AM35" s="256"/>
      <c r="AN35" s="256"/>
      <c r="AO35" s="258"/>
      <c r="AP35" s="42"/>
      <c r="AQ35" s="42"/>
      <c r="AR35" s="38"/>
      <c r="BE35" s="33"/>
    </row>
    <row r="36" spans="1:57" s="2" customFormat="1" ht="6.9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 x14ac:dyDescent="0.2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 x14ac:dyDescent="0.2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 x14ac:dyDescent="0.2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 x14ac:dyDescent="0.2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 x14ac:dyDescent="0.2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x14ac:dyDescent="0.2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 x14ac:dyDescent="0.2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 x14ac:dyDescent="0.2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 x14ac:dyDescent="0.2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 x14ac:dyDescent="0.2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2024-19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 x14ac:dyDescent="0.2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1" t="str">
        <f>K6</f>
        <v>DSN- okna nám. Míru 40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62"/>
      <c r="AL85" s="62"/>
      <c r="AM85" s="62"/>
      <c r="AN85" s="62"/>
      <c r="AO85" s="62"/>
      <c r="AP85" s="62"/>
      <c r="AQ85" s="62"/>
      <c r="AR85" s="63"/>
    </row>
    <row r="86" spans="1:90" s="2" customFormat="1" ht="6.95" customHeight="1" x14ac:dyDescent="0.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 x14ac:dyDescent="0.2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3" t="str">
        <f>IF(AN8= "","",AN8)</f>
        <v>2. 7. 2024</v>
      </c>
      <c r="AN87" s="243"/>
      <c r="AO87" s="35"/>
      <c r="AP87" s="35"/>
      <c r="AQ87" s="35"/>
      <c r="AR87" s="38"/>
      <c r="BE87" s="33"/>
    </row>
    <row r="88" spans="1:90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 x14ac:dyDescent="0.2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44" t="str">
        <f>IF(E17="","",E17)</f>
        <v>MP technik s.r.o.</v>
      </c>
      <c r="AN89" s="245"/>
      <c r="AO89" s="245"/>
      <c r="AP89" s="245"/>
      <c r="AQ89" s="35"/>
      <c r="AR89" s="38"/>
      <c r="AS89" s="246" t="s">
        <v>54</v>
      </c>
      <c r="AT89" s="247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 x14ac:dyDescent="0.2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44" t="str">
        <f>IF(E20="","",E20)</f>
        <v>MP technik s.r.o.</v>
      </c>
      <c r="AN90" s="245"/>
      <c r="AO90" s="245"/>
      <c r="AP90" s="245"/>
      <c r="AQ90" s="35"/>
      <c r="AR90" s="38"/>
      <c r="AS90" s="248"/>
      <c r="AT90" s="249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 x14ac:dyDescent="0.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0"/>
      <c r="AT91" s="251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 x14ac:dyDescent="0.2">
      <c r="A92" s="33"/>
      <c r="B92" s="34"/>
      <c r="C92" s="231" t="s">
        <v>55</v>
      </c>
      <c r="D92" s="232"/>
      <c r="E92" s="232"/>
      <c r="F92" s="232"/>
      <c r="G92" s="232"/>
      <c r="H92" s="72"/>
      <c r="I92" s="233" t="s">
        <v>56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4" t="s">
        <v>57</v>
      </c>
      <c r="AH92" s="232"/>
      <c r="AI92" s="232"/>
      <c r="AJ92" s="232"/>
      <c r="AK92" s="232"/>
      <c r="AL92" s="232"/>
      <c r="AM92" s="232"/>
      <c r="AN92" s="233" t="s">
        <v>58</v>
      </c>
      <c r="AO92" s="232"/>
      <c r="AP92" s="235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0" s="2" customFormat="1" ht="10.9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 x14ac:dyDescent="0.2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39">
        <f>ROUND(AG95,2)</f>
        <v>0</v>
      </c>
      <c r="AH94" s="239"/>
      <c r="AI94" s="239"/>
      <c r="AJ94" s="239"/>
      <c r="AK94" s="239"/>
      <c r="AL94" s="239"/>
      <c r="AM94" s="239"/>
      <c r="AN94" s="240">
        <f>SUM(AG94,AT94)</f>
        <v>0</v>
      </c>
      <c r="AO94" s="240"/>
      <c r="AP94" s="240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73</v>
      </c>
      <c r="BT94" s="90" t="s">
        <v>74</v>
      </c>
      <c r="BV94" s="90" t="s">
        <v>75</v>
      </c>
      <c r="BW94" s="90" t="s">
        <v>5</v>
      </c>
      <c r="BX94" s="90" t="s">
        <v>76</v>
      </c>
      <c r="CL94" s="90" t="s">
        <v>1</v>
      </c>
    </row>
    <row r="95" spans="1:90" s="7" customFormat="1" ht="16.5" customHeight="1" x14ac:dyDescent="0.2">
      <c r="A95" s="91" t="s">
        <v>77</v>
      </c>
      <c r="B95" s="92"/>
      <c r="C95" s="93"/>
      <c r="D95" s="238" t="s">
        <v>14</v>
      </c>
      <c r="E95" s="238"/>
      <c r="F95" s="238"/>
      <c r="G95" s="238"/>
      <c r="H95" s="238"/>
      <c r="I95" s="94"/>
      <c r="J95" s="238" t="s">
        <v>17</v>
      </c>
      <c r="K95" s="238"/>
      <c r="L95" s="238"/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6">
        <f>'2024-19 - DSN- okna nám. ...'!J28</f>
        <v>0</v>
      </c>
      <c r="AH95" s="237"/>
      <c r="AI95" s="237"/>
      <c r="AJ95" s="237"/>
      <c r="AK95" s="237"/>
      <c r="AL95" s="237"/>
      <c r="AM95" s="237"/>
      <c r="AN95" s="236">
        <f>SUM(AG95,AT95)</f>
        <v>0</v>
      </c>
      <c r="AO95" s="237"/>
      <c r="AP95" s="237"/>
      <c r="AQ95" s="95" t="s">
        <v>78</v>
      </c>
      <c r="AR95" s="96"/>
      <c r="AS95" s="97">
        <v>0</v>
      </c>
      <c r="AT95" s="98">
        <f>ROUND(SUM(AV95:AW95),2)</f>
        <v>0</v>
      </c>
      <c r="AU95" s="99">
        <f>'2024-19 - DSN- okna nám. ...'!P127</f>
        <v>0</v>
      </c>
      <c r="AV95" s="98">
        <f>'2024-19 - DSN- okna nám. ...'!J31</f>
        <v>0</v>
      </c>
      <c r="AW95" s="98">
        <f>'2024-19 - DSN- okna nám. ...'!J32</f>
        <v>0</v>
      </c>
      <c r="AX95" s="98">
        <f>'2024-19 - DSN- okna nám. ...'!J33</f>
        <v>0</v>
      </c>
      <c r="AY95" s="98">
        <f>'2024-19 - DSN- okna nám. ...'!J34</f>
        <v>0</v>
      </c>
      <c r="AZ95" s="98">
        <f>'2024-19 - DSN- okna nám. ...'!F31</f>
        <v>0</v>
      </c>
      <c r="BA95" s="98">
        <f>'2024-19 - DSN- okna nám. ...'!F32</f>
        <v>0</v>
      </c>
      <c r="BB95" s="98">
        <f>'2024-19 - DSN- okna nám. ...'!F33</f>
        <v>0</v>
      </c>
      <c r="BC95" s="98">
        <f>'2024-19 - DSN- okna nám. ...'!F34</f>
        <v>0</v>
      </c>
      <c r="BD95" s="100">
        <f>'2024-19 - DSN- okna nám. ...'!F35</f>
        <v>0</v>
      </c>
      <c r="BT95" s="101" t="s">
        <v>79</v>
      </c>
      <c r="BU95" s="101" t="s">
        <v>80</v>
      </c>
      <c r="BV95" s="101" t="s">
        <v>75</v>
      </c>
      <c r="BW95" s="101" t="s">
        <v>5</v>
      </c>
      <c r="BX95" s="101" t="s">
        <v>76</v>
      </c>
      <c r="CL95" s="101" t="s">
        <v>1</v>
      </c>
    </row>
    <row r="96" spans="1:90" s="2" customFormat="1" ht="30" customHeight="1" x14ac:dyDescent="0.2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 x14ac:dyDescent="0.2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bZ9N4yQeFSOuPunsQTdPL1Zizb/cTMqNEKL66D+X5HMqGQFyLBCd+pH/E5kb943FtSG8bUMZL1ZktM0LpyJ+Ng==" saltValue="bH5gn3r2+YLSYhZFg9y4bj4jsW2U0Qh5OZJPWHOiyxYv7QhuFSG18H0OoC+0VUPBOQWGfmiI5spkCMRLiyORS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4-19 - DSN- okna nám.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4"/>
  <sheetViews>
    <sheetView showGridLines="0" workbookViewId="0">
      <selection activeCell="L13" sqref="L1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AT2" s="16" t="s">
        <v>5</v>
      </c>
    </row>
    <row r="3" spans="1:46" s="1" customFormat="1" ht="6.95" customHeight="1" x14ac:dyDescent="0.2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9"/>
      <c r="AT3" s="16" t="s">
        <v>81</v>
      </c>
    </row>
    <row r="4" spans="1:46" s="1" customFormat="1" ht="24.95" customHeight="1" x14ac:dyDescent="0.2">
      <c r="B4" s="19"/>
      <c r="D4" s="104" t="s">
        <v>82</v>
      </c>
      <c r="L4" s="19"/>
      <c r="M4" s="105" t="s">
        <v>10</v>
      </c>
      <c r="AT4" s="16" t="s">
        <v>4</v>
      </c>
    </row>
    <row r="5" spans="1:46" s="1" customFormat="1" ht="6.95" customHeight="1" x14ac:dyDescent="0.2">
      <c r="B5" s="19"/>
      <c r="L5" s="19"/>
    </row>
    <row r="6" spans="1:46" s="2" customFormat="1" ht="12" customHeight="1" x14ac:dyDescent="0.2">
      <c r="A6" s="33"/>
      <c r="B6" s="38"/>
      <c r="C6" s="33"/>
      <c r="D6" s="106" t="s">
        <v>16</v>
      </c>
      <c r="E6" s="33"/>
      <c r="F6" s="33"/>
      <c r="G6" s="33"/>
      <c r="H6" s="33"/>
      <c r="I6" s="33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 x14ac:dyDescent="0.2">
      <c r="A7" s="33"/>
      <c r="B7" s="38"/>
      <c r="C7" s="33"/>
      <c r="D7" s="33"/>
      <c r="E7" s="271" t="s">
        <v>17</v>
      </c>
      <c r="F7" s="272"/>
      <c r="G7" s="272"/>
      <c r="H7" s="272"/>
      <c r="I7" s="33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x14ac:dyDescent="0.2">
      <c r="A8" s="33"/>
      <c r="B8" s="38"/>
      <c r="C8" s="33"/>
      <c r="D8" s="33"/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 x14ac:dyDescent="0.2">
      <c r="A9" s="33"/>
      <c r="B9" s="38"/>
      <c r="C9" s="33"/>
      <c r="D9" s="106" t="s">
        <v>18</v>
      </c>
      <c r="E9" s="33"/>
      <c r="F9" s="107" t="s">
        <v>1</v>
      </c>
      <c r="G9" s="33"/>
      <c r="H9" s="33"/>
      <c r="I9" s="106" t="s">
        <v>19</v>
      </c>
      <c r="J9" s="107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 x14ac:dyDescent="0.2">
      <c r="A10" s="33"/>
      <c r="B10" s="38"/>
      <c r="C10" s="33"/>
      <c r="D10" s="106" t="s">
        <v>20</v>
      </c>
      <c r="E10" s="33"/>
      <c r="F10" s="107" t="s">
        <v>21</v>
      </c>
      <c r="G10" s="33"/>
      <c r="H10" s="33"/>
      <c r="I10" s="106" t="s">
        <v>22</v>
      </c>
      <c r="J10" s="108" t="str">
        <f>'Rekapitulace stavby'!AN8</f>
        <v>2. 7. 2024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 x14ac:dyDescent="0.2">
      <c r="A11" s="33"/>
      <c r="B11" s="38"/>
      <c r="C11" s="33"/>
      <c r="D11" s="33"/>
      <c r="E11" s="33"/>
      <c r="F11" s="33"/>
      <c r="G11" s="33"/>
      <c r="H11" s="33"/>
      <c r="I11" s="33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 x14ac:dyDescent="0.2">
      <c r="A12" s="33"/>
      <c r="B12" s="38"/>
      <c r="C12" s="33"/>
      <c r="D12" s="106" t="s">
        <v>24</v>
      </c>
      <c r="E12" s="33"/>
      <c r="F12" s="33"/>
      <c r="G12" s="33"/>
      <c r="H12" s="33"/>
      <c r="I12" s="106" t="s">
        <v>25</v>
      </c>
      <c r="J12" s="107" t="str">
        <f>IF('Rekapitulace stavby'!AN10="","",'Rekapitulace stavby'!AN10)</f>
        <v/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 x14ac:dyDescent="0.2">
      <c r="A13" s="33"/>
      <c r="B13" s="38"/>
      <c r="C13" s="33"/>
      <c r="D13" s="33"/>
      <c r="E13" s="107" t="str">
        <f>IF('Rekapitulace stavby'!E11="","",'Rekapitulace stavby'!E11)</f>
        <v xml:space="preserve"> </v>
      </c>
      <c r="F13" s="33"/>
      <c r="G13" s="33"/>
      <c r="H13" s="33"/>
      <c r="I13" s="106" t="s">
        <v>26</v>
      </c>
      <c r="J13" s="107" t="str">
        <f>IF('Rekapitulace stavby'!AN11="","",'Rekapitulace stavby'!AN11)</f>
        <v/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 x14ac:dyDescent="0.2">
      <c r="A14" s="33"/>
      <c r="B14" s="38"/>
      <c r="C14" s="33"/>
      <c r="D14" s="33"/>
      <c r="E14" s="33"/>
      <c r="F14" s="33"/>
      <c r="G14" s="33"/>
      <c r="H14" s="33"/>
      <c r="I14" s="33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 x14ac:dyDescent="0.2">
      <c r="A15" s="33"/>
      <c r="B15" s="38"/>
      <c r="C15" s="33"/>
      <c r="D15" s="106" t="s">
        <v>27</v>
      </c>
      <c r="E15" s="33"/>
      <c r="F15" s="33"/>
      <c r="G15" s="33"/>
      <c r="H15" s="33"/>
      <c r="I15" s="106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 x14ac:dyDescent="0.2">
      <c r="A16" s="33"/>
      <c r="B16" s="38"/>
      <c r="C16" s="33"/>
      <c r="D16" s="33"/>
      <c r="E16" s="273" t="str">
        <f>'Rekapitulace stavby'!E14</f>
        <v>Vyplň údaj</v>
      </c>
      <c r="F16" s="274"/>
      <c r="G16" s="274"/>
      <c r="H16" s="274"/>
      <c r="I16" s="106" t="s">
        <v>26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 x14ac:dyDescent="0.2">
      <c r="A17" s="33"/>
      <c r="B17" s="38"/>
      <c r="C17" s="33"/>
      <c r="D17" s="33"/>
      <c r="E17" s="33"/>
      <c r="F17" s="33"/>
      <c r="G17" s="33"/>
      <c r="H17" s="33"/>
      <c r="I17" s="33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 x14ac:dyDescent="0.2">
      <c r="A18" s="33"/>
      <c r="B18" s="38"/>
      <c r="C18" s="33"/>
      <c r="D18" s="106" t="s">
        <v>29</v>
      </c>
      <c r="E18" s="33"/>
      <c r="F18" s="33"/>
      <c r="G18" s="33"/>
      <c r="H18" s="33"/>
      <c r="I18" s="106" t="s">
        <v>25</v>
      </c>
      <c r="J18" s="107" t="s">
        <v>1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 x14ac:dyDescent="0.2">
      <c r="A19" s="33"/>
      <c r="B19" s="38"/>
      <c r="C19" s="33"/>
      <c r="D19" s="33"/>
      <c r="E19" s="107" t="s">
        <v>30</v>
      </c>
      <c r="F19" s="33"/>
      <c r="G19" s="33"/>
      <c r="H19" s="33"/>
      <c r="I19" s="106" t="s">
        <v>26</v>
      </c>
      <c r="J19" s="107" t="s">
        <v>1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 x14ac:dyDescent="0.2">
      <c r="A20" s="33"/>
      <c r="B20" s="38"/>
      <c r="C20" s="33"/>
      <c r="D20" s="33"/>
      <c r="E20" s="33"/>
      <c r="F20" s="33"/>
      <c r="G20" s="33"/>
      <c r="H20" s="33"/>
      <c r="I20" s="33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 x14ac:dyDescent="0.2">
      <c r="A21" s="33"/>
      <c r="B21" s="38"/>
      <c r="C21" s="33"/>
      <c r="D21" s="106" t="s">
        <v>32</v>
      </c>
      <c r="E21" s="33"/>
      <c r="F21" s="33"/>
      <c r="G21" s="33"/>
      <c r="H21" s="33"/>
      <c r="I21" s="106" t="s">
        <v>25</v>
      </c>
      <c r="J21" s="107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 x14ac:dyDescent="0.2">
      <c r="A22" s="33"/>
      <c r="B22" s="38"/>
      <c r="C22" s="33"/>
      <c r="D22" s="33"/>
      <c r="E22" s="107" t="s">
        <v>30</v>
      </c>
      <c r="F22" s="33"/>
      <c r="G22" s="33"/>
      <c r="H22" s="33"/>
      <c r="I22" s="106" t="s">
        <v>26</v>
      </c>
      <c r="J22" s="107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 x14ac:dyDescent="0.2">
      <c r="A23" s="33"/>
      <c r="B23" s="38"/>
      <c r="C23" s="33"/>
      <c r="D23" s="33"/>
      <c r="E23" s="33"/>
      <c r="F23" s="33"/>
      <c r="G23" s="33"/>
      <c r="H23" s="33"/>
      <c r="I23" s="33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 x14ac:dyDescent="0.2">
      <c r="A24" s="33"/>
      <c r="B24" s="38"/>
      <c r="C24" s="33"/>
      <c r="D24" s="106" t="s">
        <v>33</v>
      </c>
      <c r="E24" s="33"/>
      <c r="F24" s="33"/>
      <c r="G24" s="33"/>
      <c r="H24" s="33"/>
      <c r="I24" s="33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 x14ac:dyDescent="0.2">
      <c r="A25" s="109"/>
      <c r="B25" s="110"/>
      <c r="C25" s="109"/>
      <c r="D25" s="109"/>
      <c r="E25" s="275" t="s">
        <v>1</v>
      </c>
      <c r="F25" s="275"/>
      <c r="G25" s="275"/>
      <c r="H25" s="275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pans="1:31" s="2" customFormat="1" ht="6.95" customHeight="1" x14ac:dyDescent="0.2">
      <c r="A26" s="33"/>
      <c r="B26" s="38"/>
      <c r="C26" s="33"/>
      <c r="D26" s="33"/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 x14ac:dyDescent="0.2">
      <c r="A27" s="33"/>
      <c r="B27" s="38"/>
      <c r="C27" s="33"/>
      <c r="D27" s="112"/>
      <c r="E27" s="112"/>
      <c r="F27" s="112"/>
      <c r="G27" s="112"/>
      <c r="H27" s="112"/>
      <c r="I27" s="112"/>
      <c r="J27" s="112"/>
      <c r="K27" s="112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 x14ac:dyDescent="0.2">
      <c r="A28" s="33"/>
      <c r="B28" s="38"/>
      <c r="C28" s="33"/>
      <c r="D28" s="113" t="s">
        <v>34</v>
      </c>
      <c r="E28" s="33"/>
      <c r="F28" s="33"/>
      <c r="G28" s="33"/>
      <c r="H28" s="33"/>
      <c r="I28" s="33"/>
      <c r="J28" s="114">
        <f>ROUND(J127,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 x14ac:dyDescent="0.2">
      <c r="A29" s="33"/>
      <c r="B29" s="38"/>
      <c r="C29" s="33"/>
      <c r="D29" s="112"/>
      <c r="E29" s="112"/>
      <c r="F29" s="112"/>
      <c r="G29" s="112"/>
      <c r="H29" s="112"/>
      <c r="I29" s="112"/>
      <c r="J29" s="112"/>
      <c r="K29" s="112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 x14ac:dyDescent="0.2">
      <c r="A30" s="33"/>
      <c r="B30" s="38"/>
      <c r="C30" s="33"/>
      <c r="D30" s="33"/>
      <c r="E30" s="33"/>
      <c r="F30" s="115" t="s">
        <v>36</v>
      </c>
      <c r="G30" s="33"/>
      <c r="H30" s="33"/>
      <c r="I30" s="115" t="s">
        <v>35</v>
      </c>
      <c r="J30" s="115" t="s">
        <v>37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 x14ac:dyDescent="0.2">
      <c r="A31" s="33"/>
      <c r="B31" s="38"/>
      <c r="C31" s="33"/>
      <c r="D31" s="116" t="s">
        <v>38</v>
      </c>
      <c r="E31" s="106" t="s">
        <v>39</v>
      </c>
      <c r="F31" s="117">
        <f>ROUND((SUM(BE127:BE503)),  2)</f>
        <v>0</v>
      </c>
      <c r="G31" s="33"/>
      <c r="H31" s="33"/>
      <c r="I31" s="118">
        <v>0.21</v>
      </c>
      <c r="J31" s="117">
        <f>ROUND(((SUM(BE127:BE503))*I31),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 x14ac:dyDescent="0.2">
      <c r="A32" s="33"/>
      <c r="B32" s="38"/>
      <c r="C32" s="33"/>
      <c r="D32" s="33"/>
      <c r="E32" s="106" t="s">
        <v>40</v>
      </c>
      <c r="F32" s="117">
        <f>ROUND((SUM(BF127:BF503)),  2)</f>
        <v>0</v>
      </c>
      <c r="G32" s="33"/>
      <c r="H32" s="33"/>
      <c r="I32" s="118">
        <v>0.12</v>
      </c>
      <c r="J32" s="117">
        <f>ROUND(((SUM(BF127:BF503))*I32),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 x14ac:dyDescent="0.2">
      <c r="A33" s="33"/>
      <c r="B33" s="38"/>
      <c r="C33" s="33"/>
      <c r="D33" s="33"/>
      <c r="E33" s="106" t="s">
        <v>41</v>
      </c>
      <c r="F33" s="117">
        <f>ROUND((SUM(BG127:BG503)),  2)</f>
        <v>0</v>
      </c>
      <c r="G33" s="33"/>
      <c r="H33" s="33"/>
      <c r="I33" s="118">
        <v>0.21</v>
      </c>
      <c r="J33" s="117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 x14ac:dyDescent="0.2">
      <c r="A34" s="33"/>
      <c r="B34" s="38"/>
      <c r="C34" s="33"/>
      <c r="D34" s="33"/>
      <c r="E34" s="106" t="s">
        <v>42</v>
      </c>
      <c r="F34" s="117">
        <f>ROUND((SUM(BH127:BH503)),  2)</f>
        <v>0</v>
      </c>
      <c r="G34" s="33"/>
      <c r="H34" s="33"/>
      <c r="I34" s="118">
        <v>0.12</v>
      </c>
      <c r="J34" s="117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 x14ac:dyDescent="0.2">
      <c r="A35" s="33"/>
      <c r="B35" s="38"/>
      <c r="C35" s="33"/>
      <c r="D35" s="33"/>
      <c r="E35" s="106" t="s">
        <v>43</v>
      </c>
      <c r="F35" s="117">
        <f>ROUND((SUM(BI127:BI503)),  2)</f>
        <v>0</v>
      </c>
      <c r="G35" s="33"/>
      <c r="H35" s="33"/>
      <c r="I35" s="118">
        <v>0</v>
      </c>
      <c r="J35" s="117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 x14ac:dyDescent="0.2">
      <c r="A36" s="33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 x14ac:dyDescent="0.2">
      <c r="A37" s="33"/>
      <c r="B37" s="38"/>
      <c r="C37" s="119"/>
      <c r="D37" s="120" t="s">
        <v>44</v>
      </c>
      <c r="E37" s="121"/>
      <c r="F37" s="121"/>
      <c r="G37" s="122" t="s">
        <v>45</v>
      </c>
      <c r="H37" s="123" t="s">
        <v>46</v>
      </c>
      <c r="I37" s="121"/>
      <c r="J37" s="124">
        <f>SUM(J28:J35)</f>
        <v>0</v>
      </c>
      <c r="K37" s="125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 x14ac:dyDescent="0.2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 x14ac:dyDescent="0.2">
      <c r="B39" s="19"/>
      <c r="L39" s="19"/>
    </row>
    <row r="40" spans="1:31" s="1" customFormat="1" ht="14.45" customHeight="1" x14ac:dyDescent="0.2">
      <c r="B40" s="19"/>
      <c r="L40" s="19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50"/>
      <c r="D50" s="126" t="s">
        <v>47</v>
      </c>
      <c r="E50" s="127"/>
      <c r="F50" s="127"/>
      <c r="G50" s="126" t="s">
        <v>48</v>
      </c>
      <c r="H50" s="127"/>
      <c r="I50" s="127"/>
      <c r="J50" s="127"/>
      <c r="K50" s="127"/>
      <c r="L50" s="50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33"/>
      <c r="B61" s="38"/>
      <c r="C61" s="33"/>
      <c r="D61" s="128" t="s">
        <v>49</v>
      </c>
      <c r="E61" s="129"/>
      <c r="F61" s="130" t="s">
        <v>50</v>
      </c>
      <c r="G61" s="128" t="s">
        <v>49</v>
      </c>
      <c r="H61" s="129"/>
      <c r="I61" s="129"/>
      <c r="J61" s="131" t="s">
        <v>50</v>
      </c>
      <c r="K61" s="129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33"/>
      <c r="B65" s="38"/>
      <c r="C65" s="33"/>
      <c r="D65" s="126" t="s">
        <v>51</v>
      </c>
      <c r="E65" s="132"/>
      <c r="F65" s="132"/>
      <c r="G65" s="126" t="s">
        <v>52</v>
      </c>
      <c r="H65" s="132"/>
      <c r="I65" s="132"/>
      <c r="J65" s="132"/>
      <c r="K65" s="13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33"/>
      <c r="B76" s="38"/>
      <c r="C76" s="33"/>
      <c r="D76" s="128" t="s">
        <v>49</v>
      </c>
      <c r="E76" s="129"/>
      <c r="F76" s="130" t="s">
        <v>50</v>
      </c>
      <c r="G76" s="128" t="s">
        <v>49</v>
      </c>
      <c r="H76" s="129"/>
      <c r="I76" s="129"/>
      <c r="J76" s="131" t="s">
        <v>50</v>
      </c>
      <c r="K76" s="129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 x14ac:dyDescent="0.2">
      <c r="A77" s="33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 x14ac:dyDescent="0.2">
      <c r="A81" s="33"/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 x14ac:dyDescent="0.2">
      <c r="A82" s="33"/>
      <c r="B82" s="34"/>
      <c r="C82" s="22" t="s">
        <v>83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 x14ac:dyDescent="0.2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 x14ac:dyDescent="0.2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 x14ac:dyDescent="0.2">
      <c r="A85" s="33"/>
      <c r="B85" s="34"/>
      <c r="C85" s="35"/>
      <c r="D85" s="35"/>
      <c r="E85" s="241" t="str">
        <f>E7</f>
        <v>DSN- okna nám. Míru 40</v>
      </c>
      <c r="F85" s="276"/>
      <c r="G85" s="276"/>
      <c r="H85" s="276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 x14ac:dyDescent="0.2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 x14ac:dyDescent="0.2">
      <c r="A87" s="33"/>
      <c r="B87" s="34"/>
      <c r="C87" s="28" t="s">
        <v>20</v>
      </c>
      <c r="D87" s="35"/>
      <c r="E87" s="35"/>
      <c r="F87" s="26" t="str">
        <f>F10</f>
        <v xml:space="preserve"> </v>
      </c>
      <c r="G87" s="35"/>
      <c r="H87" s="35"/>
      <c r="I87" s="28" t="s">
        <v>22</v>
      </c>
      <c r="J87" s="65" t="str">
        <f>IF(J10="","",J10)</f>
        <v>2. 7. 2024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 x14ac:dyDescent="0.2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 x14ac:dyDescent="0.2">
      <c r="A89" s="33"/>
      <c r="B89" s="34"/>
      <c r="C89" s="28" t="s">
        <v>24</v>
      </c>
      <c r="D89" s="35"/>
      <c r="E89" s="35"/>
      <c r="F89" s="26" t="str">
        <f>E13</f>
        <v xml:space="preserve"> </v>
      </c>
      <c r="G89" s="35"/>
      <c r="H89" s="35"/>
      <c r="I89" s="28" t="s">
        <v>29</v>
      </c>
      <c r="J89" s="31" t="str">
        <f>E19</f>
        <v>MP technik s.r.o.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 x14ac:dyDescent="0.2">
      <c r="A90" s="33"/>
      <c r="B90" s="34"/>
      <c r="C90" s="28" t="s">
        <v>27</v>
      </c>
      <c r="D90" s="35"/>
      <c r="E90" s="35"/>
      <c r="F90" s="26" t="str">
        <f>IF(E16="","",E16)</f>
        <v>Vyplň údaj</v>
      </c>
      <c r="G90" s="35"/>
      <c r="H90" s="35"/>
      <c r="I90" s="28" t="s">
        <v>32</v>
      </c>
      <c r="J90" s="31" t="str">
        <f>E22</f>
        <v>MP technik s.r.o.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 x14ac:dyDescent="0.2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 x14ac:dyDescent="0.2">
      <c r="A92" s="33"/>
      <c r="B92" s="34"/>
      <c r="C92" s="137" t="s">
        <v>84</v>
      </c>
      <c r="D92" s="138"/>
      <c r="E92" s="138"/>
      <c r="F92" s="138"/>
      <c r="G92" s="138"/>
      <c r="H92" s="138"/>
      <c r="I92" s="138"/>
      <c r="J92" s="139" t="s">
        <v>85</v>
      </c>
      <c r="K92" s="138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 x14ac:dyDescent="0.2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 x14ac:dyDescent="0.2">
      <c r="A94" s="33"/>
      <c r="B94" s="34"/>
      <c r="C94" s="140" t="s">
        <v>86</v>
      </c>
      <c r="D94" s="35"/>
      <c r="E94" s="35"/>
      <c r="F94" s="35"/>
      <c r="G94" s="35"/>
      <c r="H94" s="35"/>
      <c r="I94" s="35"/>
      <c r="J94" s="83">
        <f>J127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87</v>
      </c>
    </row>
    <row r="95" spans="1:47" s="9" customFormat="1" ht="24.95" customHeight="1" x14ac:dyDescent="0.2">
      <c r="B95" s="141"/>
      <c r="C95" s="142"/>
      <c r="D95" s="143" t="s">
        <v>88</v>
      </c>
      <c r="E95" s="144"/>
      <c r="F95" s="144"/>
      <c r="G95" s="144"/>
      <c r="H95" s="144"/>
      <c r="I95" s="144"/>
      <c r="J95" s="145">
        <f>J128</f>
        <v>0</v>
      </c>
      <c r="K95" s="142"/>
      <c r="L95" s="146"/>
    </row>
    <row r="96" spans="1:47" s="10" customFormat="1" ht="19.899999999999999" customHeight="1" x14ac:dyDescent="0.2">
      <c r="B96" s="147"/>
      <c r="C96" s="148"/>
      <c r="D96" s="149" t="s">
        <v>89</v>
      </c>
      <c r="E96" s="150"/>
      <c r="F96" s="150"/>
      <c r="G96" s="150"/>
      <c r="H96" s="150"/>
      <c r="I96" s="150"/>
      <c r="J96" s="151">
        <f>J129</f>
        <v>0</v>
      </c>
      <c r="K96" s="148"/>
      <c r="L96" s="152"/>
    </row>
    <row r="97" spans="1:31" s="10" customFormat="1" ht="19.899999999999999" customHeight="1" x14ac:dyDescent="0.2">
      <c r="B97" s="147"/>
      <c r="C97" s="148"/>
      <c r="D97" s="149" t="s">
        <v>90</v>
      </c>
      <c r="E97" s="150"/>
      <c r="F97" s="150"/>
      <c r="G97" s="150"/>
      <c r="H97" s="150"/>
      <c r="I97" s="150"/>
      <c r="J97" s="151">
        <f>J134</f>
        <v>0</v>
      </c>
      <c r="K97" s="148"/>
      <c r="L97" s="152"/>
    </row>
    <row r="98" spans="1:31" s="10" customFormat="1" ht="19.899999999999999" customHeight="1" x14ac:dyDescent="0.2">
      <c r="B98" s="147"/>
      <c r="C98" s="148"/>
      <c r="D98" s="149" t="s">
        <v>91</v>
      </c>
      <c r="E98" s="150"/>
      <c r="F98" s="150"/>
      <c r="G98" s="150"/>
      <c r="H98" s="150"/>
      <c r="I98" s="150"/>
      <c r="J98" s="151">
        <f>J207</f>
        <v>0</v>
      </c>
      <c r="K98" s="148"/>
      <c r="L98" s="152"/>
    </row>
    <row r="99" spans="1:31" s="10" customFormat="1" ht="19.899999999999999" customHeight="1" x14ac:dyDescent="0.2">
      <c r="B99" s="147"/>
      <c r="C99" s="148"/>
      <c r="D99" s="149" t="s">
        <v>92</v>
      </c>
      <c r="E99" s="150"/>
      <c r="F99" s="150"/>
      <c r="G99" s="150"/>
      <c r="H99" s="150"/>
      <c r="I99" s="150"/>
      <c r="J99" s="151">
        <f>J285</f>
        <v>0</v>
      </c>
      <c r="K99" s="148"/>
      <c r="L99" s="152"/>
    </row>
    <row r="100" spans="1:31" s="10" customFormat="1" ht="19.899999999999999" customHeight="1" x14ac:dyDescent="0.2">
      <c r="B100" s="147"/>
      <c r="C100" s="148"/>
      <c r="D100" s="149" t="s">
        <v>93</v>
      </c>
      <c r="E100" s="150"/>
      <c r="F100" s="150"/>
      <c r="G100" s="150"/>
      <c r="H100" s="150"/>
      <c r="I100" s="150"/>
      <c r="J100" s="151">
        <f>J291</f>
        <v>0</v>
      </c>
      <c r="K100" s="148"/>
      <c r="L100" s="152"/>
    </row>
    <row r="101" spans="1:31" s="9" customFormat="1" ht="24.95" customHeight="1" x14ac:dyDescent="0.2">
      <c r="B101" s="141"/>
      <c r="C101" s="142"/>
      <c r="D101" s="143" t="s">
        <v>94</v>
      </c>
      <c r="E101" s="144"/>
      <c r="F101" s="144"/>
      <c r="G101" s="144"/>
      <c r="H101" s="144"/>
      <c r="I101" s="144"/>
      <c r="J101" s="145">
        <f>J293</f>
        <v>0</v>
      </c>
      <c r="K101" s="142"/>
      <c r="L101" s="146"/>
    </row>
    <row r="102" spans="1:31" s="10" customFormat="1" ht="19.899999999999999" customHeight="1" x14ac:dyDescent="0.2">
      <c r="B102" s="147"/>
      <c r="C102" s="148"/>
      <c r="D102" s="149" t="s">
        <v>95</v>
      </c>
      <c r="E102" s="150"/>
      <c r="F102" s="150"/>
      <c r="G102" s="150"/>
      <c r="H102" s="150"/>
      <c r="I102" s="150"/>
      <c r="J102" s="151">
        <f>J294</f>
        <v>0</v>
      </c>
      <c r="K102" s="148"/>
      <c r="L102" s="152"/>
    </row>
    <row r="103" spans="1:31" s="10" customFormat="1" ht="19.899999999999999" customHeight="1" x14ac:dyDescent="0.2">
      <c r="B103" s="147"/>
      <c r="C103" s="148"/>
      <c r="D103" s="149" t="s">
        <v>96</v>
      </c>
      <c r="E103" s="150"/>
      <c r="F103" s="150"/>
      <c r="G103" s="150"/>
      <c r="H103" s="150"/>
      <c r="I103" s="150"/>
      <c r="J103" s="151">
        <f>J463</f>
        <v>0</v>
      </c>
      <c r="K103" s="148"/>
      <c r="L103" s="152"/>
    </row>
    <row r="104" spans="1:31" s="9" customFormat="1" ht="24.95" customHeight="1" x14ac:dyDescent="0.2">
      <c r="B104" s="141"/>
      <c r="C104" s="142"/>
      <c r="D104" s="143" t="s">
        <v>97</v>
      </c>
      <c r="E104" s="144"/>
      <c r="F104" s="144"/>
      <c r="G104" s="144"/>
      <c r="H104" s="144"/>
      <c r="I104" s="144"/>
      <c r="J104" s="145">
        <f>J488</f>
        <v>0</v>
      </c>
      <c r="K104" s="142"/>
      <c r="L104" s="146"/>
    </row>
    <row r="105" spans="1:31" s="9" customFormat="1" ht="24.95" customHeight="1" x14ac:dyDescent="0.2">
      <c r="B105" s="141"/>
      <c r="C105" s="142"/>
      <c r="D105" s="143" t="s">
        <v>98</v>
      </c>
      <c r="E105" s="144"/>
      <c r="F105" s="144"/>
      <c r="G105" s="144"/>
      <c r="H105" s="144"/>
      <c r="I105" s="144"/>
      <c r="J105" s="145">
        <f>J492</f>
        <v>0</v>
      </c>
      <c r="K105" s="142"/>
      <c r="L105" s="146"/>
    </row>
    <row r="106" spans="1:31" s="10" customFormat="1" ht="19.899999999999999" customHeight="1" x14ac:dyDescent="0.2">
      <c r="B106" s="147"/>
      <c r="C106" s="148"/>
      <c r="D106" s="149" t="s">
        <v>99</v>
      </c>
      <c r="E106" s="150"/>
      <c r="F106" s="150"/>
      <c r="G106" s="150"/>
      <c r="H106" s="150"/>
      <c r="I106" s="150"/>
      <c r="J106" s="151">
        <f>J493</f>
        <v>0</v>
      </c>
      <c r="K106" s="148"/>
      <c r="L106" s="152"/>
    </row>
    <row r="107" spans="1:31" s="10" customFormat="1" ht="19.899999999999999" customHeight="1" x14ac:dyDescent="0.2">
      <c r="B107" s="147"/>
      <c r="C107" s="148"/>
      <c r="D107" s="149" t="s">
        <v>100</v>
      </c>
      <c r="E107" s="150"/>
      <c r="F107" s="150"/>
      <c r="G107" s="150"/>
      <c r="H107" s="150"/>
      <c r="I107" s="150"/>
      <c r="J107" s="151">
        <f>J498</f>
        <v>0</v>
      </c>
      <c r="K107" s="148"/>
      <c r="L107" s="152"/>
    </row>
    <row r="108" spans="1:31" s="10" customFormat="1" ht="19.899999999999999" customHeight="1" x14ac:dyDescent="0.2">
      <c r="B108" s="147"/>
      <c r="C108" s="148"/>
      <c r="D108" s="149" t="s">
        <v>101</v>
      </c>
      <c r="E108" s="150"/>
      <c r="F108" s="150"/>
      <c r="G108" s="150"/>
      <c r="H108" s="150"/>
      <c r="I108" s="150"/>
      <c r="J108" s="151">
        <f>J500</f>
        <v>0</v>
      </c>
      <c r="K108" s="148"/>
      <c r="L108" s="152"/>
    </row>
    <row r="109" spans="1:31" s="10" customFormat="1" ht="19.899999999999999" customHeight="1" x14ac:dyDescent="0.2">
      <c r="B109" s="147"/>
      <c r="C109" s="148"/>
      <c r="D109" s="149" t="s">
        <v>102</v>
      </c>
      <c r="E109" s="150"/>
      <c r="F109" s="150"/>
      <c r="G109" s="150"/>
      <c r="H109" s="150"/>
      <c r="I109" s="150"/>
      <c r="J109" s="151">
        <f>J502</f>
        <v>0</v>
      </c>
      <c r="K109" s="148"/>
      <c r="L109" s="152"/>
    </row>
    <row r="110" spans="1:31" s="2" customFormat="1" ht="21.75" customHeight="1" x14ac:dyDescent="0.2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 x14ac:dyDescent="0.2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63" s="2" customFormat="1" ht="6.95" customHeight="1" x14ac:dyDescent="0.2">
      <c r="A115" s="33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4.95" customHeight="1" x14ac:dyDescent="0.2">
      <c r="A116" s="33"/>
      <c r="B116" s="34"/>
      <c r="C116" s="22" t="s">
        <v>103</v>
      </c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6.95" customHeight="1" x14ac:dyDescent="0.2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 x14ac:dyDescent="0.2">
      <c r="A118" s="33"/>
      <c r="B118" s="34"/>
      <c r="C118" s="28" t="s">
        <v>16</v>
      </c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 x14ac:dyDescent="0.2">
      <c r="A119" s="33"/>
      <c r="B119" s="34"/>
      <c r="C119" s="35"/>
      <c r="D119" s="35"/>
      <c r="E119" s="241" t="str">
        <f>E7</f>
        <v>DSN- okna nám. Míru 40</v>
      </c>
      <c r="F119" s="276"/>
      <c r="G119" s="276"/>
      <c r="H119" s="276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 x14ac:dyDescent="0.2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 x14ac:dyDescent="0.2">
      <c r="A121" s="33"/>
      <c r="B121" s="34"/>
      <c r="C121" s="28" t="s">
        <v>20</v>
      </c>
      <c r="D121" s="35"/>
      <c r="E121" s="35"/>
      <c r="F121" s="26" t="str">
        <f>F10</f>
        <v xml:space="preserve"> </v>
      </c>
      <c r="G121" s="35"/>
      <c r="H121" s="35"/>
      <c r="I121" s="28" t="s">
        <v>22</v>
      </c>
      <c r="J121" s="65" t="str">
        <f>IF(J10="","",J10)</f>
        <v>2. 7. 2024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 x14ac:dyDescent="0.2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 x14ac:dyDescent="0.2">
      <c r="A123" s="33"/>
      <c r="B123" s="34"/>
      <c r="C123" s="28" t="s">
        <v>24</v>
      </c>
      <c r="D123" s="35"/>
      <c r="E123" s="35"/>
      <c r="F123" s="26" t="str">
        <f>E13</f>
        <v xml:space="preserve"> </v>
      </c>
      <c r="G123" s="35"/>
      <c r="H123" s="35"/>
      <c r="I123" s="28" t="s">
        <v>29</v>
      </c>
      <c r="J123" s="31" t="str">
        <f>E19</f>
        <v>MP technik s.r.o.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 x14ac:dyDescent="0.2">
      <c r="A124" s="33"/>
      <c r="B124" s="34"/>
      <c r="C124" s="28" t="s">
        <v>27</v>
      </c>
      <c r="D124" s="35"/>
      <c r="E124" s="35"/>
      <c r="F124" s="26" t="str">
        <f>IF(E16="","",E16)</f>
        <v>Vyplň údaj</v>
      </c>
      <c r="G124" s="35"/>
      <c r="H124" s="35"/>
      <c r="I124" s="28" t="s">
        <v>32</v>
      </c>
      <c r="J124" s="31" t="str">
        <f>E22</f>
        <v>MP technik s.r.o.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 x14ac:dyDescent="0.2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 x14ac:dyDescent="0.2">
      <c r="A126" s="153"/>
      <c r="B126" s="154"/>
      <c r="C126" s="155" t="s">
        <v>104</v>
      </c>
      <c r="D126" s="156" t="s">
        <v>59</v>
      </c>
      <c r="E126" s="156" t="s">
        <v>55</v>
      </c>
      <c r="F126" s="156" t="s">
        <v>56</v>
      </c>
      <c r="G126" s="156" t="s">
        <v>105</v>
      </c>
      <c r="H126" s="156" t="s">
        <v>106</v>
      </c>
      <c r="I126" s="156" t="s">
        <v>107</v>
      </c>
      <c r="J126" s="156" t="s">
        <v>85</v>
      </c>
      <c r="K126" s="157" t="s">
        <v>108</v>
      </c>
      <c r="L126" s="158"/>
      <c r="M126" s="74" t="s">
        <v>1</v>
      </c>
      <c r="N126" s="75" t="s">
        <v>38</v>
      </c>
      <c r="O126" s="75" t="s">
        <v>109</v>
      </c>
      <c r="P126" s="75" t="s">
        <v>110</v>
      </c>
      <c r="Q126" s="75" t="s">
        <v>111</v>
      </c>
      <c r="R126" s="75" t="s">
        <v>112</v>
      </c>
      <c r="S126" s="75" t="s">
        <v>113</v>
      </c>
      <c r="T126" s="76" t="s">
        <v>114</v>
      </c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</row>
    <row r="127" spans="1:63" s="2" customFormat="1" ht="22.9" customHeight="1" x14ac:dyDescent="0.25">
      <c r="A127" s="33"/>
      <c r="B127" s="34"/>
      <c r="C127" s="81" t="s">
        <v>115</v>
      </c>
      <c r="D127" s="35"/>
      <c r="E127" s="35"/>
      <c r="F127" s="35"/>
      <c r="G127" s="35"/>
      <c r="H127" s="35"/>
      <c r="I127" s="35"/>
      <c r="J127" s="159">
        <f>BK127</f>
        <v>0</v>
      </c>
      <c r="K127" s="35"/>
      <c r="L127" s="38"/>
      <c r="M127" s="77"/>
      <c r="N127" s="160"/>
      <c r="O127" s="78"/>
      <c r="P127" s="161">
        <f>P128+P293+P488+P492</f>
        <v>0</v>
      </c>
      <c r="Q127" s="78"/>
      <c r="R127" s="161">
        <f>R128+R293+R488+R492</f>
        <v>22.022438700000002</v>
      </c>
      <c r="S127" s="78"/>
      <c r="T127" s="162">
        <f>T128+T293+T488+T492</f>
        <v>13.819469759999999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73</v>
      </c>
      <c r="AU127" s="16" t="s">
        <v>87</v>
      </c>
      <c r="BK127" s="163">
        <f>BK128+BK293+BK488+BK492</f>
        <v>0</v>
      </c>
    </row>
    <row r="128" spans="1:63" s="12" customFormat="1" ht="25.9" customHeight="1" x14ac:dyDescent="0.2">
      <c r="B128" s="164"/>
      <c r="C128" s="165"/>
      <c r="D128" s="166" t="s">
        <v>73</v>
      </c>
      <c r="E128" s="167" t="s">
        <v>116</v>
      </c>
      <c r="F128" s="167" t="s">
        <v>117</v>
      </c>
      <c r="G128" s="165"/>
      <c r="H128" s="165"/>
      <c r="I128" s="168"/>
      <c r="J128" s="169">
        <f>BK128</f>
        <v>0</v>
      </c>
      <c r="K128" s="165"/>
      <c r="L128" s="170"/>
      <c r="M128" s="171"/>
      <c r="N128" s="172"/>
      <c r="O128" s="172"/>
      <c r="P128" s="173">
        <f>P129+P134+P207+P285+P291</f>
        <v>0</v>
      </c>
      <c r="Q128" s="172"/>
      <c r="R128" s="173">
        <f>R129+R134+R207+R285+R291</f>
        <v>14.825385380000002</v>
      </c>
      <c r="S128" s="172"/>
      <c r="T128" s="174">
        <f>T129+T134+T207+T285+T291</f>
        <v>13.618799759999998</v>
      </c>
      <c r="AR128" s="175" t="s">
        <v>79</v>
      </c>
      <c r="AT128" s="176" t="s">
        <v>73</v>
      </c>
      <c r="AU128" s="176" t="s">
        <v>74</v>
      </c>
      <c r="AY128" s="175" t="s">
        <v>118</v>
      </c>
      <c r="BK128" s="177">
        <f>BK129+BK134+BK207+BK285+BK291</f>
        <v>0</v>
      </c>
    </row>
    <row r="129" spans="1:65" s="12" customFormat="1" ht="22.9" customHeight="1" x14ac:dyDescent="0.2">
      <c r="B129" s="164"/>
      <c r="C129" s="165"/>
      <c r="D129" s="166" t="s">
        <v>73</v>
      </c>
      <c r="E129" s="178" t="s">
        <v>119</v>
      </c>
      <c r="F129" s="178" t="s">
        <v>120</v>
      </c>
      <c r="G129" s="165"/>
      <c r="H129" s="165"/>
      <c r="I129" s="168"/>
      <c r="J129" s="179">
        <f>BK129</f>
        <v>0</v>
      </c>
      <c r="K129" s="165"/>
      <c r="L129" s="170"/>
      <c r="M129" s="171"/>
      <c r="N129" s="172"/>
      <c r="O129" s="172"/>
      <c r="P129" s="173">
        <f>SUM(P130:P133)</f>
        <v>0</v>
      </c>
      <c r="Q129" s="172"/>
      <c r="R129" s="173">
        <f>SUM(R130:R133)</f>
        <v>8.942050260000002</v>
      </c>
      <c r="S129" s="172"/>
      <c r="T129" s="174">
        <f>SUM(T130:T133)</f>
        <v>0</v>
      </c>
      <c r="AR129" s="175" t="s">
        <v>79</v>
      </c>
      <c r="AT129" s="176" t="s">
        <v>73</v>
      </c>
      <c r="AU129" s="176" t="s">
        <v>79</v>
      </c>
      <c r="AY129" s="175" t="s">
        <v>118</v>
      </c>
      <c r="BK129" s="177">
        <f>SUM(BK130:BK133)</f>
        <v>0</v>
      </c>
    </row>
    <row r="130" spans="1:65" s="2" customFormat="1" ht="21.75" customHeight="1" x14ac:dyDescent="0.2">
      <c r="A130" s="33"/>
      <c r="B130" s="34"/>
      <c r="C130" s="180" t="s">
        <v>79</v>
      </c>
      <c r="D130" s="180" t="s">
        <v>121</v>
      </c>
      <c r="E130" s="181" t="s">
        <v>122</v>
      </c>
      <c r="F130" s="182" t="s">
        <v>123</v>
      </c>
      <c r="G130" s="183" t="s">
        <v>124</v>
      </c>
      <c r="H130" s="184">
        <v>33.462000000000003</v>
      </c>
      <c r="I130" s="185"/>
      <c r="J130" s="186">
        <f>ROUND(I130*H130,2)</f>
        <v>0</v>
      </c>
      <c r="K130" s="182" t="s">
        <v>125</v>
      </c>
      <c r="L130" s="38"/>
      <c r="M130" s="187" t="s">
        <v>1</v>
      </c>
      <c r="N130" s="188" t="s">
        <v>39</v>
      </c>
      <c r="O130" s="70"/>
      <c r="P130" s="189">
        <f>O130*H130</f>
        <v>0</v>
      </c>
      <c r="Q130" s="189">
        <v>0.26723000000000002</v>
      </c>
      <c r="R130" s="189">
        <f>Q130*H130</f>
        <v>8.942050260000002</v>
      </c>
      <c r="S130" s="189">
        <v>0</v>
      </c>
      <c r="T130" s="19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1" t="s">
        <v>126</v>
      </c>
      <c r="AT130" s="191" t="s">
        <v>121</v>
      </c>
      <c r="AU130" s="191" t="s">
        <v>81</v>
      </c>
      <c r="AY130" s="16" t="s">
        <v>118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6" t="s">
        <v>79</v>
      </c>
      <c r="BK130" s="192">
        <f>ROUND(I130*H130,2)</f>
        <v>0</v>
      </c>
      <c r="BL130" s="16" t="s">
        <v>126</v>
      </c>
      <c r="BM130" s="191" t="s">
        <v>127</v>
      </c>
    </row>
    <row r="131" spans="1:65" s="13" customFormat="1" x14ac:dyDescent="0.2">
      <c r="B131" s="193"/>
      <c r="C131" s="194"/>
      <c r="D131" s="195" t="s">
        <v>128</v>
      </c>
      <c r="E131" s="196" t="s">
        <v>1</v>
      </c>
      <c r="F131" s="197" t="s">
        <v>129</v>
      </c>
      <c r="G131" s="194"/>
      <c r="H131" s="196" t="s">
        <v>1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128</v>
      </c>
      <c r="AU131" s="203" t="s">
        <v>81</v>
      </c>
      <c r="AV131" s="13" t="s">
        <v>79</v>
      </c>
      <c r="AW131" s="13" t="s">
        <v>31</v>
      </c>
      <c r="AX131" s="13" t="s">
        <v>74</v>
      </c>
      <c r="AY131" s="203" t="s">
        <v>118</v>
      </c>
    </row>
    <row r="132" spans="1:65" s="14" customFormat="1" ht="33.75" x14ac:dyDescent="0.2">
      <c r="B132" s="204"/>
      <c r="C132" s="205"/>
      <c r="D132" s="195" t="s">
        <v>128</v>
      </c>
      <c r="E132" s="206" t="s">
        <v>1</v>
      </c>
      <c r="F132" s="207" t="s">
        <v>130</v>
      </c>
      <c r="G132" s="205"/>
      <c r="H132" s="208">
        <v>26.885000000000002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128</v>
      </c>
      <c r="AU132" s="214" t="s">
        <v>81</v>
      </c>
      <c r="AV132" s="14" t="s">
        <v>81</v>
      </c>
      <c r="AW132" s="14" t="s">
        <v>31</v>
      </c>
      <c r="AX132" s="14" t="s">
        <v>74</v>
      </c>
      <c r="AY132" s="214" t="s">
        <v>118</v>
      </c>
    </row>
    <row r="133" spans="1:65" s="14" customFormat="1" x14ac:dyDescent="0.2">
      <c r="B133" s="204"/>
      <c r="C133" s="205"/>
      <c r="D133" s="195" t="s">
        <v>128</v>
      </c>
      <c r="E133" s="206" t="s">
        <v>1</v>
      </c>
      <c r="F133" s="207" t="s">
        <v>131</v>
      </c>
      <c r="G133" s="205"/>
      <c r="H133" s="208">
        <v>6.577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128</v>
      </c>
      <c r="AU133" s="214" t="s">
        <v>81</v>
      </c>
      <c r="AV133" s="14" t="s">
        <v>81</v>
      </c>
      <c r="AW133" s="14" t="s">
        <v>31</v>
      </c>
      <c r="AX133" s="14" t="s">
        <v>74</v>
      </c>
      <c r="AY133" s="214" t="s">
        <v>118</v>
      </c>
    </row>
    <row r="134" spans="1:65" s="12" customFormat="1" ht="22.9" customHeight="1" x14ac:dyDescent="0.2">
      <c r="B134" s="164"/>
      <c r="C134" s="165"/>
      <c r="D134" s="166" t="s">
        <v>73</v>
      </c>
      <c r="E134" s="178" t="s">
        <v>132</v>
      </c>
      <c r="F134" s="178" t="s">
        <v>133</v>
      </c>
      <c r="G134" s="165"/>
      <c r="H134" s="165"/>
      <c r="I134" s="168"/>
      <c r="J134" s="179">
        <f>BK134</f>
        <v>0</v>
      </c>
      <c r="K134" s="165"/>
      <c r="L134" s="170"/>
      <c r="M134" s="171"/>
      <c r="N134" s="172"/>
      <c r="O134" s="172"/>
      <c r="P134" s="173">
        <f>SUM(P135:P206)</f>
        <v>0</v>
      </c>
      <c r="Q134" s="172"/>
      <c r="R134" s="173">
        <f>SUM(R135:R206)</f>
        <v>5.8527751200000013</v>
      </c>
      <c r="S134" s="172"/>
      <c r="T134" s="174">
        <f>SUM(T135:T206)</f>
        <v>1.090176E-2</v>
      </c>
      <c r="AR134" s="175" t="s">
        <v>79</v>
      </c>
      <c r="AT134" s="176" t="s">
        <v>73</v>
      </c>
      <c r="AU134" s="176" t="s">
        <v>79</v>
      </c>
      <c r="AY134" s="175" t="s">
        <v>118</v>
      </c>
      <c r="BK134" s="177">
        <f>SUM(BK135:BK206)</f>
        <v>0</v>
      </c>
    </row>
    <row r="135" spans="1:65" s="2" customFormat="1" ht="21.75" customHeight="1" x14ac:dyDescent="0.2">
      <c r="A135" s="33"/>
      <c r="B135" s="34"/>
      <c r="C135" s="180" t="s">
        <v>81</v>
      </c>
      <c r="D135" s="180" t="s">
        <v>121</v>
      </c>
      <c r="E135" s="181" t="s">
        <v>134</v>
      </c>
      <c r="F135" s="182" t="s">
        <v>135</v>
      </c>
      <c r="G135" s="183" t="s">
        <v>124</v>
      </c>
      <c r="H135" s="184">
        <v>29.303000000000001</v>
      </c>
      <c r="I135" s="185"/>
      <c r="J135" s="186">
        <f>ROUND(I135*H135,2)</f>
        <v>0</v>
      </c>
      <c r="K135" s="182" t="s">
        <v>125</v>
      </c>
      <c r="L135" s="38"/>
      <c r="M135" s="187" t="s">
        <v>1</v>
      </c>
      <c r="N135" s="188" t="s">
        <v>39</v>
      </c>
      <c r="O135" s="70"/>
      <c r="P135" s="189">
        <f>O135*H135</f>
        <v>0</v>
      </c>
      <c r="Q135" s="189">
        <v>4.3800000000000002E-3</v>
      </c>
      <c r="R135" s="189">
        <f>Q135*H135</f>
        <v>0.12834714</v>
      </c>
      <c r="S135" s="189">
        <v>0</v>
      </c>
      <c r="T135" s="19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1" t="s">
        <v>126</v>
      </c>
      <c r="AT135" s="191" t="s">
        <v>121</v>
      </c>
      <c r="AU135" s="191" t="s">
        <v>81</v>
      </c>
      <c r="AY135" s="16" t="s">
        <v>118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6" t="s">
        <v>79</v>
      </c>
      <c r="BK135" s="192">
        <f>ROUND(I135*H135,2)</f>
        <v>0</v>
      </c>
      <c r="BL135" s="16" t="s">
        <v>126</v>
      </c>
      <c r="BM135" s="191" t="s">
        <v>136</v>
      </c>
    </row>
    <row r="136" spans="1:65" s="13" customFormat="1" x14ac:dyDescent="0.2">
      <c r="B136" s="193"/>
      <c r="C136" s="194"/>
      <c r="D136" s="195" t="s">
        <v>128</v>
      </c>
      <c r="E136" s="196" t="s">
        <v>1</v>
      </c>
      <c r="F136" s="197" t="s">
        <v>137</v>
      </c>
      <c r="G136" s="194"/>
      <c r="H136" s="196" t="s">
        <v>1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128</v>
      </c>
      <c r="AU136" s="203" t="s">
        <v>81</v>
      </c>
      <c r="AV136" s="13" t="s">
        <v>79</v>
      </c>
      <c r="AW136" s="13" t="s">
        <v>31</v>
      </c>
      <c r="AX136" s="13" t="s">
        <v>74</v>
      </c>
      <c r="AY136" s="203" t="s">
        <v>118</v>
      </c>
    </row>
    <row r="137" spans="1:65" s="14" customFormat="1" ht="22.5" x14ac:dyDescent="0.2">
      <c r="B137" s="204"/>
      <c r="C137" s="205"/>
      <c r="D137" s="195" t="s">
        <v>128</v>
      </c>
      <c r="E137" s="206" t="s">
        <v>1</v>
      </c>
      <c r="F137" s="207" t="s">
        <v>138</v>
      </c>
      <c r="G137" s="205"/>
      <c r="H137" s="208">
        <v>3.9220000000000002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128</v>
      </c>
      <c r="AU137" s="214" t="s">
        <v>81</v>
      </c>
      <c r="AV137" s="14" t="s">
        <v>81</v>
      </c>
      <c r="AW137" s="14" t="s">
        <v>31</v>
      </c>
      <c r="AX137" s="14" t="s">
        <v>74</v>
      </c>
      <c r="AY137" s="214" t="s">
        <v>118</v>
      </c>
    </row>
    <row r="138" spans="1:65" s="14" customFormat="1" ht="22.5" x14ac:dyDescent="0.2">
      <c r="B138" s="204"/>
      <c r="C138" s="205"/>
      <c r="D138" s="195" t="s">
        <v>128</v>
      </c>
      <c r="E138" s="206" t="s">
        <v>1</v>
      </c>
      <c r="F138" s="207" t="s">
        <v>139</v>
      </c>
      <c r="G138" s="205"/>
      <c r="H138" s="208">
        <v>3.597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128</v>
      </c>
      <c r="AU138" s="214" t="s">
        <v>81</v>
      </c>
      <c r="AV138" s="14" t="s">
        <v>81</v>
      </c>
      <c r="AW138" s="14" t="s">
        <v>31</v>
      </c>
      <c r="AX138" s="14" t="s">
        <v>74</v>
      </c>
      <c r="AY138" s="214" t="s">
        <v>118</v>
      </c>
    </row>
    <row r="139" spans="1:65" s="14" customFormat="1" ht="22.5" x14ac:dyDescent="0.2">
      <c r="B139" s="204"/>
      <c r="C139" s="205"/>
      <c r="D139" s="195" t="s">
        <v>128</v>
      </c>
      <c r="E139" s="206" t="s">
        <v>1</v>
      </c>
      <c r="F139" s="207" t="s">
        <v>140</v>
      </c>
      <c r="G139" s="205"/>
      <c r="H139" s="208">
        <v>4.641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128</v>
      </c>
      <c r="AU139" s="214" t="s">
        <v>81</v>
      </c>
      <c r="AV139" s="14" t="s">
        <v>81</v>
      </c>
      <c r="AW139" s="14" t="s">
        <v>31</v>
      </c>
      <c r="AX139" s="14" t="s">
        <v>74</v>
      </c>
      <c r="AY139" s="214" t="s">
        <v>118</v>
      </c>
    </row>
    <row r="140" spans="1:65" s="14" customFormat="1" ht="22.5" x14ac:dyDescent="0.2">
      <c r="B140" s="204"/>
      <c r="C140" s="205"/>
      <c r="D140" s="195" t="s">
        <v>128</v>
      </c>
      <c r="E140" s="206" t="s">
        <v>1</v>
      </c>
      <c r="F140" s="207" t="s">
        <v>141</v>
      </c>
      <c r="G140" s="205"/>
      <c r="H140" s="208">
        <v>2.915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128</v>
      </c>
      <c r="AU140" s="214" t="s">
        <v>81</v>
      </c>
      <c r="AV140" s="14" t="s">
        <v>81</v>
      </c>
      <c r="AW140" s="14" t="s">
        <v>31</v>
      </c>
      <c r="AX140" s="14" t="s">
        <v>74</v>
      </c>
      <c r="AY140" s="214" t="s">
        <v>118</v>
      </c>
    </row>
    <row r="141" spans="1:65" s="14" customFormat="1" x14ac:dyDescent="0.2">
      <c r="B141" s="204"/>
      <c r="C141" s="205"/>
      <c r="D141" s="195" t="s">
        <v>128</v>
      </c>
      <c r="E141" s="206" t="s">
        <v>1</v>
      </c>
      <c r="F141" s="207" t="s">
        <v>142</v>
      </c>
      <c r="G141" s="205"/>
      <c r="H141" s="208">
        <v>3.9670000000000001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128</v>
      </c>
      <c r="AU141" s="214" t="s">
        <v>81</v>
      </c>
      <c r="AV141" s="14" t="s">
        <v>81</v>
      </c>
      <c r="AW141" s="14" t="s">
        <v>31</v>
      </c>
      <c r="AX141" s="14" t="s">
        <v>74</v>
      </c>
      <c r="AY141" s="214" t="s">
        <v>118</v>
      </c>
    </row>
    <row r="142" spans="1:65" s="14" customFormat="1" x14ac:dyDescent="0.2">
      <c r="B142" s="204"/>
      <c r="C142" s="205"/>
      <c r="D142" s="195" t="s">
        <v>128</v>
      </c>
      <c r="E142" s="206" t="s">
        <v>1</v>
      </c>
      <c r="F142" s="207" t="s">
        <v>143</v>
      </c>
      <c r="G142" s="205"/>
      <c r="H142" s="208">
        <v>2.468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128</v>
      </c>
      <c r="AU142" s="214" t="s">
        <v>81</v>
      </c>
      <c r="AV142" s="14" t="s">
        <v>81</v>
      </c>
      <c r="AW142" s="14" t="s">
        <v>31</v>
      </c>
      <c r="AX142" s="14" t="s">
        <v>74</v>
      </c>
      <c r="AY142" s="214" t="s">
        <v>118</v>
      </c>
    </row>
    <row r="143" spans="1:65" s="13" customFormat="1" x14ac:dyDescent="0.2">
      <c r="B143" s="193"/>
      <c r="C143" s="194"/>
      <c r="D143" s="195" t="s">
        <v>128</v>
      </c>
      <c r="E143" s="196" t="s">
        <v>1</v>
      </c>
      <c r="F143" s="197" t="s">
        <v>144</v>
      </c>
      <c r="G143" s="194"/>
      <c r="H143" s="196" t="s">
        <v>1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128</v>
      </c>
      <c r="AU143" s="203" t="s">
        <v>81</v>
      </c>
      <c r="AV143" s="13" t="s">
        <v>79</v>
      </c>
      <c r="AW143" s="13" t="s">
        <v>31</v>
      </c>
      <c r="AX143" s="13" t="s">
        <v>74</v>
      </c>
      <c r="AY143" s="203" t="s">
        <v>118</v>
      </c>
    </row>
    <row r="144" spans="1:65" s="14" customFormat="1" ht="22.5" x14ac:dyDescent="0.2">
      <c r="B144" s="204"/>
      <c r="C144" s="205"/>
      <c r="D144" s="195" t="s">
        <v>128</v>
      </c>
      <c r="E144" s="206" t="s">
        <v>1</v>
      </c>
      <c r="F144" s="207" t="s">
        <v>145</v>
      </c>
      <c r="G144" s="205"/>
      <c r="H144" s="208">
        <v>2.3210000000000002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128</v>
      </c>
      <c r="AU144" s="214" t="s">
        <v>81</v>
      </c>
      <c r="AV144" s="14" t="s">
        <v>81</v>
      </c>
      <c r="AW144" s="14" t="s">
        <v>31</v>
      </c>
      <c r="AX144" s="14" t="s">
        <v>74</v>
      </c>
      <c r="AY144" s="214" t="s">
        <v>118</v>
      </c>
    </row>
    <row r="145" spans="1:65" s="14" customFormat="1" ht="22.5" x14ac:dyDescent="0.2">
      <c r="B145" s="204"/>
      <c r="C145" s="205"/>
      <c r="D145" s="195" t="s">
        <v>128</v>
      </c>
      <c r="E145" s="206" t="s">
        <v>1</v>
      </c>
      <c r="F145" s="207" t="s">
        <v>146</v>
      </c>
      <c r="G145" s="205"/>
      <c r="H145" s="208">
        <v>2.8759999999999999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128</v>
      </c>
      <c r="AU145" s="214" t="s">
        <v>81</v>
      </c>
      <c r="AV145" s="14" t="s">
        <v>81</v>
      </c>
      <c r="AW145" s="14" t="s">
        <v>31</v>
      </c>
      <c r="AX145" s="14" t="s">
        <v>74</v>
      </c>
      <c r="AY145" s="214" t="s">
        <v>118</v>
      </c>
    </row>
    <row r="146" spans="1:65" s="14" customFormat="1" ht="22.5" x14ac:dyDescent="0.2">
      <c r="B146" s="204"/>
      <c r="C146" s="205"/>
      <c r="D146" s="195" t="s">
        <v>128</v>
      </c>
      <c r="E146" s="206" t="s">
        <v>1</v>
      </c>
      <c r="F146" s="207" t="s">
        <v>147</v>
      </c>
      <c r="G146" s="205"/>
      <c r="H146" s="208">
        <v>2.5960000000000001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128</v>
      </c>
      <c r="AU146" s="214" t="s">
        <v>81</v>
      </c>
      <c r="AV146" s="14" t="s">
        <v>81</v>
      </c>
      <c r="AW146" s="14" t="s">
        <v>31</v>
      </c>
      <c r="AX146" s="14" t="s">
        <v>74</v>
      </c>
      <c r="AY146" s="214" t="s">
        <v>118</v>
      </c>
    </row>
    <row r="147" spans="1:65" s="2" customFormat="1" ht="21.75" customHeight="1" x14ac:dyDescent="0.2">
      <c r="A147" s="33"/>
      <c r="B147" s="34"/>
      <c r="C147" s="180" t="s">
        <v>119</v>
      </c>
      <c r="D147" s="180" t="s">
        <v>121</v>
      </c>
      <c r="E147" s="181" t="s">
        <v>148</v>
      </c>
      <c r="F147" s="182" t="s">
        <v>149</v>
      </c>
      <c r="G147" s="183" t="s">
        <v>124</v>
      </c>
      <c r="H147" s="184">
        <v>92.825000000000003</v>
      </c>
      <c r="I147" s="185"/>
      <c r="J147" s="186">
        <f>ROUND(I147*H147,2)</f>
        <v>0</v>
      </c>
      <c r="K147" s="182" t="s">
        <v>125</v>
      </c>
      <c r="L147" s="38"/>
      <c r="M147" s="187" t="s">
        <v>1</v>
      </c>
      <c r="N147" s="188" t="s">
        <v>39</v>
      </c>
      <c r="O147" s="70"/>
      <c r="P147" s="189">
        <f>O147*H147</f>
        <v>0</v>
      </c>
      <c r="Q147" s="189">
        <v>4.3800000000000002E-3</v>
      </c>
      <c r="R147" s="189">
        <f>Q147*H147</f>
        <v>0.40657350000000003</v>
      </c>
      <c r="S147" s="189">
        <v>0</v>
      </c>
      <c r="T147" s="19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1" t="s">
        <v>126</v>
      </c>
      <c r="AT147" s="191" t="s">
        <v>121</v>
      </c>
      <c r="AU147" s="191" t="s">
        <v>81</v>
      </c>
      <c r="AY147" s="16" t="s">
        <v>118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6" t="s">
        <v>79</v>
      </c>
      <c r="BK147" s="192">
        <f>ROUND(I147*H147,2)</f>
        <v>0</v>
      </c>
      <c r="BL147" s="16" t="s">
        <v>126</v>
      </c>
      <c r="BM147" s="191" t="s">
        <v>150</v>
      </c>
    </row>
    <row r="148" spans="1:65" s="13" customFormat="1" x14ac:dyDescent="0.2">
      <c r="B148" s="193"/>
      <c r="C148" s="194"/>
      <c r="D148" s="195" t="s">
        <v>128</v>
      </c>
      <c r="E148" s="196" t="s">
        <v>1</v>
      </c>
      <c r="F148" s="197" t="s">
        <v>151</v>
      </c>
      <c r="G148" s="194"/>
      <c r="H148" s="196" t="s">
        <v>1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128</v>
      </c>
      <c r="AU148" s="203" t="s">
        <v>81</v>
      </c>
      <c r="AV148" s="13" t="s">
        <v>79</v>
      </c>
      <c r="AW148" s="13" t="s">
        <v>31</v>
      </c>
      <c r="AX148" s="13" t="s">
        <v>74</v>
      </c>
      <c r="AY148" s="203" t="s">
        <v>118</v>
      </c>
    </row>
    <row r="149" spans="1:65" s="14" customFormat="1" ht="22.5" x14ac:dyDescent="0.2">
      <c r="B149" s="204"/>
      <c r="C149" s="205"/>
      <c r="D149" s="195" t="s">
        <v>128</v>
      </c>
      <c r="E149" s="206" t="s">
        <v>1</v>
      </c>
      <c r="F149" s="207" t="s">
        <v>152</v>
      </c>
      <c r="G149" s="205"/>
      <c r="H149" s="208">
        <v>15.166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128</v>
      </c>
      <c r="AU149" s="214" t="s">
        <v>81</v>
      </c>
      <c r="AV149" s="14" t="s">
        <v>81</v>
      </c>
      <c r="AW149" s="14" t="s">
        <v>31</v>
      </c>
      <c r="AX149" s="14" t="s">
        <v>74</v>
      </c>
      <c r="AY149" s="214" t="s">
        <v>118</v>
      </c>
    </row>
    <row r="150" spans="1:65" s="14" customFormat="1" ht="22.5" x14ac:dyDescent="0.2">
      <c r="B150" s="204"/>
      <c r="C150" s="205"/>
      <c r="D150" s="195" t="s">
        <v>128</v>
      </c>
      <c r="E150" s="206" t="s">
        <v>1</v>
      </c>
      <c r="F150" s="207" t="s">
        <v>153</v>
      </c>
      <c r="G150" s="205"/>
      <c r="H150" s="208">
        <v>9.18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128</v>
      </c>
      <c r="AU150" s="214" t="s">
        <v>81</v>
      </c>
      <c r="AV150" s="14" t="s">
        <v>81</v>
      </c>
      <c r="AW150" s="14" t="s">
        <v>31</v>
      </c>
      <c r="AX150" s="14" t="s">
        <v>74</v>
      </c>
      <c r="AY150" s="214" t="s">
        <v>118</v>
      </c>
    </row>
    <row r="151" spans="1:65" s="14" customFormat="1" ht="22.5" x14ac:dyDescent="0.2">
      <c r="B151" s="204"/>
      <c r="C151" s="205"/>
      <c r="D151" s="195" t="s">
        <v>128</v>
      </c>
      <c r="E151" s="206" t="s">
        <v>1</v>
      </c>
      <c r="F151" s="207" t="s">
        <v>154</v>
      </c>
      <c r="G151" s="205"/>
      <c r="H151" s="208">
        <v>18.667000000000002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128</v>
      </c>
      <c r="AU151" s="214" t="s">
        <v>81</v>
      </c>
      <c r="AV151" s="14" t="s">
        <v>81</v>
      </c>
      <c r="AW151" s="14" t="s">
        <v>31</v>
      </c>
      <c r="AX151" s="14" t="s">
        <v>74</v>
      </c>
      <c r="AY151" s="214" t="s">
        <v>118</v>
      </c>
    </row>
    <row r="152" spans="1:65" s="14" customFormat="1" ht="22.5" x14ac:dyDescent="0.2">
      <c r="B152" s="204"/>
      <c r="C152" s="205"/>
      <c r="D152" s="195" t="s">
        <v>128</v>
      </c>
      <c r="E152" s="206" t="s">
        <v>1</v>
      </c>
      <c r="F152" s="207" t="s">
        <v>155</v>
      </c>
      <c r="G152" s="205"/>
      <c r="H152" s="208">
        <v>13.694000000000001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128</v>
      </c>
      <c r="AU152" s="214" t="s">
        <v>81</v>
      </c>
      <c r="AV152" s="14" t="s">
        <v>81</v>
      </c>
      <c r="AW152" s="14" t="s">
        <v>31</v>
      </c>
      <c r="AX152" s="14" t="s">
        <v>74</v>
      </c>
      <c r="AY152" s="214" t="s">
        <v>118</v>
      </c>
    </row>
    <row r="153" spans="1:65" s="14" customFormat="1" x14ac:dyDescent="0.2">
      <c r="B153" s="204"/>
      <c r="C153" s="205"/>
      <c r="D153" s="195" t="s">
        <v>128</v>
      </c>
      <c r="E153" s="206" t="s">
        <v>1</v>
      </c>
      <c r="F153" s="207" t="s">
        <v>156</v>
      </c>
      <c r="G153" s="205"/>
      <c r="H153" s="208">
        <v>7.71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128</v>
      </c>
      <c r="AU153" s="214" t="s">
        <v>81</v>
      </c>
      <c r="AV153" s="14" t="s">
        <v>81</v>
      </c>
      <c r="AW153" s="14" t="s">
        <v>31</v>
      </c>
      <c r="AX153" s="14" t="s">
        <v>74</v>
      </c>
      <c r="AY153" s="214" t="s">
        <v>118</v>
      </c>
    </row>
    <row r="154" spans="1:65" s="14" customFormat="1" x14ac:dyDescent="0.2">
      <c r="B154" s="204"/>
      <c r="C154" s="205"/>
      <c r="D154" s="195" t="s">
        <v>128</v>
      </c>
      <c r="E154" s="206" t="s">
        <v>1</v>
      </c>
      <c r="F154" s="207" t="s">
        <v>157</v>
      </c>
      <c r="G154" s="205"/>
      <c r="H154" s="208">
        <v>4.1180000000000003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128</v>
      </c>
      <c r="AU154" s="214" t="s">
        <v>81</v>
      </c>
      <c r="AV154" s="14" t="s">
        <v>81</v>
      </c>
      <c r="AW154" s="14" t="s">
        <v>31</v>
      </c>
      <c r="AX154" s="14" t="s">
        <v>74</v>
      </c>
      <c r="AY154" s="214" t="s">
        <v>118</v>
      </c>
    </row>
    <row r="155" spans="1:65" s="13" customFormat="1" x14ac:dyDescent="0.2">
      <c r="B155" s="193"/>
      <c r="C155" s="194"/>
      <c r="D155" s="195" t="s">
        <v>128</v>
      </c>
      <c r="E155" s="196" t="s">
        <v>1</v>
      </c>
      <c r="F155" s="197" t="s">
        <v>158</v>
      </c>
      <c r="G155" s="194"/>
      <c r="H155" s="196" t="s">
        <v>1</v>
      </c>
      <c r="I155" s="198"/>
      <c r="J155" s="194"/>
      <c r="K155" s="194"/>
      <c r="L155" s="199"/>
      <c r="M155" s="200"/>
      <c r="N155" s="201"/>
      <c r="O155" s="201"/>
      <c r="P155" s="201"/>
      <c r="Q155" s="201"/>
      <c r="R155" s="201"/>
      <c r="S155" s="201"/>
      <c r="T155" s="202"/>
      <c r="AT155" s="203" t="s">
        <v>128</v>
      </c>
      <c r="AU155" s="203" t="s">
        <v>81</v>
      </c>
      <c r="AV155" s="13" t="s">
        <v>79</v>
      </c>
      <c r="AW155" s="13" t="s">
        <v>31</v>
      </c>
      <c r="AX155" s="13" t="s">
        <v>74</v>
      </c>
      <c r="AY155" s="203" t="s">
        <v>118</v>
      </c>
    </row>
    <row r="156" spans="1:65" s="14" customFormat="1" ht="22.5" x14ac:dyDescent="0.2">
      <c r="B156" s="204"/>
      <c r="C156" s="205"/>
      <c r="D156" s="195" t="s">
        <v>128</v>
      </c>
      <c r="E156" s="206" t="s">
        <v>1</v>
      </c>
      <c r="F156" s="207" t="s">
        <v>159</v>
      </c>
      <c r="G156" s="205"/>
      <c r="H156" s="208">
        <v>7.27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128</v>
      </c>
      <c r="AU156" s="214" t="s">
        <v>81</v>
      </c>
      <c r="AV156" s="14" t="s">
        <v>81</v>
      </c>
      <c r="AW156" s="14" t="s">
        <v>31</v>
      </c>
      <c r="AX156" s="14" t="s">
        <v>74</v>
      </c>
      <c r="AY156" s="214" t="s">
        <v>118</v>
      </c>
    </row>
    <row r="157" spans="1:65" s="14" customFormat="1" ht="22.5" x14ac:dyDescent="0.2">
      <c r="B157" s="204"/>
      <c r="C157" s="205"/>
      <c r="D157" s="195" t="s">
        <v>128</v>
      </c>
      <c r="E157" s="206" t="s">
        <v>1</v>
      </c>
      <c r="F157" s="207" t="s">
        <v>160</v>
      </c>
      <c r="G157" s="205"/>
      <c r="H157" s="208">
        <v>11.81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128</v>
      </c>
      <c r="AU157" s="214" t="s">
        <v>81</v>
      </c>
      <c r="AV157" s="14" t="s">
        <v>81</v>
      </c>
      <c r="AW157" s="14" t="s">
        <v>31</v>
      </c>
      <c r="AX157" s="14" t="s">
        <v>74</v>
      </c>
      <c r="AY157" s="214" t="s">
        <v>118</v>
      </c>
    </row>
    <row r="158" spans="1:65" s="14" customFormat="1" ht="22.5" x14ac:dyDescent="0.2">
      <c r="B158" s="204"/>
      <c r="C158" s="205"/>
      <c r="D158" s="195" t="s">
        <v>128</v>
      </c>
      <c r="E158" s="206" t="s">
        <v>1</v>
      </c>
      <c r="F158" s="207" t="s">
        <v>161</v>
      </c>
      <c r="G158" s="205"/>
      <c r="H158" s="208">
        <v>5.21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128</v>
      </c>
      <c r="AU158" s="214" t="s">
        <v>81</v>
      </c>
      <c r="AV158" s="14" t="s">
        <v>81</v>
      </c>
      <c r="AW158" s="14" t="s">
        <v>31</v>
      </c>
      <c r="AX158" s="14" t="s">
        <v>74</v>
      </c>
      <c r="AY158" s="214" t="s">
        <v>118</v>
      </c>
    </row>
    <row r="159" spans="1:65" s="2" customFormat="1" ht="33" customHeight="1" x14ac:dyDescent="0.2">
      <c r="A159" s="33"/>
      <c r="B159" s="34"/>
      <c r="C159" s="180" t="s">
        <v>126</v>
      </c>
      <c r="D159" s="180" t="s">
        <v>121</v>
      </c>
      <c r="E159" s="181" t="s">
        <v>162</v>
      </c>
      <c r="F159" s="182" t="s">
        <v>163</v>
      </c>
      <c r="G159" s="183" t="s">
        <v>164</v>
      </c>
      <c r="H159" s="184">
        <v>90.045000000000002</v>
      </c>
      <c r="I159" s="185"/>
      <c r="J159" s="186">
        <f>ROUND(I159*H159,2)</f>
        <v>0</v>
      </c>
      <c r="K159" s="182" t="s">
        <v>125</v>
      </c>
      <c r="L159" s="38"/>
      <c r="M159" s="187" t="s">
        <v>1</v>
      </c>
      <c r="N159" s="188" t="s">
        <v>39</v>
      </c>
      <c r="O159" s="70"/>
      <c r="P159" s="189">
        <f>O159*H159</f>
        <v>0</v>
      </c>
      <c r="Q159" s="189">
        <v>3.2000000000000002E-3</v>
      </c>
      <c r="R159" s="189">
        <f>Q159*H159</f>
        <v>0.28814400000000001</v>
      </c>
      <c r="S159" s="189">
        <v>0</v>
      </c>
      <c r="T159" s="19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1" t="s">
        <v>126</v>
      </c>
      <c r="AT159" s="191" t="s">
        <v>121</v>
      </c>
      <c r="AU159" s="191" t="s">
        <v>81</v>
      </c>
      <c r="AY159" s="16" t="s">
        <v>118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6" t="s">
        <v>79</v>
      </c>
      <c r="BK159" s="192">
        <f>ROUND(I159*H159,2)</f>
        <v>0</v>
      </c>
      <c r="BL159" s="16" t="s">
        <v>126</v>
      </c>
      <c r="BM159" s="191" t="s">
        <v>165</v>
      </c>
    </row>
    <row r="160" spans="1:65" s="13" customFormat="1" x14ac:dyDescent="0.2">
      <c r="B160" s="193"/>
      <c r="C160" s="194"/>
      <c r="D160" s="195" t="s">
        <v>128</v>
      </c>
      <c r="E160" s="196" t="s">
        <v>1</v>
      </c>
      <c r="F160" s="197" t="s">
        <v>166</v>
      </c>
      <c r="G160" s="194"/>
      <c r="H160" s="196" t="s">
        <v>1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128</v>
      </c>
      <c r="AU160" s="203" t="s">
        <v>81</v>
      </c>
      <c r="AV160" s="13" t="s">
        <v>79</v>
      </c>
      <c r="AW160" s="13" t="s">
        <v>31</v>
      </c>
      <c r="AX160" s="13" t="s">
        <v>74</v>
      </c>
      <c r="AY160" s="203" t="s">
        <v>118</v>
      </c>
    </row>
    <row r="161" spans="1:65" s="14" customFormat="1" ht="22.5" x14ac:dyDescent="0.2">
      <c r="B161" s="204"/>
      <c r="C161" s="205"/>
      <c r="D161" s="195" t="s">
        <v>128</v>
      </c>
      <c r="E161" s="206" t="s">
        <v>1</v>
      </c>
      <c r="F161" s="207" t="s">
        <v>138</v>
      </c>
      <c r="G161" s="205"/>
      <c r="H161" s="208">
        <v>3.9220000000000002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128</v>
      </c>
      <c r="AU161" s="214" t="s">
        <v>81</v>
      </c>
      <c r="AV161" s="14" t="s">
        <v>81</v>
      </c>
      <c r="AW161" s="14" t="s">
        <v>31</v>
      </c>
      <c r="AX161" s="14" t="s">
        <v>74</v>
      </c>
      <c r="AY161" s="214" t="s">
        <v>118</v>
      </c>
    </row>
    <row r="162" spans="1:65" s="14" customFormat="1" ht="22.5" x14ac:dyDescent="0.2">
      <c r="B162" s="204"/>
      <c r="C162" s="205"/>
      <c r="D162" s="195" t="s">
        <v>128</v>
      </c>
      <c r="E162" s="206" t="s">
        <v>1</v>
      </c>
      <c r="F162" s="207" t="s">
        <v>139</v>
      </c>
      <c r="G162" s="205"/>
      <c r="H162" s="208">
        <v>3.597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128</v>
      </c>
      <c r="AU162" s="214" t="s">
        <v>81</v>
      </c>
      <c r="AV162" s="14" t="s">
        <v>81</v>
      </c>
      <c r="AW162" s="14" t="s">
        <v>31</v>
      </c>
      <c r="AX162" s="14" t="s">
        <v>74</v>
      </c>
      <c r="AY162" s="214" t="s">
        <v>118</v>
      </c>
    </row>
    <row r="163" spans="1:65" s="14" customFormat="1" ht="22.5" x14ac:dyDescent="0.2">
      <c r="B163" s="204"/>
      <c r="C163" s="205"/>
      <c r="D163" s="195" t="s">
        <v>128</v>
      </c>
      <c r="E163" s="206" t="s">
        <v>1</v>
      </c>
      <c r="F163" s="207" t="s">
        <v>140</v>
      </c>
      <c r="G163" s="205"/>
      <c r="H163" s="208">
        <v>4.641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128</v>
      </c>
      <c r="AU163" s="214" t="s">
        <v>81</v>
      </c>
      <c r="AV163" s="14" t="s">
        <v>81</v>
      </c>
      <c r="AW163" s="14" t="s">
        <v>31</v>
      </c>
      <c r="AX163" s="14" t="s">
        <v>74</v>
      </c>
      <c r="AY163" s="214" t="s">
        <v>118</v>
      </c>
    </row>
    <row r="164" spans="1:65" s="14" customFormat="1" ht="22.5" x14ac:dyDescent="0.2">
      <c r="B164" s="204"/>
      <c r="C164" s="205"/>
      <c r="D164" s="195" t="s">
        <v>128</v>
      </c>
      <c r="E164" s="206" t="s">
        <v>1</v>
      </c>
      <c r="F164" s="207" t="s">
        <v>141</v>
      </c>
      <c r="G164" s="205"/>
      <c r="H164" s="208">
        <v>2.915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128</v>
      </c>
      <c r="AU164" s="214" t="s">
        <v>81</v>
      </c>
      <c r="AV164" s="14" t="s">
        <v>81</v>
      </c>
      <c r="AW164" s="14" t="s">
        <v>31</v>
      </c>
      <c r="AX164" s="14" t="s">
        <v>74</v>
      </c>
      <c r="AY164" s="214" t="s">
        <v>118</v>
      </c>
    </row>
    <row r="165" spans="1:65" s="14" customFormat="1" x14ac:dyDescent="0.2">
      <c r="B165" s="204"/>
      <c r="C165" s="205"/>
      <c r="D165" s="195" t="s">
        <v>128</v>
      </c>
      <c r="E165" s="206" t="s">
        <v>1</v>
      </c>
      <c r="F165" s="207" t="s">
        <v>142</v>
      </c>
      <c r="G165" s="205"/>
      <c r="H165" s="208">
        <v>3.9670000000000001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128</v>
      </c>
      <c r="AU165" s="214" t="s">
        <v>81</v>
      </c>
      <c r="AV165" s="14" t="s">
        <v>81</v>
      </c>
      <c r="AW165" s="14" t="s">
        <v>31</v>
      </c>
      <c r="AX165" s="14" t="s">
        <v>74</v>
      </c>
      <c r="AY165" s="214" t="s">
        <v>118</v>
      </c>
    </row>
    <row r="166" spans="1:65" s="14" customFormat="1" x14ac:dyDescent="0.2">
      <c r="B166" s="204"/>
      <c r="C166" s="205"/>
      <c r="D166" s="195" t="s">
        <v>128</v>
      </c>
      <c r="E166" s="206" t="s">
        <v>1</v>
      </c>
      <c r="F166" s="207" t="s">
        <v>143</v>
      </c>
      <c r="G166" s="205"/>
      <c r="H166" s="208">
        <v>2.468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128</v>
      </c>
      <c r="AU166" s="214" t="s">
        <v>81</v>
      </c>
      <c r="AV166" s="14" t="s">
        <v>81</v>
      </c>
      <c r="AW166" s="14" t="s">
        <v>31</v>
      </c>
      <c r="AX166" s="14" t="s">
        <v>74</v>
      </c>
      <c r="AY166" s="214" t="s">
        <v>118</v>
      </c>
    </row>
    <row r="167" spans="1:65" s="13" customFormat="1" x14ac:dyDescent="0.2">
      <c r="B167" s="193"/>
      <c r="C167" s="194"/>
      <c r="D167" s="195" t="s">
        <v>128</v>
      </c>
      <c r="E167" s="196" t="s">
        <v>1</v>
      </c>
      <c r="F167" s="197" t="s">
        <v>167</v>
      </c>
      <c r="G167" s="194"/>
      <c r="H167" s="196" t="s">
        <v>1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128</v>
      </c>
      <c r="AU167" s="203" t="s">
        <v>81</v>
      </c>
      <c r="AV167" s="13" t="s">
        <v>79</v>
      </c>
      <c r="AW167" s="13" t="s">
        <v>31</v>
      </c>
      <c r="AX167" s="13" t="s">
        <v>74</v>
      </c>
      <c r="AY167" s="203" t="s">
        <v>118</v>
      </c>
    </row>
    <row r="168" spans="1:65" s="14" customFormat="1" ht="22.5" x14ac:dyDescent="0.2">
      <c r="B168" s="204"/>
      <c r="C168" s="205"/>
      <c r="D168" s="195" t="s">
        <v>128</v>
      </c>
      <c r="E168" s="206" t="s">
        <v>1</v>
      </c>
      <c r="F168" s="207" t="s">
        <v>152</v>
      </c>
      <c r="G168" s="205"/>
      <c r="H168" s="208">
        <v>15.166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128</v>
      </c>
      <c r="AU168" s="214" t="s">
        <v>81</v>
      </c>
      <c r="AV168" s="14" t="s">
        <v>81</v>
      </c>
      <c r="AW168" s="14" t="s">
        <v>31</v>
      </c>
      <c r="AX168" s="14" t="s">
        <v>74</v>
      </c>
      <c r="AY168" s="214" t="s">
        <v>118</v>
      </c>
    </row>
    <row r="169" spans="1:65" s="14" customFormat="1" ht="22.5" x14ac:dyDescent="0.2">
      <c r="B169" s="204"/>
      <c r="C169" s="205"/>
      <c r="D169" s="195" t="s">
        <v>128</v>
      </c>
      <c r="E169" s="206" t="s">
        <v>1</v>
      </c>
      <c r="F169" s="207" t="s">
        <v>153</v>
      </c>
      <c r="G169" s="205"/>
      <c r="H169" s="208">
        <v>9.18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128</v>
      </c>
      <c r="AU169" s="214" t="s">
        <v>81</v>
      </c>
      <c r="AV169" s="14" t="s">
        <v>81</v>
      </c>
      <c r="AW169" s="14" t="s">
        <v>31</v>
      </c>
      <c r="AX169" s="14" t="s">
        <v>74</v>
      </c>
      <c r="AY169" s="214" t="s">
        <v>118</v>
      </c>
    </row>
    <row r="170" spans="1:65" s="14" customFormat="1" ht="22.5" x14ac:dyDescent="0.2">
      <c r="B170" s="204"/>
      <c r="C170" s="205"/>
      <c r="D170" s="195" t="s">
        <v>128</v>
      </c>
      <c r="E170" s="206" t="s">
        <v>1</v>
      </c>
      <c r="F170" s="207" t="s">
        <v>154</v>
      </c>
      <c r="G170" s="205"/>
      <c r="H170" s="208">
        <v>18.667000000000002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128</v>
      </c>
      <c r="AU170" s="214" t="s">
        <v>81</v>
      </c>
      <c r="AV170" s="14" t="s">
        <v>81</v>
      </c>
      <c r="AW170" s="14" t="s">
        <v>31</v>
      </c>
      <c r="AX170" s="14" t="s">
        <v>74</v>
      </c>
      <c r="AY170" s="214" t="s">
        <v>118</v>
      </c>
    </row>
    <row r="171" spans="1:65" s="14" customFormat="1" ht="22.5" x14ac:dyDescent="0.2">
      <c r="B171" s="204"/>
      <c r="C171" s="205"/>
      <c r="D171" s="195" t="s">
        <v>128</v>
      </c>
      <c r="E171" s="206" t="s">
        <v>1</v>
      </c>
      <c r="F171" s="207" t="s">
        <v>155</v>
      </c>
      <c r="G171" s="205"/>
      <c r="H171" s="208">
        <v>13.694000000000001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128</v>
      </c>
      <c r="AU171" s="214" t="s">
        <v>81</v>
      </c>
      <c r="AV171" s="14" t="s">
        <v>81</v>
      </c>
      <c r="AW171" s="14" t="s">
        <v>31</v>
      </c>
      <c r="AX171" s="14" t="s">
        <v>74</v>
      </c>
      <c r="AY171" s="214" t="s">
        <v>118</v>
      </c>
    </row>
    <row r="172" spans="1:65" s="14" customFormat="1" x14ac:dyDescent="0.2">
      <c r="B172" s="204"/>
      <c r="C172" s="205"/>
      <c r="D172" s="195" t="s">
        <v>128</v>
      </c>
      <c r="E172" s="206" t="s">
        <v>1</v>
      </c>
      <c r="F172" s="207" t="s">
        <v>156</v>
      </c>
      <c r="G172" s="205"/>
      <c r="H172" s="208">
        <v>7.71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128</v>
      </c>
      <c r="AU172" s="214" t="s">
        <v>81</v>
      </c>
      <c r="AV172" s="14" t="s">
        <v>81</v>
      </c>
      <c r="AW172" s="14" t="s">
        <v>31</v>
      </c>
      <c r="AX172" s="14" t="s">
        <v>74</v>
      </c>
      <c r="AY172" s="214" t="s">
        <v>118</v>
      </c>
    </row>
    <row r="173" spans="1:65" s="14" customFormat="1" x14ac:dyDescent="0.2">
      <c r="B173" s="204"/>
      <c r="C173" s="205"/>
      <c r="D173" s="195" t="s">
        <v>128</v>
      </c>
      <c r="E173" s="206" t="s">
        <v>1</v>
      </c>
      <c r="F173" s="207" t="s">
        <v>157</v>
      </c>
      <c r="G173" s="205"/>
      <c r="H173" s="208">
        <v>4.1180000000000003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128</v>
      </c>
      <c r="AU173" s="214" t="s">
        <v>81</v>
      </c>
      <c r="AV173" s="14" t="s">
        <v>81</v>
      </c>
      <c r="AW173" s="14" t="s">
        <v>31</v>
      </c>
      <c r="AX173" s="14" t="s">
        <v>74</v>
      </c>
      <c r="AY173" s="214" t="s">
        <v>118</v>
      </c>
    </row>
    <row r="174" spans="1:65" s="2" customFormat="1" ht="16.5" customHeight="1" x14ac:dyDescent="0.2">
      <c r="A174" s="33"/>
      <c r="B174" s="34"/>
      <c r="C174" s="215" t="s">
        <v>168</v>
      </c>
      <c r="D174" s="215" t="s">
        <v>169</v>
      </c>
      <c r="E174" s="216" t="s">
        <v>170</v>
      </c>
      <c r="F174" s="217" t="s">
        <v>171</v>
      </c>
      <c r="G174" s="218" t="s">
        <v>124</v>
      </c>
      <c r="H174" s="219">
        <v>94.546999999999997</v>
      </c>
      <c r="I174" s="220"/>
      <c r="J174" s="221">
        <f>ROUND(I174*H174,2)</f>
        <v>0</v>
      </c>
      <c r="K174" s="217" t="s">
        <v>1</v>
      </c>
      <c r="L174" s="222"/>
      <c r="M174" s="223" t="s">
        <v>1</v>
      </c>
      <c r="N174" s="224" t="s">
        <v>39</v>
      </c>
      <c r="O174" s="70"/>
      <c r="P174" s="189">
        <f>O174*H174</f>
        <v>0</v>
      </c>
      <c r="Q174" s="189">
        <v>5.9999999999999995E-4</v>
      </c>
      <c r="R174" s="189">
        <f>Q174*H174</f>
        <v>5.6728199999999993E-2</v>
      </c>
      <c r="S174" s="189">
        <v>0</v>
      </c>
      <c r="T174" s="19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1" t="s">
        <v>172</v>
      </c>
      <c r="AT174" s="191" t="s">
        <v>169</v>
      </c>
      <c r="AU174" s="191" t="s">
        <v>81</v>
      </c>
      <c r="AY174" s="16" t="s">
        <v>118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6" t="s">
        <v>79</v>
      </c>
      <c r="BK174" s="192">
        <f>ROUND(I174*H174,2)</f>
        <v>0</v>
      </c>
      <c r="BL174" s="16" t="s">
        <v>173</v>
      </c>
      <c r="BM174" s="191" t="s">
        <v>174</v>
      </c>
    </row>
    <row r="175" spans="1:65" s="14" customFormat="1" x14ac:dyDescent="0.2">
      <c r="B175" s="204"/>
      <c r="C175" s="205"/>
      <c r="D175" s="195" t="s">
        <v>128</v>
      </c>
      <c r="E175" s="206" t="s">
        <v>1</v>
      </c>
      <c r="F175" s="207" t="s">
        <v>175</v>
      </c>
      <c r="G175" s="205"/>
      <c r="H175" s="208">
        <v>90.045000000000002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128</v>
      </c>
      <c r="AU175" s="214" t="s">
        <v>81</v>
      </c>
      <c r="AV175" s="14" t="s">
        <v>81</v>
      </c>
      <c r="AW175" s="14" t="s">
        <v>31</v>
      </c>
      <c r="AX175" s="14" t="s">
        <v>74</v>
      </c>
      <c r="AY175" s="214" t="s">
        <v>118</v>
      </c>
    </row>
    <row r="176" spans="1:65" s="14" customFormat="1" x14ac:dyDescent="0.2">
      <c r="B176" s="204"/>
      <c r="C176" s="205"/>
      <c r="D176" s="195" t="s">
        <v>128</v>
      </c>
      <c r="E176" s="205"/>
      <c r="F176" s="207" t="s">
        <v>176</v>
      </c>
      <c r="G176" s="205"/>
      <c r="H176" s="208">
        <v>94.546999999999997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128</v>
      </c>
      <c r="AU176" s="214" t="s">
        <v>81</v>
      </c>
      <c r="AV176" s="14" t="s">
        <v>81</v>
      </c>
      <c r="AW176" s="14" t="s">
        <v>4</v>
      </c>
      <c r="AX176" s="14" t="s">
        <v>79</v>
      </c>
      <c r="AY176" s="214" t="s">
        <v>118</v>
      </c>
    </row>
    <row r="177" spans="1:65" s="2" customFormat="1" ht="24.2" customHeight="1" x14ac:dyDescent="0.2">
      <c r="A177" s="33"/>
      <c r="B177" s="34"/>
      <c r="C177" s="180" t="s">
        <v>132</v>
      </c>
      <c r="D177" s="180" t="s">
        <v>121</v>
      </c>
      <c r="E177" s="181" t="s">
        <v>177</v>
      </c>
      <c r="F177" s="182" t="s">
        <v>178</v>
      </c>
      <c r="G177" s="183" t="s">
        <v>124</v>
      </c>
      <c r="H177" s="184">
        <v>122.128</v>
      </c>
      <c r="I177" s="185"/>
      <c r="J177" s="186">
        <f>ROUND(I177*H177,2)</f>
        <v>0</v>
      </c>
      <c r="K177" s="182" t="s">
        <v>125</v>
      </c>
      <c r="L177" s="38"/>
      <c r="M177" s="187" t="s">
        <v>1</v>
      </c>
      <c r="N177" s="188" t="s">
        <v>39</v>
      </c>
      <c r="O177" s="70"/>
      <c r="P177" s="189">
        <f>O177*H177</f>
        <v>0</v>
      </c>
      <c r="Q177" s="189">
        <v>3.4680000000000002E-2</v>
      </c>
      <c r="R177" s="189">
        <f>Q177*H177</f>
        <v>4.2353990399999999</v>
      </c>
      <c r="S177" s="189">
        <v>0</v>
      </c>
      <c r="T177" s="19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91" t="s">
        <v>126</v>
      </c>
      <c r="AT177" s="191" t="s">
        <v>121</v>
      </c>
      <c r="AU177" s="191" t="s">
        <v>81</v>
      </c>
      <c r="AY177" s="16" t="s">
        <v>118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6" t="s">
        <v>79</v>
      </c>
      <c r="BK177" s="192">
        <f>ROUND(I177*H177,2)</f>
        <v>0</v>
      </c>
      <c r="BL177" s="16" t="s">
        <v>126</v>
      </c>
      <c r="BM177" s="191" t="s">
        <v>179</v>
      </c>
    </row>
    <row r="178" spans="1:65" s="14" customFormat="1" x14ac:dyDescent="0.2">
      <c r="B178" s="204"/>
      <c r="C178" s="205"/>
      <c r="D178" s="195" t="s">
        <v>128</v>
      </c>
      <c r="E178" s="206" t="s">
        <v>1</v>
      </c>
      <c r="F178" s="207" t="s">
        <v>180</v>
      </c>
      <c r="G178" s="205"/>
      <c r="H178" s="208">
        <v>122.128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128</v>
      </c>
      <c r="AU178" s="214" t="s">
        <v>81</v>
      </c>
      <c r="AV178" s="14" t="s">
        <v>81</v>
      </c>
      <c r="AW178" s="14" t="s">
        <v>31</v>
      </c>
      <c r="AX178" s="14" t="s">
        <v>74</v>
      </c>
      <c r="AY178" s="214" t="s">
        <v>118</v>
      </c>
    </row>
    <row r="179" spans="1:65" s="2" customFormat="1" ht="16.5" customHeight="1" x14ac:dyDescent="0.2">
      <c r="A179" s="33"/>
      <c r="B179" s="34"/>
      <c r="C179" s="180" t="s">
        <v>181</v>
      </c>
      <c r="D179" s="180" t="s">
        <v>121</v>
      </c>
      <c r="E179" s="181" t="s">
        <v>182</v>
      </c>
      <c r="F179" s="182" t="s">
        <v>183</v>
      </c>
      <c r="G179" s="183" t="s">
        <v>124</v>
      </c>
      <c r="H179" s="184">
        <v>181.696</v>
      </c>
      <c r="I179" s="185"/>
      <c r="J179" s="186">
        <f>ROUND(I179*H179,2)</f>
        <v>0</v>
      </c>
      <c r="K179" s="182" t="s">
        <v>125</v>
      </c>
      <c r="L179" s="38"/>
      <c r="M179" s="187" t="s">
        <v>1</v>
      </c>
      <c r="N179" s="188" t="s">
        <v>39</v>
      </c>
      <c r="O179" s="70"/>
      <c r="P179" s="189">
        <f>O179*H179</f>
        <v>0</v>
      </c>
      <c r="Q179" s="189">
        <v>1.0399999999999999E-3</v>
      </c>
      <c r="R179" s="189">
        <f>Q179*H179</f>
        <v>0.18896383999999999</v>
      </c>
      <c r="S179" s="189">
        <v>6.0000000000000002E-5</v>
      </c>
      <c r="T179" s="190">
        <f>S179*H179</f>
        <v>1.090176E-2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1" t="s">
        <v>126</v>
      </c>
      <c r="AT179" s="191" t="s">
        <v>121</v>
      </c>
      <c r="AU179" s="191" t="s">
        <v>81</v>
      </c>
      <c r="AY179" s="16" t="s">
        <v>118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6" t="s">
        <v>79</v>
      </c>
      <c r="BK179" s="192">
        <f>ROUND(I179*H179,2)</f>
        <v>0</v>
      </c>
      <c r="BL179" s="16" t="s">
        <v>126</v>
      </c>
      <c r="BM179" s="191" t="s">
        <v>184</v>
      </c>
    </row>
    <row r="180" spans="1:65" s="14" customFormat="1" x14ac:dyDescent="0.2">
      <c r="B180" s="204"/>
      <c r="C180" s="205"/>
      <c r="D180" s="195" t="s">
        <v>128</v>
      </c>
      <c r="E180" s="206" t="s">
        <v>1</v>
      </c>
      <c r="F180" s="207" t="s">
        <v>185</v>
      </c>
      <c r="G180" s="205"/>
      <c r="H180" s="208">
        <v>181.696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128</v>
      </c>
      <c r="AU180" s="214" t="s">
        <v>81</v>
      </c>
      <c r="AV180" s="14" t="s">
        <v>81</v>
      </c>
      <c r="AW180" s="14" t="s">
        <v>31</v>
      </c>
      <c r="AX180" s="14" t="s">
        <v>74</v>
      </c>
      <c r="AY180" s="214" t="s">
        <v>118</v>
      </c>
    </row>
    <row r="181" spans="1:65" s="2" customFormat="1" ht="24.2" customHeight="1" x14ac:dyDescent="0.2">
      <c r="A181" s="33"/>
      <c r="B181" s="34"/>
      <c r="C181" s="180" t="s">
        <v>186</v>
      </c>
      <c r="D181" s="180" t="s">
        <v>121</v>
      </c>
      <c r="E181" s="181" t="s">
        <v>187</v>
      </c>
      <c r="F181" s="182" t="s">
        <v>188</v>
      </c>
      <c r="G181" s="183" t="s">
        <v>164</v>
      </c>
      <c r="H181" s="184">
        <v>320.83</v>
      </c>
      <c r="I181" s="185"/>
      <c r="J181" s="186">
        <f>ROUND(I181*H181,2)</f>
        <v>0</v>
      </c>
      <c r="K181" s="182" t="s">
        <v>125</v>
      </c>
      <c r="L181" s="38"/>
      <c r="M181" s="187" t="s">
        <v>1</v>
      </c>
      <c r="N181" s="188" t="s">
        <v>39</v>
      </c>
      <c r="O181" s="70"/>
      <c r="P181" s="189">
        <f>O181*H181</f>
        <v>0</v>
      </c>
      <c r="Q181" s="189">
        <v>1.5E-3</v>
      </c>
      <c r="R181" s="189">
        <f>Q181*H181</f>
        <v>0.48124499999999998</v>
      </c>
      <c r="S181" s="189">
        <v>0</v>
      </c>
      <c r="T181" s="19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1" t="s">
        <v>126</v>
      </c>
      <c r="AT181" s="191" t="s">
        <v>121</v>
      </c>
      <c r="AU181" s="191" t="s">
        <v>81</v>
      </c>
      <c r="AY181" s="16" t="s">
        <v>118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6" t="s">
        <v>79</v>
      </c>
      <c r="BK181" s="192">
        <f>ROUND(I181*H181,2)</f>
        <v>0</v>
      </c>
      <c r="BL181" s="16" t="s">
        <v>126</v>
      </c>
      <c r="BM181" s="191" t="s">
        <v>189</v>
      </c>
    </row>
    <row r="182" spans="1:65" s="13" customFormat="1" x14ac:dyDescent="0.2">
      <c r="B182" s="193"/>
      <c r="C182" s="194"/>
      <c r="D182" s="195" t="s">
        <v>128</v>
      </c>
      <c r="E182" s="196" t="s">
        <v>1</v>
      </c>
      <c r="F182" s="197" t="s">
        <v>190</v>
      </c>
      <c r="G182" s="194"/>
      <c r="H182" s="196" t="s">
        <v>1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128</v>
      </c>
      <c r="AU182" s="203" t="s">
        <v>81</v>
      </c>
      <c r="AV182" s="13" t="s">
        <v>79</v>
      </c>
      <c r="AW182" s="13" t="s">
        <v>31</v>
      </c>
      <c r="AX182" s="13" t="s">
        <v>74</v>
      </c>
      <c r="AY182" s="203" t="s">
        <v>118</v>
      </c>
    </row>
    <row r="183" spans="1:65" s="13" customFormat="1" x14ac:dyDescent="0.2">
      <c r="B183" s="193"/>
      <c r="C183" s="194"/>
      <c r="D183" s="195" t="s">
        <v>128</v>
      </c>
      <c r="E183" s="196" t="s">
        <v>1</v>
      </c>
      <c r="F183" s="197" t="s">
        <v>166</v>
      </c>
      <c r="G183" s="194"/>
      <c r="H183" s="196" t="s">
        <v>1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128</v>
      </c>
      <c r="AU183" s="203" t="s">
        <v>81</v>
      </c>
      <c r="AV183" s="13" t="s">
        <v>79</v>
      </c>
      <c r="AW183" s="13" t="s">
        <v>31</v>
      </c>
      <c r="AX183" s="13" t="s">
        <v>74</v>
      </c>
      <c r="AY183" s="203" t="s">
        <v>118</v>
      </c>
    </row>
    <row r="184" spans="1:65" s="14" customFormat="1" ht="22.5" x14ac:dyDescent="0.2">
      <c r="B184" s="204"/>
      <c r="C184" s="205"/>
      <c r="D184" s="195" t="s">
        <v>128</v>
      </c>
      <c r="E184" s="206" t="s">
        <v>1</v>
      </c>
      <c r="F184" s="207" t="s">
        <v>191</v>
      </c>
      <c r="G184" s="205"/>
      <c r="H184" s="208">
        <v>23.21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128</v>
      </c>
      <c r="AU184" s="214" t="s">
        <v>81</v>
      </c>
      <c r="AV184" s="14" t="s">
        <v>81</v>
      </c>
      <c r="AW184" s="14" t="s">
        <v>31</v>
      </c>
      <c r="AX184" s="14" t="s">
        <v>74</v>
      </c>
      <c r="AY184" s="214" t="s">
        <v>118</v>
      </c>
    </row>
    <row r="185" spans="1:65" s="14" customFormat="1" ht="22.5" x14ac:dyDescent="0.2">
      <c r="B185" s="204"/>
      <c r="C185" s="205"/>
      <c r="D185" s="195" t="s">
        <v>128</v>
      </c>
      <c r="E185" s="206" t="s">
        <v>1</v>
      </c>
      <c r="F185" s="207" t="s">
        <v>192</v>
      </c>
      <c r="G185" s="205"/>
      <c r="H185" s="208">
        <v>28.76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128</v>
      </c>
      <c r="AU185" s="214" t="s">
        <v>81</v>
      </c>
      <c r="AV185" s="14" t="s">
        <v>81</v>
      </c>
      <c r="AW185" s="14" t="s">
        <v>31</v>
      </c>
      <c r="AX185" s="14" t="s">
        <v>74</v>
      </c>
      <c r="AY185" s="214" t="s">
        <v>118</v>
      </c>
    </row>
    <row r="186" spans="1:65" s="14" customFormat="1" ht="22.5" x14ac:dyDescent="0.2">
      <c r="B186" s="204"/>
      <c r="C186" s="205"/>
      <c r="D186" s="195" t="s">
        <v>128</v>
      </c>
      <c r="E186" s="206" t="s">
        <v>1</v>
      </c>
      <c r="F186" s="207" t="s">
        <v>193</v>
      </c>
      <c r="G186" s="205"/>
      <c r="H186" s="208">
        <v>25.96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128</v>
      </c>
      <c r="AU186" s="214" t="s">
        <v>81</v>
      </c>
      <c r="AV186" s="14" t="s">
        <v>81</v>
      </c>
      <c r="AW186" s="14" t="s">
        <v>31</v>
      </c>
      <c r="AX186" s="14" t="s">
        <v>74</v>
      </c>
      <c r="AY186" s="214" t="s">
        <v>118</v>
      </c>
    </row>
    <row r="187" spans="1:65" s="13" customFormat="1" x14ac:dyDescent="0.2">
      <c r="B187" s="193"/>
      <c r="C187" s="194"/>
      <c r="D187" s="195" t="s">
        <v>128</v>
      </c>
      <c r="E187" s="196" t="s">
        <v>1</v>
      </c>
      <c r="F187" s="197" t="s">
        <v>167</v>
      </c>
      <c r="G187" s="194"/>
      <c r="H187" s="196" t="s">
        <v>1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128</v>
      </c>
      <c r="AU187" s="203" t="s">
        <v>81</v>
      </c>
      <c r="AV187" s="13" t="s">
        <v>79</v>
      </c>
      <c r="AW187" s="13" t="s">
        <v>31</v>
      </c>
      <c r="AX187" s="13" t="s">
        <v>74</v>
      </c>
      <c r="AY187" s="203" t="s">
        <v>118</v>
      </c>
    </row>
    <row r="188" spans="1:65" s="14" customFormat="1" ht="22.5" x14ac:dyDescent="0.2">
      <c r="B188" s="204"/>
      <c r="C188" s="205"/>
      <c r="D188" s="195" t="s">
        <v>128</v>
      </c>
      <c r="E188" s="206" t="s">
        <v>1</v>
      </c>
      <c r="F188" s="207" t="s">
        <v>194</v>
      </c>
      <c r="G188" s="205"/>
      <c r="H188" s="208">
        <v>72.7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128</v>
      </c>
      <c r="AU188" s="214" t="s">
        <v>81</v>
      </c>
      <c r="AV188" s="14" t="s">
        <v>81</v>
      </c>
      <c r="AW188" s="14" t="s">
        <v>31</v>
      </c>
      <c r="AX188" s="14" t="s">
        <v>74</v>
      </c>
      <c r="AY188" s="214" t="s">
        <v>118</v>
      </c>
    </row>
    <row r="189" spans="1:65" s="14" customFormat="1" ht="22.5" x14ac:dyDescent="0.2">
      <c r="B189" s="204"/>
      <c r="C189" s="205"/>
      <c r="D189" s="195" t="s">
        <v>128</v>
      </c>
      <c r="E189" s="206" t="s">
        <v>1</v>
      </c>
      <c r="F189" s="207" t="s">
        <v>195</v>
      </c>
      <c r="G189" s="205"/>
      <c r="H189" s="208">
        <v>118.1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128</v>
      </c>
      <c r="AU189" s="214" t="s">
        <v>81</v>
      </c>
      <c r="AV189" s="14" t="s">
        <v>81</v>
      </c>
      <c r="AW189" s="14" t="s">
        <v>31</v>
      </c>
      <c r="AX189" s="14" t="s">
        <v>74</v>
      </c>
      <c r="AY189" s="214" t="s">
        <v>118</v>
      </c>
    </row>
    <row r="190" spans="1:65" s="14" customFormat="1" ht="22.5" x14ac:dyDescent="0.2">
      <c r="B190" s="204"/>
      <c r="C190" s="205"/>
      <c r="D190" s="195" t="s">
        <v>128</v>
      </c>
      <c r="E190" s="206" t="s">
        <v>1</v>
      </c>
      <c r="F190" s="207" t="s">
        <v>196</v>
      </c>
      <c r="G190" s="205"/>
      <c r="H190" s="208">
        <v>52.1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128</v>
      </c>
      <c r="AU190" s="214" t="s">
        <v>81</v>
      </c>
      <c r="AV190" s="14" t="s">
        <v>81</v>
      </c>
      <c r="AW190" s="14" t="s">
        <v>31</v>
      </c>
      <c r="AX190" s="14" t="s">
        <v>74</v>
      </c>
      <c r="AY190" s="214" t="s">
        <v>118</v>
      </c>
    </row>
    <row r="191" spans="1:65" s="2" customFormat="1" ht="24.2" customHeight="1" x14ac:dyDescent="0.2">
      <c r="A191" s="33"/>
      <c r="B191" s="34"/>
      <c r="C191" s="180" t="s">
        <v>197</v>
      </c>
      <c r="D191" s="180" t="s">
        <v>121</v>
      </c>
      <c r="E191" s="181" t="s">
        <v>198</v>
      </c>
      <c r="F191" s="182" t="s">
        <v>199</v>
      </c>
      <c r="G191" s="183" t="s">
        <v>164</v>
      </c>
      <c r="H191" s="184">
        <v>320.83</v>
      </c>
      <c r="I191" s="185"/>
      <c r="J191" s="186">
        <f>ROUND(I191*H191,2)</f>
        <v>0</v>
      </c>
      <c r="K191" s="182" t="s">
        <v>125</v>
      </c>
      <c r="L191" s="38"/>
      <c r="M191" s="187" t="s">
        <v>1</v>
      </c>
      <c r="N191" s="188" t="s">
        <v>39</v>
      </c>
      <c r="O191" s="70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1" t="s">
        <v>126</v>
      </c>
      <c r="AT191" s="191" t="s">
        <v>121</v>
      </c>
      <c r="AU191" s="191" t="s">
        <v>81</v>
      </c>
      <c r="AY191" s="16" t="s">
        <v>118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6" t="s">
        <v>79</v>
      </c>
      <c r="BK191" s="192">
        <f>ROUND(I191*H191,2)</f>
        <v>0</v>
      </c>
      <c r="BL191" s="16" t="s">
        <v>126</v>
      </c>
      <c r="BM191" s="191" t="s">
        <v>200</v>
      </c>
    </row>
    <row r="192" spans="1:65" s="13" customFormat="1" x14ac:dyDescent="0.2">
      <c r="B192" s="193"/>
      <c r="C192" s="194"/>
      <c r="D192" s="195" t="s">
        <v>128</v>
      </c>
      <c r="E192" s="196" t="s">
        <v>1</v>
      </c>
      <c r="F192" s="197" t="s">
        <v>166</v>
      </c>
      <c r="G192" s="194"/>
      <c r="H192" s="196" t="s">
        <v>1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128</v>
      </c>
      <c r="AU192" s="203" t="s">
        <v>81</v>
      </c>
      <c r="AV192" s="13" t="s">
        <v>79</v>
      </c>
      <c r="AW192" s="13" t="s">
        <v>31</v>
      </c>
      <c r="AX192" s="13" t="s">
        <v>74</v>
      </c>
      <c r="AY192" s="203" t="s">
        <v>118</v>
      </c>
    </row>
    <row r="193" spans="1:65" s="14" customFormat="1" ht="22.5" x14ac:dyDescent="0.2">
      <c r="B193" s="204"/>
      <c r="C193" s="205"/>
      <c r="D193" s="195" t="s">
        <v>128</v>
      </c>
      <c r="E193" s="206" t="s">
        <v>1</v>
      </c>
      <c r="F193" s="207" t="s">
        <v>191</v>
      </c>
      <c r="G193" s="205"/>
      <c r="H193" s="208">
        <v>23.21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128</v>
      </c>
      <c r="AU193" s="214" t="s">
        <v>81</v>
      </c>
      <c r="AV193" s="14" t="s">
        <v>81</v>
      </c>
      <c r="AW193" s="14" t="s">
        <v>31</v>
      </c>
      <c r="AX193" s="14" t="s">
        <v>74</v>
      </c>
      <c r="AY193" s="214" t="s">
        <v>118</v>
      </c>
    </row>
    <row r="194" spans="1:65" s="14" customFormat="1" ht="22.5" x14ac:dyDescent="0.2">
      <c r="B194" s="204"/>
      <c r="C194" s="205"/>
      <c r="D194" s="195" t="s">
        <v>128</v>
      </c>
      <c r="E194" s="206" t="s">
        <v>1</v>
      </c>
      <c r="F194" s="207" t="s">
        <v>192</v>
      </c>
      <c r="G194" s="205"/>
      <c r="H194" s="208">
        <v>28.76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128</v>
      </c>
      <c r="AU194" s="214" t="s">
        <v>81</v>
      </c>
      <c r="AV194" s="14" t="s">
        <v>81</v>
      </c>
      <c r="AW194" s="14" t="s">
        <v>31</v>
      </c>
      <c r="AX194" s="14" t="s">
        <v>74</v>
      </c>
      <c r="AY194" s="214" t="s">
        <v>118</v>
      </c>
    </row>
    <row r="195" spans="1:65" s="14" customFormat="1" ht="22.5" x14ac:dyDescent="0.2">
      <c r="B195" s="204"/>
      <c r="C195" s="205"/>
      <c r="D195" s="195" t="s">
        <v>128</v>
      </c>
      <c r="E195" s="206" t="s">
        <v>1</v>
      </c>
      <c r="F195" s="207" t="s">
        <v>193</v>
      </c>
      <c r="G195" s="205"/>
      <c r="H195" s="208">
        <v>25.96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128</v>
      </c>
      <c r="AU195" s="214" t="s">
        <v>81</v>
      </c>
      <c r="AV195" s="14" t="s">
        <v>81</v>
      </c>
      <c r="AW195" s="14" t="s">
        <v>31</v>
      </c>
      <c r="AX195" s="14" t="s">
        <v>74</v>
      </c>
      <c r="AY195" s="214" t="s">
        <v>118</v>
      </c>
    </row>
    <row r="196" spans="1:65" s="13" customFormat="1" x14ac:dyDescent="0.2">
      <c r="B196" s="193"/>
      <c r="C196" s="194"/>
      <c r="D196" s="195" t="s">
        <v>128</v>
      </c>
      <c r="E196" s="196" t="s">
        <v>1</v>
      </c>
      <c r="F196" s="197" t="s">
        <v>167</v>
      </c>
      <c r="G196" s="194"/>
      <c r="H196" s="196" t="s">
        <v>1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128</v>
      </c>
      <c r="AU196" s="203" t="s">
        <v>81</v>
      </c>
      <c r="AV196" s="13" t="s">
        <v>79</v>
      </c>
      <c r="AW196" s="13" t="s">
        <v>31</v>
      </c>
      <c r="AX196" s="13" t="s">
        <v>74</v>
      </c>
      <c r="AY196" s="203" t="s">
        <v>118</v>
      </c>
    </row>
    <row r="197" spans="1:65" s="14" customFormat="1" ht="22.5" x14ac:dyDescent="0.2">
      <c r="B197" s="204"/>
      <c r="C197" s="205"/>
      <c r="D197" s="195" t="s">
        <v>128</v>
      </c>
      <c r="E197" s="206" t="s">
        <v>1</v>
      </c>
      <c r="F197" s="207" t="s">
        <v>194</v>
      </c>
      <c r="G197" s="205"/>
      <c r="H197" s="208">
        <v>72.7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128</v>
      </c>
      <c r="AU197" s="214" t="s">
        <v>81</v>
      </c>
      <c r="AV197" s="14" t="s">
        <v>81</v>
      </c>
      <c r="AW197" s="14" t="s">
        <v>31</v>
      </c>
      <c r="AX197" s="14" t="s">
        <v>74</v>
      </c>
      <c r="AY197" s="214" t="s">
        <v>118</v>
      </c>
    </row>
    <row r="198" spans="1:65" s="14" customFormat="1" ht="22.5" x14ac:dyDescent="0.2">
      <c r="B198" s="204"/>
      <c r="C198" s="205"/>
      <c r="D198" s="195" t="s">
        <v>128</v>
      </c>
      <c r="E198" s="206" t="s">
        <v>1</v>
      </c>
      <c r="F198" s="207" t="s">
        <v>195</v>
      </c>
      <c r="G198" s="205"/>
      <c r="H198" s="208">
        <v>118.1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128</v>
      </c>
      <c r="AU198" s="214" t="s">
        <v>81</v>
      </c>
      <c r="AV198" s="14" t="s">
        <v>81</v>
      </c>
      <c r="AW198" s="14" t="s">
        <v>31</v>
      </c>
      <c r="AX198" s="14" t="s">
        <v>74</v>
      </c>
      <c r="AY198" s="214" t="s">
        <v>118</v>
      </c>
    </row>
    <row r="199" spans="1:65" s="14" customFormat="1" ht="22.5" x14ac:dyDescent="0.2">
      <c r="B199" s="204"/>
      <c r="C199" s="205"/>
      <c r="D199" s="195" t="s">
        <v>128</v>
      </c>
      <c r="E199" s="206" t="s">
        <v>1</v>
      </c>
      <c r="F199" s="207" t="s">
        <v>196</v>
      </c>
      <c r="G199" s="205"/>
      <c r="H199" s="208">
        <v>52.1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128</v>
      </c>
      <c r="AU199" s="214" t="s">
        <v>81</v>
      </c>
      <c r="AV199" s="14" t="s">
        <v>81</v>
      </c>
      <c r="AW199" s="14" t="s">
        <v>31</v>
      </c>
      <c r="AX199" s="14" t="s">
        <v>74</v>
      </c>
      <c r="AY199" s="214" t="s">
        <v>118</v>
      </c>
    </row>
    <row r="200" spans="1:65" s="2" customFormat="1" ht="16.5" customHeight="1" x14ac:dyDescent="0.2">
      <c r="A200" s="33"/>
      <c r="B200" s="34"/>
      <c r="C200" s="215" t="s">
        <v>201</v>
      </c>
      <c r="D200" s="215" t="s">
        <v>169</v>
      </c>
      <c r="E200" s="216" t="s">
        <v>202</v>
      </c>
      <c r="F200" s="217" t="s">
        <v>203</v>
      </c>
      <c r="G200" s="218" t="s">
        <v>164</v>
      </c>
      <c r="H200" s="219">
        <v>336.87200000000001</v>
      </c>
      <c r="I200" s="220"/>
      <c r="J200" s="221">
        <f>ROUND(I200*H200,2)</f>
        <v>0</v>
      </c>
      <c r="K200" s="217" t="s">
        <v>125</v>
      </c>
      <c r="L200" s="222"/>
      <c r="M200" s="223" t="s">
        <v>1</v>
      </c>
      <c r="N200" s="224" t="s">
        <v>39</v>
      </c>
      <c r="O200" s="70"/>
      <c r="P200" s="189">
        <f>O200*H200</f>
        <v>0</v>
      </c>
      <c r="Q200" s="189">
        <v>1E-4</v>
      </c>
      <c r="R200" s="189">
        <f>Q200*H200</f>
        <v>3.36872E-2</v>
      </c>
      <c r="S200" s="189">
        <v>0</v>
      </c>
      <c r="T200" s="19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91" t="s">
        <v>197</v>
      </c>
      <c r="AT200" s="191" t="s">
        <v>169</v>
      </c>
      <c r="AU200" s="191" t="s">
        <v>81</v>
      </c>
      <c r="AY200" s="16" t="s">
        <v>118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6" t="s">
        <v>79</v>
      </c>
      <c r="BK200" s="192">
        <f>ROUND(I200*H200,2)</f>
        <v>0</v>
      </c>
      <c r="BL200" s="16" t="s">
        <v>126</v>
      </c>
      <c r="BM200" s="191" t="s">
        <v>204</v>
      </c>
    </row>
    <row r="201" spans="1:65" s="14" customFormat="1" x14ac:dyDescent="0.2">
      <c r="B201" s="204"/>
      <c r="C201" s="205"/>
      <c r="D201" s="195" t="s">
        <v>128</v>
      </c>
      <c r="E201" s="206" t="s">
        <v>1</v>
      </c>
      <c r="F201" s="207" t="s">
        <v>205</v>
      </c>
      <c r="G201" s="205"/>
      <c r="H201" s="208">
        <v>320.83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128</v>
      </c>
      <c r="AU201" s="214" t="s">
        <v>81</v>
      </c>
      <c r="AV201" s="14" t="s">
        <v>81</v>
      </c>
      <c r="AW201" s="14" t="s">
        <v>31</v>
      </c>
      <c r="AX201" s="14" t="s">
        <v>79</v>
      </c>
      <c r="AY201" s="214" t="s">
        <v>118</v>
      </c>
    </row>
    <row r="202" spans="1:65" s="14" customFormat="1" x14ac:dyDescent="0.2">
      <c r="B202" s="204"/>
      <c r="C202" s="205"/>
      <c r="D202" s="195" t="s">
        <v>128</v>
      </c>
      <c r="E202" s="205"/>
      <c r="F202" s="207" t="s">
        <v>206</v>
      </c>
      <c r="G202" s="205"/>
      <c r="H202" s="208">
        <v>336.87200000000001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128</v>
      </c>
      <c r="AU202" s="214" t="s">
        <v>81</v>
      </c>
      <c r="AV202" s="14" t="s">
        <v>81</v>
      </c>
      <c r="AW202" s="14" t="s">
        <v>4</v>
      </c>
      <c r="AX202" s="14" t="s">
        <v>79</v>
      </c>
      <c r="AY202" s="214" t="s">
        <v>118</v>
      </c>
    </row>
    <row r="203" spans="1:65" s="2" customFormat="1" ht="24.2" customHeight="1" x14ac:dyDescent="0.2">
      <c r="A203" s="33"/>
      <c r="B203" s="34"/>
      <c r="C203" s="180" t="s">
        <v>207</v>
      </c>
      <c r="D203" s="180" t="s">
        <v>121</v>
      </c>
      <c r="E203" s="181" t="s">
        <v>208</v>
      </c>
      <c r="F203" s="182" t="s">
        <v>209</v>
      </c>
      <c r="G203" s="183" t="s">
        <v>164</v>
      </c>
      <c r="H203" s="184">
        <v>320.83</v>
      </c>
      <c r="I203" s="185"/>
      <c r="J203" s="186">
        <f>ROUND(I203*H203,2)</f>
        <v>0</v>
      </c>
      <c r="K203" s="182" t="s">
        <v>125</v>
      </c>
      <c r="L203" s="38"/>
      <c r="M203" s="187" t="s">
        <v>1</v>
      </c>
      <c r="N203" s="188" t="s">
        <v>39</v>
      </c>
      <c r="O203" s="70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1" t="s">
        <v>126</v>
      </c>
      <c r="AT203" s="191" t="s">
        <v>121</v>
      </c>
      <c r="AU203" s="191" t="s">
        <v>81</v>
      </c>
      <c r="AY203" s="16" t="s">
        <v>118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6" t="s">
        <v>79</v>
      </c>
      <c r="BK203" s="192">
        <f>ROUND(I203*H203,2)</f>
        <v>0</v>
      </c>
      <c r="BL203" s="16" t="s">
        <v>126</v>
      </c>
      <c r="BM203" s="191" t="s">
        <v>210</v>
      </c>
    </row>
    <row r="204" spans="1:65" s="2" customFormat="1" ht="16.5" customHeight="1" x14ac:dyDescent="0.2">
      <c r="A204" s="33"/>
      <c r="B204" s="34"/>
      <c r="C204" s="215" t="s">
        <v>211</v>
      </c>
      <c r="D204" s="215" t="s">
        <v>169</v>
      </c>
      <c r="E204" s="216" t="s">
        <v>212</v>
      </c>
      <c r="F204" s="217" t="s">
        <v>213</v>
      </c>
      <c r="G204" s="218" t="s">
        <v>164</v>
      </c>
      <c r="H204" s="219">
        <v>336.87200000000001</v>
      </c>
      <c r="I204" s="220"/>
      <c r="J204" s="221">
        <f>ROUND(I204*H204,2)</f>
        <v>0</v>
      </c>
      <c r="K204" s="217" t="s">
        <v>125</v>
      </c>
      <c r="L204" s="222"/>
      <c r="M204" s="223" t="s">
        <v>1</v>
      </c>
      <c r="N204" s="224" t="s">
        <v>39</v>
      </c>
      <c r="O204" s="70"/>
      <c r="P204" s="189">
        <f>O204*H204</f>
        <v>0</v>
      </c>
      <c r="Q204" s="189">
        <v>1E-4</v>
      </c>
      <c r="R204" s="189">
        <f>Q204*H204</f>
        <v>3.36872E-2</v>
      </c>
      <c r="S204" s="189">
        <v>0</v>
      </c>
      <c r="T204" s="19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91" t="s">
        <v>197</v>
      </c>
      <c r="AT204" s="191" t="s">
        <v>169</v>
      </c>
      <c r="AU204" s="191" t="s">
        <v>81</v>
      </c>
      <c r="AY204" s="16" t="s">
        <v>118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6" t="s">
        <v>79</v>
      </c>
      <c r="BK204" s="192">
        <f>ROUND(I204*H204,2)</f>
        <v>0</v>
      </c>
      <c r="BL204" s="16" t="s">
        <v>126</v>
      </c>
      <c r="BM204" s="191" t="s">
        <v>214</v>
      </c>
    </row>
    <row r="205" spans="1:65" s="14" customFormat="1" x14ac:dyDescent="0.2">
      <c r="B205" s="204"/>
      <c r="C205" s="205"/>
      <c r="D205" s="195" t="s">
        <v>128</v>
      </c>
      <c r="E205" s="206" t="s">
        <v>1</v>
      </c>
      <c r="F205" s="207" t="s">
        <v>205</v>
      </c>
      <c r="G205" s="205"/>
      <c r="H205" s="208">
        <v>320.83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128</v>
      </c>
      <c r="AU205" s="214" t="s">
        <v>81</v>
      </c>
      <c r="AV205" s="14" t="s">
        <v>81</v>
      </c>
      <c r="AW205" s="14" t="s">
        <v>31</v>
      </c>
      <c r="AX205" s="14" t="s">
        <v>79</v>
      </c>
      <c r="AY205" s="214" t="s">
        <v>118</v>
      </c>
    </row>
    <row r="206" spans="1:65" s="14" customFormat="1" x14ac:dyDescent="0.2">
      <c r="B206" s="204"/>
      <c r="C206" s="205"/>
      <c r="D206" s="195" t="s">
        <v>128</v>
      </c>
      <c r="E206" s="205"/>
      <c r="F206" s="207" t="s">
        <v>206</v>
      </c>
      <c r="G206" s="205"/>
      <c r="H206" s="208">
        <v>336.87200000000001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128</v>
      </c>
      <c r="AU206" s="214" t="s">
        <v>81</v>
      </c>
      <c r="AV206" s="14" t="s">
        <v>81</v>
      </c>
      <c r="AW206" s="14" t="s">
        <v>4</v>
      </c>
      <c r="AX206" s="14" t="s">
        <v>79</v>
      </c>
      <c r="AY206" s="214" t="s">
        <v>118</v>
      </c>
    </row>
    <row r="207" spans="1:65" s="12" customFormat="1" ht="22.9" customHeight="1" x14ac:dyDescent="0.2">
      <c r="B207" s="164"/>
      <c r="C207" s="165"/>
      <c r="D207" s="166" t="s">
        <v>73</v>
      </c>
      <c r="E207" s="178" t="s">
        <v>201</v>
      </c>
      <c r="F207" s="178" t="s">
        <v>215</v>
      </c>
      <c r="G207" s="165"/>
      <c r="H207" s="165"/>
      <c r="I207" s="168"/>
      <c r="J207" s="179">
        <f>BK207</f>
        <v>0</v>
      </c>
      <c r="K207" s="165"/>
      <c r="L207" s="170"/>
      <c r="M207" s="171"/>
      <c r="N207" s="172"/>
      <c r="O207" s="172"/>
      <c r="P207" s="173">
        <f>SUM(P208:P284)</f>
        <v>0</v>
      </c>
      <c r="Q207" s="172"/>
      <c r="R207" s="173">
        <f>SUM(R208:R284)</f>
        <v>3.0559999999999997E-2</v>
      </c>
      <c r="S207" s="172"/>
      <c r="T207" s="174">
        <f>SUM(T208:T284)</f>
        <v>13.607897999999999</v>
      </c>
      <c r="AR207" s="175" t="s">
        <v>79</v>
      </c>
      <c r="AT207" s="176" t="s">
        <v>73</v>
      </c>
      <c r="AU207" s="176" t="s">
        <v>79</v>
      </c>
      <c r="AY207" s="175" t="s">
        <v>118</v>
      </c>
      <c r="BK207" s="177">
        <f>SUM(BK208:BK284)</f>
        <v>0</v>
      </c>
    </row>
    <row r="208" spans="1:65" s="2" customFormat="1" ht="33" customHeight="1" x14ac:dyDescent="0.2">
      <c r="A208" s="33"/>
      <c r="B208" s="34"/>
      <c r="C208" s="180" t="s">
        <v>8</v>
      </c>
      <c r="D208" s="180" t="s">
        <v>121</v>
      </c>
      <c r="E208" s="181" t="s">
        <v>216</v>
      </c>
      <c r="F208" s="182" t="s">
        <v>217</v>
      </c>
      <c r="G208" s="183" t="s">
        <v>124</v>
      </c>
      <c r="H208" s="184">
        <v>112</v>
      </c>
      <c r="I208" s="185"/>
      <c r="J208" s="186">
        <f>ROUND(I208*H208,2)</f>
        <v>0</v>
      </c>
      <c r="K208" s="182" t="s">
        <v>125</v>
      </c>
      <c r="L208" s="38"/>
      <c r="M208" s="187" t="s">
        <v>1</v>
      </c>
      <c r="N208" s="188" t="s">
        <v>39</v>
      </c>
      <c r="O208" s="70"/>
      <c r="P208" s="189">
        <f>O208*H208</f>
        <v>0</v>
      </c>
      <c r="Q208" s="189">
        <v>1.2999999999999999E-4</v>
      </c>
      <c r="R208" s="189">
        <f>Q208*H208</f>
        <v>1.4559999999999998E-2</v>
      </c>
      <c r="S208" s="189">
        <v>0</v>
      </c>
      <c r="T208" s="19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91" t="s">
        <v>126</v>
      </c>
      <c r="AT208" s="191" t="s">
        <v>121</v>
      </c>
      <c r="AU208" s="191" t="s">
        <v>81</v>
      </c>
      <c r="AY208" s="16" t="s">
        <v>118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6" t="s">
        <v>79</v>
      </c>
      <c r="BK208" s="192">
        <f>ROUND(I208*H208,2)</f>
        <v>0</v>
      </c>
      <c r="BL208" s="16" t="s">
        <v>126</v>
      </c>
      <c r="BM208" s="191" t="s">
        <v>218</v>
      </c>
    </row>
    <row r="209" spans="1:65" s="14" customFormat="1" x14ac:dyDescent="0.2">
      <c r="B209" s="204"/>
      <c r="C209" s="205"/>
      <c r="D209" s="195" t="s">
        <v>128</v>
      </c>
      <c r="E209" s="206" t="s">
        <v>1</v>
      </c>
      <c r="F209" s="207" t="s">
        <v>219</v>
      </c>
      <c r="G209" s="205"/>
      <c r="H209" s="208">
        <v>112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128</v>
      </c>
      <c r="AU209" s="214" t="s">
        <v>81</v>
      </c>
      <c r="AV209" s="14" t="s">
        <v>81</v>
      </c>
      <c r="AW209" s="14" t="s">
        <v>31</v>
      </c>
      <c r="AX209" s="14" t="s">
        <v>74</v>
      </c>
      <c r="AY209" s="214" t="s">
        <v>118</v>
      </c>
    </row>
    <row r="210" spans="1:65" s="2" customFormat="1" ht="24.2" customHeight="1" x14ac:dyDescent="0.2">
      <c r="A210" s="33"/>
      <c r="B210" s="34"/>
      <c r="C210" s="180" t="s">
        <v>220</v>
      </c>
      <c r="D210" s="180" t="s">
        <v>121</v>
      </c>
      <c r="E210" s="181" t="s">
        <v>221</v>
      </c>
      <c r="F210" s="182" t="s">
        <v>222</v>
      </c>
      <c r="G210" s="183" t="s">
        <v>124</v>
      </c>
      <c r="H210" s="184">
        <v>11.138999999999999</v>
      </c>
      <c r="I210" s="185"/>
      <c r="J210" s="186">
        <f>ROUND(I210*H210,2)</f>
        <v>0</v>
      </c>
      <c r="K210" s="182" t="s">
        <v>1</v>
      </c>
      <c r="L210" s="38"/>
      <c r="M210" s="187" t="s">
        <v>1</v>
      </c>
      <c r="N210" s="188" t="s">
        <v>39</v>
      </c>
      <c r="O210" s="70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91" t="s">
        <v>173</v>
      </c>
      <c r="AT210" s="191" t="s">
        <v>121</v>
      </c>
      <c r="AU210" s="191" t="s">
        <v>81</v>
      </c>
      <c r="AY210" s="16" t="s">
        <v>118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6" t="s">
        <v>79</v>
      </c>
      <c r="BK210" s="192">
        <f>ROUND(I210*H210,2)</f>
        <v>0</v>
      </c>
      <c r="BL210" s="16" t="s">
        <v>173</v>
      </c>
      <c r="BM210" s="191" t="s">
        <v>223</v>
      </c>
    </row>
    <row r="211" spans="1:65" s="13" customFormat="1" x14ac:dyDescent="0.2">
      <c r="B211" s="193"/>
      <c r="C211" s="194"/>
      <c r="D211" s="195" t="s">
        <v>128</v>
      </c>
      <c r="E211" s="196" t="s">
        <v>1</v>
      </c>
      <c r="F211" s="197" t="s">
        <v>166</v>
      </c>
      <c r="G211" s="194"/>
      <c r="H211" s="196" t="s">
        <v>1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128</v>
      </c>
      <c r="AU211" s="203" t="s">
        <v>81</v>
      </c>
      <c r="AV211" s="13" t="s">
        <v>79</v>
      </c>
      <c r="AW211" s="13" t="s">
        <v>31</v>
      </c>
      <c r="AX211" s="13" t="s">
        <v>74</v>
      </c>
      <c r="AY211" s="203" t="s">
        <v>118</v>
      </c>
    </row>
    <row r="212" spans="1:65" s="14" customFormat="1" ht="33.75" x14ac:dyDescent="0.2">
      <c r="B212" s="204"/>
      <c r="C212" s="205"/>
      <c r="D212" s="195" t="s">
        <v>128</v>
      </c>
      <c r="E212" s="206" t="s">
        <v>1</v>
      </c>
      <c r="F212" s="207" t="s">
        <v>224</v>
      </c>
      <c r="G212" s="205"/>
      <c r="H212" s="208">
        <v>8.5399999999999991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128</v>
      </c>
      <c r="AU212" s="214" t="s">
        <v>81</v>
      </c>
      <c r="AV212" s="14" t="s">
        <v>81</v>
      </c>
      <c r="AW212" s="14" t="s">
        <v>31</v>
      </c>
      <c r="AX212" s="14" t="s">
        <v>74</v>
      </c>
      <c r="AY212" s="214" t="s">
        <v>118</v>
      </c>
    </row>
    <row r="213" spans="1:65" s="14" customFormat="1" x14ac:dyDescent="0.2">
      <c r="B213" s="204"/>
      <c r="C213" s="205"/>
      <c r="D213" s="195" t="s">
        <v>128</v>
      </c>
      <c r="E213" s="206" t="s">
        <v>1</v>
      </c>
      <c r="F213" s="207" t="s">
        <v>225</v>
      </c>
      <c r="G213" s="205"/>
      <c r="H213" s="208">
        <v>2.5990000000000002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128</v>
      </c>
      <c r="AU213" s="214" t="s">
        <v>81</v>
      </c>
      <c r="AV213" s="14" t="s">
        <v>81</v>
      </c>
      <c r="AW213" s="14" t="s">
        <v>31</v>
      </c>
      <c r="AX213" s="14" t="s">
        <v>74</v>
      </c>
      <c r="AY213" s="214" t="s">
        <v>118</v>
      </c>
    </row>
    <row r="214" spans="1:65" s="2" customFormat="1" ht="24.2" customHeight="1" x14ac:dyDescent="0.2">
      <c r="A214" s="33"/>
      <c r="B214" s="34"/>
      <c r="C214" s="180" t="s">
        <v>226</v>
      </c>
      <c r="D214" s="180" t="s">
        <v>121</v>
      </c>
      <c r="E214" s="181" t="s">
        <v>227</v>
      </c>
      <c r="F214" s="182" t="s">
        <v>228</v>
      </c>
      <c r="G214" s="183" t="s">
        <v>124</v>
      </c>
      <c r="H214" s="184">
        <v>400</v>
      </c>
      <c r="I214" s="185"/>
      <c r="J214" s="186">
        <f>ROUND(I214*H214,2)</f>
        <v>0</v>
      </c>
      <c r="K214" s="182" t="s">
        <v>125</v>
      </c>
      <c r="L214" s="38"/>
      <c r="M214" s="187" t="s">
        <v>1</v>
      </c>
      <c r="N214" s="188" t="s">
        <v>39</v>
      </c>
      <c r="O214" s="70"/>
      <c r="P214" s="189">
        <f>O214*H214</f>
        <v>0</v>
      </c>
      <c r="Q214" s="189">
        <v>4.0000000000000003E-5</v>
      </c>
      <c r="R214" s="189">
        <f>Q214*H214</f>
        <v>1.6E-2</v>
      </c>
      <c r="S214" s="189">
        <v>0</v>
      </c>
      <c r="T214" s="19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91" t="s">
        <v>126</v>
      </c>
      <c r="AT214" s="191" t="s">
        <v>121</v>
      </c>
      <c r="AU214" s="191" t="s">
        <v>81</v>
      </c>
      <c r="AY214" s="16" t="s">
        <v>118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6" t="s">
        <v>79</v>
      </c>
      <c r="BK214" s="192">
        <f>ROUND(I214*H214,2)</f>
        <v>0</v>
      </c>
      <c r="BL214" s="16" t="s">
        <v>126</v>
      </c>
      <c r="BM214" s="191" t="s">
        <v>229</v>
      </c>
    </row>
    <row r="215" spans="1:65" s="2" customFormat="1" ht="24.2" customHeight="1" x14ac:dyDescent="0.2">
      <c r="A215" s="33"/>
      <c r="B215" s="34"/>
      <c r="C215" s="180" t="s">
        <v>230</v>
      </c>
      <c r="D215" s="180" t="s">
        <v>121</v>
      </c>
      <c r="E215" s="181" t="s">
        <v>231</v>
      </c>
      <c r="F215" s="182" t="s">
        <v>232</v>
      </c>
      <c r="G215" s="183" t="s">
        <v>124</v>
      </c>
      <c r="H215" s="184">
        <v>0.96599999999999997</v>
      </c>
      <c r="I215" s="185"/>
      <c r="J215" s="186">
        <f>ROUND(I215*H215,2)</f>
        <v>0</v>
      </c>
      <c r="K215" s="182" t="s">
        <v>125</v>
      </c>
      <c r="L215" s="38"/>
      <c r="M215" s="187" t="s">
        <v>1</v>
      </c>
      <c r="N215" s="188" t="s">
        <v>39</v>
      </c>
      <c r="O215" s="70"/>
      <c r="P215" s="189">
        <f>O215*H215</f>
        <v>0</v>
      </c>
      <c r="Q215" s="189">
        <v>0</v>
      </c>
      <c r="R215" s="189">
        <f>Q215*H215</f>
        <v>0</v>
      </c>
      <c r="S215" s="189">
        <v>4.1000000000000002E-2</v>
      </c>
      <c r="T215" s="190">
        <f>S215*H215</f>
        <v>3.9606000000000002E-2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91" t="s">
        <v>126</v>
      </c>
      <c r="AT215" s="191" t="s">
        <v>121</v>
      </c>
      <c r="AU215" s="191" t="s">
        <v>81</v>
      </c>
      <c r="AY215" s="16" t="s">
        <v>118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6" t="s">
        <v>79</v>
      </c>
      <c r="BK215" s="192">
        <f>ROUND(I215*H215,2)</f>
        <v>0</v>
      </c>
      <c r="BL215" s="16" t="s">
        <v>126</v>
      </c>
      <c r="BM215" s="191" t="s">
        <v>233</v>
      </c>
    </row>
    <row r="216" spans="1:65" s="14" customFormat="1" x14ac:dyDescent="0.2">
      <c r="B216" s="204"/>
      <c r="C216" s="205"/>
      <c r="D216" s="195" t="s">
        <v>128</v>
      </c>
      <c r="E216" s="206" t="s">
        <v>1</v>
      </c>
      <c r="F216" s="207" t="s">
        <v>234</v>
      </c>
      <c r="G216" s="205"/>
      <c r="H216" s="208">
        <v>0.96599999999999997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128</v>
      </c>
      <c r="AU216" s="214" t="s">
        <v>81</v>
      </c>
      <c r="AV216" s="14" t="s">
        <v>81</v>
      </c>
      <c r="AW216" s="14" t="s">
        <v>31</v>
      </c>
      <c r="AX216" s="14" t="s">
        <v>74</v>
      </c>
      <c r="AY216" s="214" t="s">
        <v>118</v>
      </c>
    </row>
    <row r="217" spans="1:65" s="2" customFormat="1" ht="24.2" customHeight="1" x14ac:dyDescent="0.2">
      <c r="A217" s="33"/>
      <c r="B217" s="34"/>
      <c r="C217" s="180" t="s">
        <v>173</v>
      </c>
      <c r="D217" s="180" t="s">
        <v>121</v>
      </c>
      <c r="E217" s="181" t="s">
        <v>235</v>
      </c>
      <c r="F217" s="182" t="s">
        <v>236</v>
      </c>
      <c r="G217" s="183" t="s">
        <v>124</v>
      </c>
      <c r="H217" s="184">
        <v>10.153</v>
      </c>
      <c r="I217" s="185"/>
      <c r="J217" s="186">
        <f>ROUND(I217*H217,2)</f>
        <v>0</v>
      </c>
      <c r="K217" s="182" t="s">
        <v>125</v>
      </c>
      <c r="L217" s="38"/>
      <c r="M217" s="187" t="s">
        <v>1</v>
      </c>
      <c r="N217" s="188" t="s">
        <v>39</v>
      </c>
      <c r="O217" s="70"/>
      <c r="P217" s="189">
        <f>O217*H217</f>
        <v>0</v>
      </c>
      <c r="Q217" s="189">
        <v>0</v>
      </c>
      <c r="R217" s="189">
        <f>Q217*H217</f>
        <v>0</v>
      </c>
      <c r="S217" s="189">
        <v>3.1E-2</v>
      </c>
      <c r="T217" s="190">
        <f>S217*H217</f>
        <v>0.31474299999999999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91" t="s">
        <v>126</v>
      </c>
      <c r="AT217" s="191" t="s">
        <v>121</v>
      </c>
      <c r="AU217" s="191" t="s">
        <v>81</v>
      </c>
      <c r="AY217" s="16" t="s">
        <v>118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6" t="s">
        <v>79</v>
      </c>
      <c r="BK217" s="192">
        <f>ROUND(I217*H217,2)</f>
        <v>0</v>
      </c>
      <c r="BL217" s="16" t="s">
        <v>126</v>
      </c>
      <c r="BM217" s="191" t="s">
        <v>237</v>
      </c>
    </row>
    <row r="218" spans="1:65" s="14" customFormat="1" x14ac:dyDescent="0.2">
      <c r="B218" s="204"/>
      <c r="C218" s="205"/>
      <c r="D218" s="195" t="s">
        <v>128</v>
      </c>
      <c r="E218" s="206" t="s">
        <v>1</v>
      </c>
      <c r="F218" s="207" t="s">
        <v>238</v>
      </c>
      <c r="G218" s="205"/>
      <c r="H218" s="208">
        <v>1.794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128</v>
      </c>
      <c r="AU218" s="214" t="s">
        <v>81</v>
      </c>
      <c r="AV218" s="14" t="s">
        <v>81</v>
      </c>
      <c r="AW218" s="14" t="s">
        <v>31</v>
      </c>
      <c r="AX218" s="14" t="s">
        <v>74</v>
      </c>
      <c r="AY218" s="214" t="s">
        <v>118</v>
      </c>
    </row>
    <row r="219" spans="1:65" s="14" customFormat="1" x14ac:dyDescent="0.2">
      <c r="B219" s="204"/>
      <c r="C219" s="205"/>
      <c r="D219" s="195" t="s">
        <v>128</v>
      </c>
      <c r="E219" s="206" t="s">
        <v>1</v>
      </c>
      <c r="F219" s="207" t="s">
        <v>239</v>
      </c>
      <c r="G219" s="205"/>
      <c r="H219" s="208">
        <v>5.6840000000000002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128</v>
      </c>
      <c r="AU219" s="214" t="s">
        <v>81</v>
      </c>
      <c r="AV219" s="14" t="s">
        <v>81</v>
      </c>
      <c r="AW219" s="14" t="s">
        <v>31</v>
      </c>
      <c r="AX219" s="14" t="s">
        <v>74</v>
      </c>
      <c r="AY219" s="214" t="s">
        <v>118</v>
      </c>
    </row>
    <row r="220" spans="1:65" s="14" customFormat="1" x14ac:dyDescent="0.2">
      <c r="B220" s="204"/>
      <c r="C220" s="205"/>
      <c r="D220" s="195" t="s">
        <v>128</v>
      </c>
      <c r="E220" s="206" t="s">
        <v>1</v>
      </c>
      <c r="F220" s="207" t="s">
        <v>240</v>
      </c>
      <c r="G220" s="205"/>
      <c r="H220" s="208">
        <v>2.6749999999999998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128</v>
      </c>
      <c r="AU220" s="214" t="s">
        <v>81</v>
      </c>
      <c r="AV220" s="14" t="s">
        <v>81</v>
      </c>
      <c r="AW220" s="14" t="s">
        <v>31</v>
      </c>
      <c r="AX220" s="14" t="s">
        <v>74</v>
      </c>
      <c r="AY220" s="214" t="s">
        <v>118</v>
      </c>
    </row>
    <row r="221" spans="1:65" s="2" customFormat="1" ht="24.2" customHeight="1" x14ac:dyDescent="0.2">
      <c r="A221" s="33"/>
      <c r="B221" s="34"/>
      <c r="C221" s="180" t="s">
        <v>241</v>
      </c>
      <c r="D221" s="180" t="s">
        <v>121</v>
      </c>
      <c r="E221" s="181" t="s">
        <v>242</v>
      </c>
      <c r="F221" s="182" t="s">
        <v>243</v>
      </c>
      <c r="G221" s="183" t="s">
        <v>124</v>
      </c>
      <c r="H221" s="184">
        <v>18.27</v>
      </c>
      <c r="I221" s="185"/>
      <c r="J221" s="186">
        <f>ROUND(I221*H221,2)</f>
        <v>0</v>
      </c>
      <c r="K221" s="182" t="s">
        <v>125</v>
      </c>
      <c r="L221" s="38"/>
      <c r="M221" s="187" t="s">
        <v>1</v>
      </c>
      <c r="N221" s="188" t="s">
        <v>39</v>
      </c>
      <c r="O221" s="70"/>
      <c r="P221" s="189">
        <f>O221*H221</f>
        <v>0</v>
      </c>
      <c r="Q221" s="189">
        <v>0</v>
      </c>
      <c r="R221" s="189">
        <f>Q221*H221</f>
        <v>0</v>
      </c>
      <c r="S221" s="189">
        <v>2.7E-2</v>
      </c>
      <c r="T221" s="190">
        <f>S221*H221</f>
        <v>0.49329000000000001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1" t="s">
        <v>126</v>
      </c>
      <c r="AT221" s="191" t="s">
        <v>121</v>
      </c>
      <c r="AU221" s="191" t="s">
        <v>81</v>
      </c>
      <c r="AY221" s="16" t="s">
        <v>118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6" t="s">
        <v>79</v>
      </c>
      <c r="BK221" s="192">
        <f>ROUND(I221*H221,2)</f>
        <v>0</v>
      </c>
      <c r="BL221" s="16" t="s">
        <v>126</v>
      </c>
      <c r="BM221" s="191" t="s">
        <v>244</v>
      </c>
    </row>
    <row r="222" spans="1:65" s="14" customFormat="1" x14ac:dyDescent="0.2">
      <c r="B222" s="204"/>
      <c r="C222" s="205"/>
      <c r="D222" s="195" t="s">
        <v>128</v>
      </c>
      <c r="E222" s="206" t="s">
        <v>1</v>
      </c>
      <c r="F222" s="207" t="s">
        <v>245</v>
      </c>
      <c r="G222" s="205"/>
      <c r="H222" s="208">
        <v>3.4649999999999999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128</v>
      </c>
      <c r="AU222" s="214" t="s">
        <v>81</v>
      </c>
      <c r="AV222" s="14" t="s">
        <v>81</v>
      </c>
      <c r="AW222" s="14" t="s">
        <v>31</v>
      </c>
      <c r="AX222" s="14" t="s">
        <v>74</v>
      </c>
      <c r="AY222" s="214" t="s">
        <v>118</v>
      </c>
    </row>
    <row r="223" spans="1:65" s="14" customFormat="1" x14ac:dyDescent="0.2">
      <c r="B223" s="204"/>
      <c r="C223" s="205"/>
      <c r="D223" s="195" t="s">
        <v>128</v>
      </c>
      <c r="E223" s="206" t="s">
        <v>1</v>
      </c>
      <c r="F223" s="207" t="s">
        <v>246</v>
      </c>
      <c r="G223" s="205"/>
      <c r="H223" s="208">
        <v>3.4649999999999999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128</v>
      </c>
      <c r="AU223" s="214" t="s">
        <v>81</v>
      </c>
      <c r="AV223" s="14" t="s">
        <v>81</v>
      </c>
      <c r="AW223" s="14" t="s">
        <v>31</v>
      </c>
      <c r="AX223" s="14" t="s">
        <v>74</v>
      </c>
      <c r="AY223" s="214" t="s">
        <v>118</v>
      </c>
    </row>
    <row r="224" spans="1:65" s="14" customFormat="1" x14ac:dyDescent="0.2">
      <c r="B224" s="204"/>
      <c r="C224" s="205"/>
      <c r="D224" s="195" t="s">
        <v>128</v>
      </c>
      <c r="E224" s="206" t="s">
        <v>1</v>
      </c>
      <c r="F224" s="207" t="s">
        <v>247</v>
      </c>
      <c r="G224" s="205"/>
      <c r="H224" s="208">
        <v>11.34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128</v>
      </c>
      <c r="AU224" s="214" t="s">
        <v>81</v>
      </c>
      <c r="AV224" s="14" t="s">
        <v>81</v>
      </c>
      <c r="AW224" s="14" t="s">
        <v>31</v>
      </c>
      <c r="AX224" s="14" t="s">
        <v>74</v>
      </c>
      <c r="AY224" s="214" t="s">
        <v>118</v>
      </c>
    </row>
    <row r="225" spans="1:65" s="2" customFormat="1" ht="24.2" customHeight="1" x14ac:dyDescent="0.2">
      <c r="A225" s="33"/>
      <c r="B225" s="34"/>
      <c r="C225" s="180" t="s">
        <v>248</v>
      </c>
      <c r="D225" s="180" t="s">
        <v>121</v>
      </c>
      <c r="E225" s="181" t="s">
        <v>249</v>
      </c>
      <c r="F225" s="182" t="s">
        <v>250</v>
      </c>
      <c r="G225" s="183" t="s">
        <v>124</v>
      </c>
      <c r="H225" s="184">
        <v>8.3620000000000001</v>
      </c>
      <c r="I225" s="185"/>
      <c r="J225" s="186">
        <f>ROUND(I225*H225,2)</f>
        <v>0</v>
      </c>
      <c r="K225" s="182" t="s">
        <v>125</v>
      </c>
      <c r="L225" s="38"/>
      <c r="M225" s="187" t="s">
        <v>1</v>
      </c>
      <c r="N225" s="188" t="s">
        <v>39</v>
      </c>
      <c r="O225" s="70"/>
      <c r="P225" s="189">
        <f>O225*H225</f>
        <v>0</v>
      </c>
      <c r="Q225" s="189">
        <v>0</v>
      </c>
      <c r="R225" s="189">
        <f>Q225*H225</f>
        <v>0</v>
      </c>
      <c r="S225" s="189">
        <v>2.3E-2</v>
      </c>
      <c r="T225" s="190">
        <f>S225*H225</f>
        <v>0.192326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91" t="s">
        <v>126</v>
      </c>
      <c r="AT225" s="191" t="s">
        <v>121</v>
      </c>
      <c r="AU225" s="191" t="s">
        <v>81</v>
      </c>
      <c r="AY225" s="16" t="s">
        <v>118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6" t="s">
        <v>79</v>
      </c>
      <c r="BK225" s="192">
        <f>ROUND(I225*H225,2)</f>
        <v>0</v>
      </c>
      <c r="BL225" s="16" t="s">
        <v>126</v>
      </c>
      <c r="BM225" s="191" t="s">
        <v>251</v>
      </c>
    </row>
    <row r="226" spans="1:65" s="14" customFormat="1" x14ac:dyDescent="0.2">
      <c r="B226" s="204"/>
      <c r="C226" s="205"/>
      <c r="D226" s="195" t="s">
        <v>128</v>
      </c>
      <c r="E226" s="206" t="s">
        <v>1</v>
      </c>
      <c r="F226" s="207" t="s">
        <v>252</v>
      </c>
      <c r="G226" s="205"/>
      <c r="H226" s="208">
        <v>4.181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128</v>
      </c>
      <c r="AU226" s="214" t="s">
        <v>81</v>
      </c>
      <c r="AV226" s="14" t="s">
        <v>81</v>
      </c>
      <c r="AW226" s="14" t="s">
        <v>31</v>
      </c>
      <c r="AX226" s="14" t="s">
        <v>74</v>
      </c>
      <c r="AY226" s="214" t="s">
        <v>118</v>
      </c>
    </row>
    <row r="227" spans="1:65" s="14" customFormat="1" x14ac:dyDescent="0.2">
      <c r="B227" s="204"/>
      <c r="C227" s="205"/>
      <c r="D227" s="195" t="s">
        <v>128</v>
      </c>
      <c r="E227" s="206" t="s">
        <v>1</v>
      </c>
      <c r="F227" s="207" t="s">
        <v>253</v>
      </c>
      <c r="G227" s="205"/>
      <c r="H227" s="208">
        <v>4.181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128</v>
      </c>
      <c r="AU227" s="214" t="s">
        <v>81</v>
      </c>
      <c r="AV227" s="14" t="s">
        <v>81</v>
      </c>
      <c r="AW227" s="14" t="s">
        <v>31</v>
      </c>
      <c r="AX227" s="14" t="s">
        <v>74</v>
      </c>
      <c r="AY227" s="214" t="s">
        <v>118</v>
      </c>
    </row>
    <row r="228" spans="1:65" s="2" customFormat="1" ht="24.2" customHeight="1" x14ac:dyDescent="0.2">
      <c r="A228" s="33"/>
      <c r="B228" s="34"/>
      <c r="C228" s="180" t="s">
        <v>254</v>
      </c>
      <c r="D228" s="180" t="s">
        <v>121</v>
      </c>
      <c r="E228" s="181" t="s">
        <v>255</v>
      </c>
      <c r="F228" s="182" t="s">
        <v>256</v>
      </c>
      <c r="G228" s="183" t="s">
        <v>124</v>
      </c>
      <c r="H228" s="184">
        <v>11.59</v>
      </c>
      <c r="I228" s="185"/>
      <c r="J228" s="186">
        <f>ROUND(I228*H228,2)</f>
        <v>0</v>
      </c>
      <c r="K228" s="182" t="s">
        <v>125</v>
      </c>
      <c r="L228" s="38"/>
      <c r="M228" s="187" t="s">
        <v>1</v>
      </c>
      <c r="N228" s="188" t="s">
        <v>39</v>
      </c>
      <c r="O228" s="70"/>
      <c r="P228" s="189">
        <f>O228*H228</f>
        <v>0</v>
      </c>
      <c r="Q228" s="189">
        <v>0</v>
      </c>
      <c r="R228" s="189">
        <f>Q228*H228</f>
        <v>0</v>
      </c>
      <c r="S228" s="189">
        <v>6.2E-2</v>
      </c>
      <c r="T228" s="190">
        <f>S228*H228</f>
        <v>0.71858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91" t="s">
        <v>126</v>
      </c>
      <c r="AT228" s="191" t="s">
        <v>121</v>
      </c>
      <c r="AU228" s="191" t="s">
        <v>81</v>
      </c>
      <c r="AY228" s="16" t="s">
        <v>118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6" t="s">
        <v>79</v>
      </c>
      <c r="BK228" s="192">
        <f>ROUND(I228*H228,2)</f>
        <v>0</v>
      </c>
      <c r="BL228" s="16" t="s">
        <v>126</v>
      </c>
      <c r="BM228" s="191" t="s">
        <v>257</v>
      </c>
    </row>
    <row r="229" spans="1:65" s="14" customFormat="1" x14ac:dyDescent="0.2">
      <c r="B229" s="204"/>
      <c r="C229" s="205"/>
      <c r="D229" s="195" t="s">
        <v>128</v>
      </c>
      <c r="E229" s="206" t="s">
        <v>1</v>
      </c>
      <c r="F229" s="207" t="s">
        <v>258</v>
      </c>
      <c r="G229" s="205"/>
      <c r="H229" s="208">
        <v>1.6930000000000001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128</v>
      </c>
      <c r="AU229" s="214" t="s">
        <v>81</v>
      </c>
      <c r="AV229" s="14" t="s">
        <v>81</v>
      </c>
      <c r="AW229" s="14" t="s">
        <v>31</v>
      </c>
      <c r="AX229" s="14" t="s">
        <v>74</v>
      </c>
      <c r="AY229" s="214" t="s">
        <v>118</v>
      </c>
    </row>
    <row r="230" spans="1:65" s="14" customFormat="1" x14ac:dyDescent="0.2">
      <c r="B230" s="204"/>
      <c r="C230" s="205"/>
      <c r="D230" s="195" t="s">
        <v>128</v>
      </c>
      <c r="E230" s="206" t="s">
        <v>1</v>
      </c>
      <c r="F230" s="207" t="s">
        <v>259</v>
      </c>
      <c r="G230" s="205"/>
      <c r="H230" s="208">
        <v>1.367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128</v>
      </c>
      <c r="AU230" s="214" t="s">
        <v>81</v>
      </c>
      <c r="AV230" s="14" t="s">
        <v>81</v>
      </c>
      <c r="AW230" s="14" t="s">
        <v>31</v>
      </c>
      <c r="AX230" s="14" t="s">
        <v>74</v>
      </c>
      <c r="AY230" s="214" t="s">
        <v>118</v>
      </c>
    </row>
    <row r="231" spans="1:65" s="14" customFormat="1" x14ac:dyDescent="0.2">
      <c r="B231" s="204"/>
      <c r="C231" s="205"/>
      <c r="D231" s="195" t="s">
        <v>128</v>
      </c>
      <c r="E231" s="206" t="s">
        <v>1</v>
      </c>
      <c r="F231" s="207" t="s">
        <v>260</v>
      </c>
      <c r="G231" s="205"/>
      <c r="H231" s="208">
        <v>1.6930000000000001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128</v>
      </c>
      <c r="AU231" s="214" t="s">
        <v>81</v>
      </c>
      <c r="AV231" s="14" t="s">
        <v>81</v>
      </c>
      <c r="AW231" s="14" t="s">
        <v>31</v>
      </c>
      <c r="AX231" s="14" t="s">
        <v>74</v>
      </c>
      <c r="AY231" s="214" t="s">
        <v>118</v>
      </c>
    </row>
    <row r="232" spans="1:65" s="14" customFormat="1" x14ac:dyDescent="0.2">
      <c r="B232" s="204"/>
      <c r="C232" s="205"/>
      <c r="D232" s="195" t="s">
        <v>128</v>
      </c>
      <c r="E232" s="206" t="s">
        <v>1</v>
      </c>
      <c r="F232" s="207" t="s">
        <v>261</v>
      </c>
      <c r="G232" s="205"/>
      <c r="H232" s="208">
        <v>1.367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128</v>
      </c>
      <c r="AU232" s="214" t="s">
        <v>81</v>
      </c>
      <c r="AV232" s="14" t="s">
        <v>81</v>
      </c>
      <c r="AW232" s="14" t="s">
        <v>31</v>
      </c>
      <c r="AX232" s="14" t="s">
        <v>74</v>
      </c>
      <c r="AY232" s="214" t="s">
        <v>118</v>
      </c>
    </row>
    <row r="233" spans="1:65" s="14" customFormat="1" x14ac:dyDescent="0.2">
      <c r="B233" s="204"/>
      <c r="C233" s="205"/>
      <c r="D233" s="195" t="s">
        <v>128</v>
      </c>
      <c r="E233" s="206" t="s">
        <v>1</v>
      </c>
      <c r="F233" s="207" t="s">
        <v>262</v>
      </c>
      <c r="G233" s="205"/>
      <c r="H233" s="208">
        <v>1.649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128</v>
      </c>
      <c r="AU233" s="214" t="s">
        <v>81</v>
      </c>
      <c r="AV233" s="14" t="s">
        <v>81</v>
      </c>
      <c r="AW233" s="14" t="s">
        <v>31</v>
      </c>
      <c r="AX233" s="14" t="s">
        <v>74</v>
      </c>
      <c r="AY233" s="214" t="s">
        <v>118</v>
      </c>
    </row>
    <row r="234" spans="1:65" s="14" customFormat="1" x14ac:dyDescent="0.2">
      <c r="B234" s="204"/>
      <c r="C234" s="205"/>
      <c r="D234" s="195" t="s">
        <v>128</v>
      </c>
      <c r="E234" s="206" t="s">
        <v>1</v>
      </c>
      <c r="F234" s="207" t="s">
        <v>263</v>
      </c>
      <c r="G234" s="205"/>
      <c r="H234" s="208">
        <v>1.411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128</v>
      </c>
      <c r="AU234" s="214" t="s">
        <v>81</v>
      </c>
      <c r="AV234" s="14" t="s">
        <v>81</v>
      </c>
      <c r="AW234" s="14" t="s">
        <v>31</v>
      </c>
      <c r="AX234" s="14" t="s">
        <v>74</v>
      </c>
      <c r="AY234" s="214" t="s">
        <v>118</v>
      </c>
    </row>
    <row r="235" spans="1:65" s="14" customFormat="1" x14ac:dyDescent="0.2">
      <c r="B235" s="204"/>
      <c r="C235" s="205"/>
      <c r="D235" s="195" t="s">
        <v>128</v>
      </c>
      <c r="E235" s="206" t="s">
        <v>1</v>
      </c>
      <c r="F235" s="207" t="s">
        <v>264</v>
      </c>
      <c r="G235" s="205"/>
      <c r="H235" s="208">
        <v>2.41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128</v>
      </c>
      <c r="AU235" s="214" t="s">
        <v>81</v>
      </c>
      <c r="AV235" s="14" t="s">
        <v>81</v>
      </c>
      <c r="AW235" s="14" t="s">
        <v>31</v>
      </c>
      <c r="AX235" s="14" t="s">
        <v>74</v>
      </c>
      <c r="AY235" s="214" t="s">
        <v>118</v>
      </c>
    </row>
    <row r="236" spans="1:65" s="2" customFormat="1" ht="24.2" customHeight="1" x14ac:dyDescent="0.2">
      <c r="A236" s="33"/>
      <c r="B236" s="34"/>
      <c r="C236" s="180" t="s">
        <v>265</v>
      </c>
      <c r="D236" s="180" t="s">
        <v>121</v>
      </c>
      <c r="E236" s="181" t="s">
        <v>266</v>
      </c>
      <c r="F236" s="182" t="s">
        <v>267</v>
      </c>
      <c r="G236" s="183" t="s">
        <v>124</v>
      </c>
      <c r="H236" s="184">
        <v>27.285</v>
      </c>
      <c r="I236" s="185"/>
      <c r="J236" s="186">
        <f>ROUND(I236*H236,2)</f>
        <v>0</v>
      </c>
      <c r="K236" s="182" t="s">
        <v>125</v>
      </c>
      <c r="L236" s="38"/>
      <c r="M236" s="187" t="s">
        <v>1</v>
      </c>
      <c r="N236" s="188" t="s">
        <v>39</v>
      </c>
      <c r="O236" s="70"/>
      <c r="P236" s="189">
        <f>O236*H236</f>
        <v>0</v>
      </c>
      <c r="Q236" s="189">
        <v>0</v>
      </c>
      <c r="R236" s="189">
        <f>Q236*H236</f>
        <v>0</v>
      </c>
      <c r="S236" s="189">
        <v>5.3999999999999999E-2</v>
      </c>
      <c r="T236" s="190">
        <f>S236*H236</f>
        <v>1.47339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91" t="s">
        <v>126</v>
      </c>
      <c r="AT236" s="191" t="s">
        <v>121</v>
      </c>
      <c r="AU236" s="191" t="s">
        <v>81</v>
      </c>
      <c r="AY236" s="16" t="s">
        <v>118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6" t="s">
        <v>79</v>
      </c>
      <c r="BK236" s="192">
        <f>ROUND(I236*H236,2)</f>
        <v>0</v>
      </c>
      <c r="BL236" s="16" t="s">
        <v>126</v>
      </c>
      <c r="BM236" s="191" t="s">
        <v>268</v>
      </c>
    </row>
    <row r="237" spans="1:65" s="14" customFormat="1" x14ac:dyDescent="0.2">
      <c r="B237" s="204"/>
      <c r="C237" s="205"/>
      <c r="D237" s="195" t="s">
        <v>128</v>
      </c>
      <c r="E237" s="206" t="s">
        <v>1</v>
      </c>
      <c r="F237" s="207" t="s">
        <v>269</v>
      </c>
      <c r="G237" s="205"/>
      <c r="H237" s="208">
        <v>6.3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128</v>
      </c>
      <c r="AU237" s="214" t="s">
        <v>81</v>
      </c>
      <c r="AV237" s="14" t="s">
        <v>81</v>
      </c>
      <c r="AW237" s="14" t="s">
        <v>31</v>
      </c>
      <c r="AX237" s="14" t="s">
        <v>74</v>
      </c>
      <c r="AY237" s="214" t="s">
        <v>118</v>
      </c>
    </row>
    <row r="238" spans="1:65" s="14" customFormat="1" x14ac:dyDescent="0.2">
      <c r="B238" s="204"/>
      <c r="C238" s="205"/>
      <c r="D238" s="195" t="s">
        <v>128</v>
      </c>
      <c r="E238" s="206" t="s">
        <v>1</v>
      </c>
      <c r="F238" s="207" t="s">
        <v>270</v>
      </c>
      <c r="G238" s="205"/>
      <c r="H238" s="208">
        <v>20.984999999999999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128</v>
      </c>
      <c r="AU238" s="214" t="s">
        <v>81</v>
      </c>
      <c r="AV238" s="14" t="s">
        <v>81</v>
      </c>
      <c r="AW238" s="14" t="s">
        <v>31</v>
      </c>
      <c r="AX238" s="14" t="s">
        <v>74</v>
      </c>
      <c r="AY238" s="214" t="s">
        <v>118</v>
      </c>
    </row>
    <row r="239" spans="1:65" s="2" customFormat="1" ht="24.2" customHeight="1" x14ac:dyDescent="0.2">
      <c r="A239" s="33"/>
      <c r="B239" s="34"/>
      <c r="C239" s="180" t="s">
        <v>7</v>
      </c>
      <c r="D239" s="180" t="s">
        <v>121</v>
      </c>
      <c r="E239" s="181" t="s">
        <v>271</v>
      </c>
      <c r="F239" s="182" t="s">
        <v>272</v>
      </c>
      <c r="G239" s="183" t="s">
        <v>124</v>
      </c>
      <c r="H239" s="184">
        <v>73.358999999999995</v>
      </c>
      <c r="I239" s="185"/>
      <c r="J239" s="186">
        <f>ROUND(I239*H239,2)</f>
        <v>0</v>
      </c>
      <c r="K239" s="182" t="s">
        <v>125</v>
      </c>
      <c r="L239" s="38"/>
      <c r="M239" s="187" t="s">
        <v>1</v>
      </c>
      <c r="N239" s="188" t="s">
        <v>39</v>
      </c>
      <c r="O239" s="70"/>
      <c r="P239" s="189">
        <f>O239*H239</f>
        <v>0</v>
      </c>
      <c r="Q239" s="189">
        <v>0</v>
      </c>
      <c r="R239" s="189">
        <f>Q239*H239</f>
        <v>0</v>
      </c>
      <c r="S239" s="189">
        <v>4.7E-2</v>
      </c>
      <c r="T239" s="190">
        <f>S239*H239</f>
        <v>3.447873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91" t="s">
        <v>126</v>
      </c>
      <c r="AT239" s="191" t="s">
        <v>121</v>
      </c>
      <c r="AU239" s="191" t="s">
        <v>81</v>
      </c>
      <c r="AY239" s="16" t="s">
        <v>118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6" t="s">
        <v>79</v>
      </c>
      <c r="BK239" s="192">
        <f>ROUND(I239*H239,2)</f>
        <v>0</v>
      </c>
      <c r="BL239" s="16" t="s">
        <v>126</v>
      </c>
      <c r="BM239" s="191" t="s">
        <v>273</v>
      </c>
    </row>
    <row r="240" spans="1:65" s="14" customFormat="1" x14ac:dyDescent="0.2">
      <c r="B240" s="204"/>
      <c r="C240" s="205"/>
      <c r="D240" s="195" t="s">
        <v>128</v>
      </c>
      <c r="E240" s="206" t="s">
        <v>1</v>
      </c>
      <c r="F240" s="207" t="s">
        <v>274</v>
      </c>
      <c r="G240" s="205"/>
      <c r="H240" s="208">
        <v>5.6319999999999997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128</v>
      </c>
      <c r="AU240" s="214" t="s">
        <v>81</v>
      </c>
      <c r="AV240" s="14" t="s">
        <v>81</v>
      </c>
      <c r="AW240" s="14" t="s">
        <v>31</v>
      </c>
      <c r="AX240" s="14" t="s">
        <v>74</v>
      </c>
      <c r="AY240" s="214" t="s">
        <v>118</v>
      </c>
    </row>
    <row r="241" spans="1:65" s="14" customFormat="1" x14ac:dyDescent="0.2">
      <c r="B241" s="204"/>
      <c r="C241" s="205"/>
      <c r="D241" s="195" t="s">
        <v>128</v>
      </c>
      <c r="E241" s="206" t="s">
        <v>1</v>
      </c>
      <c r="F241" s="207" t="s">
        <v>275</v>
      </c>
      <c r="G241" s="205"/>
      <c r="H241" s="208">
        <v>29.75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128</v>
      </c>
      <c r="AU241" s="214" t="s">
        <v>81</v>
      </c>
      <c r="AV241" s="14" t="s">
        <v>81</v>
      </c>
      <c r="AW241" s="14" t="s">
        <v>31</v>
      </c>
      <c r="AX241" s="14" t="s">
        <v>74</v>
      </c>
      <c r="AY241" s="214" t="s">
        <v>118</v>
      </c>
    </row>
    <row r="242" spans="1:65" s="14" customFormat="1" x14ac:dyDescent="0.2">
      <c r="B242" s="204"/>
      <c r="C242" s="205"/>
      <c r="D242" s="195" t="s">
        <v>128</v>
      </c>
      <c r="E242" s="206" t="s">
        <v>1</v>
      </c>
      <c r="F242" s="207" t="s">
        <v>276</v>
      </c>
      <c r="G242" s="205"/>
      <c r="H242" s="208">
        <v>6.1470000000000002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128</v>
      </c>
      <c r="AU242" s="214" t="s">
        <v>81</v>
      </c>
      <c r="AV242" s="14" t="s">
        <v>81</v>
      </c>
      <c r="AW242" s="14" t="s">
        <v>31</v>
      </c>
      <c r="AX242" s="14" t="s">
        <v>74</v>
      </c>
      <c r="AY242" s="214" t="s">
        <v>118</v>
      </c>
    </row>
    <row r="243" spans="1:65" s="14" customFormat="1" x14ac:dyDescent="0.2">
      <c r="B243" s="204"/>
      <c r="C243" s="205"/>
      <c r="D243" s="195" t="s">
        <v>128</v>
      </c>
      <c r="E243" s="206" t="s">
        <v>1</v>
      </c>
      <c r="F243" s="207" t="s">
        <v>277</v>
      </c>
      <c r="G243" s="205"/>
      <c r="H243" s="208">
        <v>4.5279999999999996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128</v>
      </c>
      <c r="AU243" s="214" t="s">
        <v>81</v>
      </c>
      <c r="AV243" s="14" t="s">
        <v>81</v>
      </c>
      <c r="AW243" s="14" t="s">
        <v>31</v>
      </c>
      <c r="AX243" s="14" t="s">
        <v>74</v>
      </c>
      <c r="AY243" s="214" t="s">
        <v>118</v>
      </c>
    </row>
    <row r="244" spans="1:65" s="14" customFormat="1" x14ac:dyDescent="0.2">
      <c r="B244" s="204"/>
      <c r="C244" s="205"/>
      <c r="D244" s="195" t="s">
        <v>128</v>
      </c>
      <c r="E244" s="206" t="s">
        <v>1</v>
      </c>
      <c r="F244" s="207" t="s">
        <v>278</v>
      </c>
      <c r="G244" s="205"/>
      <c r="H244" s="208">
        <v>4.5279999999999996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128</v>
      </c>
      <c r="AU244" s="214" t="s">
        <v>81</v>
      </c>
      <c r="AV244" s="14" t="s">
        <v>81</v>
      </c>
      <c r="AW244" s="14" t="s">
        <v>31</v>
      </c>
      <c r="AX244" s="14" t="s">
        <v>74</v>
      </c>
      <c r="AY244" s="214" t="s">
        <v>118</v>
      </c>
    </row>
    <row r="245" spans="1:65" s="14" customFormat="1" x14ac:dyDescent="0.2">
      <c r="B245" s="204"/>
      <c r="C245" s="205"/>
      <c r="D245" s="195" t="s">
        <v>128</v>
      </c>
      <c r="E245" s="206" t="s">
        <v>1</v>
      </c>
      <c r="F245" s="207" t="s">
        <v>279</v>
      </c>
      <c r="G245" s="205"/>
      <c r="H245" s="208">
        <v>6.1470000000000002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128</v>
      </c>
      <c r="AU245" s="214" t="s">
        <v>81</v>
      </c>
      <c r="AV245" s="14" t="s">
        <v>81</v>
      </c>
      <c r="AW245" s="14" t="s">
        <v>31</v>
      </c>
      <c r="AX245" s="14" t="s">
        <v>74</v>
      </c>
      <c r="AY245" s="214" t="s">
        <v>118</v>
      </c>
    </row>
    <row r="246" spans="1:65" s="14" customFormat="1" x14ac:dyDescent="0.2">
      <c r="B246" s="204"/>
      <c r="C246" s="205"/>
      <c r="D246" s="195" t="s">
        <v>128</v>
      </c>
      <c r="E246" s="206" t="s">
        <v>1</v>
      </c>
      <c r="F246" s="207" t="s">
        <v>280</v>
      </c>
      <c r="G246" s="205"/>
      <c r="H246" s="208">
        <v>5.0090000000000003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128</v>
      </c>
      <c r="AU246" s="214" t="s">
        <v>81</v>
      </c>
      <c r="AV246" s="14" t="s">
        <v>81</v>
      </c>
      <c r="AW246" s="14" t="s">
        <v>31</v>
      </c>
      <c r="AX246" s="14" t="s">
        <v>74</v>
      </c>
      <c r="AY246" s="214" t="s">
        <v>118</v>
      </c>
    </row>
    <row r="247" spans="1:65" s="14" customFormat="1" x14ac:dyDescent="0.2">
      <c r="B247" s="204"/>
      <c r="C247" s="205"/>
      <c r="D247" s="195" t="s">
        <v>128</v>
      </c>
      <c r="E247" s="206" t="s">
        <v>1</v>
      </c>
      <c r="F247" s="207" t="s">
        <v>281</v>
      </c>
      <c r="G247" s="205"/>
      <c r="H247" s="208">
        <v>11.618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128</v>
      </c>
      <c r="AU247" s="214" t="s">
        <v>81</v>
      </c>
      <c r="AV247" s="14" t="s">
        <v>81</v>
      </c>
      <c r="AW247" s="14" t="s">
        <v>31</v>
      </c>
      <c r="AX247" s="14" t="s">
        <v>74</v>
      </c>
      <c r="AY247" s="214" t="s">
        <v>118</v>
      </c>
    </row>
    <row r="248" spans="1:65" s="2" customFormat="1" ht="24.2" customHeight="1" x14ac:dyDescent="0.2">
      <c r="A248" s="33"/>
      <c r="B248" s="34"/>
      <c r="C248" s="180" t="s">
        <v>282</v>
      </c>
      <c r="D248" s="180" t="s">
        <v>121</v>
      </c>
      <c r="E248" s="181" t="s">
        <v>283</v>
      </c>
      <c r="F248" s="182" t="s">
        <v>284</v>
      </c>
      <c r="G248" s="183" t="s">
        <v>124</v>
      </c>
      <c r="H248" s="184">
        <v>2.4900000000000002</v>
      </c>
      <c r="I248" s="185"/>
      <c r="J248" s="186">
        <f>ROUND(I248*H248,2)</f>
        <v>0</v>
      </c>
      <c r="K248" s="182" t="s">
        <v>125</v>
      </c>
      <c r="L248" s="38"/>
      <c r="M248" s="187" t="s">
        <v>1</v>
      </c>
      <c r="N248" s="188" t="s">
        <v>39</v>
      </c>
      <c r="O248" s="70"/>
      <c r="P248" s="189">
        <f>O248*H248</f>
        <v>0</v>
      </c>
      <c r="Q248" s="189">
        <v>0</v>
      </c>
      <c r="R248" s="189">
        <f>Q248*H248</f>
        <v>0</v>
      </c>
      <c r="S248" s="189">
        <v>4.8000000000000001E-2</v>
      </c>
      <c r="T248" s="190">
        <f>S248*H248</f>
        <v>0.11952000000000002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91" t="s">
        <v>126</v>
      </c>
      <c r="AT248" s="191" t="s">
        <v>121</v>
      </c>
      <c r="AU248" s="191" t="s">
        <v>81</v>
      </c>
      <c r="AY248" s="16" t="s">
        <v>118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6" t="s">
        <v>79</v>
      </c>
      <c r="BK248" s="192">
        <f>ROUND(I248*H248,2)</f>
        <v>0</v>
      </c>
      <c r="BL248" s="16" t="s">
        <v>126</v>
      </c>
      <c r="BM248" s="191" t="s">
        <v>285</v>
      </c>
    </row>
    <row r="249" spans="1:65" s="14" customFormat="1" x14ac:dyDescent="0.2">
      <c r="B249" s="204"/>
      <c r="C249" s="205"/>
      <c r="D249" s="195" t="s">
        <v>128</v>
      </c>
      <c r="E249" s="206" t="s">
        <v>1</v>
      </c>
      <c r="F249" s="207" t="s">
        <v>286</v>
      </c>
      <c r="G249" s="205"/>
      <c r="H249" s="208">
        <v>1.77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128</v>
      </c>
      <c r="AU249" s="214" t="s">
        <v>81</v>
      </c>
      <c r="AV249" s="14" t="s">
        <v>81</v>
      </c>
      <c r="AW249" s="14" t="s">
        <v>31</v>
      </c>
      <c r="AX249" s="14" t="s">
        <v>74</v>
      </c>
      <c r="AY249" s="214" t="s">
        <v>118</v>
      </c>
    </row>
    <row r="250" spans="1:65" s="14" customFormat="1" x14ac:dyDescent="0.2">
      <c r="B250" s="204"/>
      <c r="C250" s="205"/>
      <c r="D250" s="195" t="s">
        <v>128</v>
      </c>
      <c r="E250" s="206" t="s">
        <v>1</v>
      </c>
      <c r="F250" s="207" t="s">
        <v>287</v>
      </c>
      <c r="G250" s="205"/>
      <c r="H250" s="208">
        <v>0.72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128</v>
      </c>
      <c r="AU250" s="214" t="s">
        <v>81</v>
      </c>
      <c r="AV250" s="14" t="s">
        <v>81</v>
      </c>
      <c r="AW250" s="14" t="s">
        <v>31</v>
      </c>
      <c r="AX250" s="14" t="s">
        <v>74</v>
      </c>
      <c r="AY250" s="214" t="s">
        <v>118</v>
      </c>
    </row>
    <row r="251" spans="1:65" s="2" customFormat="1" ht="24.2" customHeight="1" x14ac:dyDescent="0.2">
      <c r="A251" s="33"/>
      <c r="B251" s="34"/>
      <c r="C251" s="180" t="s">
        <v>288</v>
      </c>
      <c r="D251" s="180" t="s">
        <v>121</v>
      </c>
      <c r="E251" s="181" t="s">
        <v>289</v>
      </c>
      <c r="F251" s="182" t="s">
        <v>290</v>
      </c>
      <c r="G251" s="183" t="s">
        <v>124</v>
      </c>
      <c r="H251" s="184">
        <v>2.972</v>
      </c>
      <c r="I251" s="185"/>
      <c r="J251" s="186">
        <f>ROUND(I251*H251,2)</f>
        <v>0</v>
      </c>
      <c r="K251" s="182" t="s">
        <v>125</v>
      </c>
      <c r="L251" s="38"/>
      <c r="M251" s="187" t="s">
        <v>1</v>
      </c>
      <c r="N251" s="188" t="s">
        <v>39</v>
      </c>
      <c r="O251" s="70"/>
      <c r="P251" s="189">
        <f>O251*H251</f>
        <v>0</v>
      </c>
      <c r="Q251" s="189">
        <v>0</v>
      </c>
      <c r="R251" s="189">
        <f>Q251*H251</f>
        <v>0</v>
      </c>
      <c r="S251" s="189">
        <v>3.7999999999999999E-2</v>
      </c>
      <c r="T251" s="190">
        <f>S251*H251</f>
        <v>0.11293599999999999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91" t="s">
        <v>126</v>
      </c>
      <c r="AT251" s="191" t="s">
        <v>121</v>
      </c>
      <c r="AU251" s="191" t="s">
        <v>81</v>
      </c>
      <c r="AY251" s="16" t="s">
        <v>118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6" t="s">
        <v>79</v>
      </c>
      <c r="BK251" s="192">
        <f>ROUND(I251*H251,2)</f>
        <v>0</v>
      </c>
      <c r="BL251" s="16" t="s">
        <v>126</v>
      </c>
      <c r="BM251" s="191" t="s">
        <v>291</v>
      </c>
    </row>
    <row r="252" spans="1:65" s="14" customFormat="1" x14ac:dyDescent="0.2">
      <c r="B252" s="204"/>
      <c r="C252" s="205"/>
      <c r="D252" s="195" t="s">
        <v>128</v>
      </c>
      <c r="E252" s="206" t="s">
        <v>1</v>
      </c>
      <c r="F252" s="207" t="s">
        <v>292</v>
      </c>
      <c r="G252" s="205"/>
      <c r="H252" s="208">
        <v>1.452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128</v>
      </c>
      <c r="AU252" s="214" t="s">
        <v>81</v>
      </c>
      <c r="AV252" s="14" t="s">
        <v>81</v>
      </c>
      <c r="AW252" s="14" t="s">
        <v>31</v>
      </c>
      <c r="AX252" s="14" t="s">
        <v>74</v>
      </c>
      <c r="AY252" s="214" t="s">
        <v>118</v>
      </c>
    </row>
    <row r="253" spans="1:65" s="14" customFormat="1" x14ac:dyDescent="0.2">
      <c r="B253" s="204"/>
      <c r="C253" s="205"/>
      <c r="D253" s="195" t="s">
        <v>128</v>
      </c>
      <c r="E253" s="206" t="s">
        <v>1</v>
      </c>
      <c r="F253" s="207" t="s">
        <v>293</v>
      </c>
      <c r="G253" s="205"/>
      <c r="H253" s="208">
        <v>1.52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128</v>
      </c>
      <c r="AU253" s="214" t="s">
        <v>81</v>
      </c>
      <c r="AV253" s="14" t="s">
        <v>81</v>
      </c>
      <c r="AW253" s="14" t="s">
        <v>31</v>
      </c>
      <c r="AX253" s="14" t="s">
        <v>74</v>
      </c>
      <c r="AY253" s="214" t="s">
        <v>118</v>
      </c>
    </row>
    <row r="254" spans="1:65" s="2" customFormat="1" ht="24.2" customHeight="1" x14ac:dyDescent="0.2">
      <c r="A254" s="33"/>
      <c r="B254" s="34"/>
      <c r="C254" s="180" t="s">
        <v>294</v>
      </c>
      <c r="D254" s="180" t="s">
        <v>121</v>
      </c>
      <c r="E254" s="181" t="s">
        <v>295</v>
      </c>
      <c r="F254" s="182" t="s">
        <v>296</v>
      </c>
      <c r="G254" s="183" t="s">
        <v>124</v>
      </c>
      <c r="H254" s="184">
        <v>28.251000000000001</v>
      </c>
      <c r="I254" s="185"/>
      <c r="J254" s="186">
        <f>ROUND(I254*H254,2)</f>
        <v>0</v>
      </c>
      <c r="K254" s="182" t="s">
        <v>125</v>
      </c>
      <c r="L254" s="38"/>
      <c r="M254" s="187" t="s">
        <v>1</v>
      </c>
      <c r="N254" s="188" t="s">
        <v>39</v>
      </c>
      <c r="O254" s="70"/>
      <c r="P254" s="189">
        <f>O254*H254</f>
        <v>0</v>
      </c>
      <c r="Q254" s="189">
        <v>0</v>
      </c>
      <c r="R254" s="189">
        <f>Q254*H254</f>
        <v>0</v>
      </c>
      <c r="S254" s="189">
        <v>3.4000000000000002E-2</v>
      </c>
      <c r="T254" s="190">
        <f>S254*H254</f>
        <v>0.96053400000000011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1" t="s">
        <v>126</v>
      </c>
      <c r="AT254" s="191" t="s">
        <v>121</v>
      </c>
      <c r="AU254" s="191" t="s">
        <v>81</v>
      </c>
      <c r="AY254" s="16" t="s">
        <v>118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6" t="s">
        <v>79</v>
      </c>
      <c r="BK254" s="192">
        <f>ROUND(I254*H254,2)</f>
        <v>0</v>
      </c>
      <c r="BL254" s="16" t="s">
        <v>126</v>
      </c>
      <c r="BM254" s="191" t="s">
        <v>297</v>
      </c>
    </row>
    <row r="255" spans="1:65" s="14" customFormat="1" x14ac:dyDescent="0.2">
      <c r="B255" s="204"/>
      <c r="C255" s="205"/>
      <c r="D255" s="195" t="s">
        <v>128</v>
      </c>
      <c r="E255" s="206" t="s">
        <v>1</v>
      </c>
      <c r="F255" s="207" t="s">
        <v>298</v>
      </c>
      <c r="G255" s="205"/>
      <c r="H255" s="208">
        <v>6.1260000000000003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128</v>
      </c>
      <c r="AU255" s="214" t="s">
        <v>81</v>
      </c>
      <c r="AV255" s="14" t="s">
        <v>81</v>
      </c>
      <c r="AW255" s="14" t="s">
        <v>31</v>
      </c>
      <c r="AX255" s="14" t="s">
        <v>74</v>
      </c>
      <c r="AY255" s="214" t="s">
        <v>118</v>
      </c>
    </row>
    <row r="256" spans="1:65" s="14" customFormat="1" x14ac:dyDescent="0.2">
      <c r="B256" s="204"/>
      <c r="C256" s="205"/>
      <c r="D256" s="195" t="s">
        <v>128</v>
      </c>
      <c r="E256" s="206" t="s">
        <v>1</v>
      </c>
      <c r="F256" s="207" t="s">
        <v>299</v>
      </c>
      <c r="G256" s="205"/>
      <c r="H256" s="208">
        <v>3.48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128</v>
      </c>
      <c r="AU256" s="214" t="s">
        <v>81</v>
      </c>
      <c r="AV256" s="14" t="s">
        <v>81</v>
      </c>
      <c r="AW256" s="14" t="s">
        <v>31</v>
      </c>
      <c r="AX256" s="14" t="s">
        <v>74</v>
      </c>
      <c r="AY256" s="214" t="s">
        <v>118</v>
      </c>
    </row>
    <row r="257" spans="1:65" s="14" customFormat="1" x14ac:dyDescent="0.2">
      <c r="B257" s="204"/>
      <c r="C257" s="205"/>
      <c r="D257" s="195" t="s">
        <v>128</v>
      </c>
      <c r="E257" s="206" t="s">
        <v>1</v>
      </c>
      <c r="F257" s="207" t="s">
        <v>300</v>
      </c>
      <c r="G257" s="205"/>
      <c r="H257" s="208">
        <v>3.3279999999999998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128</v>
      </c>
      <c r="AU257" s="214" t="s">
        <v>81</v>
      </c>
      <c r="AV257" s="14" t="s">
        <v>81</v>
      </c>
      <c r="AW257" s="14" t="s">
        <v>31</v>
      </c>
      <c r="AX257" s="14" t="s">
        <v>74</v>
      </c>
      <c r="AY257" s="214" t="s">
        <v>118</v>
      </c>
    </row>
    <row r="258" spans="1:65" s="14" customFormat="1" x14ac:dyDescent="0.2">
      <c r="B258" s="204"/>
      <c r="C258" s="205"/>
      <c r="D258" s="195" t="s">
        <v>128</v>
      </c>
      <c r="E258" s="206" t="s">
        <v>1</v>
      </c>
      <c r="F258" s="207" t="s">
        <v>301</v>
      </c>
      <c r="G258" s="205"/>
      <c r="H258" s="208">
        <v>9.2609999999999992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128</v>
      </c>
      <c r="AU258" s="214" t="s">
        <v>81</v>
      </c>
      <c r="AV258" s="14" t="s">
        <v>81</v>
      </c>
      <c r="AW258" s="14" t="s">
        <v>31</v>
      </c>
      <c r="AX258" s="14" t="s">
        <v>74</v>
      </c>
      <c r="AY258" s="214" t="s">
        <v>118</v>
      </c>
    </row>
    <row r="259" spans="1:65" s="14" customFormat="1" x14ac:dyDescent="0.2">
      <c r="B259" s="204"/>
      <c r="C259" s="205"/>
      <c r="D259" s="195" t="s">
        <v>128</v>
      </c>
      <c r="E259" s="206" t="s">
        <v>1</v>
      </c>
      <c r="F259" s="207" t="s">
        <v>302</v>
      </c>
      <c r="G259" s="205"/>
      <c r="H259" s="208">
        <v>3.028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128</v>
      </c>
      <c r="AU259" s="214" t="s">
        <v>81</v>
      </c>
      <c r="AV259" s="14" t="s">
        <v>81</v>
      </c>
      <c r="AW259" s="14" t="s">
        <v>31</v>
      </c>
      <c r="AX259" s="14" t="s">
        <v>74</v>
      </c>
      <c r="AY259" s="214" t="s">
        <v>118</v>
      </c>
    </row>
    <row r="260" spans="1:65" s="14" customFormat="1" x14ac:dyDescent="0.2">
      <c r="B260" s="204"/>
      <c r="C260" s="205"/>
      <c r="D260" s="195" t="s">
        <v>128</v>
      </c>
      <c r="E260" s="206" t="s">
        <v>1</v>
      </c>
      <c r="F260" s="207" t="s">
        <v>303</v>
      </c>
      <c r="G260" s="205"/>
      <c r="H260" s="208">
        <v>3.028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128</v>
      </c>
      <c r="AU260" s="214" t="s">
        <v>81</v>
      </c>
      <c r="AV260" s="14" t="s">
        <v>81</v>
      </c>
      <c r="AW260" s="14" t="s">
        <v>31</v>
      </c>
      <c r="AX260" s="14" t="s">
        <v>74</v>
      </c>
      <c r="AY260" s="214" t="s">
        <v>118</v>
      </c>
    </row>
    <row r="261" spans="1:65" s="2" customFormat="1" ht="37.9" customHeight="1" x14ac:dyDescent="0.2">
      <c r="A261" s="33"/>
      <c r="B261" s="34"/>
      <c r="C261" s="180" t="s">
        <v>304</v>
      </c>
      <c r="D261" s="180" t="s">
        <v>121</v>
      </c>
      <c r="E261" s="181" t="s">
        <v>305</v>
      </c>
      <c r="F261" s="182" t="s">
        <v>306</v>
      </c>
      <c r="G261" s="183" t="s">
        <v>124</v>
      </c>
      <c r="H261" s="184">
        <v>29.303000000000001</v>
      </c>
      <c r="I261" s="185"/>
      <c r="J261" s="186">
        <f>ROUND(I261*H261,2)</f>
        <v>0</v>
      </c>
      <c r="K261" s="182" t="s">
        <v>125</v>
      </c>
      <c r="L261" s="38"/>
      <c r="M261" s="187" t="s">
        <v>1</v>
      </c>
      <c r="N261" s="188" t="s">
        <v>39</v>
      </c>
      <c r="O261" s="70"/>
      <c r="P261" s="189">
        <f>O261*H261</f>
        <v>0</v>
      </c>
      <c r="Q261" s="189">
        <v>0</v>
      </c>
      <c r="R261" s="189">
        <f>Q261*H261</f>
        <v>0</v>
      </c>
      <c r="S261" s="189">
        <v>0.05</v>
      </c>
      <c r="T261" s="190">
        <f>S261*H261</f>
        <v>1.4651500000000002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91" t="s">
        <v>126</v>
      </c>
      <c r="AT261" s="191" t="s">
        <v>121</v>
      </c>
      <c r="AU261" s="191" t="s">
        <v>81</v>
      </c>
      <c r="AY261" s="16" t="s">
        <v>118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6" t="s">
        <v>79</v>
      </c>
      <c r="BK261" s="192">
        <f>ROUND(I261*H261,2)</f>
        <v>0</v>
      </c>
      <c r="BL261" s="16" t="s">
        <v>126</v>
      </c>
      <c r="BM261" s="191" t="s">
        <v>307</v>
      </c>
    </row>
    <row r="262" spans="1:65" s="13" customFormat="1" x14ac:dyDescent="0.2">
      <c r="B262" s="193"/>
      <c r="C262" s="194"/>
      <c r="D262" s="195" t="s">
        <v>128</v>
      </c>
      <c r="E262" s="196" t="s">
        <v>1</v>
      </c>
      <c r="F262" s="197" t="s">
        <v>137</v>
      </c>
      <c r="G262" s="194"/>
      <c r="H262" s="196" t="s">
        <v>1</v>
      </c>
      <c r="I262" s="198"/>
      <c r="J262" s="194"/>
      <c r="K262" s="194"/>
      <c r="L262" s="199"/>
      <c r="M262" s="200"/>
      <c r="N262" s="201"/>
      <c r="O262" s="201"/>
      <c r="P262" s="201"/>
      <c r="Q262" s="201"/>
      <c r="R262" s="201"/>
      <c r="S262" s="201"/>
      <c r="T262" s="202"/>
      <c r="AT262" s="203" t="s">
        <v>128</v>
      </c>
      <c r="AU262" s="203" t="s">
        <v>81</v>
      </c>
      <c r="AV262" s="13" t="s">
        <v>79</v>
      </c>
      <c r="AW262" s="13" t="s">
        <v>31</v>
      </c>
      <c r="AX262" s="13" t="s">
        <v>74</v>
      </c>
      <c r="AY262" s="203" t="s">
        <v>118</v>
      </c>
    </row>
    <row r="263" spans="1:65" s="14" customFormat="1" ht="22.5" x14ac:dyDescent="0.2">
      <c r="B263" s="204"/>
      <c r="C263" s="205"/>
      <c r="D263" s="195" t="s">
        <v>128</v>
      </c>
      <c r="E263" s="206" t="s">
        <v>1</v>
      </c>
      <c r="F263" s="207" t="s">
        <v>138</v>
      </c>
      <c r="G263" s="205"/>
      <c r="H263" s="208">
        <v>3.9220000000000002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128</v>
      </c>
      <c r="AU263" s="214" t="s">
        <v>81</v>
      </c>
      <c r="AV263" s="14" t="s">
        <v>81</v>
      </c>
      <c r="AW263" s="14" t="s">
        <v>31</v>
      </c>
      <c r="AX263" s="14" t="s">
        <v>74</v>
      </c>
      <c r="AY263" s="214" t="s">
        <v>118</v>
      </c>
    </row>
    <row r="264" spans="1:65" s="14" customFormat="1" ht="22.5" x14ac:dyDescent="0.2">
      <c r="B264" s="204"/>
      <c r="C264" s="205"/>
      <c r="D264" s="195" t="s">
        <v>128</v>
      </c>
      <c r="E264" s="206" t="s">
        <v>1</v>
      </c>
      <c r="F264" s="207" t="s">
        <v>139</v>
      </c>
      <c r="G264" s="205"/>
      <c r="H264" s="208">
        <v>3.597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128</v>
      </c>
      <c r="AU264" s="214" t="s">
        <v>81</v>
      </c>
      <c r="AV264" s="14" t="s">
        <v>81</v>
      </c>
      <c r="AW264" s="14" t="s">
        <v>31</v>
      </c>
      <c r="AX264" s="14" t="s">
        <v>74</v>
      </c>
      <c r="AY264" s="214" t="s">
        <v>118</v>
      </c>
    </row>
    <row r="265" spans="1:65" s="14" customFormat="1" ht="22.5" x14ac:dyDescent="0.2">
      <c r="B265" s="204"/>
      <c r="C265" s="205"/>
      <c r="D265" s="195" t="s">
        <v>128</v>
      </c>
      <c r="E265" s="206" t="s">
        <v>1</v>
      </c>
      <c r="F265" s="207" t="s">
        <v>140</v>
      </c>
      <c r="G265" s="205"/>
      <c r="H265" s="208">
        <v>4.641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128</v>
      </c>
      <c r="AU265" s="214" t="s">
        <v>81</v>
      </c>
      <c r="AV265" s="14" t="s">
        <v>81</v>
      </c>
      <c r="AW265" s="14" t="s">
        <v>31</v>
      </c>
      <c r="AX265" s="14" t="s">
        <v>74</v>
      </c>
      <c r="AY265" s="214" t="s">
        <v>118</v>
      </c>
    </row>
    <row r="266" spans="1:65" s="14" customFormat="1" ht="22.5" x14ac:dyDescent="0.2">
      <c r="B266" s="204"/>
      <c r="C266" s="205"/>
      <c r="D266" s="195" t="s">
        <v>128</v>
      </c>
      <c r="E266" s="206" t="s">
        <v>1</v>
      </c>
      <c r="F266" s="207" t="s">
        <v>141</v>
      </c>
      <c r="G266" s="205"/>
      <c r="H266" s="208">
        <v>2.915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128</v>
      </c>
      <c r="AU266" s="214" t="s">
        <v>81</v>
      </c>
      <c r="AV266" s="14" t="s">
        <v>81</v>
      </c>
      <c r="AW266" s="14" t="s">
        <v>31</v>
      </c>
      <c r="AX266" s="14" t="s">
        <v>74</v>
      </c>
      <c r="AY266" s="214" t="s">
        <v>118</v>
      </c>
    </row>
    <row r="267" spans="1:65" s="14" customFormat="1" x14ac:dyDescent="0.2">
      <c r="B267" s="204"/>
      <c r="C267" s="205"/>
      <c r="D267" s="195" t="s">
        <v>128</v>
      </c>
      <c r="E267" s="206" t="s">
        <v>1</v>
      </c>
      <c r="F267" s="207" t="s">
        <v>142</v>
      </c>
      <c r="G267" s="205"/>
      <c r="H267" s="208">
        <v>3.9670000000000001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128</v>
      </c>
      <c r="AU267" s="214" t="s">
        <v>81</v>
      </c>
      <c r="AV267" s="14" t="s">
        <v>81</v>
      </c>
      <c r="AW267" s="14" t="s">
        <v>31</v>
      </c>
      <c r="AX267" s="14" t="s">
        <v>74</v>
      </c>
      <c r="AY267" s="214" t="s">
        <v>118</v>
      </c>
    </row>
    <row r="268" spans="1:65" s="14" customFormat="1" x14ac:dyDescent="0.2">
      <c r="B268" s="204"/>
      <c r="C268" s="205"/>
      <c r="D268" s="195" t="s">
        <v>128</v>
      </c>
      <c r="E268" s="206" t="s">
        <v>1</v>
      </c>
      <c r="F268" s="207" t="s">
        <v>143</v>
      </c>
      <c r="G268" s="205"/>
      <c r="H268" s="208">
        <v>2.468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128</v>
      </c>
      <c r="AU268" s="214" t="s">
        <v>81</v>
      </c>
      <c r="AV268" s="14" t="s">
        <v>81</v>
      </c>
      <c r="AW268" s="14" t="s">
        <v>31</v>
      </c>
      <c r="AX268" s="14" t="s">
        <v>74</v>
      </c>
      <c r="AY268" s="214" t="s">
        <v>118</v>
      </c>
    </row>
    <row r="269" spans="1:65" s="13" customFormat="1" x14ac:dyDescent="0.2">
      <c r="B269" s="193"/>
      <c r="C269" s="194"/>
      <c r="D269" s="195" t="s">
        <v>128</v>
      </c>
      <c r="E269" s="196" t="s">
        <v>1</v>
      </c>
      <c r="F269" s="197" t="s">
        <v>144</v>
      </c>
      <c r="G269" s="194"/>
      <c r="H269" s="196" t="s">
        <v>1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128</v>
      </c>
      <c r="AU269" s="203" t="s">
        <v>81</v>
      </c>
      <c r="AV269" s="13" t="s">
        <v>79</v>
      </c>
      <c r="AW269" s="13" t="s">
        <v>31</v>
      </c>
      <c r="AX269" s="13" t="s">
        <v>74</v>
      </c>
      <c r="AY269" s="203" t="s">
        <v>118</v>
      </c>
    </row>
    <row r="270" spans="1:65" s="14" customFormat="1" ht="22.5" x14ac:dyDescent="0.2">
      <c r="B270" s="204"/>
      <c r="C270" s="205"/>
      <c r="D270" s="195" t="s">
        <v>128</v>
      </c>
      <c r="E270" s="206" t="s">
        <v>1</v>
      </c>
      <c r="F270" s="207" t="s">
        <v>145</v>
      </c>
      <c r="G270" s="205"/>
      <c r="H270" s="208">
        <v>2.3210000000000002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128</v>
      </c>
      <c r="AU270" s="214" t="s">
        <v>81</v>
      </c>
      <c r="AV270" s="14" t="s">
        <v>81</v>
      </c>
      <c r="AW270" s="14" t="s">
        <v>31</v>
      </c>
      <c r="AX270" s="14" t="s">
        <v>74</v>
      </c>
      <c r="AY270" s="214" t="s">
        <v>118</v>
      </c>
    </row>
    <row r="271" spans="1:65" s="14" customFormat="1" ht="22.5" x14ac:dyDescent="0.2">
      <c r="B271" s="204"/>
      <c r="C271" s="205"/>
      <c r="D271" s="195" t="s">
        <v>128</v>
      </c>
      <c r="E271" s="206" t="s">
        <v>1</v>
      </c>
      <c r="F271" s="207" t="s">
        <v>146</v>
      </c>
      <c r="G271" s="205"/>
      <c r="H271" s="208">
        <v>2.8759999999999999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128</v>
      </c>
      <c r="AU271" s="214" t="s">
        <v>81</v>
      </c>
      <c r="AV271" s="14" t="s">
        <v>81</v>
      </c>
      <c r="AW271" s="14" t="s">
        <v>31</v>
      </c>
      <c r="AX271" s="14" t="s">
        <v>74</v>
      </c>
      <c r="AY271" s="214" t="s">
        <v>118</v>
      </c>
    </row>
    <row r="272" spans="1:65" s="14" customFormat="1" ht="22.5" x14ac:dyDescent="0.2">
      <c r="B272" s="204"/>
      <c r="C272" s="205"/>
      <c r="D272" s="195" t="s">
        <v>128</v>
      </c>
      <c r="E272" s="206" t="s">
        <v>1</v>
      </c>
      <c r="F272" s="207" t="s">
        <v>147</v>
      </c>
      <c r="G272" s="205"/>
      <c r="H272" s="208">
        <v>2.5960000000000001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128</v>
      </c>
      <c r="AU272" s="214" t="s">
        <v>81</v>
      </c>
      <c r="AV272" s="14" t="s">
        <v>81</v>
      </c>
      <c r="AW272" s="14" t="s">
        <v>31</v>
      </c>
      <c r="AX272" s="14" t="s">
        <v>74</v>
      </c>
      <c r="AY272" s="214" t="s">
        <v>118</v>
      </c>
    </row>
    <row r="273" spans="1:65" s="2" customFormat="1" ht="37.9" customHeight="1" x14ac:dyDescent="0.2">
      <c r="A273" s="33"/>
      <c r="B273" s="34"/>
      <c r="C273" s="180" t="s">
        <v>308</v>
      </c>
      <c r="D273" s="180" t="s">
        <v>121</v>
      </c>
      <c r="E273" s="181" t="s">
        <v>309</v>
      </c>
      <c r="F273" s="182" t="s">
        <v>310</v>
      </c>
      <c r="G273" s="183" t="s">
        <v>124</v>
      </c>
      <c r="H273" s="184">
        <v>92.825000000000003</v>
      </c>
      <c r="I273" s="185"/>
      <c r="J273" s="186">
        <f>ROUND(I273*H273,2)</f>
        <v>0</v>
      </c>
      <c r="K273" s="182" t="s">
        <v>125</v>
      </c>
      <c r="L273" s="38"/>
      <c r="M273" s="187" t="s">
        <v>1</v>
      </c>
      <c r="N273" s="188" t="s">
        <v>39</v>
      </c>
      <c r="O273" s="70"/>
      <c r="P273" s="189">
        <f>O273*H273</f>
        <v>0</v>
      </c>
      <c r="Q273" s="189">
        <v>0</v>
      </c>
      <c r="R273" s="189">
        <f>Q273*H273</f>
        <v>0</v>
      </c>
      <c r="S273" s="189">
        <v>4.5999999999999999E-2</v>
      </c>
      <c r="T273" s="190">
        <f>S273*H273</f>
        <v>4.2699499999999997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91" t="s">
        <v>126</v>
      </c>
      <c r="AT273" s="191" t="s">
        <v>121</v>
      </c>
      <c r="AU273" s="191" t="s">
        <v>81</v>
      </c>
      <c r="AY273" s="16" t="s">
        <v>118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6" t="s">
        <v>79</v>
      </c>
      <c r="BK273" s="192">
        <f>ROUND(I273*H273,2)</f>
        <v>0</v>
      </c>
      <c r="BL273" s="16" t="s">
        <v>126</v>
      </c>
      <c r="BM273" s="191" t="s">
        <v>311</v>
      </c>
    </row>
    <row r="274" spans="1:65" s="13" customFormat="1" x14ac:dyDescent="0.2">
      <c r="B274" s="193"/>
      <c r="C274" s="194"/>
      <c r="D274" s="195" t="s">
        <v>128</v>
      </c>
      <c r="E274" s="196" t="s">
        <v>1</v>
      </c>
      <c r="F274" s="197" t="s">
        <v>151</v>
      </c>
      <c r="G274" s="194"/>
      <c r="H274" s="196" t="s">
        <v>1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128</v>
      </c>
      <c r="AU274" s="203" t="s">
        <v>81</v>
      </c>
      <c r="AV274" s="13" t="s">
        <v>79</v>
      </c>
      <c r="AW274" s="13" t="s">
        <v>31</v>
      </c>
      <c r="AX274" s="13" t="s">
        <v>74</v>
      </c>
      <c r="AY274" s="203" t="s">
        <v>118</v>
      </c>
    </row>
    <row r="275" spans="1:65" s="14" customFormat="1" ht="22.5" x14ac:dyDescent="0.2">
      <c r="B275" s="204"/>
      <c r="C275" s="205"/>
      <c r="D275" s="195" t="s">
        <v>128</v>
      </c>
      <c r="E275" s="206" t="s">
        <v>1</v>
      </c>
      <c r="F275" s="207" t="s">
        <v>152</v>
      </c>
      <c r="G275" s="205"/>
      <c r="H275" s="208">
        <v>15.166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128</v>
      </c>
      <c r="AU275" s="214" t="s">
        <v>81</v>
      </c>
      <c r="AV275" s="14" t="s">
        <v>81</v>
      </c>
      <c r="AW275" s="14" t="s">
        <v>31</v>
      </c>
      <c r="AX275" s="14" t="s">
        <v>74</v>
      </c>
      <c r="AY275" s="214" t="s">
        <v>118</v>
      </c>
    </row>
    <row r="276" spans="1:65" s="14" customFormat="1" ht="22.5" x14ac:dyDescent="0.2">
      <c r="B276" s="204"/>
      <c r="C276" s="205"/>
      <c r="D276" s="195" t="s">
        <v>128</v>
      </c>
      <c r="E276" s="206" t="s">
        <v>1</v>
      </c>
      <c r="F276" s="207" t="s">
        <v>153</v>
      </c>
      <c r="G276" s="205"/>
      <c r="H276" s="208">
        <v>9.18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128</v>
      </c>
      <c r="AU276" s="214" t="s">
        <v>81</v>
      </c>
      <c r="AV276" s="14" t="s">
        <v>81</v>
      </c>
      <c r="AW276" s="14" t="s">
        <v>31</v>
      </c>
      <c r="AX276" s="14" t="s">
        <v>74</v>
      </c>
      <c r="AY276" s="214" t="s">
        <v>118</v>
      </c>
    </row>
    <row r="277" spans="1:65" s="14" customFormat="1" ht="22.5" x14ac:dyDescent="0.2">
      <c r="B277" s="204"/>
      <c r="C277" s="205"/>
      <c r="D277" s="195" t="s">
        <v>128</v>
      </c>
      <c r="E277" s="206" t="s">
        <v>1</v>
      </c>
      <c r="F277" s="207" t="s">
        <v>154</v>
      </c>
      <c r="G277" s="205"/>
      <c r="H277" s="208">
        <v>18.667000000000002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128</v>
      </c>
      <c r="AU277" s="214" t="s">
        <v>81</v>
      </c>
      <c r="AV277" s="14" t="s">
        <v>81</v>
      </c>
      <c r="AW277" s="14" t="s">
        <v>31</v>
      </c>
      <c r="AX277" s="14" t="s">
        <v>74</v>
      </c>
      <c r="AY277" s="214" t="s">
        <v>118</v>
      </c>
    </row>
    <row r="278" spans="1:65" s="14" customFormat="1" ht="22.5" x14ac:dyDescent="0.2">
      <c r="B278" s="204"/>
      <c r="C278" s="205"/>
      <c r="D278" s="195" t="s">
        <v>128</v>
      </c>
      <c r="E278" s="206" t="s">
        <v>1</v>
      </c>
      <c r="F278" s="207" t="s">
        <v>155</v>
      </c>
      <c r="G278" s="205"/>
      <c r="H278" s="208">
        <v>13.694000000000001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128</v>
      </c>
      <c r="AU278" s="214" t="s">
        <v>81</v>
      </c>
      <c r="AV278" s="14" t="s">
        <v>81</v>
      </c>
      <c r="AW278" s="14" t="s">
        <v>31</v>
      </c>
      <c r="AX278" s="14" t="s">
        <v>74</v>
      </c>
      <c r="AY278" s="214" t="s">
        <v>118</v>
      </c>
    </row>
    <row r="279" spans="1:65" s="14" customFormat="1" x14ac:dyDescent="0.2">
      <c r="B279" s="204"/>
      <c r="C279" s="205"/>
      <c r="D279" s="195" t="s">
        <v>128</v>
      </c>
      <c r="E279" s="206" t="s">
        <v>1</v>
      </c>
      <c r="F279" s="207" t="s">
        <v>156</v>
      </c>
      <c r="G279" s="205"/>
      <c r="H279" s="208">
        <v>7.71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128</v>
      </c>
      <c r="AU279" s="214" t="s">
        <v>81</v>
      </c>
      <c r="AV279" s="14" t="s">
        <v>81</v>
      </c>
      <c r="AW279" s="14" t="s">
        <v>31</v>
      </c>
      <c r="AX279" s="14" t="s">
        <v>74</v>
      </c>
      <c r="AY279" s="214" t="s">
        <v>118</v>
      </c>
    </row>
    <row r="280" spans="1:65" s="14" customFormat="1" x14ac:dyDescent="0.2">
      <c r="B280" s="204"/>
      <c r="C280" s="205"/>
      <c r="D280" s="195" t="s">
        <v>128</v>
      </c>
      <c r="E280" s="206" t="s">
        <v>1</v>
      </c>
      <c r="F280" s="207" t="s">
        <v>157</v>
      </c>
      <c r="G280" s="205"/>
      <c r="H280" s="208">
        <v>4.1180000000000003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128</v>
      </c>
      <c r="AU280" s="214" t="s">
        <v>81</v>
      </c>
      <c r="AV280" s="14" t="s">
        <v>81</v>
      </c>
      <c r="AW280" s="14" t="s">
        <v>31</v>
      </c>
      <c r="AX280" s="14" t="s">
        <v>74</v>
      </c>
      <c r="AY280" s="214" t="s">
        <v>118</v>
      </c>
    </row>
    <row r="281" spans="1:65" s="13" customFormat="1" x14ac:dyDescent="0.2">
      <c r="B281" s="193"/>
      <c r="C281" s="194"/>
      <c r="D281" s="195" t="s">
        <v>128</v>
      </c>
      <c r="E281" s="196" t="s">
        <v>1</v>
      </c>
      <c r="F281" s="197" t="s">
        <v>158</v>
      </c>
      <c r="G281" s="194"/>
      <c r="H281" s="196" t="s">
        <v>1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128</v>
      </c>
      <c r="AU281" s="203" t="s">
        <v>81</v>
      </c>
      <c r="AV281" s="13" t="s">
        <v>79</v>
      </c>
      <c r="AW281" s="13" t="s">
        <v>31</v>
      </c>
      <c r="AX281" s="13" t="s">
        <v>74</v>
      </c>
      <c r="AY281" s="203" t="s">
        <v>118</v>
      </c>
    </row>
    <row r="282" spans="1:65" s="14" customFormat="1" ht="22.5" x14ac:dyDescent="0.2">
      <c r="B282" s="204"/>
      <c r="C282" s="205"/>
      <c r="D282" s="195" t="s">
        <v>128</v>
      </c>
      <c r="E282" s="206" t="s">
        <v>1</v>
      </c>
      <c r="F282" s="207" t="s">
        <v>159</v>
      </c>
      <c r="G282" s="205"/>
      <c r="H282" s="208">
        <v>7.27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128</v>
      </c>
      <c r="AU282" s="214" t="s">
        <v>81</v>
      </c>
      <c r="AV282" s="14" t="s">
        <v>81</v>
      </c>
      <c r="AW282" s="14" t="s">
        <v>31</v>
      </c>
      <c r="AX282" s="14" t="s">
        <v>74</v>
      </c>
      <c r="AY282" s="214" t="s">
        <v>118</v>
      </c>
    </row>
    <row r="283" spans="1:65" s="14" customFormat="1" ht="22.5" x14ac:dyDescent="0.2">
      <c r="B283" s="204"/>
      <c r="C283" s="205"/>
      <c r="D283" s="195" t="s">
        <v>128</v>
      </c>
      <c r="E283" s="206" t="s">
        <v>1</v>
      </c>
      <c r="F283" s="207" t="s">
        <v>160</v>
      </c>
      <c r="G283" s="205"/>
      <c r="H283" s="208">
        <v>11.81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128</v>
      </c>
      <c r="AU283" s="214" t="s">
        <v>81</v>
      </c>
      <c r="AV283" s="14" t="s">
        <v>81</v>
      </c>
      <c r="AW283" s="14" t="s">
        <v>31</v>
      </c>
      <c r="AX283" s="14" t="s">
        <v>74</v>
      </c>
      <c r="AY283" s="214" t="s">
        <v>118</v>
      </c>
    </row>
    <row r="284" spans="1:65" s="14" customFormat="1" ht="22.5" x14ac:dyDescent="0.2">
      <c r="B284" s="204"/>
      <c r="C284" s="205"/>
      <c r="D284" s="195" t="s">
        <v>128</v>
      </c>
      <c r="E284" s="206" t="s">
        <v>1</v>
      </c>
      <c r="F284" s="207" t="s">
        <v>161</v>
      </c>
      <c r="G284" s="205"/>
      <c r="H284" s="208">
        <v>5.21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128</v>
      </c>
      <c r="AU284" s="214" t="s">
        <v>81</v>
      </c>
      <c r="AV284" s="14" t="s">
        <v>81</v>
      </c>
      <c r="AW284" s="14" t="s">
        <v>31</v>
      </c>
      <c r="AX284" s="14" t="s">
        <v>74</v>
      </c>
      <c r="AY284" s="214" t="s">
        <v>118</v>
      </c>
    </row>
    <row r="285" spans="1:65" s="12" customFormat="1" ht="22.9" customHeight="1" x14ac:dyDescent="0.2">
      <c r="B285" s="164"/>
      <c r="C285" s="165"/>
      <c r="D285" s="166" t="s">
        <v>73</v>
      </c>
      <c r="E285" s="178" t="s">
        <v>312</v>
      </c>
      <c r="F285" s="178" t="s">
        <v>313</v>
      </c>
      <c r="G285" s="165"/>
      <c r="H285" s="165"/>
      <c r="I285" s="168"/>
      <c r="J285" s="179">
        <f>BK285</f>
        <v>0</v>
      </c>
      <c r="K285" s="165"/>
      <c r="L285" s="170"/>
      <c r="M285" s="171"/>
      <c r="N285" s="172"/>
      <c r="O285" s="172"/>
      <c r="P285" s="173">
        <f>SUM(P286:P290)</f>
        <v>0</v>
      </c>
      <c r="Q285" s="172"/>
      <c r="R285" s="173">
        <f>SUM(R286:R290)</f>
        <v>0</v>
      </c>
      <c r="S285" s="172"/>
      <c r="T285" s="174">
        <f>SUM(T286:T290)</f>
        <v>0</v>
      </c>
      <c r="AR285" s="175" t="s">
        <v>79</v>
      </c>
      <c r="AT285" s="176" t="s">
        <v>73</v>
      </c>
      <c r="AU285" s="176" t="s">
        <v>79</v>
      </c>
      <c r="AY285" s="175" t="s">
        <v>118</v>
      </c>
      <c r="BK285" s="177">
        <f>SUM(BK286:BK290)</f>
        <v>0</v>
      </c>
    </row>
    <row r="286" spans="1:65" s="2" customFormat="1" ht="24.2" customHeight="1" x14ac:dyDescent="0.2">
      <c r="A286" s="33"/>
      <c r="B286" s="34"/>
      <c r="C286" s="180" t="s">
        <v>314</v>
      </c>
      <c r="D286" s="180" t="s">
        <v>121</v>
      </c>
      <c r="E286" s="181" t="s">
        <v>315</v>
      </c>
      <c r="F286" s="182" t="s">
        <v>316</v>
      </c>
      <c r="G286" s="183" t="s">
        <v>317</v>
      </c>
      <c r="H286" s="184">
        <v>13.819000000000001</v>
      </c>
      <c r="I286" s="185"/>
      <c r="J286" s="186">
        <f>ROUND(I286*H286,2)</f>
        <v>0</v>
      </c>
      <c r="K286" s="182" t="s">
        <v>125</v>
      </c>
      <c r="L286" s="38"/>
      <c r="M286" s="187" t="s">
        <v>1</v>
      </c>
      <c r="N286" s="188" t="s">
        <v>39</v>
      </c>
      <c r="O286" s="70"/>
      <c r="P286" s="189">
        <f>O286*H286</f>
        <v>0</v>
      </c>
      <c r="Q286" s="189">
        <v>0</v>
      </c>
      <c r="R286" s="189">
        <f>Q286*H286</f>
        <v>0</v>
      </c>
      <c r="S286" s="189">
        <v>0</v>
      </c>
      <c r="T286" s="190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91" t="s">
        <v>126</v>
      </c>
      <c r="AT286" s="191" t="s">
        <v>121</v>
      </c>
      <c r="AU286" s="191" t="s">
        <v>81</v>
      </c>
      <c r="AY286" s="16" t="s">
        <v>118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6" t="s">
        <v>79</v>
      </c>
      <c r="BK286" s="192">
        <f>ROUND(I286*H286,2)</f>
        <v>0</v>
      </c>
      <c r="BL286" s="16" t="s">
        <v>126</v>
      </c>
      <c r="BM286" s="191" t="s">
        <v>318</v>
      </c>
    </row>
    <row r="287" spans="1:65" s="2" customFormat="1" ht="24.2" customHeight="1" x14ac:dyDescent="0.2">
      <c r="A287" s="33"/>
      <c r="B287" s="34"/>
      <c r="C287" s="180" t="s">
        <v>319</v>
      </c>
      <c r="D287" s="180" t="s">
        <v>121</v>
      </c>
      <c r="E287" s="181" t="s">
        <v>320</v>
      </c>
      <c r="F287" s="182" t="s">
        <v>321</v>
      </c>
      <c r="G287" s="183" t="s">
        <v>317</v>
      </c>
      <c r="H287" s="184">
        <v>13.819000000000001</v>
      </c>
      <c r="I287" s="185"/>
      <c r="J287" s="186">
        <f>ROUND(I287*H287,2)</f>
        <v>0</v>
      </c>
      <c r="K287" s="182" t="s">
        <v>322</v>
      </c>
      <c r="L287" s="38"/>
      <c r="M287" s="187" t="s">
        <v>1</v>
      </c>
      <c r="N287" s="188" t="s">
        <v>39</v>
      </c>
      <c r="O287" s="70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91" t="s">
        <v>126</v>
      </c>
      <c r="AT287" s="191" t="s">
        <v>121</v>
      </c>
      <c r="AU287" s="191" t="s">
        <v>81</v>
      </c>
      <c r="AY287" s="16" t="s">
        <v>118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6" t="s">
        <v>79</v>
      </c>
      <c r="BK287" s="192">
        <f>ROUND(I287*H287,2)</f>
        <v>0</v>
      </c>
      <c r="BL287" s="16" t="s">
        <v>126</v>
      </c>
      <c r="BM287" s="191" t="s">
        <v>323</v>
      </c>
    </row>
    <row r="288" spans="1:65" s="2" customFormat="1" ht="24.2" customHeight="1" x14ac:dyDescent="0.2">
      <c r="A288" s="33"/>
      <c r="B288" s="34"/>
      <c r="C288" s="180" t="s">
        <v>324</v>
      </c>
      <c r="D288" s="180" t="s">
        <v>121</v>
      </c>
      <c r="E288" s="181" t="s">
        <v>325</v>
      </c>
      <c r="F288" s="182" t="s">
        <v>326</v>
      </c>
      <c r="G288" s="183" t="s">
        <v>317</v>
      </c>
      <c r="H288" s="184">
        <v>82.914000000000001</v>
      </c>
      <c r="I288" s="185"/>
      <c r="J288" s="186">
        <f>ROUND(I288*H288,2)</f>
        <v>0</v>
      </c>
      <c r="K288" s="182" t="s">
        <v>322</v>
      </c>
      <c r="L288" s="38"/>
      <c r="M288" s="187" t="s">
        <v>1</v>
      </c>
      <c r="N288" s="188" t="s">
        <v>39</v>
      </c>
      <c r="O288" s="70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91" t="s">
        <v>126</v>
      </c>
      <c r="AT288" s="191" t="s">
        <v>121</v>
      </c>
      <c r="AU288" s="191" t="s">
        <v>81</v>
      </c>
      <c r="AY288" s="16" t="s">
        <v>118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6" t="s">
        <v>79</v>
      </c>
      <c r="BK288" s="192">
        <f>ROUND(I288*H288,2)</f>
        <v>0</v>
      </c>
      <c r="BL288" s="16" t="s">
        <v>126</v>
      </c>
      <c r="BM288" s="191" t="s">
        <v>327</v>
      </c>
    </row>
    <row r="289" spans="1:65" s="14" customFormat="1" x14ac:dyDescent="0.2">
      <c r="B289" s="204"/>
      <c r="C289" s="205"/>
      <c r="D289" s="195" t="s">
        <v>128</v>
      </c>
      <c r="E289" s="205"/>
      <c r="F289" s="207" t="s">
        <v>328</v>
      </c>
      <c r="G289" s="205"/>
      <c r="H289" s="208">
        <v>82.914000000000001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128</v>
      </c>
      <c r="AU289" s="214" t="s">
        <v>81</v>
      </c>
      <c r="AV289" s="14" t="s">
        <v>81</v>
      </c>
      <c r="AW289" s="14" t="s">
        <v>4</v>
      </c>
      <c r="AX289" s="14" t="s">
        <v>79</v>
      </c>
      <c r="AY289" s="214" t="s">
        <v>118</v>
      </c>
    </row>
    <row r="290" spans="1:65" s="2" customFormat="1" ht="44.25" customHeight="1" x14ac:dyDescent="0.2">
      <c r="A290" s="33"/>
      <c r="B290" s="34"/>
      <c r="C290" s="180" t="s">
        <v>329</v>
      </c>
      <c r="D290" s="180" t="s">
        <v>121</v>
      </c>
      <c r="E290" s="181" t="s">
        <v>330</v>
      </c>
      <c r="F290" s="182" t="s">
        <v>331</v>
      </c>
      <c r="G290" s="183" t="s">
        <v>317</v>
      </c>
      <c r="H290" s="184">
        <v>13.819000000000001</v>
      </c>
      <c r="I290" s="185"/>
      <c r="J290" s="186">
        <f>ROUND(I290*H290,2)</f>
        <v>0</v>
      </c>
      <c r="K290" s="182" t="s">
        <v>125</v>
      </c>
      <c r="L290" s="38"/>
      <c r="M290" s="187" t="s">
        <v>1</v>
      </c>
      <c r="N290" s="188" t="s">
        <v>39</v>
      </c>
      <c r="O290" s="70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91" t="s">
        <v>126</v>
      </c>
      <c r="AT290" s="191" t="s">
        <v>121</v>
      </c>
      <c r="AU290" s="191" t="s">
        <v>81</v>
      </c>
      <c r="AY290" s="16" t="s">
        <v>118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6" t="s">
        <v>79</v>
      </c>
      <c r="BK290" s="192">
        <f>ROUND(I290*H290,2)</f>
        <v>0</v>
      </c>
      <c r="BL290" s="16" t="s">
        <v>126</v>
      </c>
      <c r="BM290" s="191" t="s">
        <v>332</v>
      </c>
    </row>
    <row r="291" spans="1:65" s="12" customFormat="1" ht="22.9" customHeight="1" x14ac:dyDescent="0.2">
      <c r="B291" s="164"/>
      <c r="C291" s="165"/>
      <c r="D291" s="166" t="s">
        <v>73</v>
      </c>
      <c r="E291" s="178" t="s">
        <v>333</v>
      </c>
      <c r="F291" s="178" t="s">
        <v>334</v>
      </c>
      <c r="G291" s="165"/>
      <c r="H291" s="165"/>
      <c r="I291" s="168"/>
      <c r="J291" s="179">
        <f>BK291</f>
        <v>0</v>
      </c>
      <c r="K291" s="165"/>
      <c r="L291" s="170"/>
      <c r="M291" s="171"/>
      <c r="N291" s="172"/>
      <c r="O291" s="172"/>
      <c r="P291" s="173">
        <f>P292</f>
        <v>0</v>
      </c>
      <c r="Q291" s="172"/>
      <c r="R291" s="173">
        <f>R292</f>
        <v>0</v>
      </c>
      <c r="S291" s="172"/>
      <c r="T291" s="174">
        <f>T292</f>
        <v>0</v>
      </c>
      <c r="AR291" s="175" t="s">
        <v>79</v>
      </c>
      <c r="AT291" s="176" t="s">
        <v>73</v>
      </c>
      <c r="AU291" s="176" t="s">
        <v>79</v>
      </c>
      <c r="AY291" s="175" t="s">
        <v>118</v>
      </c>
      <c r="BK291" s="177">
        <f>BK292</f>
        <v>0</v>
      </c>
    </row>
    <row r="292" spans="1:65" s="2" customFormat="1" ht="24.2" customHeight="1" x14ac:dyDescent="0.2">
      <c r="A292" s="33"/>
      <c r="B292" s="34"/>
      <c r="C292" s="180" t="s">
        <v>335</v>
      </c>
      <c r="D292" s="180" t="s">
        <v>121</v>
      </c>
      <c r="E292" s="181" t="s">
        <v>336</v>
      </c>
      <c r="F292" s="182" t="s">
        <v>337</v>
      </c>
      <c r="G292" s="183" t="s">
        <v>317</v>
      </c>
      <c r="H292" s="184">
        <v>14.769</v>
      </c>
      <c r="I292" s="185"/>
      <c r="J292" s="186">
        <f>ROUND(I292*H292,2)</f>
        <v>0</v>
      </c>
      <c r="K292" s="182" t="s">
        <v>125</v>
      </c>
      <c r="L292" s="38"/>
      <c r="M292" s="187" t="s">
        <v>1</v>
      </c>
      <c r="N292" s="188" t="s">
        <v>39</v>
      </c>
      <c r="O292" s="70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91" t="s">
        <v>126</v>
      </c>
      <c r="AT292" s="191" t="s">
        <v>121</v>
      </c>
      <c r="AU292" s="191" t="s">
        <v>81</v>
      </c>
      <c r="AY292" s="16" t="s">
        <v>118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6" t="s">
        <v>79</v>
      </c>
      <c r="BK292" s="192">
        <f>ROUND(I292*H292,2)</f>
        <v>0</v>
      </c>
      <c r="BL292" s="16" t="s">
        <v>126</v>
      </c>
      <c r="BM292" s="191" t="s">
        <v>338</v>
      </c>
    </row>
    <row r="293" spans="1:65" s="12" customFormat="1" ht="25.9" customHeight="1" x14ac:dyDescent="0.2">
      <c r="B293" s="164"/>
      <c r="C293" s="165"/>
      <c r="D293" s="166" t="s">
        <v>73</v>
      </c>
      <c r="E293" s="167" t="s">
        <v>339</v>
      </c>
      <c r="F293" s="167" t="s">
        <v>340</v>
      </c>
      <c r="G293" s="165"/>
      <c r="H293" s="165"/>
      <c r="I293" s="168"/>
      <c r="J293" s="169">
        <f>BK293</f>
        <v>0</v>
      </c>
      <c r="K293" s="165"/>
      <c r="L293" s="170"/>
      <c r="M293" s="171"/>
      <c r="N293" s="172"/>
      <c r="O293" s="172"/>
      <c r="P293" s="173">
        <f>P294+P463</f>
        <v>0</v>
      </c>
      <c r="Q293" s="172"/>
      <c r="R293" s="173">
        <f>R294+R463</f>
        <v>7.1970533199999993</v>
      </c>
      <c r="S293" s="172"/>
      <c r="T293" s="174">
        <f>T294+T463</f>
        <v>0.20067000000000002</v>
      </c>
      <c r="AR293" s="175" t="s">
        <v>81</v>
      </c>
      <c r="AT293" s="176" t="s">
        <v>73</v>
      </c>
      <c r="AU293" s="176" t="s">
        <v>74</v>
      </c>
      <c r="AY293" s="175" t="s">
        <v>118</v>
      </c>
      <c r="BK293" s="177">
        <f>BK294+BK463</f>
        <v>0</v>
      </c>
    </row>
    <row r="294" spans="1:65" s="12" customFormat="1" ht="22.9" customHeight="1" x14ac:dyDescent="0.2">
      <c r="B294" s="164"/>
      <c r="C294" s="165"/>
      <c r="D294" s="166" t="s">
        <v>73</v>
      </c>
      <c r="E294" s="178" t="s">
        <v>341</v>
      </c>
      <c r="F294" s="178" t="s">
        <v>342</v>
      </c>
      <c r="G294" s="165"/>
      <c r="H294" s="165"/>
      <c r="I294" s="168"/>
      <c r="J294" s="179">
        <f>BK294</f>
        <v>0</v>
      </c>
      <c r="K294" s="165"/>
      <c r="L294" s="170"/>
      <c r="M294" s="171"/>
      <c r="N294" s="172"/>
      <c r="O294" s="172"/>
      <c r="P294" s="173">
        <f>SUM(P295:P462)</f>
        <v>0</v>
      </c>
      <c r="Q294" s="172"/>
      <c r="R294" s="173">
        <f>SUM(R295:R462)</f>
        <v>7.1299874799999996</v>
      </c>
      <c r="S294" s="172"/>
      <c r="T294" s="174">
        <f>SUM(T295:T462)</f>
        <v>0.20067000000000002</v>
      </c>
      <c r="AR294" s="175" t="s">
        <v>81</v>
      </c>
      <c r="AT294" s="176" t="s">
        <v>73</v>
      </c>
      <c r="AU294" s="176" t="s">
        <v>79</v>
      </c>
      <c r="AY294" s="175" t="s">
        <v>118</v>
      </c>
      <c r="BK294" s="177">
        <f>SUM(BK295:BK462)</f>
        <v>0</v>
      </c>
    </row>
    <row r="295" spans="1:65" s="2" customFormat="1" ht="16.5" customHeight="1" x14ac:dyDescent="0.2">
      <c r="A295" s="33"/>
      <c r="B295" s="34"/>
      <c r="C295" s="180" t="s">
        <v>172</v>
      </c>
      <c r="D295" s="180" t="s">
        <v>121</v>
      </c>
      <c r="E295" s="181" t="s">
        <v>343</v>
      </c>
      <c r="F295" s="182" t="s">
        <v>344</v>
      </c>
      <c r="G295" s="183" t="s">
        <v>345</v>
      </c>
      <c r="H295" s="184">
        <v>1</v>
      </c>
      <c r="I295" s="185"/>
      <c r="J295" s="186">
        <f>ROUND(I295*H295,2)</f>
        <v>0</v>
      </c>
      <c r="K295" s="182" t="s">
        <v>1</v>
      </c>
      <c r="L295" s="38"/>
      <c r="M295" s="187" t="s">
        <v>1</v>
      </c>
      <c r="N295" s="188" t="s">
        <v>39</v>
      </c>
      <c r="O295" s="70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91" t="s">
        <v>173</v>
      </c>
      <c r="AT295" s="191" t="s">
        <v>121</v>
      </c>
      <c r="AU295" s="191" t="s">
        <v>81</v>
      </c>
      <c r="AY295" s="16" t="s">
        <v>118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6" t="s">
        <v>79</v>
      </c>
      <c r="BK295" s="192">
        <f>ROUND(I295*H295,2)</f>
        <v>0</v>
      </c>
      <c r="BL295" s="16" t="s">
        <v>173</v>
      </c>
      <c r="BM295" s="191" t="s">
        <v>346</v>
      </c>
    </row>
    <row r="296" spans="1:65" s="2" customFormat="1" ht="24.2" customHeight="1" x14ac:dyDescent="0.2">
      <c r="A296" s="33"/>
      <c r="B296" s="34"/>
      <c r="C296" s="180" t="s">
        <v>347</v>
      </c>
      <c r="D296" s="180" t="s">
        <v>121</v>
      </c>
      <c r="E296" s="181" t="s">
        <v>348</v>
      </c>
      <c r="F296" s="182" t="s">
        <v>349</v>
      </c>
      <c r="G296" s="183" t="s">
        <v>124</v>
      </c>
      <c r="H296" s="184">
        <v>27.349</v>
      </c>
      <c r="I296" s="185"/>
      <c r="J296" s="186">
        <f>ROUND(I296*H296,2)</f>
        <v>0</v>
      </c>
      <c r="K296" s="182" t="s">
        <v>125</v>
      </c>
      <c r="L296" s="38"/>
      <c r="M296" s="187" t="s">
        <v>1</v>
      </c>
      <c r="N296" s="188" t="s">
        <v>39</v>
      </c>
      <c r="O296" s="70"/>
      <c r="P296" s="189">
        <f>O296*H296</f>
        <v>0</v>
      </c>
      <c r="Q296" s="189">
        <v>2.5999999999999998E-4</v>
      </c>
      <c r="R296" s="189">
        <f>Q296*H296</f>
        <v>7.1107399999999991E-3</v>
      </c>
      <c r="S296" s="189">
        <v>0</v>
      </c>
      <c r="T296" s="19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91" t="s">
        <v>173</v>
      </c>
      <c r="AT296" s="191" t="s">
        <v>121</v>
      </c>
      <c r="AU296" s="191" t="s">
        <v>81</v>
      </c>
      <c r="AY296" s="16" t="s">
        <v>118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6" t="s">
        <v>79</v>
      </c>
      <c r="BK296" s="192">
        <f>ROUND(I296*H296,2)</f>
        <v>0</v>
      </c>
      <c r="BL296" s="16" t="s">
        <v>173</v>
      </c>
      <c r="BM296" s="191" t="s">
        <v>350</v>
      </c>
    </row>
    <row r="297" spans="1:65" s="14" customFormat="1" x14ac:dyDescent="0.2">
      <c r="B297" s="204"/>
      <c r="C297" s="205"/>
      <c r="D297" s="195" t="s">
        <v>128</v>
      </c>
      <c r="E297" s="206" t="s">
        <v>1</v>
      </c>
      <c r="F297" s="207" t="s">
        <v>239</v>
      </c>
      <c r="G297" s="205"/>
      <c r="H297" s="208">
        <v>5.6840000000000002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128</v>
      </c>
      <c r="AU297" s="214" t="s">
        <v>81</v>
      </c>
      <c r="AV297" s="14" t="s">
        <v>81</v>
      </c>
      <c r="AW297" s="14" t="s">
        <v>31</v>
      </c>
      <c r="AX297" s="14" t="s">
        <v>74</v>
      </c>
      <c r="AY297" s="214" t="s">
        <v>118</v>
      </c>
    </row>
    <row r="298" spans="1:65" s="14" customFormat="1" x14ac:dyDescent="0.2">
      <c r="B298" s="204"/>
      <c r="C298" s="205"/>
      <c r="D298" s="195" t="s">
        <v>128</v>
      </c>
      <c r="E298" s="206" t="s">
        <v>1</v>
      </c>
      <c r="F298" s="207" t="s">
        <v>292</v>
      </c>
      <c r="G298" s="205"/>
      <c r="H298" s="208">
        <v>1.452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128</v>
      </c>
      <c r="AU298" s="214" t="s">
        <v>81</v>
      </c>
      <c r="AV298" s="14" t="s">
        <v>81</v>
      </c>
      <c r="AW298" s="14" t="s">
        <v>31</v>
      </c>
      <c r="AX298" s="14" t="s">
        <v>74</v>
      </c>
      <c r="AY298" s="214" t="s">
        <v>118</v>
      </c>
    </row>
    <row r="299" spans="1:65" s="14" customFormat="1" x14ac:dyDescent="0.2">
      <c r="B299" s="204"/>
      <c r="C299" s="205"/>
      <c r="D299" s="195" t="s">
        <v>128</v>
      </c>
      <c r="E299" s="206" t="s">
        <v>1</v>
      </c>
      <c r="F299" s="207" t="s">
        <v>301</v>
      </c>
      <c r="G299" s="205"/>
      <c r="H299" s="208">
        <v>9.2609999999999992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128</v>
      </c>
      <c r="AU299" s="214" t="s">
        <v>81</v>
      </c>
      <c r="AV299" s="14" t="s">
        <v>81</v>
      </c>
      <c r="AW299" s="14" t="s">
        <v>31</v>
      </c>
      <c r="AX299" s="14" t="s">
        <v>74</v>
      </c>
      <c r="AY299" s="214" t="s">
        <v>118</v>
      </c>
    </row>
    <row r="300" spans="1:65" s="14" customFormat="1" x14ac:dyDescent="0.2">
      <c r="B300" s="204"/>
      <c r="C300" s="205"/>
      <c r="D300" s="195" t="s">
        <v>128</v>
      </c>
      <c r="E300" s="206" t="s">
        <v>1</v>
      </c>
      <c r="F300" s="207" t="s">
        <v>293</v>
      </c>
      <c r="G300" s="205"/>
      <c r="H300" s="208">
        <v>1.52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128</v>
      </c>
      <c r="AU300" s="214" t="s">
        <v>81</v>
      </c>
      <c r="AV300" s="14" t="s">
        <v>81</v>
      </c>
      <c r="AW300" s="14" t="s">
        <v>31</v>
      </c>
      <c r="AX300" s="14" t="s">
        <v>74</v>
      </c>
      <c r="AY300" s="214" t="s">
        <v>118</v>
      </c>
    </row>
    <row r="301" spans="1:65" s="14" customFormat="1" x14ac:dyDescent="0.2">
      <c r="B301" s="204"/>
      <c r="C301" s="205"/>
      <c r="D301" s="195" t="s">
        <v>128</v>
      </c>
      <c r="E301" s="206" t="s">
        <v>1</v>
      </c>
      <c r="F301" s="207" t="s">
        <v>351</v>
      </c>
      <c r="G301" s="205"/>
      <c r="H301" s="208">
        <v>0.96599999999999997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128</v>
      </c>
      <c r="AU301" s="214" t="s">
        <v>81</v>
      </c>
      <c r="AV301" s="14" t="s">
        <v>81</v>
      </c>
      <c r="AW301" s="14" t="s">
        <v>31</v>
      </c>
      <c r="AX301" s="14" t="s">
        <v>74</v>
      </c>
      <c r="AY301" s="214" t="s">
        <v>118</v>
      </c>
    </row>
    <row r="302" spans="1:65" s="14" customFormat="1" x14ac:dyDescent="0.2">
      <c r="B302" s="204"/>
      <c r="C302" s="205"/>
      <c r="D302" s="195" t="s">
        <v>128</v>
      </c>
      <c r="E302" s="206" t="s">
        <v>1</v>
      </c>
      <c r="F302" s="207" t="s">
        <v>264</v>
      </c>
      <c r="G302" s="205"/>
      <c r="H302" s="208">
        <v>2.41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128</v>
      </c>
      <c r="AU302" s="214" t="s">
        <v>81</v>
      </c>
      <c r="AV302" s="14" t="s">
        <v>81</v>
      </c>
      <c r="AW302" s="14" t="s">
        <v>31</v>
      </c>
      <c r="AX302" s="14" t="s">
        <v>74</v>
      </c>
      <c r="AY302" s="214" t="s">
        <v>118</v>
      </c>
    </row>
    <row r="303" spans="1:65" s="14" customFormat="1" x14ac:dyDescent="0.2">
      <c r="B303" s="204"/>
      <c r="C303" s="205"/>
      <c r="D303" s="195" t="s">
        <v>128</v>
      </c>
      <c r="E303" s="206" t="s">
        <v>1</v>
      </c>
      <c r="F303" s="207" t="s">
        <v>302</v>
      </c>
      <c r="G303" s="205"/>
      <c r="H303" s="208">
        <v>3.028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128</v>
      </c>
      <c r="AU303" s="214" t="s">
        <v>81</v>
      </c>
      <c r="AV303" s="14" t="s">
        <v>81</v>
      </c>
      <c r="AW303" s="14" t="s">
        <v>31</v>
      </c>
      <c r="AX303" s="14" t="s">
        <v>74</v>
      </c>
      <c r="AY303" s="214" t="s">
        <v>118</v>
      </c>
    </row>
    <row r="304" spans="1:65" s="14" customFormat="1" x14ac:dyDescent="0.2">
      <c r="B304" s="204"/>
      <c r="C304" s="205"/>
      <c r="D304" s="195" t="s">
        <v>128</v>
      </c>
      <c r="E304" s="206" t="s">
        <v>1</v>
      </c>
      <c r="F304" s="207" t="s">
        <v>303</v>
      </c>
      <c r="G304" s="205"/>
      <c r="H304" s="208">
        <v>3.028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128</v>
      </c>
      <c r="AU304" s="214" t="s">
        <v>81</v>
      </c>
      <c r="AV304" s="14" t="s">
        <v>81</v>
      </c>
      <c r="AW304" s="14" t="s">
        <v>31</v>
      </c>
      <c r="AX304" s="14" t="s">
        <v>74</v>
      </c>
      <c r="AY304" s="214" t="s">
        <v>118</v>
      </c>
    </row>
    <row r="305" spans="1:65" s="13" customFormat="1" x14ac:dyDescent="0.2">
      <c r="B305" s="193"/>
      <c r="C305" s="194"/>
      <c r="D305" s="195" t="s">
        <v>128</v>
      </c>
      <c r="E305" s="196" t="s">
        <v>1</v>
      </c>
      <c r="F305" s="197" t="s">
        <v>352</v>
      </c>
      <c r="G305" s="194"/>
      <c r="H305" s="196" t="s">
        <v>1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128</v>
      </c>
      <c r="AU305" s="203" t="s">
        <v>81</v>
      </c>
      <c r="AV305" s="13" t="s">
        <v>79</v>
      </c>
      <c r="AW305" s="13" t="s">
        <v>31</v>
      </c>
      <c r="AX305" s="13" t="s">
        <v>74</v>
      </c>
      <c r="AY305" s="203" t="s">
        <v>118</v>
      </c>
    </row>
    <row r="306" spans="1:65" s="13" customFormat="1" ht="22.5" x14ac:dyDescent="0.2">
      <c r="B306" s="193"/>
      <c r="C306" s="194"/>
      <c r="D306" s="195" t="s">
        <v>128</v>
      </c>
      <c r="E306" s="196" t="s">
        <v>1</v>
      </c>
      <c r="F306" s="197" t="s">
        <v>353</v>
      </c>
      <c r="G306" s="194"/>
      <c r="H306" s="196" t="s">
        <v>1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128</v>
      </c>
      <c r="AU306" s="203" t="s">
        <v>81</v>
      </c>
      <c r="AV306" s="13" t="s">
        <v>79</v>
      </c>
      <c r="AW306" s="13" t="s">
        <v>31</v>
      </c>
      <c r="AX306" s="13" t="s">
        <v>74</v>
      </c>
      <c r="AY306" s="203" t="s">
        <v>118</v>
      </c>
    </row>
    <row r="307" spans="1:65" s="2" customFormat="1" ht="36" x14ac:dyDescent="0.2">
      <c r="A307" s="33"/>
      <c r="B307" s="34"/>
      <c r="C307" s="215" t="s">
        <v>354</v>
      </c>
      <c r="D307" s="215" t="s">
        <v>169</v>
      </c>
      <c r="E307" s="216" t="s">
        <v>355</v>
      </c>
      <c r="F307" s="217" t="s">
        <v>530</v>
      </c>
      <c r="G307" s="218" t="s">
        <v>124</v>
      </c>
      <c r="H307" s="219">
        <v>27.349</v>
      </c>
      <c r="I307" s="220"/>
      <c r="J307" s="221">
        <f>ROUND(I307*H307,2)</f>
        <v>0</v>
      </c>
      <c r="K307" s="217" t="s">
        <v>125</v>
      </c>
      <c r="L307" s="222"/>
      <c r="M307" s="223" t="s">
        <v>1</v>
      </c>
      <c r="N307" s="224" t="s">
        <v>39</v>
      </c>
      <c r="O307" s="70"/>
      <c r="P307" s="189">
        <f>O307*H307</f>
        <v>0</v>
      </c>
      <c r="Q307" s="189">
        <v>3.9579999999999997E-2</v>
      </c>
      <c r="R307" s="189">
        <f>Q307*H307</f>
        <v>1.0824734199999999</v>
      </c>
      <c r="S307" s="189">
        <v>0</v>
      </c>
      <c r="T307" s="19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91" t="s">
        <v>172</v>
      </c>
      <c r="AT307" s="191" t="s">
        <v>169</v>
      </c>
      <c r="AU307" s="191" t="s">
        <v>81</v>
      </c>
      <c r="AY307" s="16" t="s">
        <v>118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6" t="s">
        <v>79</v>
      </c>
      <c r="BK307" s="192">
        <f>ROUND(I307*H307,2)</f>
        <v>0</v>
      </c>
      <c r="BL307" s="16" t="s">
        <v>173</v>
      </c>
      <c r="BM307" s="191" t="s">
        <v>356</v>
      </c>
    </row>
    <row r="308" spans="1:65" s="14" customFormat="1" x14ac:dyDescent="0.2">
      <c r="B308" s="204"/>
      <c r="C308" s="205"/>
      <c r="D308" s="195" t="s">
        <v>128</v>
      </c>
      <c r="E308" s="206" t="s">
        <v>1</v>
      </c>
      <c r="F308" s="207" t="s">
        <v>239</v>
      </c>
      <c r="G308" s="205"/>
      <c r="H308" s="208">
        <v>5.6840000000000002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128</v>
      </c>
      <c r="AU308" s="214" t="s">
        <v>81</v>
      </c>
      <c r="AV308" s="14" t="s">
        <v>81</v>
      </c>
      <c r="AW308" s="14" t="s">
        <v>31</v>
      </c>
      <c r="AX308" s="14" t="s">
        <v>74</v>
      </c>
      <c r="AY308" s="214" t="s">
        <v>118</v>
      </c>
    </row>
    <row r="309" spans="1:65" s="14" customFormat="1" x14ac:dyDescent="0.2">
      <c r="B309" s="204"/>
      <c r="C309" s="205"/>
      <c r="D309" s="195" t="s">
        <v>128</v>
      </c>
      <c r="E309" s="206" t="s">
        <v>1</v>
      </c>
      <c r="F309" s="207" t="s">
        <v>292</v>
      </c>
      <c r="G309" s="205"/>
      <c r="H309" s="208">
        <v>1.452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128</v>
      </c>
      <c r="AU309" s="214" t="s">
        <v>81</v>
      </c>
      <c r="AV309" s="14" t="s">
        <v>81</v>
      </c>
      <c r="AW309" s="14" t="s">
        <v>31</v>
      </c>
      <c r="AX309" s="14" t="s">
        <v>74</v>
      </c>
      <c r="AY309" s="214" t="s">
        <v>118</v>
      </c>
    </row>
    <row r="310" spans="1:65" s="14" customFormat="1" x14ac:dyDescent="0.2">
      <c r="B310" s="204"/>
      <c r="C310" s="205"/>
      <c r="D310" s="195" t="s">
        <v>128</v>
      </c>
      <c r="E310" s="206" t="s">
        <v>1</v>
      </c>
      <c r="F310" s="207" t="s">
        <v>301</v>
      </c>
      <c r="G310" s="205"/>
      <c r="H310" s="208">
        <v>9.2609999999999992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128</v>
      </c>
      <c r="AU310" s="214" t="s">
        <v>81</v>
      </c>
      <c r="AV310" s="14" t="s">
        <v>81</v>
      </c>
      <c r="AW310" s="14" t="s">
        <v>31</v>
      </c>
      <c r="AX310" s="14" t="s">
        <v>74</v>
      </c>
      <c r="AY310" s="214" t="s">
        <v>118</v>
      </c>
    </row>
    <row r="311" spans="1:65" s="14" customFormat="1" x14ac:dyDescent="0.2">
      <c r="B311" s="204"/>
      <c r="C311" s="205"/>
      <c r="D311" s="195" t="s">
        <v>128</v>
      </c>
      <c r="E311" s="206" t="s">
        <v>1</v>
      </c>
      <c r="F311" s="207" t="s">
        <v>293</v>
      </c>
      <c r="G311" s="205"/>
      <c r="H311" s="208">
        <v>1.52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128</v>
      </c>
      <c r="AU311" s="214" t="s">
        <v>81</v>
      </c>
      <c r="AV311" s="14" t="s">
        <v>81</v>
      </c>
      <c r="AW311" s="14" t="s">
        <v>31</v>
      </c>
      <c r="AX311" s="14" t="s">
        <v>74</v>
      </c>
      <c r="AY311" s="214" t="s">
        <v>118</v>
      </c>
    </row>
    <row r="312" spans="1:65" s="14" customFormat="1" x14ac:dyDescent="0.2">
      <c r="B312" s="204"/>
      <c r="C312" s="205"/>
      <c r="D312" s="195" t="s">
        <v>128</v>
      </c>
      <c r="E312" s="206" t="s">
        <v>1</v>
      </c>
      <c r="F312" s="207" t="s">
        <v>351</v>
      </c>
      <c r="G312" s="205"/>
      <c r="H312" s="208">
        <v>0.96599999999999997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128</v>
      </c>
      <c r="AU312" s="214" t="s">
        <v>81</v>
      </c>
      <c r="AV312" s="14" t="s">
        <v>81</v>
      </c>
      <c r="AW312" s="14" t="s">
        <v>31</v>
      </c>
      <c r="AX312" s="14" t="s">
        <v>74</v>
      </c>
      <c r="AY312" s="214" t="s">
        <v>118</v>
      </c>
    </row>
    <row r="313" spans="1:65" s="14" customFormat="1" x14ac:dyDescent="0.2">
      <c r="B313" s="204"/>
      <c r="C313" s="205"/>
      <c r="D313" s="195" t="s">
        <v>128</v>
      </c>
      <c r="E313" s="206" t="s">
        <v>1</v>
      </c>
      <c r="F313" s="207" t="s">
        <v>264</v>
      </c>
      <c r="G313" s="205"/>
      <c r="H313" s="208">
        <v>2.41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128</v>
      </c>
      <c r="AU313" s="214" t="s">
        <v>81</v>
      </c>
      <c r="AV313" s="14" t="s">
        <v>81</v>
      </c>
      <c r="AW313" s="14" t="s">
        <v>31</v>
      </c>
      <c r="AX313" s="14" t="s">
        <v>74</v>
      </c>
      <c r="AY313" s="214" t="s">
        <v>118</v>
      </c>
    </row>
    <row r="314" spans="1:65" s="14" customFormat="1" x14ac:dyDescent="0.2">
      <c r="B314" s="204"/>
      <c r="C314" s="205"/>
      <c r="D314" s="195" t="s">
        <v>128</v>
      </c>
      <c r="E314" s="206" t="s">
        <v>1</v>
      </c>
      <c r="F314" s="207" t="s">
        <v>302</v>
      </c>
      <c r="G314" s="205"/>
      <c r="H314" s="208">
        <v>3.028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128</v>
      </c>
      <c r="AU314" s="214" t="s">
        <v>81</v>
      </c>
      <c r="AV314" s="14" t="s">
        <v>81</v>
      </c>
      <c r="AW314" s="14" t="s">
        <v>31</v>
      </c>
      <c r="AX314" s="14" t="s">
        <v>74</v>
      </c>
      <c r="AY314" s="214" t="s">
        <v>118</v>
      </c>
    </row>
    <row r="315" spans="1:65" s="14" customFormat="1" x14ac:dyDescent="0.2">
      <c r="B315" s="204"/>
      <c r="C315" s="205"/>
      <c r="D315" s="195" t="s">
        <v>128</v>
      </c>
      <c r="E315" s="206" t="s">
        <v>1</v>
      </c>
      <c r="F315" s="207" t="s">
        <v>303</v>
      </c>
      <c r="G315" s="205"/>
      <c r="H315" s="208">
        <v>3.028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128</v>
      </c>
      <c r="AU315" s="214" t="s">
        <v>81</v>
      </c>
      <c r="AV315" s="14" t="s">
        <v>81</v>
      </c>
      <c r="AW315" s="14" t="s">
        <v>31</v>
      </c>
      <c r="AX315" s="14" t="s">
        <v>74</v>
      </c>
      <c r="AY315" s="214" t="s">
        <v>118</v>
      </c>
    </row>
    <row r="316" spans="1:65" s="13" customFormat="1" x14ac:dyDescent="0.2">
      <c r="B316" s="193"/>
      <c r="C316" s="194"/>
      <c r="D316" s="195" t="s">
        <v>128</v>
      </c>
      <c r="E316" s="196" t="s">
        <v>1</v>
      </c>
      <c r="F316" s="197" t="s">
        <v>352</v>
      </c>
      <c r="G316" s="194"/>
      <c r="H316" s="196" t="s">
        <v>1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128</v>
      </c>
      <c r="AU316" s="203" t="s">
        <v>81</v>
      </c>
      <c r="AV316" s="13" t="s">
        <v>79</v>
      </c>
      <c r="AW316" s="13" t="s">
        <v>31</v>
      </c>
      <c r="AX316" s="13" t="s">
        <v>74</v>
      </c>
      <c r="AY316" s="203" t="s">
        <v>118</v>
      </c>
    </row>
    <row r="317" spans="1:65" s="13" customFormat="1" ht="22.5" x14ac:dyDescent="0.2">
      <c r="B317" s="193"/>
      <c r="C317" s="194"/>
      <c r="D317" s="195" t="s">
        <v>128</v>
      </c>
      <c r="E317" s="196" t="s">
        <v>1</v>
      </c>
      <c r="F317" s="197" t="s">
        <v>353</v>
      </c>
      <c r="G317" s="194"/>
      <c r="H317" s="196" t="s">
        <v>1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128</v>
      </c>
      <c r="AU317" s="203" t="s">
        <v>81</v>
      </c>
      <c r="AV317" s="13" t="s">
        <v>79</v>
      </c>
      <c r="AW317" s="13" t="s">
        <v>31</v>
      </c>
      <c r="AX317" s="13" t="s">
        <v>74</v>
      </c>
      <c r="AY317" s="203" t="s">
        <v>118</v>
      </c>
    </row>
    <row r="318" spans="1:65" s="2" customFormat="1" ht="24.2" customHeight="1" x14ac:dyDescent="0.2">
      <c r="A318" s="33"/>
      <c r="B318" s="34"/>
      <c r="C318" s="180" t="s">
        <v>357</v>
      </c>
      <c r="D318" s="180" t="s">
        <v>121</v>
      </c>
      <c r="E318" s="181" t="s">
        <v>358</v>
      </c>
      <c r="F318" s="182" t="s">
        <v>359</v>
      </c>
      <c r="G318" s="183" t="s">
        <v>124</v>
      </c>
      <c r="H318" s="184">
        <v>36.323999999999998</v>
      </c>
      <c r="I318" s="185"/>
      <c r="J318" s="186">
        <f>ROUND(I318*H318,2)</f>
        <v>0</v>
      </c>
      <c r="K318" s="182" t="s">
        <v>125</v>
      </c>
      <c r="L318" s="38"/>
      <c r="M318" s="187" t="s">
        <v>1</v>
      </c>
      <c r="N318" s="188" t="s">
        <v>39</v>
      </c>
      <c r="O318" s="70"/>
      <c r="P318" s="189">
        <f>O318*H318</f>
        <v>0</v>
      </c>
      <c r="Q318" s="189">
        <v>2.5000000000000001E-4</v>
      </c>
      <c r="R318" s="189">
        <f>Q318*H318</f>
        <v>9.0810000000000005E-3</v>
      </c>
      <c r="S318" s="189">
        <v>0</v>
      </c>
      <c r="T318" s="190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91" t="s">
        <v>173</v>
      </c>
      <c r="AT318" s="191" t="s">
        <v>121</v>
      </c>
      <c r="AU318" s="191" t="s">
        <v>81</v>
      </c>
      <c r="AY318" s="16" t="s">
        <v>118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6" t="s">
        <v>79</v>
      </c>
      <c r="BK318" s="192">
        <f>ROUND(I318*H318,2)</f>
        <v>0</v>
      </c>
      <c r="BL318" s="16" t="s">
        <v>173</v>
      </c>
      <c r="BM318" s="191" t="s">
        <v>360</v>
      </c>
    </row>
    <row r="319" spans="1:65" s="14" customFormat="1" x14ac:dyDescent="0.2">
      <c r="B319" s="204"/>
      <c r="C319" s="205"/>
      <c r="D319" s="195" t="s">
        <v>128</v>
      </c>
      <c r="E319" s="206" t="s">
        <v>1</v>
      </c>
      <c r="F319" s="207" t="s">
        <v>361</v>
      </c>
      <c r="G319" s="205"/>
      <c r="H319" s="208">
        <v>6.1260000000000003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128</v>
      </c>
      <c r="AU319" s="214" t="s">
        <v>81</v>
      </c>
      <c r="AV319" s="14" t="s">
        <v>81</v>
      </c>
      <c r="AW319" s="14" t="s">
        <v>31</v>
      </c>
      <c r="AX319" s="14" t="s">
        <v>74</v>
      </c>
      <c r="AY319" s="214" t="s">
        <v>118</v>
      </c>
    </row>
    <row r="320" spans="1:65" s="14" customFormat="1" x14ac:dyDescent="0.2">
      <c r="B320" s="204"/>
      <c r="C320" s="205"/>
      <c r="D320" s="195" t="s">
        <v>128</v>
      </c>
      <c r="E320" s="206" t="s">
        <v>1</v>
      </c>
      <c r="F320" s="207" t="s">
        <v>240</v>
      </c>
      <c r="G320" s="205"/>
      <c r="H320" s="208">
        <v>2.6749999999999998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128</v>
      </c>
      <c r="AU320" s="214" t="s">
        <v>81</v>
      </c>
      <c r="AV320" s="14" t="s">
        <v>81</v>
      </c>
      <c r="AW320" s="14" t="s">
        <v>31</v>
      </c>
      <c r="AX320" s="14" t="s">
        <v>74</v>
      </c>
      <c r="AY320" s="214" t="s">
        <v>118</v>
      </c>
    </row>
    <row r="321" spans="1:65" s="14" customFormat="1" x14ac:dyDescent="0.2">
      <c r="B321" s="204"/>
      <c r="C321" s="205"/>
      <c r="D321" s="195" t="s">
        <v>128</v>
      </c>
      <c r="E321" s="206" t="s">
        <v>1</v>
      </c>
      <c r="F321" s="207" t="s">
        <v>269</v>
      </c>
      <c r="G321" s="205"/>
      <c r="H321" s="208">
        <v>6.3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128</v>
      </c>
      <c r="AU321" s="214" t="s">
        <v>81</v>
      </c>
      <c r="AV321" s="14" t="s">
        <v>81</v>
      </c>
      <c r="AW321" s="14" t="s">
        <v>31</v>
      </c>
      <c r="AX321" s="14" t="s">
        <v>74</v>
      </c>
      <c r="AY321" s="214" t="s">
        <v>118</v>
      </c>
    </row>
    <row r="322" spans="1:65" s="14" customFormat="1" x14ac:dyDescent="0.2">
      <c r="B322" s="204"/>
      <c r="C322" s="205"/>
      <c r="D322" s="195" t="s">
        <v>128</v>
      </c>
      <c r="E322" s="206" t="s">
        <v>1</v>
      </c>
      <c r="F322" s="207" t="s">
        <v>299</v>
      </c>
      <c r="G322" s="205"/>
      <c r="H322" s="208">
        <v>3.48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128</v>
      </c>
      <c r="AU322" s="214" t="s">
        <v>81</v>
      </c>
      <c r="AV322" s="14" t="s">
        <v>81</v>
      </c>
      <c r="AW322" s="14" t="s">
        <v>31</v>
      </c>
      <c r="AX322" s="14" t="s">
        <v>74</v>
      </c>
      <c r="AY322" s="214" t="s">
        <v>118</v>
      </c>
    </row>
    <row r="323" spans="1:65" s="14" customFormat="1" x14ac:dyDescent="0.2">
      <c r="B323" s="204"/>
      <c r="C323" s="205"/>
      <c r="D323" s="195" t="s">
        <v>128</v>
      </c>
      <c r="E323" s="206" t="s">
        <v>1</v>
      </c>
      <c r="F323" s="207" t="s">
        <v>300</v>
      </c>
      <c r="G323" s="205"/>
      <c r="H323" s="208">
        <v>3.3279999999999998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128</v>
      </c>
      <c r="AU323" s="214" t="s">
        <v>81</v>
      </c>
      <c r="AV323" s="14" t="s">
        <v>81</v>
      </c>
      <c r="AW323" s="14" t="s">
        <v>31</v>
      </c>
      <c r="AX323" s="14" t="s">
        <v>74</v>
      </c>
      <c r="AY323" s="214" t="s">
        <v>118</v>
      </c>
    </row>
    <row r="324" spans="1:65" s="14" customFormat="1" x14ac:dyDescent="0.2">
      <c r="B324" s="204"/>
      <c r="C324" s="205"/>
      <c r="D324" s="195" t="s">
        <v>128</v>
      </c>
      <c r="E324" s="206" t="s">
        <v>1</v>
      </c>
      <c r="F324" s="207" t="s">
        <v>286</v>
      </c>
      <c r="G324" s="205"/>
      <c r="H324" s="208">
        <v>1.77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128</v>
      </c>
      <c r="AU324" s="214" t="s">
        <v>81</v>
      </c>
      <c r="AV324" s="14" t="s">
        <v>81</v>
      </c>
      <c r="AW324" s="14" t="s">
        <v>31</v>
      </c>
      <c r="AX324" s="14" t="s">
        <v>74</v>
      </c>
      <c r="AY324" s="214" t="s">
        <v>118</v>
      </c>
    </row>
    <row r="325" spans="1:65" s="14" customFormat="1" x14ac:dyDescent="0.2">
      <c r="B325" s="204"/>
      <c r="C325" s="205"/>
      <c r="D325" s="195" t="s">
        <v>128</v>
      </c>
      <c r="E325" s="206" t="s">
        <v>1</v>
      </c>
      <c r="F325" s="207" t="s">
        <v>245</v>
      </c>
      <c r="G325" s="205"/>
      <c r="H325" s="208">
        <v>3.4649999999999999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128</v>
      </c>
      <c r="AU325" s="214" t="s">
        <v>81</v>
      </c>
      <c r="AV325" s="14" t="s">
        <v>81</v>
      </c>
      <c r="AW325" s="14" t="s">
        <v>31</v>
      </c>
      <c r="AX325" s="14" t="s">
        <v>74</v>
      </c>
      <c r="AY325" s="214" t="s">
        <v>118</v>
      </c>
    </row>
    <row r="326" spans="1:65" s="14" customFormat="1" x14ac:dyDescent="0.2">
      <c r="B326" s="204"/>
      <c r="C326" s="205"/>
      <c r="D326" s="195" t="s">
        <v>128</v>
      </c>
      <c r="E326" s="206" t="s">
        <v>1</v>
      </c>
      <c r="F326" s="207" t="s">
        <v>258</v>
      </c>
      <c r="G326" s="205"/>
      <c r="H326" s="208">
        <v>1.6930000000000001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128</v>
      </c>
      <c r="AU326" s="214" t="s">
        <v>81</v>
      </c>
      <c r="AV326" s="14" t="s">
        <v>81</v>
      </c>
      <c r="AW326" s="14" t="s">
        <v>31</v>
      </c>
      <c r="AX326" s="14" t="s">
        <v>74</v>
      </c>
      <c r="AY326" s="214" t="s">
        <v>118</v>
      </c>
    </row>
    <row r="327" spans="1:65" s="14" customFormat="1" x14ac:dyDescent="0.2">
      <c r="B327" s="204"/>
      <c r="C327" s="205"/>
      <c r="D327" s="195" t="s">
        <v>128</v>
      </c>
      <c r="E327" s="206" t="s">
        <v>1</v>
      </c>
      <c r="F327" s="207" t="s">
        <v>259</v>
      </c>
      <c r="G327" s="205"/>
      <c r="H327" s="208">
        <v>1.367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128</v>
      </c>
      <c r="AU327" s="214" t="s">
        <v>81</v>
      </c>
      <c r="AV327" s="14" t="s">
        <v>81</v>
      </c>
      <c r="AW327" s="14" t="s">
        <v>31</v>
      </c>
      <c r="AX327" s="14" t="s">
        <v>74</v>
      </c>
      <c r="AY327" s="214" t="s">
        <v>118</v>
      </c>
    </row>
    <row r="328" spans="1:65" s="14" customFormat="1" x14ac:dyDescent="0.2">
      <c r="B328" s="204"/>
      <c r="C328" s="205"/>
      <c r="D328" s="195" t="s">
        <v>128</v>
      </c>
      <c r="E328" s="206" t="s">
        <v>1</v>
      </c>
      <c r="F328" s="207" t="s">
        <v>260</v>
      </c>
      <c r="G328" s="205"/>
      <c r="H328" s="208">
        <v>1.6930000000000001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128</v>
      </c>
      <c r="AU328" s="214" t="s">
        <v>81</v>
      </c>
      <c r="AV328" s="14" t="s">
        <v>81</v>
      </c>
      <c r="AW328" s="14" t="s">
        <v>31</v>
      </c>
      <c r="AX328" s="14" t="s">
        <v>74</v>
      </c>
      <c r="AY328" s="214" t="s">
        <v>118</v>
      </c>
    </row>
    <row r="329" spans="1:65" s="14" customFormat="1" x14ac:dyDescent="0.2">
      <c r="B329" s="204"/>
      <c r="C329" s="205"/>
      <c r="D329" s="195" t="s">
        <v>128</v>
      </c>
      <c r="E329" s="206" t="s">
        <v>1</v>
      </c>
      <c r="F329" s="207" t="s">
        <v>261</v>
      </c>
      <c r="G329" s="205"/>
      <c r="H329" s="208">
        <v>1.367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128</v>
      </c>
      <c r="AU329" s="214" t="s">
        <v>81</v>
      </c>
      <c r="AV329" s="14" t="s">
        <v>81</v>
      </c>
      <c r="AW329" s="14" t="s">
        <v>31</v>
      </c>
      <c r="AX329" s="14" t="s">
        <v>74</v>
      </c>
      <c r="AY329" s="214" t="s">
        <v>118</v>
      </c>
    </row>
    <row r="330" spans="1:65" s="14" customFormat="1" x14ac:dyDescent="0.2">
      <c r="B330" s="204"/>
      <c r="C330" s="205"/>
      <c r="D330" s="195" t="s">
        <v>128</v>
      </c>
      <c r="E330" s="206" t="s">
        <v>1</v>
      </c>
      <c r="F330" s="207" t="s">
        <v>262</v>
      </c>
      <c r="G330" s="205"/>
      <c r="H330" s="208">
        <v>1.649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128</v>
      </c>
      <c r="AU330" s="214" t="s">
        <v>81</v>
      </c>
      <c r="AV330" s="14" t="s">
        <v>81</v>
      </c>
      <c r="AW330" s="14" t="s">
        <v>31</v>
      </c>
      <c r="AX330" s="14" t="s">
        <v>74</v>
      </c>
      <c r="AY330" s="214" t="s">
        <v>118</v>
      </c>
    </row>
    <row r="331" spans="1:65" s="14" customFormat="1" x14ac:dyDescent="0.2">
      <c r="B331" s="204"/>
      <c r="C331" s="205"/>
      <c r="D331" s="195" t="s">
        <v>128</v>
      </c>
      <c r="E331" s="206" t="s">
        <v>1</v>
      </c>
      <c r="F331" s="207" t="s">
        <v>263</v>
      </c>
      <c r="G331" s="205"/>
      <c r="H331" s="208">
        <v>1.411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128</v>
      </c>
      <c r="AU331" s="214" t="s">
        <v>81</v>
      </c>
      <c r="AV331" s="14" t="s">
        <v>81</v>
      </c>
      <c r="AW331" s="14" t="s">
        <v>31</v>
      </c>
      <c r="AX331" s="14" t="s">
        <v>74</v>
      </c>
      <c r="AY331" s="214" t="s">
        <v>118</v>
      </c>
    </row>
    <row r="332" spans="1:65" s="13" customFormat="1" x14ac:dyDescent="0.2">
      <c r="B332" s="193"/>
      <c r="C332" s="194"/>
      <c r="D332" s="195" t="s">
        <v>128</v>
      </c>
      <c r="E332" s="196" t="s">
        <v>1</v>
      </c>
      <c r="F332" s="197" t="s">
        <v>352</v>
      </c>
      <c r="G332" s="194"/>
      <c r="H332" s="196" t="s">
        <v>1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128</v>
      </c>
      <c r="AU332" s="203" t="s">
        <v>81</v>
      </c>
      <c r="AV332" s="13" t="s">
        <v>79</v>
      </c>
      <c r="AW332" s="13" t="s">
        <v>31</v>
      </c>
      <c r="AX332" s="13" t="s">
        <v>74</v>
      </c>
      <c r="AY332" s="203" t="s">
        <v>118</v>
      </c>
    </row>
    <row r="333" spans="1:65" s="13" customFormat="1" ht="22.5" x14ac:dyDescent="0.2">
      <c r="B333" s="193"/>
      <c r="C333" s="194"/>
      <c r="D333" s="195" t="s">
        <v>128</v>
      </c>
      <c r="E333" s="196" t="s">
        <v>1</v>
      </c>
      <c r="F333" s="197" t="s">
        <v>353</v>
      </c>
      <c r="G333" s="194"/>
      <c r="H333" s="196" t="s">
        <v>1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128</v>
      </c>
      <c r="AU333" s="203" t="s">
        <v>81</v>
      </c>
      <c r="AV333" s="13" t="s">
        <v>79</v>
      </c>
      <c r="AW333" s="13" t="s">
        <v>31</v>
      </c>
      <c r="AX333" s="13" t="s">
        <v>74</v>
      </c>
      <c r="AY333" s="203" t="s">
        <v>118</v>
      </c>
    </row>
    <row r="334" spans="1:65" s="2" customFormat="1" ht="36" x14ac:dyDescent="0.2">
      <c r="A334" s="33"/>
      <c r="B334" s="34"/>
      <c r="C334" s="215" t="s">
        <v>362</v>
      </c>
      <c r="D334" s="215" t="s">
        <v>169</v>
      </c>
      <c r="E334" s="216" t="s">
        <v>363</v>
      </c>
      <c r="F334" s="217" t="s">
        <v>531</v>
      </c>
      <c r="G334" s="218" t="s">
        <v>124</v>
      </c>
      <c r="H334" s="219">
        <v>36.323999999999998</v>
      </c>
      <c r="I334" s="220"/>
      <c r="J334" s="221">
        <f>ROUND(I334*H334,2)</f>
        <v>0</v>
      </c>
      <c r="K334" s="217" t="s">
        <v>125</v>
      </c>
      <c r="L334" s="222"/>
      <c r="M334" s="223" t="s">
        <v>1</v>
      </c>
      <c r="N334" s="224" t="s">
        <v>39</v>
      </c>
      <c r="O334" s="70"/>
      <c r="P334" s="189">
        <f>O334*H334</f>
        <v>0</v>
      </c>
      <c r="Q334" s="189">
        <v>3.7960000000000001E-2</v>
      </c>
      <c r="R334" s="189">
        <f>Q334*H334</f>
        <v>1.37885904</v>
      </c>
      <c r="S334" s="189">
        <v>0</v>
      </c>
      <c r="T334" s="190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91" t="s">
        <v>172</v>
      </c>
      <c r="AT334" s="191" t="s">
        <v>169</v>
      </c>
      <c r="AU334" s="191" t="s">
        <v>81</v>
      </c>
      <c r="AY334" s="16" t="s">
        <v>118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6" t="s">
        <v>79</v>
      </c>
      <c r="BK334" s="192">
        <f>ROUND(I334*H334,2)</f>
        <v>0</v>
      </c>
      <c r="BL334" s="16" t="s">
        <v>173</v>
      </c>
      <c r="BM334" s="191" t="s">
        <v>364</v>
      </c>
    </row>
    <row r="335" spans="1:65" s="14" customFormat="1" x14ac:dyDescent="0.2">
      <c r="B335" s="204"/>
      <c r="C335" s="205"/>
      <c r="D335" s="195" t="s">
        <v>128</v>
      </c>
      <c r="E335" s="206" t="s">
        <v>1</v>
      </c>
      <c r="F335" s="207" t="s">
        <v>361</v>
      </c>
      <c r="G335" s="205"/>
      <c r="H335" s="208">
        <v>6.1260000000000003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128</v>
      </c>
      <c r="AU335" s="214" t="s">
        <v>81</v>
      </c>
      <c r="AV335" s="14" t="s">
        <v>81</v>
      </c>
      <c r="AW335" s="14" t="s">
        <v>31</v>
      </c>
      <c r="AX335" s="14" t="s">
        <v>74</v>
      </c>
      <c r="AY335" s="214" t="s">
        <v>118</v>
      </c>
    </row>
    <row r="336" spans="1:65" s="14" customFormat="1" x14ac:dyDescent="0.2">
      <c r="B336" s="204"/>
      <c r="C336" s="205"/>
      <c r="D336" s="195" t="s">
        <v>128</v>
      </c>
      <c r="E336" s="206" t="s">
        <v>1</v>
      </c>
      <c r="F336" s="207" t="s">
        <v>240</v>
      </c>
      <c r="G336" s="205"/>
      <c r="H336" s="208">
        <v>2.6749999999999998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128</v>
      </c>
      <c r="AU336" s="214" t="s">
        <v>81</v>
      </c>
      <c r="AV336" s="14" t="s">
        <v>81</v>
      </c>
      <c r="AW336" s="14" t="s">
        <v>31</v>
      </c>
      <c r="AX336" s="14" t="s">
        <v>74</v>
      </c>
      <c r="AY336" s="214" t="s">
        <v>118</v>
      </c>
    </row>
    <row r="337" spans="1:65" s="14" customFormat="1" x14ac:dyDescent="0.2">
      <c r="B337" s="204"/>
      <c r="C337" s="205"/>
      <c r="D337" s="195" t="s">
        <v>128</v>
      </c>
      <c r="E337" s="206" t="s">
        <v>1</v>
      </c>
      <c r="F337" s="207" t="s">
        <v>269</v>
      </c>
      <c r="G337" s="205"/>
      <c r="H337" s="208">
        <v>6.3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128</v>
      </c>
      <c r="AU337" s="214" t="s">
        <v>81</v>
      </c>
      <c r="AV337" s="14" t="s">
        <v>81</v>
      </c>
      <c r="AW337" s="14" t="s">
        <v>31</v>
      </c>
      <c r="AX337" s="14" t="s">
        <v>74</v>
      </c>
      <c r="AY337" s="214" t="s">
        <v>118</v>
      </c>
    </row>
    <row r="338" spans="1:65" s="14" customFormat="1" x14ac:dyDescent="0.2">
      <c r="B338" s="204"/>
      <c r="C338" s="205"/>
      <c r="D338" s="195" t="s">
        <v>128</v>
      </c>
      <c r="E338" s="206" t="s">
        <v>1</v>
      </c>
      <c r="F338" s="207" t="s">
        <v>299</v>
      </c>
      <c r="G338" s="205"/>
      <c r="H338" s="208">
        <v>3.48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128</v>
      </c>
      <c r="AU338" s="214" t="s">
        <v>81</v>
      </c>
      <c r="AV338" s="14" t="s">
        <v>81</v>
      </c>
      <c r="AW338" s="14" t="s">
        <v>31</v>
      </c>
      <c r="AX338" s="14" t="s">
        <v>74</v>
      </c>
      <c r="AY338" s="214" t="s">
        <v>118</v>
      </c>
    </row>
    <row r="339" spans="1:65" s="14" customFormat="1" x14ac:dyDescent="0.2">
      <c r="B339" s="204"/>
      <c r="C339" s="205"/>
      <c r="D339" s="195" t="s">
        <v>128</v>
      </c>
      <c r="E339" s="206" t="s">
        <v>1</v>
      </c>
      <c r="F339" s="207" t="s">
        <v>300</v>
      </c>
      <c r="G339" s="205"/>
      <c r="H339" s="208">
        <v>3.3279999999999998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128</v>
      </c>
      <c r="AU339" s="214" t="s">
        <v>81</v>
      </c>
      <c r="AV339" s="14" t="s">
        <v>81</v>
      </c>
      <c r="AW339" s="14" t="s">
        <v>31</v>
      </c>
      <c r="AX339" s="14" t="s">
        <v>74</v>
      </c>
      <c r="AY339" s="214" t="s">
        <v>118</v>
      </c>
    </row>
    <row r="340" spans="1:65" s="14" customFormat="1" x14ac:dyDescent="0.2">
      <c r="B340" s="204"/>
      <c r="C340" s="205"/>
      <c r="D340" s="195" t="s">
        <v>128</v>
      </c>
      <c r="E340" s="206" t="s">
        <v>1</v>
      </c>
      <c r="F340" s="207" t="s">
        <v>286</v>
      </c>
      <c r="G340" s="205"/>
      <c r="H340" s="208">
        <v>1.77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128</v>
      </c>
      <c r="AU340" s="214" t="s">
        <v>81</v>
      </c>
      <c r="AV340" s="14" t="s">
        <v>81</v>
      </c>
      <c r="AW340" s="14" t="s">
        <v>31</v>
      </c>
      <c r="AX340" s="14" t="s">
        <v>74</v>
      </c>
      <c r="AY340" s="214" t="s">
        <v>118</v>
      </c>
    </row>
    <row r="341" spans="1:65" s="14" customFormat="1" x14ac:dyDescent="0.2">
      <c r="B341" s="204"/>
      <c r="C341" s="205"/>
      <c r="D341" s="195" t="s">
        <v>128</v>
      </c>
      <c r="E341" s="206" t="s">
        <v>1</v>
      </c>
      <c r="F341" s="207" t="s">
        <v>245</v>
      </c>
      <c r="G341" s="205"/>
      <c r="H341" s="208">
        <v>3.4649999999999999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128</v>
      </c>
      <c r="AU341" s="214" t="s">
        <v>81</v>
      </c>
      <c r="AV341" s="14" t="s">
        <v>81</v>
      </c>
      <c r="AW341" s="14" t="s">
        <v>31</v>
      </c>
      <c r="AX341" s="14" t="s">
        <v>74</v>
      </c>
      <c r="AY341" s="214" t="s">
        <v>118</v>
      </c>
    </row>
    <row r="342" spans="1:65" s="14" customFormat="1" x14ac:dyDescent="0.2">
      <c r="B342" s="204"/>
      <c r="C342" s="205"/>
      <c r="D342" s="195" t="s">
        <v>128</v>
      </c>
      <c r="E342" s="206" t="s">
        <v>1</v>
      </c>
      <c r="F342" s="207" t="s">
        <v>258</v>
      </c>
      <c r="G342" s="205"/>
      <c r="H342" s="208">
        <v>1.6930000000000001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128</v>
      </c>
      <c r="AU342" s="214" t="s">
        <v>81</v>
      </c>
      <c r="AV342" s="14" t="s">
        <v>81</v>
      </c>
      <c r="AW342" s="14" t="s">
        <v>31</v>
      </c>
      <c r="AX342" s="14" t="s">
        <v>74</v>
      </c>
      <c r="AY342" s="214" t="s">
        <v>118</v>
      </c>
    </row>
    <row r="343" spans="1:65" s="14" customFormat="1" x14ac:dyDescent="0.2">
      <c r="B343" s="204"/>
      <c r="C343" s="205"/>
      <c r="D343" s="195" t="s">
        <v>128</v>
      </c>
      <c r="E343" s="206" t="s">
        <v>1</v>
      </c>
      <c r="F343" s="207" t="s">
        <v>259</v>
      </c>
      <c r="G343" s="205"/>
      <c r="H343" s="208">
        <v>1.367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128</v>
      </c>
      <c r="AU343" s="214" t="s">
        <v>81</v>
      </c>
      <c r="AV343" s="14" t="s">
        <v>81</v>
      </c>
      <c r="AW343" s="14" t="s">
        <v>31</v>
      </c>
      <c r="AX343" s="14" t="s">
        <v>74</v>
      </c>
      <c r="AY343" s="214" t="s">
        <v>118</v>
      </c>
    </row>
    <row r="344" spans="1:65" s="14" customFormat="1" x14ac:dyDescent="0.2">
      <c r="B344" s="204"/>
      <c r="C344" s="205"/>
      <c r="D344" s="195" t="s">
        <v>128</v>
      </c>
      <c r="E344" s="206" t="s">
        <v>1</v>
      </c>
      <c r="F344" s="207" t="s">
        <v>260</v>
      </c>
      <c r="G344" s="205"/>
      <c r="H344" s="208">
        <v>1.6930000000000001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128</v>
      </c>
      <c r="AU344" s="214" t="s">
        <v>81</v>
      </c>
      <c r="AV344" s="14" t="s">
        <v>81</v>
      </c>
      <c r="AW344" s="14" t="s">
        <v>31</v>
      </c>
      <c r="AX344" s="14" t="s">
        <v>74</v>
      </c>
      <c r="AY344" s="214" t="s">
        <v>118</v>
      </c>
    </row>
    <row r="345" spans="1:65" s="14" customFormat="1" x14ac:dyDescent="0.2">
      <c r="B345" s="204"/>
      <c r="C345" s="205"/>
      <c r="D345" s="195" t="s">
        <v>128</v>
      </c>
      <c r="E345" s="206" t="s">
        <v>1</v>
      </c>
      <c r="F345" s="207" t="s">
        <v>261</v>
      </c>
      <c r="G345" s="205"/>
      <c r="H345" s="208">
        <v>1.367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128</v>
      </c>
      <c r="AU345" s="214" t="s">
        <v>81</v>
      </c>
      <c r="AV345" s="14" t="s">
        <v>81</v>
      </c>
      <c r="AW345" s="14" t="s">
        <v>31</v>
      </c>
      <c r="AX345" s="14" t="s">
        <v>74</v>
      </c>
      <c r="AY345" s="214" t="s">
        <v>118</v>
      </c>
    </row>
    <row r="346" spans="1:65" s="14" customFormat="1" x14ac:dyDescent="0.2">
      <c r="B346" s="204"/>
      <c r="C346" s="205"/>
      <c r="D346" s="195" t="s">
        <v>128</v>
      </c>
      <c r="E346" s="206" t="s">
        <v>1</v>
      </c>
      <c r="F346" s="207" t="s">
        <v>262</v>
      </c>
      <c r="G346" s="205"/>
      <c r="H346" s="208">
        <v>1.649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128</v>
      </c>
      <c r="AU346" s="214" t="s">
        <v>81</v>
      </c>
      <c r="AV346" s="14" t="s">
        <v>81</v>
      </c>
      <c r="AW346" s="14" t="s">
        <v>31</v>
      </c>
      <c r="AX346" s="14" t="s">
        <v>74</v>
      </c>
      <c r="AY346" s="214" t="s">
        <v>118</v>
      </c>
    </row>
    <row r="347" spans="1:65" s="14" customFormat="1" x14ac:dyDescent="0.2">
      <c r="B347" s="204"/>
      <c r="C347" s="205"/>
      <c r="D347" s="195" t="s">
        <v>128</v>
      </c>
      <c r="E347" s="206" t="s">
        <v>1</v>
      </c>
      <c r="F347" s="207" t="s">
        <v>263</v>
      </c>
      <c r="G347" s="205"/>
      <c r="H347" s="208">
        <v>1.411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128</v>
      </c>
      <c r="AU347" s="214" t="s">
        <v>81</v>
      </c>
      <c r="AV347" s="14" t="s">
        <v>81</v>
      </c>
      <c r="AW347" s="14" t="s">
        <v>31</v>
      </c>
      <c r="AX347" s="14" t="s">
        <v>74</v>
      </c>
      <c r="AY347" s="214" t="s">
        <v>118</v>
      </c>
    </row>
    <row r="348" spans="1:65" s="13" customFormat="1" x14ac:dyDescent="0.2">
      <c r="B348" s="193"/>
      <c r="C348" s="194"/>
      <c r="D348" s="195" t="s">
        <v>128</v>
      </c>
      <c r="E348" s="196" t="s">
        <v>1</v>
      </c>
      <c r="F348" s="197" t="s">
        <v>352</v>
      </c>
      <c r="G348" s="194"/>
      <c r="H348" s="196" t="s">
        <v>1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128</v>
      </c>
      <c r="AU348" s="203" t="s">
        <v>81</v>
      </c>
      <c r="AV348" s="13" t="s">
        <v>79</v>
      </c>
      <c r="AW348" s="13" t="s">
        <v>31</v>
      </c>
      <c r="AX348" s="13" t="s">
        <v>74</v>
      </c>
      <c r="AY348" s="203" t="s">
        <v>118</v>
      </c>
    </row>
    <row r="349" spans="1:65" s="13" customFormat="1" ht="22.5" x14ac:dyDescent="0.2">
      <c r="B349" s="193"/>
      <c r="C349" s="194"/>
      <c r="D349" s="195" t="s">
        <v>128</v>
      </c>
      <c r="E349" s="196" t="s">
        <v>1</v>
      </c>
      <c r="F349" s="197" t="s">
        <v>353</v>
      </c>
      <c r="G349" s="194"/>
      <c r="H349" s="196" t="s">
        <v>1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128</v>
      </c>
      <c r="AU349" s="203" t="s">
        <v>81</v>
      </c>
      <c r="AV349" s="13" t="s">
        <v>79</v>
      </c>
      <c r="AW349" s="13" t="s">
        <v>31</v>
      </c>
      <c r="AX349" s="13" t="s">
        <v>74</v>
      </c>
      <c r="AY349" s="203" t="s">
        <v>118</v>
      </c>
    </row>
    <row r="350" spans="1:65" s="2" customFormat="1" ht="24.2" customHeight="1" x14ac:dyDescent="0.2">
      <c r="A350" s="33"/>
      <c r="B350" s="34"/>
      <c r="C350" s="180" t="s">
        <v>365</v>
      </c>
      <c r="D350" s="180" t="s">
        <v>121</v>
      </c>
      <c r="E350" s="181" t="s">
        <v>366</v>
      </c>
      <c r="F350" s="182" t="s">
        <v>367</v>
      </c>
      <c r="G350" s="183" t="s">
        <v>124</v>
      </c>
      <c r="H350" s="184">
        <v>54.948999999999998</v>
      </c>
      <c r="I350" s="185"/>
      <c r="J350" s="186">
        <f>ROUND(I350*H350,2)</f>
        <v>0</v>
      </c>
      <c r="K350" s="182" t="s">
        <v>125</v>
      </c>
      <c r="L350" s="38"/>
      <c r="M350" s="187" t="s">
        <v>1</v>
      </c>
      <c r="N350" s="188" t="s">
        <v>39</v>
      </c>
      <c r="O350" s="70"/>
      <c r="P350" s="189">
        <f>O350*H350</f>
        <v>0</v>
      </c>
      <c r="Q350" s="189">
        <v>2.5000000000000001E-4</v>
      </c>
      <c r="R350" s="189">
        <f>Q350*H350</f>
        <v>1.3737249999999999E-2</v>
      </c>
      <c r="S350" s="189">
        <v>0</v>
      </c>
      <c r="T350" s="190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91" t="s">
        <v>173</v>
      </c>
      <c r="AT350" s="191" t="s">
        <v>121</v>
      </c>
      <c r="AU350" s="191" t="s">
        <v>81</v>
      </c>
      <c r="AY350" s="16" t="s">
        <v>118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6" t="s">
        <v>79</v>
      </c>
      <c r="BK350" s="192">
        <f>ROUND(I350*H350,2)</f>
        <v>0</v>
      </c>
      <c r="BL350" s="16" t="s">
        <v>173</v>
      </c>
      <c r="BM350" s="191" t="s">
        <v>368</v>
      </c>
    </row>
    <row r="351" spans="1:65" s="14" customFormat="1" x14ac:dyDescent="0.2">
      <c r="B351" s="204"/>
      <c r="C351" s="205"/>
      <c r="D351" s="195" t="s">
        <v>128</v>
      </c>
      <c r="E351" s="206" t="s">
        <v>1</v>
      </c>
      <c r="F351" s="207" t="s">
        <v>274</v>
      </c>
      <c r="G351" s="205"/>
      <c r="H351" s="208">
        <v>5.6319999999999997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128</v>
      </c>
      <c r="AU351" s="214" t="s">
        <v>81</v>
      </c>
      <c r="AV351" s="14" t="s">
        <v>81</v>
      </c>
      <c r="AW351" s="14" t="s">
        <v>31</v>
      </c>
      <c r="AX351" s="14" t="s">
        <v>74</v>
      </c>
      <c r="AY351" s="214" t="s">
        <v>118</v>
      </c>
    </row>
    <row r="352" spans="1:65" s="14" customFormat="1" x14ac:dyDescent="0.2">
      <c r="B352" s="204"/>
      <c r="C352" s="205"/>
      <c r="D352" s="195" t="s">
        <v>128</v>
      </c>
      <c r="E352" s="206" t="s">
        <v>1</v>
      </c>
      <c r="F352" s="207" t="s">
        <v>276</v>
      </c>
      <c r="G352" s="205"/>
      <c r="H352" s="208">
        <v>6.1470000000000002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128</v>
      </c>
      <c r="AU352" s="214" t="s">
        <v>81</v>
      </c>
      <c r="AV352" s="14" t="s">
        <v>81</v>
      </c>
      <c r="AW352" s="14" t="s">
        <v>31</v>
      </c>
      <c r="AX352" s="14" t="s">
        <v>74</v>
      </c>
      <c r="AY352" s="214" t="s">
        <v>118</v>
      </c>
    </row>
    <row r="353" spans="1:65" s="14" customFormat="1" x14ac:dyDescent="0.2">
      <c r="B353" s="204"/>
      <c r="C353" s="205"/>
      <c r="D353" s="195" t="s">
        <v>128</v>
      </c>
      <c r="E353" s="206" t="s">
        <v>1</v>
      </c>
      <c r="F353" s="207" t="s">
        <v>247</v>
      </c>
      <c r="G353" s="205"/>
      <c r="H353" s="208">
        <v>11.34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128</v>
      </c>
      <c r="AU353" s="214" t="s">
        <v>81</v>
      </c>
      <c r="AV353" s="14" t="s">
        <v>81</v>
      </c>
      <c r="AW353" s="14" t="s">
        <v>31</v>
      </c>
      <c r="AX353" s="14" t="s">
        <v>74</v>
      </c>
      <c r="AY353" s="214" t="s">
        <v>118</v>
      </c>
    </row>
    <row r="354" spans="1:65" s="14" customFormat="1" x14ac:dyDescent="0.2">
      <c r="B354" s="204"/>
      <c r="C354" s="205"/>
      <c r="D354" s="195" t="s">
        <v>128</v>
      </c>
      <c r="E354" s="206" t="s">
        <v>1</v>
      </c>
      <c r="F354" s="207" t="s">
        <v>277</v>
      </c>
      <c r="G354" s="205"/>
      <c r="H354" s="208">
        <v>4.5279999999999996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128</v>
      </c>
      <c r="AU354" s="214" t="s">
        <v>81</v>
      </c>
      <c r="AV354" s="14" t="s">
        <v>81</v>
      </c>
      <c r="AW354" s="14" t="s">
        <v>31</v>
      </c>
      <c r="AX354" s="14" t="s">
        <v>74</v>
      </c>
      <c r="AY354" s="214" t="s">
        <v>118</v>
      </c>
    </row>
    <row r="355" spans="1:65" s="14" customFormat="1" x14ac:dyDescent="0.2">
      <c r="B355" s="204"/>
      <c r="C355" s="205"/>
      <c r="D355" s="195" t="s">
        <v>128</v>
      </c>
      <c r="E355" s="206" t="s">
        <v>1</v>
      </c>
      <c r="F355" s="207" t="s">
        <v>278</v>
      </c>
      <c r="G355" s="205"/>
      <c r="H355" s="208">
        <v>4.5279999999999996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128</v>
      </c>
      <c r="AU355" s="214" t="s">
        <v>81</v>
      </c>
      <c r="AV355" s="14" t="s">
        <v>81</v>
      </c>
      <c r="AW355" s="14" t="s">
        <v>31</v>
      </c>
      <c r="AX355" s="14" t="s">
        <v>74</v>
      </c>
      <c r="AY355" s="214" t="s">
        <v>118</v>
      </c>
    </row>
    <row r="356" spans="1:65" s="14" customFormat="1" x14ac:dyDescent="0.2">
      <c r="B356" s="204"/>
      <c r="C356" s="205"/>
      <c r="D356" s="195" t="s">
        <v>128</v>
      </c>
      <c r="E356" s="206" t="s">
        <v>1</v>
      </c>
      <c r="F356" s="207" t="s">
        <v>279</v>
      </c>
      <c r="G356" s="205"/>
      <c r="H356" s="208">
        <v>6.1470000000000002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128</v>
      </c>
      <c r="AU356" s="214" t="s">
        <v>81</v>
      </c>
      <c r="AV356" s="14" t="s">
        <v>81</v>
      </c>
      <c r="AW356" s="14" t="s">
        <v>31</v>
      </c>
      <c r="AX356" s="14" t="s">
        <v>74</v>
      </c>
      <c r="AY356" s="214" t="s">
        <v>118</v>
      </c>
    </row>
    <row r="357" spans="1:65" s="14" customFormat="1" x14ac:dyDescent="0.2">
      <c r="B357" s="204"/>
      <c r="C357" s="205"/>
      <c r="D357" s="195" t="s">
        <v>128</v>
      </c>
      <c r="E357" s="206" t="s">
        <v>1</v>
      </c>
      <c r="F357" s="207" t="s">
        <v>280</v>
      </c>
      <c r="G357" s="205"/>
      <c r="H357" s="208">
        <v>5.0090000000000003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128</v>
      </c>
      <c r="AU357" s="214" t="s">
        <v>81</v>
      </c>
      <c r="AV357" s="14" t="s">
        <v>81</v>
      </c>
      <c r="AW357" s="14" t="s">
        <v>31</v>
      </c>
      <c r="AX357" s="14" t="s">
        <v>74</v>
      </c>
      <c r="AY357" s="214" t="s">
        <v>118</v>
      </c>
    </row>
    <row r="358" spans="1:65" s="14" customFormat="1" x14ac:dyDescent="0.2">
      <c r="B358" s="204"/>
      <c r="C358" s="205"/>
      <c r="D358" s="195" t="s">
        <v>128</v>
      </c>
      <c r="E358" s="206" t="s">
        <v>1</v>
      </c>
      <c r="F358" s="207" t="s">
        <v>281</v>
      </c>
      <c r="G358" s="205"/>
      <c r="H358" s="208">
        <v>11.618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128</v>
      </c>
      <c r="AU358" s="214" t="s">
        <v>81</v>
      </c>
      <c r="AV358" s="14" t="s">
        <v>81</v>
      </c>
      <c r="AW358" s="14" t="s">
        <v>31</v>
      </c>
      <c r="AX358" s="14" t="s">
        <v>74</v>
      </c>
      <c r="AY358" s="214" t="s">
        <v>118</v>
      </c>
    </row>
    <row r="359" spans="1:65" s="13" customFormat="1" x14ac:dyDescent="0.2">
      <c r="B359" s="193"/>
      <c r="C359" s="194"/>
      <c r="D359" s="195" t="s">
        <v>128</v>
      </c>
      <c r="E359" s="196" t="s">
        <v>1</v>
      </c>
      <c r="F359" s="197" t="s">
        <v>352</v>
      </c>
      <c r="G359" s="194"/>
      <c r="H359" s="196" t="s">
        <v>1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128</v>
      </c>
      <c r="AU359" s="203" t="s">
        <v>81</v>
      </c>
      <c r="AV359" s="13" t="s">
        <v>79</v>
      </c>
      <c r="AW359" s="13" t="s">
        <v>31</v>
      </c>
      <c r="AX359" s="13" t="s">
        <v>74</v>
      </c>
      <c r="AY359" s="203" t="s">
        <v>118</v>
      </c>
    </row>
    <row r="360" spans="1:65" s="13" customFormat="1" ht="22.5" x14ac:dyDescent="0.2">
      <c r="B360" s="193"/>
      <c r="C360" s="194"/>
      <c r="D360" s="195" t="s">
        <v>128</v>
      </c>
      <c r="E360" s="196" t="s">
        <v>1</v>
      </c>
      <c r="F360" s="197" t="s">
        <v>353</v>
      </c>
      <c r="G360" s="194"/>
      <c r="H360" s="196" t="s">
        <v>1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128</v>
      </c>
      <c r="AU360" s="203" t="s">
        <v>81</v>
      </c>
      <c r="AV360" s="13" t="s">
        <v>79</v>
      </c>
      <c r="AW360" s="13" t="s">
        <v>31</v>
      </c>
      <c r="AX360" s="13" t="s">
        <v>74</v>
      </c>
      <c r="AY360" s="203" t="s">
        <v>118</v>
      </c>
    </row>
    <row r="361" spans="1:65" s="2" customFormat="1" ht="36" x14ac:dyDescent="0.2">
      <c r="A361" s="33"/>
      <c r="B361" s="34"/>
      <c r="C361" s="215" t="s">
        <v>369</v>
      </c>
      <c r="D361" s="215" t="s">
        <v>169</v>
      </c>
      <c r="E361" s="216" t="s">
        <v>370</v>
      </c>
      <c r="F361" s="217" t="s">
        <v>532</v>
      </c>
      <c r="G361" s="218" t="s">
        <v>124</v>
      </c>
      <c r="H361" s="219">
        <v>54.948999999999998</v>
      </c>
      <c r="I361" s="220"/>
      <c r="J361" s="221">
        <f>ROUND(I361*H361,2)</f>
        <v>0</v>
      </c>
      <c r="K361" s="217" t="s">
        <v>125</v>
      </c>
      <c r="L361" s="222"/>
      <c r="M361" s="223" t="s">
        <v>1</v>
      </c>
      <c r="N361" s="224" t="s">
        <v>39</v>
      </c>
      <c r="O361" s="70"/>
      <c r="P361" s="189">
        <f>O361*H361</f>
        <v>0</v>
      </c>
      <c r="Q361" s="189">
        <v>3.7650000000000003E-2</v>
      </c>
      <c r="R361" s="189">
        <f>Q361*H361</f>
        <v>2.0688298500000002</v>
      </c>
      <c r="S361" s="189">
        <v>0</v>
      </c>
      <c r="T361" s="190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91" t="s">
        <v>172</v>
      </c>
      <c r="AT361" s="191" t="s">
        <v>169</v>
      </c>
      <c r="AU361" s="191" t="s">
        <v>81</v>
      </c>
      <c r="AY361" s="16" t="s">
        <v>118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6" t="s">
        <v>79</v>
      </c>
      <c r="BK361" s="192">
        <f>ROUND(I361*H361,2)</f>
        <v>0</v>
      </c>
      <c r="BL361" s="16" t="s">
        <v>173</v>
      </c>
      <c r="BM361" s="191" t="s">
        <v>371</v>
      </c>
    </row>
    <row r="362" spans="1:65" s="14" customFormat="1" x14ac:dyDescent="0.2">
      <c r="B362" s="204"/>
      <c r="C362" s="205"/>
      <c r="D362" s="195" t="s">
        <v>128</v>
      </c>
      <c r="E362" s="206" t="s">
        <v>1</v>
      </c>
      <c r="F362" s="207" t="s">
        <v>274</v>
      </c>
      <c r="G362" s="205"/>
      <c r="H362" s="208">
        <v>5.6319999999999997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128</v>
      </c>
      <c r="AU362" s="214" t="s">
        <v>81</v>
      </c>
      <c r="AV362" s="14" t="s">
        <v>81</v>
      </c>
      <c r="AW362" s="14" t="s">
        <v>31</v>
      </c>
      <c r="AX362" s="14" t="s">
        <v>74</v>
      </c>
      <c r="AY362" s="214" t="s">
        <v>118</v>
      </c>
    </row>
    <row r="363" spans="1:65" s="14" customFormat="1" x14ac:dyDescent="0.2">
      <c r="B363" s="204"/>
      <c r="C363" s="205"/>
      <c r="D363" s="195" t="s">
        <v>128</v>
      </c>
      <c r="E363" s="206" t="s">
        <v>1</v>
      </c>
      <c r="F363" s="207" t="s">
        <v>276</v>
      </c>
      <c r="G363" s="205"/>
      <c r="H363" s="208">
        <v>6.1470000000000002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128</v>
      </c>
      <c r="AU363" s="214" t="s">
        <v>81</v>
      </c>
      <c r="AV363" s="14" t="s">
        <v>81</v>
      </c>
      <c r="AW363" s="14" t="s">
        <v>31</v>
      </c>
      <c r="AX363" s="14" t="s">
        <v>74</v>
      </c>
      <c r="AY363" s="214" t="s">
        <v>118</v>
      </c>
    </row>
    <row r="364" spans="1:65" s="14" customFormat="1" x14ac:dyDescent="0.2">
      <c r="B364" s="204"/>
      <c r="C364" s="205"/>
      <c r="D364" s="195" t="s">
        <v>128</v>
      </c>
      <c r="E364" s="206" t="s">
        <v>1</v>
      </c>
      <c r="F364" s="207" t="s">
        <v>247</v>
      </c>
      <c r="G364" s="205"/>
      <c r="H364" s="208">
        <v>11.34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128</v>
      </c>
      <c r="AU364" s="214" t="s">
        <v>81</v>
      </c>
      <c r="AV364" s="14" t="s">
        <v>81</v>
      </c>
      <c r="AW364" s="14" t="s">
        <v>31</v>
      </c>
      <c r="AX364" s="14" t="s">
        <v>74</v>
      </c>
      <c r="AY364" s="214" t="s">
        <v>118</v>
      </c>
    </row>
    <row r="365" spans="1:65" s="14" customFormat="1" x14ac:dyDescent="0.2">
      <c r="B365" s="204"/>
      <c r="C365" s="205"/>
      <c r="D365" s="195" t="s">
        <v>128</v>
      </c>
      <c r="E365" s="206" t="s">
        <v>1</v>
      </c>
      <c r="F365" s="207" t="s">
        <v>277</v>
      </c>
      <c r="G365" s="205"/>
      <c r="H365" s="208">
        <v>4.5279999999999996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128</v>
      </c>
      <c r="AU365" s="214" t="s">
        <v>81</v>
      </c>
      <c r="AV365" s="14" t="s">
        <v>81</v>
      </c>
      <c r="AW365" s="14" t="s">
        <v>31</v>
      </c>
      <c r="AX365" s="14" t="s">
        <v>74</v>
      </c>
      <c r="AY365" s="214" t="s">
        <v>118</v>
      </c>
    </row>
    <row r="366" spans="1:65" s="14" customFormat="1" x14ac:dyDescent="0.2">
      <c r="B366" s="204"/>
      <c r="C366" s="205"/>
      <c r="D366" s="195" t="s">
        <v>128</v>
      </c>
      <c r="E366" s="206" t="s">
        <v>1</v>
      </c>
      <c r="F366" s="207" t="s">
        <v>278</v>
      </c>
      <c r="G366" s="205"/>
      <c r="H366" s="208">
        <v>4.5279999999999996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128</v>
      </c>
      <c r="AU366" s="214" t="s">
        <v>81</v>
      </c>
      <c r="AV366" s="14" t="s">
        <v>81</v>
      </c>
      <c r="AW366" s="14" t="s">
        <v>31</v>
      </c>
      <c r="AX366" s="14" t="s">
        <v>74</v>
      </c>
      <c r="AY366" s="214" t="s">
        <v>118</v>
      </c>
    </row>
    <row r="367" spans="1:65" s="14" customFormat="1" x14ac:dyDescent="0.2">
      <c r="B367" s="204"/>
      <c r="C367" s="205"/>
      <c r="D367" s="195" t="s">
        <v>128</v>
      </c>
      <c r="E367" s="206" t="s">
        <v>1</v>
      </c>
      <c r="F367" s="207" t="s">
        <v>279</v>
      </c>
      <c r="G367" s="205"/>
      <c r="H367" s="208">
        <v>6.1470000000000002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128</v>
      </c>
      <c r="AU367" s="214" t="s">
        <v>81</v>
      </c>
      <c r="AV367" s="14" t="s">
        <v>81</v>
      </c>
      <c r="AW367" s="14" t="s">
        <v>31</v>
      </c>
      <c r="AX367" s="14" t="s">
        <v>74</v>
      </c>
      <c r="AY367" s="214" t="s">
        <v>118</v>
      </c>
    </row>
    <row r="368" spans="1:65" s="14" customFormat="1" x14ac:dyDescent="0.2">
      <c r="B368" s="204"/>
      <c r="C368" s="205"/>
      <c r="D368" s="195" t="s">
        <v>128</v>
      </c>
      <c r="E368" s="206" t="s">
        <v>1</v>
      </c>
      <c r="F368" s="207" t="s">
        <v>280</v>
      </c>
      <c r="G368" s="205"/>
      <c r="H368" s="208">
        <v>5.0090000000000003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128</v>
      </c>
      <c r="AU368" s="214" t="s">
        <v>81</v>
      </c>
      <c r="AV368" s="14" t="s">
        <v>81</v>
      </c>
      <c r="AW368" s="14" t="s">
        <v>31</v>
      </c>
      <c r="AX368" s="14" t="s">
        <v>74</v>
      </c>
      <c r="AY368" s="214" t="s">
        <v>118</v>
      </c>
    </row>
    <row r="369" spans="1:65" s="14" customFormat="1" x14ac:dyDescent="0.2">
      <c r="B369" s="204"/>
      <c r="C369" s="205"/>
      <c r="D369" s="195" t="s">
        <v>128</v>
      </c>
      <c r="E369" s="206" t="s">
        <v>1</v>
      </c>
      <c r="F369" s="207" t="s">
        <v>281</v>
      </c>
      <c r="G369" s="205"/>
      <c r="H369" s="208">
        <v>11.618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128</v>
      </c>
      <c r="AU369" s="214" t="s">
        <v>81</v>
      </c>
      <c r="AV369" s="14" t="s">
        <v>81</v>
      </c>
      <c r="AW369" s="14" t="s">
        <v>31</v>
      </c>
      <c r="AX369" s="14" t="s">
        <v>74</v>
      </c>
      <c r="AY369" s="214" t="s">
        <v>118</v>
      </c>
    </row>
    <row r="370" spans="1:65" s="13" customFormat="1" x14ac:dyDescent="0.2">
      <c r="B370" s="193"/>
      <c r="C370" s="194"/>
      <c r="D370" s="195" t="s">
        <v>128</v>
      </c>
      <c r="E370" s="196" t="s">
        <v>1</v>
      </c>
      <c r="F370" s="197" t="s">
        <v>352</v>
      </c>
      <c r="G370" s="194"/>
      <c r="H370" s="196" t="s">
        <v>1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128</v>
      </c>
      <c r="AU370" s="203" t="s">
        <v>81</v>
      </c>
      <c r="AV370" s="13" t="s">
        <v>79</v>
      </c>
      <c r="AW370" s="13" t="s">
        <v>31</v>
      </c>
      <c r="AX370" s="13" t="s">
        <v>74</v>
      </c>
      <c r="AY370" s="203" t="s">
        <v>118</v>
      </c>
    </row>
    <row r="371" spans="1:65" s="13" customFormat="1" ht="22.5" x14ac:dyDescent="0.2">
      <c r="B371" s="193"/>
      <c r="C371" s="194"/>
      <c r="D371" s="195" t="s">
        <v>128</v>
      </c>
      <c r="E371" s="196" t="s">
        <v>1</v>
      </c>
      <c r="F371" s="197" t="s">
        <v>353</v>
      </c>
      <c r="G371" s="194"/>
      <c r="H371" s="196" t="s">
        <v>1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128</v>
      </c>
      <c r="AU371" s="203" t="s">
        <v>81</v>
      </c>
      <c r="AV371" s="13" t="s">
        <v>79</v>
      </c>
      <c r="AW371" s="13" t="s">
        <v>31</v>
      </c>
      <c r="AX371" s="13" t="s">
        <v>74</v>
      </c>
      <c r="AY371" s="203" t="s">
        <v>118</v>
      </c>
    </row>
    <row r="372" spans="1:65" s="2" customFormat="1" ht="33" customHeight="1" x14ac:dyDescent="0.2">
      <c r="A372" s="33"/>
      <c r="B372" s="34"/>
      <c r="C372" s="180" t="s">
        <v>372</v>
      </c>
      <c r="D372" s="180" t="s">
        <v>121</v>
      </c>
      <c r="E372" s="181" t="s">
        <v>373</v>
      </c>
      <c r="F372" s="182" t="s">
        <v>374</v>
      </c>
      <c r="G372" s="183" t="s">
        <v>124</v>
      </c>
      <c r="H372" s="184">
        <v>9.2720000000000002</v>
      </c>
      <c r="I372" s="185"/>
      <c r="J372" s="186">
        <f>ROUND(I372*H372,2)</f>
        <v>0</v>
      </c>
      <c r="K372" s="182" t="s">
        <v>125</v>
      </c>
      <c r="L372" s="38"/>
      <c r="M372" s="187" t="s">
        <v>1</v>
      </c>
      <c r="N372" s="188" t="s">
        <v>39</v>
      </c>
      <c r="O372" s="70"/>
      <c r="P372" s="189">
        <f>O372*H372</f>
        <v>0</v>
      </c>
      <c r="Q372" s="189">
        <v>2.5000000000000001E-4</v>
      </c>
      <c r="R372" s="189">
        <f>Q372*H372</f>
        <v>2.3180000000000002E-3</v>
      </c>
      <c r="S372" s="189">
        <v>0</v>
      </c>
      <c r="T372" s="190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91" t="s">
        <v>173</v>
      </c>
      <c r="AT372" s="191" t="s">
        <v>121</v>
      </c>
      <c r="AU372" s="191" t="s">
        <v>81</v>
      </c>
      <c r="AY372" s="16" t="s">
        <v>118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6" t="s">
        <v>79</v>
      </c>
      <c r="BK372" s="192">
        <f>ROUND(I372*H372,2)</f>
        <v>0</v>
      </c>
      <c r="BL372" s="16" t="s">
        <v>173</v>
      </c>
      <c r="BM372" s="191" t="s">
        <v>375</v>
      </c>
    </row>
    <row r="373" spans="1:65" s="14" customFormat="1" x14ac:dyDescent="0.2">
      <c r="B373" s="204"/>
      <c r="C373" s="205"/>
      <c r="D373" s="195" t="s">
        <v>128</v>
      </c>
      <c r="E373" s="206" t="s">
        <v>1</v>
      </c>
      <c r="F373" s="207" t="s">
        <v>376</v>
      </c>
      <c r="G373" s="205"/>
      <c r="H373" s="208">
        <v>3.5880000000000001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128</v>
      </c>
      <c r="AU373" s="214" t="s">
        <v>81</v>
      </c>
      <c r="AV373" s="14" t="s">
        <v>81</v>
      </c>
      <c r="AW373" s="14" t="s">
        <v>31</v>
      </c>
      <c r="AX373" s="14" t="s">
        <v>74</v>
      </c>
      <c r="AY373" s="214" t="s">
        <v>118</v>
      </c>
    </row>
    <row r="374" spans="1:65" s="14" customFormat="1" x14ac:dyDescent="0.2">
      <c r="B374" s="204"/>
      <c r="C374" s="205"/>
      <c r="D374" s="195" t="s">
        <v>128</v>
      </c>
      <c r="E374" s="206" t="s">
        <v>1</v>
      </c>
      <c r="F374" s="207" t="s">
        <v>239</v>
      </c>
      <c r="G374" s="205"/>
      <c r="H374" s="208">
        <v>5.6840000000000002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128</v>
      </c>
      <c r="AU374" s="214" t="s">
        <v>81</v>
      </c>
      <c r="AV374" s="14" t="s">
        <v>81</v>
      </c>
      <c r="AW374" s="14" t="s">
        <v>31</v>
      </c>
      <c r="AX374" s="14" t="s">
        <v>74</v>
      </c>
      <c r="AY374" s="214" t="s">
        <v>118</v>
      </c>
    </row>
    <row r="375" spans="1:65" s="13" customFormat="1" x14ac:dyDescent="0.2">
      <c r="B375" s="193"/>
      <c r="C375" s="194"/>
      <c r="D375" s="195" t="s">
        <v>128</v>
      </c>
      <c r="E375" s="196" t="s">
        <v>1</v>
      </c>
      <c r="F375" s="197" t="s">
        <v>352</v>
      </c>
      <c r="G375" s="194"/>
      <c r="H375" s="196" t="s">
        <v>1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128</v>
      </c>
      <c r="AU375" s="203" t="s">
        <v>81</v>
      </c>
      <c r="AV375" s="13" t="s">
        <v>79</v>
      </c>
      <c r="AW375" s="13" t="s">
        <v>31</v>
      </c>
      <c r="AX375" s="13" t="s">
        <v>74</v>
      </c>
      <c r="AY375" s="203" t="s">
        <v>118</v>
      </c>
    </row>
    <row r="376" spans="1:65" s="13" customFormat="1" ht="22.5" x14ac:dyDescent="0.2">
      <c r="B376" s="193"/>
      <c r="C376" s="194"/>
      <c r="D376" s="195" t="s">
        <v>128</v>
      </c>
      <c r="E376" s="196" t="s">
        <v>1</v>
      </c>
      <c r="F376" s="197" t="s">
        <v>353</v>
      </c>
      <c r="G376" s="194"/>
      <c r="H376" s="196" t="s">
        <v>1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128</v>
      </c>
      <c r="AU376" s="203" t="s">
        <v>81</v>
      </c>
      <c r="AV376" s="13" t="s">
        <v>79</v>
      </c>
      <c r="AW376" s="13" t="s">
        <v>31</v>
      </c>
      <c r="AX376" s="13" t="s">
        <v>74</v>
      </c>
      <c r="AY376" s="203" t="s">
        <v>118</v>
      </c>
    </row>
    <row r="377" spans="1:65" s="2" customFormat="1" ht="36" x14ac:dyDescent="0.2">
      <c r="A377" s="33"/>
      <c r="B377" s="34"/>
      <c r="C377" s="215" t="s">
        <v>377</v>
      </c>
      <c r="D377" s="215" t="s">
        <v>169</v>
      </c>
      <c r="E377" s="216" t="s">
        <v>378</v>
      </c>
      <c r="F377" s="217" t="s">
        <v>533</v>
      </c>
      <c r="G377" s="218" t="s">
        <v>124</v>
      </c>
      <c r="H377" s="219">
        <v>9.2720000000000002</v>
      </c>
      <c r="I377" s="220"/>
      <c r="J377" s="221">
        <f>ROUND(I377*H377,2)</f>
        <v>0</v>
      </c>
      <c r="K377" s="217" t="s">
        <v>1</v>
      </c>
      <c r="L377" s="222"/>
      <c r="M377" s="223" t="s">
        <v>1</v>
      </c>
      <c r="N377" s="224" t="s">
        <v>39</v>
      </c>
      <c r="O377" s="70"/>
      <c r="P377" s="189">
        <f>O377*H377</f>
        <v>0</v>
      </c>
      <c r="Q377" s="189">
        <v>3.9579999999999997E-2</v>
      </c>
      <c r="R377" s="189">
        <f>Q377*H377</f>
        <v>0.36698575999999999</v>
      </c>
      <c r="S377" s="189">
        <v>0</v>
      </c>
      <c r="T377" s="19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91" t="s">
        <v>172</v>
      </c>
      <c r="AT377" s="191" t="s">
        <v>169</v>
      </c>
      <c r="AU377" s="191" t="s">
        <v>81</v>
      </c>
      <c r="AY377" s="16" t="s">
        <v>118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6" t="s">
        <v>79</v>
      </c>
      <c r="BK377" s="192">
        <f>ROUND(I377*H377,2)</f>
        <v>0</v>
      </c>
      <c r="BL377" s="16" t="s">
        <v>173</v>
      </c>
      <c r="BM377" s="191" t="s">
        <v>379</v>
      </c>
    </row>
    <row r="378" spans="1:65" s="14" customFormat="1" x14ac:dyDescent="0.2">
      <c r="B378" s="204"/>
      <c r="C378" s="205"/>
      <c r="D378" s="195" t="s">
        <v>128</v>
      </c>
      <c r="E378" s="206" t="s">
        <v>1</v>
      </c>
      <c r="F378" s="207" t="s">
        <v>376</v>
      </c>
      <c r="G378" s="205"/>
      <c r="H378" s="208">
        <v>3.5880000000000001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128</v>
      </c>
      <c r="AU378" s="214" t="s">
        <v>81</v>
      </c>
      <c r="AV378" s="14" t="s">
        <v>81</v>
      </c>
      <c r="AW378" s="14" t="s">
        <v>31</v>
      </c>
      <c r="AX378" s="14" t="s">
        <v>74</v>
      </c>
      <c r="AY378" s="214" t="s">
        <v>118</v>
      </c>
    </row>
    <row r="379" spans="1:65" s="14" customFormat="1" x14ac:dyDescent="0.2">
      <c r="B379" s="204"/>
      <c r="C379" s="205"/>
      <c r="D379" s="195" t="s">
        <v>128</v>
      </c>
      <c r="E379" s="206" t="s">
        <v>1</v>
      </c>
      <c r="F379" s="207" t="s">
        <v>239</v>
      </c>
      <c r="G379" s="205"/>
      <c r="H379" s="208">
        <v>5.6840000000000002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128</v>
      </c>
      <c r="AU379" s="214" t="s">
        <v>81</v>
      </c>
      <c r="AV379" s="14" t="s">
        <v>81</v>
      </c>
      <c r="AW379" s="14" t="s">
        <v>31</v>
      </c>
      <c r="AX379" s="14" t="s">
        <v>74</v>
      </c>
      <c r="AY379" s="214" t="s">
        <v>118</v>
      </c>
    </row>
    <row r="380" spans="1:65" s="13" customFormat="1" x14ac:dyDescent="0.2">
      <c r="B380" s="193"/>
      <c r="C380" s="194"/>
      <c r="D380" s="195" t="s">
        <v>128</v>
      </c>
      <c r="E380" s="196" t="s">
        <v>1</v>
      </c>
      <c r="F380" s="197" t="s">
        <v>352</v>
      </c>
      <c r="G380" s="194"/>
      <c r="H380" s="196" t="s">
        <v>1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128</v>
      </c>
      <c r="AU380" s="203" t="s">
        <v>81</v>
      </c>
      <c r="AV380" s="13" t="s">
        <v>79</v>
      </c>
      <c r="AW380" s="13" t="s">
        <v>31</v>
      </c>
      <c r="AX380" s="13" t="s">
        <v>74</v>
      </c>
      <c r="AY380" s="203" t="s">
        <v>118</v>
      </c>
    </row>
    <row r="381" spans="1:65" s="13" customFormat="1" ht="22.5" x14ac:dyDescent="0.2">
      <c r="B381" s="193"/>
      <c r="C381" s="194"/>
      <c r="D381" s="195" t="s">
        <v>128</v>
      </c>
      <c r="E381" s="196" t="s">
        <v>1</v>
      </c>
      <c r="F381" s="197" t="s">
        <v>353</v>
      </c>
      <c r="G381" s="194"/>
      <c r="H381" s="196" t="s">
        <v>1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128</v>
      </c>
      <c r="AU381" s="203" t="s">
        <v>81</v>
      </c>
      <c r="AV381" s="13" t="s">
        <v>79</v>
      </c>
      <c r="AW381" s="13" t="s">
        <v>31</v>
      </c>
      <c r="AX381" s="13" t="s">
        <v>74</v>
      </c>
      <c r="AY381" s="203" t="s">
        <v>118</v>
      </c>
    </row>
    <row r="382" spans="1:65" s="2" customFormat="1" ht="33" customHeight="1" x14ac:dyDescent="0.2">
      <c r="A382" s="33"/>
      <c r="B382" s="34"/>
      <c r="C382" s="180" t="s">
        <v>380</v>
      </c>
      <c r="D382" s="180" t="s">
        <v>121</v>
      </c>
      <c r="E382" s="181" t="s">
        <v>381</v>
      </c>
      <c r="F382" s="182" t="s">
        <v>382</v>
      </c>
      <c r="G382" s="183" t="s">
        <v>124</v>
      </c>
      <c r="H382" s="184">
        <v>3.4649999999999999</v>
      </c>
      <c r="I382" s="185"/>
      <c r="J382" s="186">
        <f>ROUND(I382*H382,2)</f>
        <v>0</v>
      </c>
      <c r="K382" s="182" t="s">
        <v>125</v>
      </c>
      <c r="L382" s="38"/>
      <c r="M382" s="187" t="s">
        <v>1</v>
      </c>
      <c r="N382" s="188" t="s">
        <v>39</v>
      </c>
      <c r="O382" s="70"/>
      <c r="P382" s="189">
        <f>O382*H382</f>
        <v>0</v>
      </c>
      <c r="Q382" s="189">
        <v>2.5999999999999998E-4</v>
      </c>
      <c r="R382" s="189">
        <f>Q382*H382</f>
        <v>9.0089999999999983E-4</v>
      </c>
      <c r="S382" s="189">
        <v>0</v>
      </c>
      <c r="T382" s="19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91" t="s">
        <v>173</v>
      </c>
      <c r="AT382" s="191" t="s">
        <v>121</v>
      </c>
      <c r="AU382" s="191" t="s">
        <v>81</v>
      </c>
      <c r="AY382" s="16" t="s">
        <v>118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6" t="s">
        <v>79</v>
      </c>
      <c r="BK382" s="192">
        <f>ROUND(I382*H382,2)</f>
        <v>0</v>
      </c>
      <c r="BL382" s="16" t="s">
        <v>173</v>
      </c>
      <c r="BM382" s="191" t="s">
        <v>383</v>
      </c>
    </row>
    <row r="383" spans="1:65" s="14" customFormat="1" x14ac:dyDescent="0.2">
      <c r="B383" s="204"/>
      <c r="C383" s="205"/>
      <c r="D383" s="195" t="s">
        <v>128</v>
      </c>
      <c r="E383" s="206" t="s">
        <v>1</v>
      </c>
      <c r="F383" s="207" t="s">
        <v>384</v>
      </c>
      <c r="G383" s="205"/>
      <c r="H383" s="208">
        <v>3.4649999999999999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128</v>
      </c>
      <c r="AU383" s="214" t="s">
        <v>81</v>
      </c>
      <c r="AV383" s="14" t="s">
        <v>81</v>
      </c>
      <c r="AW383" s="14" t="s">
        <v>31</v>
      </c>
      <c r="AX383" s="14" t="s">
        <v>74</v>
      </c>
      <c r="AY383" s="214" t="s">
        <v>118</v>
      </c>
    </row>
    <row r="384" spans="1:65" s="13" customFormat="1" x14ac:dyDescent="0.2">
      <c r="B384" s="193"/>
      <c r="C384" s="194"/>
      <c r="D384" s="195" t="s">
        <v>128</v>
      </c>
      <c r="E384" s="196" t="s">
        <v>1</v>
      </c>
      <c r="F384" s="197" t="s">
        <v>352</v>
      </c>
      <c r="G384" s="194"/>
      <c r="H384" s="196" t="s">
        <v>1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128</v>
      </c>
      <c r="AU384" s="203" t="s">
        <v>81</v>
      </c>
      <c r="AV384" s="13" t="s">
        <v>79</v>
      </c>
      <c r="AW384" s="13" t="s">
        <v>31</v>
      </c>
      <c r="AX384" s="13" t="s">
        <v>74</v>
      </c>
      <c r="AY384" s="203" t="s">
        <v>118</v>
      </c>
    </row>
    <row r="385" spans="1:65" s="13" customFormat="1" ht="22.5" x14ac:dyDescent="0.2">
      <c r="B385" s="193"/>
      <c r="C385" s="194"/>
      <c r="D385" s="195" t="s">
        <v>128</v>
      </c>
      <c r="E385" s="196" t="s">
        <v>1</v>
      </c>
      <c r="F385" s="197" t="s">
        <v>353</v>
      </c>
      <c r="G385" s="194"/>
      <c r="H385" s="196" t="s">
        <v>1</v>
      </c>
      <c r="I385" s="198"/>
      <c r="J385" s="194"/>
      <c r="K385" s="194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128</v>
      </c>
      <c r="AU385" s="203" t="s">
        <v>81</v>
      </c>
      <c r="AV385" s="13" t="s">
        <v>79</v>
      </c>
      <c r="AW385" s="13" t="s">
        <v>31</v>
      </c>
      <c r="AX385" s="13" t="s">
        <v>74</v>
      </c>
      <c r="AY385" s="203" t="s">
        <v>118</v>
      </c>
    </row>
    <row r="386" spans="1:65" s="2" customFormat="1" ht="36" x14ac:dyDescent="0.2">
      <c r="A386" s="33"/>
      <c r="B386" s="34"/>
      <c r="C386" s="215" t="s">
        <v>385</v>
      </c>
      <c r="D386" s="215" t="s">
        <v>169</v>
      </c>
      <c r="E386" s="216" t="s">
        <v>386</v>
      </c>
      <c r="F386" s="217" t="s">
        <v>534</v>
      </c>
      <c r="G386" s="218" t="s">
        <v>124</v>
      </c>
      <c r="H386" s="219">
        <v>3.4649999999999999</v>
      </c>
      <c r="I386" s="220"/>
      <c r="J386" s="221">
        <f>ROUND(I386*H386,2)</f>
        <v>0</v>
      </c>
      <c r="K386" s="217" t="s">
        <v>1</v>
      </c>
      <c r="L386" s="222"/>
      <c r="M386" s="223" t="s">
        <v>1</v>
      </c>
      <c r="N386" s="224" t="s">
        <v>39</v>
      </c>
      <c r="O386" s="70"/>
      <c r="P386" s="189">
        <f>O386*H386</f>
        <v>0</v>
      </c>
      <c r="Q386" s="189">
        <v>3.7960000000000001E-2</v>
      </c>
      <c r="R386" s="189">
        <f>Q386*H386</f>
        <v>0.13153139999999999</v>
      </c>
      <c r="S386" s="189">
        <v>0</v>
      </c>
      <c r="T386" s="190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91" t="s">
        <v>172</v>
      </c>
      <c r="AT386" s="191" t="s">
        <v>169</v>
      </c>
      <c r="AU386" s="191" t="s">
        <v>81</v>
      </c>
      <c r="AY386" s="16" t="s">
        <v>118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6" t="s">
        <v>79</v>
      </c>
      <c r="BK386" s="192">
        <f>ROUND(I386*H386,2)</f>
        <v>0</v>
      </c>
      <c r="BL386" s="16" t="s">
        <v>173</v>
      </c>
      <c r="BM386" s="191" t="s">
        <v>387</v>
      </c>
    </row>
    <row r="387" spans="1:65" s="14" customFormat="1" x14ac:dyDescent="0.2">
      <c r="B387" s="204"/>
      <c r="C387" s="205"/>
      <c r="D387" s="195" t="s">
        <v>128</v>
      </c>
      <c r="E387" s="206" t="s">
        <v>1</v>
      </c>
      <c r="F387" s="207" t="s">
        <v>384</v>
      </c>
      <c r="G387" s="205"/>
      <c r="H387" s="208">
        <v>3.4649999999999999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128</v>
      </c>
      <c r="AU387" s="214" t="s">
        <v>81</v>
      </c>
      <c r="AV387" s="14" t="s">
        <v>81</v>
      </c>
      <c r="AW387" s="14" t="s">
        <v>31</v>
      </c>
      <c r="AX387" s="14" t="s">
        <v>74</v>
      </c>
      <c r="AY387" s="214" t="s">
        <v>118</v>
      </c>
    </row>
    <row r="388" spans="1:65" s="13" customFormat="1" x14ac:dyDescent="0.2">
      <c r="B388" s="193"/>
      <c r="C388" s="194"/>
      <c r="D388" s="195" t="s">
        <v>128</v>
      </c>
      <c r="E388" s="196" t="s">
        <v>1</v>
      </c>
      <c r="F388" s="197" t="s">
        <v>352</v>
      </c>
      <c r="G388" s="194"/>
      <c r="H388" s="196" t="s">
        <v>1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128</v>
      </c>
      <c r="AU388" s="203" t="s">
        <v>81</v>
      </c>
      <c r="AV388" s="13" t="s">
        <v>79</v>
      </c>
      <c r="AW388" s="13" t="s">
        <v>31</v>
      </c>
      <c r="AX388" s="13" t="s">
        <v>74</v>
      </c>
      <c r="AY388" s="203" t="s">
        <v>118</v>
      </c>
    </row>
    <row r="389" spans="1:65" s="13" customFormat="1" ht="22.5" x14ac:dyDescent="0.2">
      <c r="B389" s="193"/>
      <c r="C389" s="194"/>
      <c r="D389" s="195" t="s">
        <v>128</v>
      </c>
      <c r="E389" s="196" t="s">
        <v>1</v>
      </c>
      <c r="F389" s="197" t="s">
        <v>353</v>
      </c>
      <c r="G389" s="194"/>
      <c r="H389" s="196" t="s">
        <v>1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128</v>
      </c>
      <c r="AU389" s="203" t="s">
        <v>81</v>
      </c>
      <c r="AV389" s="13" t="s">
        <v>79</v>
      </c>
      <c r="AW389" s="13" t="s">
        <v>31</v>
      </c>
      <c r="AX389" s="13" t="s">
        <v>74</v>
      </c>
      <c r="AY389" s="203" t="s">
        <v>118</v>
      </c>
    </row>
    <row r="390" spans="1:65" s="2" customFormat="1" ht="33" customHeight="1" x14ac:dyDescent="0.2">
      <c r="A390" s="33"/>
      <c r="B390" s="34"/>
      <c r="C390" s="180" t="s">
        <v>388</v>
      </c>
      <c r="D390" s="180" t="s">
        <v>121</v>
      </c>
      <c r="E390" s="181" t="s">
        <v>389</v>
      </c>
      <c r="F390" s="182" t="s">
        <v>390</v>
      </c>
      <c r="G390" s="183" t="s">
        <v>124</v>
      </c>
      <c r="H390" s="184">
        <v>38.112000000000002</v>
      </c>
      <c r="I390" s="185"/>
      <c r="J390" s="186">
        <f>ROUND(I390*H390,2)</f>
        <v>0</v>
      </c>
      <c r="K390" s="182" t="s">
        <v>125</v>
      </c>
      <c r="L390" s="38"/>
      <c r="M390" s="187" t="s">
        <v>1</v>
      </c>
      <c r="N390" s="188" t="s">
        <v>39</v>
      </c>
      <c r="O390" s="70"/>
      <c r="P390" s="189">
        <f>O390*H390</f>
        <v>0</v>
      </c>
      <c r="Q390" s="189">
        <v>2.5999999999999998E-4</v>
      </c>
      <c r="R390" s="189">
        <f>Q390*H390</f>
        <v>9.9091200000000004E-3</v>
      </c>
      <c r="S390" s="189">
        <v>0</v>
      </c>
      <c r="T390" s="19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91" t="s">
        <v>173</v>
      </c>
      <c r="AT390" s="191" t="s">
        <v>121</v>
      </c>
      <c r="AU390" s="191" t="s">
        <v>81</v>
      </c>
      <c r="AY390" s="16" t="s">
        <v>118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6" t="s">
        <v>79</v>
      </c>
      <c r="BK390" s="192">
        <f>ROUND(I390*H390,2)</f>
        <v>0</v>
      </c>
      <c r="BL390" s="16" t="s">
        <v>173</v>
      </c>
      <c r="BM390" s="191" t="s">
        <v>391</v>
      </c>
    </row>
    <row r="391" spans="1:65" s="14" customFormat="1" x14ac:dyDescent="0.2">
      <c r="B391" s="204"/>
      <c r="C391" s="205"/>
      <c r="D391" s="195" t="s">
        <v>128</v>
      </c>
      <c r="E391" s="206" t="s">
        <v>1</v>
      </c>
      <c r="F391" s="207" t="s">
        <v>275</v>
      </c>
      <c r="G391" s="205"/>
      <c r="H391" s="208">
        <v>29.75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128</v>
      </c>
      <c r="AU391" s="214" t="s">
        <v>81</v>
      </c>
      <c r="AV391" s="14" t="s">
        <v>81</v>
      </c>
      <c r="AW391" s="14" t="s">
        <v>31</v>
      </c>
      <c r="AX391" s="14" t="s">
        <v>74</v>
      </c>
      <c r="AY391" s="214" t="s">
        <v>118</v>
      </c>
    </row>
    <row r="392" spans="1:65" s="14" customFormat="1" x14ac:dyDescent="0.2">
      <c r="B392" s="204"/>
      <c r="C392" s="205"/>
      <c r="D392" s="195" t="s">
        <v>128</v>
      </c>
      <c r="E392" s="206" t="s">
        <v>1</v>
      </c>
      <c r="F392" s="207" t="s">
        <v>252</v>
      </c>
      <c r="G392" s="205"/>
      <c r="H392" s="208">
        <v>4.181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128</v>
      </c>
      <c r="AU392" s="214" t="s">
        <v>81</v>
      </c>
      <c r="AV392" s="14" t="s">
        <v>81</v>
      </c>
      <c r="AW392" s="14" t="s">
        <v>31</v>
      </c>
      <c r="AX392" s="14" t="s">
        <v>74</v>
      </c>
      <c r="AY392" s="214" t="s">
        <v>118</v>
      </c>
    </row>
    <row r="393" spans="1:65" s="14" customFormat="1" x14ac:dyDescent="0.2">
      <c r="B393" s="204"/>
      <c r="C393" s="205"/>
      <c r="D393" s="195" t="s">
        <v>128</v>
      </c>
      <c r="E393" s="206" t="s">
        <v>1</v>
      </c>
      <c r="F393" s="207" t="s">
        <v>253</v>
      </c>
      <c r="G393" s="205"/>
      <c r="H393" s="208">
        <v>4.181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128</v>
      </c>
      <c r="AU393" s="214" t="s">
        <v>81</v>
      </c>
      <c r="AV393" s="14" t="s">
        <v>81</v>
      </c>
      <c r="AW393" s="14" t="s">
        <v>31</v>
      </c>
      <c r="AX393" s="14" t="s">
        <v>74</v>
      </c>
      <c r="AY393" s="214" t="s">
        <v>118</v>
      </c>
    </row>
    <row r="394" spans="1:65" s="13" customFormat="1" x14ac:dyDescent="0.2">
      <c r="B394" s="193"/>
      <c r="C394" s="194"/>
      <c r="D394" s="195" t="s">
        <v>128</v>
      </c>
      <c r="E394" s="196" t="s">
        <v>1</v>
      </c>
      <c r="F394" s="197" t="s">
        <v>352</v>
      </c>
      <c r="G394" s="194"/>
      <c r="H394" s="196" t="s">
        <v>1</v>
      </c>
      <c r="I394" s="198"/>
      <c r="J394" s="194"/>
      <c r="K394" s="194"/>
      <c r="L394" s="199"/>
      <c r="M394" s="200"/>
      <c r="N394" s="201"/>
      <c r="O394" s="201"/>
      <c r="P394" s="201"/>
      <c r="Q394" s="201"/>
      <c r="R394" s="201"/>
      <c r="S394" s="201"/>
      <c r="T394" s="202"/>
      <c r="AT394" s="203" t="s">
        <v>128</v>
      </c>
      <c r="AU394" s="203" t="s">
        <v>81</v>
      </c>
      <c r="AV394" s="13" t="s">
        <v>79</v>
      </c>
      <c r="AW394" s="13" t="s">
        <v>31</v>
      </c>
      <c r="AX394" s="13" t="s">
        <v>74</v>
      </c>
      <c r="AY394" s="203" t="s">
        <v>118</v>
      </c>
    </row>
    <row r="395" spans="1:65" s="13" customFormat="1" ht="22.5" x14ac:dyDescent="0.2">
      <c r="B395" s="193"/>
      <c r="C395" s="194"/>
      <c r="D395" s="195" t="s">
        <v>128</v>
      </c>
      <c r="E395" s="196" t="s">
        <v>1</v>
      </c>
      <c r="F395" s="197" t="s">
        <v>353</v>
      </c>
      <c r="G395" s="194"/>
      <c r="H395" s="196" t="s">
        <v>1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128</v>
      </c>
      <c r="AU395" s="203" t="s">
        <v>81</v>
      </c>
      <c r="AV395" s="13" t="s">
        <v>79</v>
      </c>
      <c r="AW395" s="13" t="s">
        <v>31</v>
      </c>
      <c r="AX395" s="13" t="s">
        <v>74</v>
      </c>
      <c r="AY395" s="203" t="s">
        <v>118</v>
      </c>
    </row>
    <row r="396" spans="1:65" s="2" customFormat="1" ht="36" x14ac:dyDescent="0.2">
      <c r="A396" s="33"/>
      <c r="B396" s="34"/>
      <c r="C396" s="215" t="s">
        <v>392</v>
      </c>
      <c r="D396" s="215" t="s">
        <v>169</v>
      </c>
      <c r="E396" s="216" t="s">
        <v>393</v>
      </c>
      <c r="F396" s="217" t="s">
        <v>535</v>
      </c>
      <c r="G396" s="218" t="s">
        <v>124</v>
      </c>
      <c r="H396" s="219">
        <v>38.112000000000002</v>
      </c>
      <c r="I396" s="220"/>
      <c r="J396" s="221">
        <f>ROUND(I396*H396,2)</f>
        <v>0</v>
      </c>
      <c r="K396" s="217" t="s">
        <v>1</v>
      </c>
      <c r="L396" s="222"/>
      <c r="M396" s="223" t="s">
        <v>1</v>
      </c>
      <c r="N396" s="224" t="s">
        <v>39</v>
      </c>
      <c r="O396" s="70"/>
      <c r="P396" s="189">
        <f>O396*H396</f>
        <v>0</v>
      </c>
      <c r="Q396" s="189">
        <v>3.7650000000000003E-2</v>
      </c>
      <c r="R396" s="189">
        <f>Q396*H396</f>
        <v>1.4349168000000001</v>
      </c>
      <c r="S396" s="189">
        <v>0</v>
      </c>
      <c r="T396" s="190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91" t="s">
        <v>172</v>
      </c>
      <c r="AT396" s="191" t="s">
        <v>169</v>
      </c>
      <c r="AU396" s="191" t="s">
        <v>81</v>
      </c>
      <c r="AY396" s="16" t="s">
        <v>118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6" t="s">
        <v>79</v>
      </c>
      <c r="BK396" s="192">
        <f>ROUND(I396*H396,2)</f>
        <v>0</v>
      </c>
      <c r="BL396" s="16" t="s">
        <v>173</v>
      </c>
      <c r="BM396" s="191" t="s">
        <v>394</v>
      </c>
    </row>
    <row r="397" spans="1:65" s="14" customFormat="1" x14ac:dyDescent="0.2">
      <c r="B397" s="204"/>
      <c r="C397" s="205"/>
      <c r="D397" s="195" t="s">
        <v>128</v>
      </c>
      <c r="E397" s="206" t="s">
        <v>1</v>
      </c>
      <c r="F397" s="207" t="s">
        <v>275</v>
      </c>
      <c r="G397" s="205"/>
      <c r="H397" s="208">
        <v>29.75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128</v>
      </c>
      <c r="AU397" s="214" t="s">
        <v>81</v>
      </c>
      <c r="AV397" s="14" t="s">
        <v>81</v>
      </c>
      <c r="AW397" s="14" t="s">
        <v>31</v>
      </c>
      <c r="AX397" s="14" t="s">
        <v>74</v>
      </c>
      <c r="AY397" s="214" t="s">
        <v>118</v>
      </c>
    </row>
    <row r="398" spans="1:65" s="14" customFormat="1" x14ac:dyDescent="0.2">
      <c r="B398" s="204"/>
      <c r="C398" s="205"/>
      <c r="D398" s="195" t="s">
        <v>128</v>
      </c>
      <c r="E398" s="206" t="s">
        <v>1</v>
      </c>
      <c r="F398" s="207" t="s">
        <v>252</v>
      </c>
      <c r="G398" s="205"/>
      <c r="H398" s="208">
        <v>4.181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128</v>
      </c>
      <c r="AU398" s="214" t="s">
        <v>81</v>
      </c>
      <c r="AV398" s="14" t="s">
        <v>81</v>
      </c>
      <c r="AW398" s="14" t="s">
        <v>31</v>
      </c>
      <c r="AX398" s="14" t="s">
        <v>74</v>
      </c>
      <c r="AY398" s="214" t="s">
        <v>118</v>
      </c>
    </row>
    <row r="399" spans="1:65" s="14" customFormat="1" x14ac:dyDescent="0.2">
      <c r="B399" s="204"/>
      <c r="C399" s="205"/>
      <c r="D399" s="195" t="s">
        <v>128</v>
      </c>
      <c r="E399" s="206" t="s">
        <v>1</v>
      </c>
      <c r="F399" s="207" t="s">
        <v>253</v>
      </c>
      <c r="G399" s="205"/>
      <c r="H399" s="208">
        <v>4.181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128</v>
      </c>
      <c r="AU399" s="214" t="s">
        <v>81</v>
      </c>
      <c r="AV399" s="14" t="s">
        <v>81</v>
      </c>
      <c r="AW399" s="14" t="s">
        <v>31</v>
      </c>
      <c r="AX399" s="14" t="s">
        <v>74</v>
      </c>
      <c r="AY399" s="214" t="s">
        <v>118</v>
      </c>
    </row>
    <row r="400" spans="1:65" s="13" customFormat="1" x14ac:dyDescent="0.2">
      <c r="B400" s="193"/>
      <c r="C400" s="194"/>
      <c r="D400" s="195" t="s">
        <v>128</v>
      </c>
      <c r="E400" s="196" t="s">
        <v>1</v>
      </c>
      <c r="F400" s="197" t="s">
        <v>352</v>
      </c>
      <c r="G400" s="194"/>
      <c r="H400" s="196" t="s">
        <v>1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128</v>
      </c>
      <c r="AU400" s="203" t="s">
        <v>81</v>
      </c>
      <c r="AV400" s="13" t="s">
        <v>79</v>
      </c>
      <c r="AW400" s="13" t="s">
        <v>31</v>
      </c>
      <c r="AX400" s="13" t="s">
        <v>74</v>
      </c>
      <c r="AY400" s="203" t="s">
        <v>118</v>
      </c>
    </row>
    <row r="401" spans="1:65" s="13" customFormat="1" ht="22.5" x14ac:dyDescent="0.2">
      <c r="B401" s="193"/>
      <c r="C401" s="194"/>
      <c r="D401" s="195" t="s">
        <v>128</v>
      </c>
      <c r="E401" s="196" t="s">
        <v>1</v>
      </c>
      <c r="F401" s="197" t="s">
        <v>353</v>
      </c>
      <c r="G401" s="194"/>
      <c r="H401" s="196" t="s">
        <v>1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128</v>
      </c>
      <c r="AU401" s="203" t="s">
        <v>81</v>
      </c>
      <c r="AV401" s="13" t="s">
        <v>79</v>
      </c>
      <c r="AW401" s="13" t="s">
        <v>31</v>
      </c>
      <c r="AX401" s="13" t="s">
        <v>74</v>
      </c>
      <c r="AY401" s="203" t="s">
        <v>118</v>
      </c>
    </row>
    <row r="402" spans="1:65" s="2" customFormat="1" ht="24.2" customHeight="1" x14ac:dyDescent="0.2">
      <c r="A402" s="33"/>
      <c r="B402" s="34"/>
      <c r="C402" s="180" t="s">
        <v>395</v>
      </c>
      <c r="D402" s="180" t="s">
        <v>121</v>
      </c>
      <c r="E402" s="181" t="s">
        <v>396</v>
      </c>
      <c r="F402" s="182" t="s">
        <v>397</v>
      </c>
      <c r="G402" s="183" t="s">
        <v>345</v>
      </c>
      <c r="H402" s="184">
        <v>2</v>
      </c>
      <c r="I402" s="185"/>
      <c r="J402" s="186">
        <f>ROUND(I402*H402,2)</f>
        <v>0</v>
      </c>
      <c r="K402" s="182" t="s">
        <v>125</v>
      </c>
      <c r="L402" s="38"/>
      <c r="M402" s="187" t="s">
        <v>1</v>
      </c>
      <c r="N402" s="188" t="s">
        <v>39</v>
      </c>
      <c r="O402" s="70"/>
      <c r="P402" s="189">
        <f>O402*H402</f>
        <v>0</v>
      </c>
      <c r="Q402" s="189">
        <v>2.5999999999999998E-4</v>
      </c>
      <c r="R402" s="189">
        <f>Q402*H402</f>
        <v>5.1999999999999995E-4</v>
      </c>
      <c r="S402" s="189">
        <v>0</v>
      </c>
      <c r="T402" s="190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91" t="s">
        <v>173</v>
      </c>
      <c r="AT402" s="191" t="s">
        <v>121</v>
      </c>
      <c r="AU402" s="191" t="s">
        <v>81</v>
      </c>
      <c r="AY402" s="16" t="s">
        <v>118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6" t="s">
        <v>79</v>
      </c>
      <c r="BK402" s="192">
        <f>ROUND(I402*H402,2)</f>
        <v>0</v>
      </c>
      <c r="BL402" s="16" t="s">
        <v>173</v>
      </c>
      <c r="BM402" s="191" t="s">
        <v>398</v>
      </c>
    </row>
    <row r="403" spans="1:65" s="14" customFormat="1" x14ac:dyDescent="0.2">
      <c r="B403" s="204"/>
      <c r="C403" s="205"/>
      <c r="D403" s="195" t="s">
        <v>128</v>
      </c>
      <c r="E403" s="206" t="s">
        <v>1</v>
      </c>
      <c r="F403" s="207" t="s">
        <v>399</v>
      </c>
      <c r="G403" s="205"/>
      <c r="H403" s="208">
        <v>2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128</v>
      </c>
      <c r="AU403" s="214" t="s">
        <v>81</v>
      </c>
      <c r="AV403" s="14" t="s">
        <v>81</v>
      </c>
      <c r="AW403" s="14" t="s">
        <v>31</v>
      </c>
      <c r="AX403" s="14" t="s">
        <v>74</v>
      </c>
      <c r="AY403" s="214" t="s">
        <v>118</v>
      </c>
    </row>
    <row r="404" spans="1:65" s="2" customFormat="1" ht="36" x14ac:dyDescent="0.2">
      <c r="A404" s="33"/>
      <c r="B404" s="34"/>
      <c r="C404" s="215" t="s">
        <v>400</v>
      </c>
      <c r="D404" s="215" t="s">
        <v>169</v>
      </c>
      <c r="E404" s="216" t="s">
        <v>401</v>
      </c>
      <c r="F404" s="217" t="s">
        <v>536</v>
      </c>
      <c r="G404" s="218" t="s">
        <v>124</v>
      </c>
      <c r="H404" s="219">
        <v>0.72</v>
      </c>
      <c r="I404" s="220"/>
      <c r="J404" s="221">
        <f>ROUND(I404*H404,2)</f>
        <v>0</v>
      </c>
      <c r="K404" s="217" t="s">
        <v>125</v>
      </c>
      <c r="L404" s="222"/>
      <c r="M404" s="223" t="s">
        <v>1</v>
      </c>
      <c r="N404" s="224" t="s">
        <v>39</v>
      </c>
      <c r="O404" s="70"/>
      <c r="P404" s="189">
        <f>O404*H404</f>
        <v>0</v>
      </c>
      <c r="Q404" s="189">
        <v>4.5830000000000003E-2</v>
      </c>
      <c r="R404" s="189">
        <f>Q404*H404</f>
        <v>3.2997600000000002E-2</v>
      </c>
      <c r="S404" s="189">
        <v>0</v>
      </c>
      <c r="T404" s="190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91" t="s">
        <v>172</v>
      </c>
      <c r="AT404" s="191" t="s">
        <v>169</v>
      </c>
      <c r="AU404" s="191" t="s">
        <v>81</v>
      </c>
      <c r="AY404" s="16" t="s">
        <v>118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6" t="s">
        <v>79</v>
      </c>
      <c r="BK404" s="192">
        <f>ROUND(I404*H404,2)</f>
        <v>0</v>
      </c>
      <c r="BL404" s="16" t="s">
        <v>173</v>
      </c>
      <c r="BM404" s="191" t="s">
        <v>402</v>
      </c>
    </row>
    <row r="405" spans="1:65" s="14" customFormat="1" x14ac:dyDescent="0.2">
      <c r="B405" s="204"/>
      <c r="C405" s="205"/>
      <c r="D405" s="195" t="s">
        <v>128</v>
      </c>
      <c r="E405" s="206" t="s">
        <v>1</v>
      </c>
      <c r="F405" s="207" t="s">
        <v>403</v>
      </c>
      <c r="G405" s="205"/>
      <c r="H405" s="208">
        <v>0.72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128</v>
      </c>
      <c r="AU405" s="214" t="s">
        <v>81</v>
      </c>
      <c r="AV405" s="14" t="s">
        <v>81</v>
      </c>
      <c r="AW405" s="14" t="s">
        <v>31</v>
      </c>
      <c r="AX405" s="14" t="s">
        <v>74</v>
      </c>
      <c r="AY405" s="214" t="s">
        <v>118</v>
      </c>
    </row>
    <row r="406" spans="1:65" s="2" customFormat="1" ht="24.2" customHeight="1" x14ac:dyDescent="0.2">
      <c r="A406" s="33"/>
      <c r="B406" s="34"/>
      <c r="C406" s="180" t="s">
        <v>404</v>
      </c>
      <c r="D406" s="180" t="s">
        <v>121</v>
      </c>
      <c r="E406" s="181" t="s">
        <v>405</v>
      </c>
      <c r="F406" s="182" t="s">
        <v>406</v>
      </c>
      <c r="G406" s="183" t="s">
        <v>164</v>
      </c>
      <c r="H406" s="184">
        <v>797.52</v>
      </c>
      <c r="I406" s="185"/>
      <c r="J406" s="186">
        <f>ROUND(I406*H406,2)</f>
        <v>0</v>
      </c>
      <c r="K406" s="182" t="s">
        <v>125</v>
      </c>
      <c r="L406" s="38"/>
      <c r="M406" s="187" t="s">
        <v>1</v>
      </c>
      <c r="N406" s="188" t="s">
        <v>39</v>
      </c>
      <c r="O406" s="70"/>
      <c r="P406" s="189">
        <f>O406*H406</f>
        <v>0</v>
      </c>
      <c r="Q406" s="189">
        <v>2.7999999999999998E-4</v>
      </c>
      <c r="R406" s="189">
        <f>Q406*H406</f>
        <v>0.22330559999999997</v>
      </c>
      <c r="S406" s="189">
        <v>0</v>
      </c>
      <c r="T406" s="190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91" t="s">
        <v>173</v>
      </c>
      <c r="AT406" s="191" t="s">
        <v>121</v>
      </c>
      <c r="AU406" s="191" t="s">
        <v>81</v>
      </c>
      <c r="AY406" s="16" t="s">
        <v>118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6" t="s">
        <v>79</v>
      </c>
      <c r="BK406" s="192">
        <f>ROUND(I406*H406,2)</f>
        <v>0</v>
      </c>
      <c r="BL406" s="16" t="s">
        <v>173</v>
      </c>
      <c r="BM406" s="191" t="s">
        <v>407</v>
      </c>
    </row>
    <row r="407" spans="1:65" s="13" customFormat="1" x14ac:dyDescent="0.2">
      <c r="B407" s="193"/>
      <c r="C407" s="194"/>
      <c r="D407" s="195" t="s">
        <v>128</v>
      </c>
      <c r="E407" s="196" t="s">
        <v>1</v>
      </c>
      <c r="F407" s="197" t="s">
        <v>408</v>
      </c>
      <c r="G407" s="194"/>
      <c r="H407" s="196" t="s">
        <v>1</v>
      </c>
      <c r="I407" s="198"/>
      <c r="J407" s="194"/>
      <c r="K407" s="194"/>
      <c r="L407" s="199"/>
      <c r="M407" s="200"/>
      <c r="N407" s="201"/>
      <c r="O407" s="201"/>
      <c r="P407" s="201"/>
      <c r="Q407" s="201"/>
      <c r="R407" s="201"/>
      <c r="S407" s="201"/>
      <c r="T407" s="202"/>
      <c r="AT407" s="203" t="s">
        <v>128</v>
      </c>
      <c r="AU407" s="203" t="s">
        <v>81</v>
      </c>
      <c r="AV407" s="13" t="s">
        <v>79</v>
      </c>
      <c r="AW407" s="13" t="s">
        <v>31</v>
      </c>
      <c r="AX407" s="13" t="s">
        <v>74</v>
      </c>
      <c r="AY407" s="203" t="s">
        <v>118</v>
      </c>
    </row>
    <row r="408" spans="1:65" s="13" customFormat="1" x14ac:dyDescent="0.2">
      <c r="B408" s="193"/>
      <c r="C408" s="194"/>
      <c r="D408" s="195" t="s">
        <v>128</v>
      </c>
      <c r="E408" s="196" t="s">
        <v>1</v>
      </c>
      <c r="F408" s="197" t="s">
        <v>409</v>
      </c>
      <c r="G408" s="194"/>
      <c r="H408" s="196" t="s">
        <v>1</v>
      </c>
      <c r="I408" s="198"/>
      <c r="J408" s="194"/>
      <c r="K408" s="194"/>
      <c r="L408" s="199"/>
      <c r="M408" s="200"/>
      <c r="N408" s="201"/>
      <c r="O408" s="201"/>
      <c r="P408" s="201"/>
      <c r="Q408" s="201"/>
      <c r="R408" s="201"/>
      <c r="S408" s="201"/>
      <c r="T408" s="202"/>
      <c r="AT408" s="203" t="s">
        <v>128</v>
      </c>
      <c r="AU408" s="203" t="s">
        <v>81</v>
      </c>
      <c r="AV408" s="13" t="s">
        <v>79</v>
      </c>
      <c r="AW408" s="13" t="s">
        <v>31</v>
      </c>
      <c r="AX408" s="13" t="s">
        <v>74</v>
      </c>
      <c r="AY408" s="203" t="s">
        <v>118</v>
      </c>
    </row>
    <row r="409" spans="1:65" s="14" customFormat="1" ht="22.5" x14ac:dyDescent="0.2">
      <c r="B409" s="204"/>
      <c r="C409" s="205"/>
      <c r="D409" s="195" t="s">
        <v>128</v>
      </c>
      <c r="E409" s="206" t="s">
        <v>1</v>
      </c>
      <c r="F409" s="207" t="s">
        <v>410</v>
      </c>
      <c r="G409" s="205"/>
      <c r="H409" s="208">
        <v>92.84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128</v>
      </c>
      <c r="AU409" s="214" t="s">
        <v>81</v>
      </c>
      <c r="AV409" s="14" t="s">
        <v>81</v>
      </c>
      <c r="AW409" s="14" t="s">
        <v>31</v>
      </c>
      <c r="AX409" s="14" t="s">
        <v>74</v>
      </c>
      <c r="AY409" s="214" t="s">
        <v>118</v>
      </c>
    </row>
    <row r="410" spans="1:65" s="14" customFormat="1" ht="22.5" x14ac:dyDescent="0.2">
      <c r="B410" s="204"/>
      <c r="C410" s="205"/>
      <c r="D410" s="195" t="s">
        <v>128</v>
      </c>
      <c r="E410" s="206" t="s">
        <v>1</v>
      </c>
      <c r="F410" s="207" t="s">
        <v>411</v>
      </c>
      <c r="G410" s="205"/>
      <c r="H410" s="208">
        <v>115.04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128</v>
      </c>
      <c r="AU410" s="214" t="s">
        <v>81</v>
      </c>
      <c r="AV410" s="14" t="s">
        <v>81</v>
      </c>
      <c r="AW410" s="14" t="s">
        <v>31</v>
      </c>
      <c r="AX410" s="14" t="s">
        <v>74</v>
      </c>
      <c r="AY410" s="214" t="s">
        <v>118</v>
      </c>
    </row>
    <row r="411" spans="1:65" s="14" customFormat="1" ht="22.5" x14ac:dyDescent="0.2">
      <c r="B411" s="204"/>
      <c r="C411" s="205"/>
      <c r="D411" s="195" t="s">
        <v>128</v>
      </c>
      <c r="E411" s="206" t="s">
        <v>1</v>
      </c>
      <c r="F411" s="207" t="s">
        <v>412</v>
      </c>
      <c r="G411" s="205"/>
      <c r="H411" s="208">
        <v>103.84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128</v>
      </c>
      <c r="AU411" s="214" t="s">
        <v>81</v>
      </c>
      <c r="AV411" s="14" t="s">
        <v>81</v>
      </c>
      <c r="AW411" s="14" t="s">
        <v>31</v>
      </c>
      <c r="AX411" s="14" t="s">
        <v>74</v>
      </c>
      <c r="AY411" s="214" t="s">
        <v>118</v>
      </c>
    </row>
    <row r="412" spans="1:65" s="13" customFormat="1" x14ac:dyDescent="0.2">
      <c r="B412" s="193"/>
      <c r="C412" s="194"/>
      <c r="D412" s="195" t="s">
        <v>128</v>
      </c>
      <c r="E412" s="196" t="s">
        <v>1</v>
      </c>
      <c r="F412" s="197" t="s">
        <v>167</v>
      </c>
      <c r="G412" s="194"/>
      <c r="H412" s="196" t="s">
        <v>1</v>
      </c>
      <c r="I412" s="198"/>
      <c r="J412" s="194"/>
      <c r="K412" s="194"/>
      <c r="L412" s="199"/>
      <c r="M412" s="200"/>
      <c r="N412" s="201"/>
      <c r="O412" s="201"/>
      <c r="P412" s="201"/>
      <c r="Q412" s="201"/>
      <c r="R412" s="201"/>
      <c r="S412" s="201"/>
      <c r="T412" s="202"/>
      <c r="AT412" s="203" t="s">
        <v>128</v>
      </c>
      <c r="AU412" s="203" t="s">
        <v>81</v>
      </c>
      <c r="AV412" s="13" t="s">
        <v>79</v>
      </c>
      <c r="AW412" s="13" t="s">
        <v>31</v>
      </c>
      <c r="AX412" s="13" t="s">
        <v>74</v>
      </c>
      <c r="AY412" s="203" t="s">
        <v>118</v>
      </c>
    </row>
    <row r="413" spans="1:65" s="14" customFormat="1" ht="22.5" x14ac:dyDescent="0.2">
      <c r="B413" s="204"/>
      <c r="C413" s="205"/>
      <c r="D413" s="195" t="s">
        <v>128</v>
      </c>
      <c r="E413" s="206" t="s">
        <v>1</v>
      </c>
      <c r="F413" s="207" t="s">
        <v>413</v>
      </c>
      <c r="G413" s="205"/>
      <c r="H413" s="208">
        <v>145.4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128</v>
      </c>
      <c r="AU413" s="214" t="s">
        <v>81</v>
      </c>
      <c r="AV413" s="14" t="s">
        <v>81</v>
      </c>
      <c r="AW413" s="14" t="s">
        <v>31</v>
      </c>
      <c r="AX413" s="14" t="s">
        <v>74</v>
      </c>
      <c r="AY413" s="214" t="s">
        <v>118</v>
      </c>
    </row>
    <row r="414" spans="1:65" s="14" customFormat="1" ht="22.5" x14ac:dyDescent="0.2">
      <c r="B414" s="204"/>
      <c r="C414" s="205"/>
      <c r="D414" s="195" t="s">
        <v>128</v>
      </c>
      <c r="E414" s="206" t="s">
        <v>1</v>
      </c>
      <c r="F414" s="207" t="s">
        <v>414</v>
      </c>
      <c r="G414" s="205"/>
      <c r="H414" s="208">
        <v>236.2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128</v>
      </c>
      <c r="AU414" s="214" t="s">
        <v>81</v>
      </c>
      <c r="AV414" s="14" t="s">
        <v>81</v>
      </c>
      <c r="AW414" s="14" t="s">
        <v>31</v>
      </c>
      <c r="AX414" s="14" t="s">
        <v>74</v>
      </c>
      <c r="AY414" s="214" t="s">
        <v>118</v>
      </c>
    </row>
    <row r="415" spans="1:65" s="14" customFormat="1" ht="22.5" x14ac:dyDescent="0.2">
      <c r="B415" s="204"/>
      <c r="C415" s="205"/>
      <c r="D415" s="195" t="s">
        <v>128</v>
      </c>
      <c r="E415" s="206" t="s">
        <v>1</v>
      </c>
      <c r="F415" s="207" t="s">
        <v>415</v>
      </c>
      <c r="G415" s="205"/>
      <c r="H415" s="208">
        <v>104.2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128</v>
      </c>
      <c r="AU415" s="214" t="s">
        <v>81</v>
      </c>
      <c r="AV415" s="14" t="s">
        <v>81</v>
      </c>
      <c r="AW415" s="14" t="s">
        <v>31</v>
      </c>
      <c r="AX415" s="14" t="s">
        <v>74</v>
      </c>
      <c r="AY415" s="214" t="s">
        <v>118</v>
      </c>
    </row>
    <row r="416" spans="1:65" s="2" customFormat="1" ht="24.2" customHeight="1" x14ac:dyDescent="0.2">
      <c r="A416" s="33"/>
      <c r="B416" s="34"/>
      <c r="C416" s="180" t="s">
        <v>416</v>
      </c>
      <c r="D416" s="180" t="s">
        <v>121</v>
      </c>
      <c r="E416" s="181" t="s">
        <v>417</v>
      </c>
      <c r="F416" s="182" t="s">
        <v>418</v>
      </c>
      <c r="G416" s="183" t="s">
        <v>164</v>
      </c>
      <c r="H416" s="184">
        <v>57.81</v>
      </c>
      <c r="I416" s="185"/>
      <c r="J416" s="186">
        <f>ROUND(I416*H416,2)</f>
        <v>0</v>
      </c>
      <c r="K416" s="182" t="s">
        <v>125</v>
      </c>
      <c r="L416" s="38"/>
      <c r="M416" s="187" t="s">
        <v>1</v>
      </c>
      <c r="N416" s="188" t="s">
        <v>39</v>
      </c>
      <c r="O416" s="70"/>
      <c r="P416" s="189">
        <f>O416*H416</f>
        <v>0</v>
      </c>
      <c r="Q416" s="189">
        <v>0</v>
      </c>
      <c r="R416" s="189">
        <f>Q416*H416</f>
        <v>0</v>
      </c>
      <c r="S416" s="189">
        <v>2E-3</v>
      </c>
      <c r="T416" s="190">
        <f>S416*H416</f>
        <v>0.11562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91" t="s">
        <v>173</v>
      </c>
      <c r="AT416" s="191" t="s">
        <v>121</v>
      </c>
      <c r="AU416" s="191" t="s">
        <v>81</v>
      </c>
      <c r="AY416" s="16" t="s">
        <v>118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6" t="s">
        <v>79</v>
      </c>
      <c r="BK416" s="192">
        <f>ROUND(I416*H416,2)</f>
        <v>0</v>
      </c>
      <c r="BL416" s="16" t="s">
        <v>173</v>
      </c>
      <c r="BM416" s="191" t="s">
        <v>419</v>
      </c>
    </row>
    <row r="417" spans="1:65" s="14" customFormat="1" x14ac:dyDescent="0.2">
      <c r="B417" s="204"/>
      <c r="C417" s="205"/>
      <c r="D417" s="195" t="s">
        <v>128</v>
      </c>
      <c r="E417" s="206" t="s">
        <v>1</v>
      </c>
      <c r="F417" s="207" t="s">
        <v>420</v>
      </c>
      <c r="G417" s="205"/>
      <c r="H417" s="208">
        <v>1.27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128</v>
      </c>
      <c r="AU417" s="214" t="s">
        <v>81</v>
      </c>
      <c r="AV417" s="14" t="s">
        <v>81</v>
      </c>
      <c r="AW417" s="14" t="s">
        <v>31</v>
      </c>
      <c r="AX417" s="14" t="s">
        <v>74</v>
      </c>
      <c r="AY417" s="214" t="s">
        <v>118</v>
      </c>
    </row>
    <row r="418" spans="1:65" s="14" customFormat="1" x14ac:dyDescent="0.2">
      <c r="B418" s="204"/>
      <c r="C418" s="205"/>
      <c r="D418" s="195" t="s">
        <v>128</v>
      </c>
      <c r="E418" s="206" t="s">
        <v>1</v>
      </c>
      <c r="F418" s="207" t="s">
        <v>421</v>
      </c>
      <c r="G418" s="205"/>
      <c r="H418" s="208">
        <v>12.55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128</v>
      </c>
      <c r="AU418" s="214" t="s">
        <v>81</v>
      </c>
      <c r="AV418" s="14" t="s">
        <v>81</v>
      </c>
      <c r="AW418" s="14" t="s">
        <v>31</v>
      </c>
      <c r="AX418" s="14" t="s">
        <v>74</v>
      </c>
      <c r="AY418" s="214" t="s">
        <v>118</v>
      </c>
    </row>
    <row r="419" spans="1:65" s="14" customFormat="1" ht="22.5" x14ac:dyDescent="0.2">
      <c r="B419" s="204"/>
      <c r="C419" s="205"/>
      <c r="D419" s="195" t="s">
        <v>128</v>
      </c>
      <c r="E419" s="206" t="s">
        <v>1</v>
      </c>
      <c r="F419" s="207" t="s">
        <v>422</v>
      </c>
      <c r="G419" s="205"/>
      <c r="H419" s="208">
        <v>28.55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128</v>
      </c>
      <c r="AU419" s="214" t="s">
        <v>81</v>
      </c>
      <c r="AV419" s="14" t="s">
        <v>81</v>
      </c>
      <c r="AW419" s="14" t="s">
        <v>31</v>
      </c>
      <c r="AX419" s="14" t="s">
        <v>74</v>
      </c>
      <c r="AY419" s="214" t="s">
        <v>118</v>
      </c>
    </row>
    <row r="420" spans="1:65" s="14" customFormat="1" x14ac:dyDescent="0.2">
      <c r="B420" s="204"/>
      <c r="C420" s="205"/>
      <c r="D420" s="195" t="s">
        <v>128</v>
      </c>
      <c r="E420" s="206" t="s">
        <v>1</v>
      </c>
      <c r="F420" s="207" t="s">
        <v>423</v>
      </c>
      <c r="G420" s="205"/>
      <c r="H420" s="208">
        <v>15.44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128</v>
      </c>
      <c r="AU420" s="214" t="s">
        <v>81</v>
      </c>
      <c r="AV420" s="14" t="s">
        <v>81</v>
      </c>
      <c r="AW420" s="14" t="s">
        <v>31</v>
      </c>
      <c r="AX420" s="14" t="s">
        <v>74</v>
      </c>
      <c r="AY420" s="214" t="s">
        <v>118</v>
      </c>
    </row>
    <row r="421" spans="1:65" s="2" customFormat="1" ht="24.2" customHeight="1" x14ac:dyDescent="0.2">
      <c r="A421" s="33"/>
      <c r="B421" s="34"/>
      <c r="C421" s="180" t="s">
        <v>424</v>
      </c>
      <c r="D421" s="180" t="s">
        <v>121</v>
      </c>
      <c r="E421" s="181" t="s">
        <v>425</v>
      </c>
      <c r="F421" s="182" t="s">
        <v>426</v>
      </c>
      <c r="G421" s="183" t="s">
        <v>164</v>
      </c>
      <c r="H421" s="184">
        <v>17.010000000000002</v>
      </c>
      <c r="I421" s="185"/>
      <c r="J421" s="186">
        <f>ROUND(I421*H421,2)</f>
        <v>0</v>
      </c>
      <c r="K421" s="182" t="s">
        <v>125</v>
      </c>
      <c r="L421" s="38"/>
      <c r="M421" s="187" t="s">
        <v>1</v>
      </c>
      <c r="N421" s="188" t="s">
        <v>39</v>
      </c>
      <c r="O421" s="70"/>
      <c r="P421" s="189">
        <f>O421*H421</f>
        <v>0</v>
      </c>
      <c r="Q421" s="189">
        <v>0</v>
      </c>
      <c r="R421" s="189">
        <f>Q421*H421</f>
        <v>0</v>
      </c>
      <c r="S421" s="189">
        <v>5.0000000000000001E-3</v>
      </c>
      <c r="T421" s="190">
        <f>S421*H421</f>
        <v>8.5050000000000014E-2</v>
      </c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R421" s="191" t="s">
        <v>173</v>
      </c>
      <c r="AT421" s="191" t="s">
        <v>121</v>
      </c>
      <c r="AU421" s="191" t="s">
        <v>81</v>
      </c>
      <c r="AY421" s="16" t="s">
        <v>118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6" t="s">
        <v>79</v>
      </c>
      <c r="BK421" s="192">
        <f>ROUND(I421*H421,2)</f>
        <v>0</v>
      </c>
      <c r="BL421" s="16" t="s">
        <v>173</v>
      </c>
      <c r="BM421" s="191" t="s">
        <v>427</v>
      </c>
    </row>
    <row r="422" spans="1:65" s="14" customFormat="1" x14ac:dyDescent="0.2">
      <c r="B422" s="204"/>
      <c r="C422" s="205"/>
      <c r="D422" s="195" t="s">
        <v>128</v>
      </c>
      <c r="E422" s="206" t="s">
        <v>1</v>
      </c>
      <c r="F422" s="207" t="s">
        <v>428</v>
      </c>
      <c r="G422" s="205"/>
      <c r="H422" s="208">
        <v>2.88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128</v>
      </c>
      <c r="AU422" s="214" t="s">
        <v>81</v>
      </c>
      <c r="AV422" s="14" t="s">
        <v>81</v>
      </c>
      <c r="AW422" s="14" t="s">
        <v>31</v>
      </c>
      <c r="AX422" s="14" t="s">
        <v>74</v>
      </c>
      <c r="AY422" s="214" t="s">
        <v>118</v>
      </c>
    </row>
    <row r="423" spans="1:65" s="14" customFormat="1" x14ac:dyDescent="0.2">
      <c r="B423" s="204"/>
      <c r="C423" s="205"/>
      <c r="D423" s="195" t="s">
        <v>128</v>
      </c>
      <c r="E423" s="206" t="s">
        <v>1</v>
      </c>
      <c r="F423" s="207" t="s">
        <v>429</v>
      </c>
      <c r="G423" s="205"/>
      <c r="H423" s="208">
        <v>10.14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128</v>
      </c>
      <c r="AU423" s="214" t="s">
        <v>81</v>
      </c>
      <c r="AV423" s="14" t="s">
        <v>81</v>
      </c>
      <c r="AW423" s="14" t="s">
        <v>31</v>
      </c>
      <c r="AX423" s="14" t="s">
        <v>74</v>
      </c>
      <c r="AY423" s="214" t="s">
        <v>118</v>
      </c>
    </row>
    <row r="424" spans="1:65" s="14" customFormat="1" x14ac:dyDescent="0.2">
      <c r="B424" s="204"/>
      <c r="C424" s="205"/>
      <c r="D424" s="195" t="s">
        <v>128</v>
      </c>
      <c r="E424" s="206" t="s">
        <v>1</v>
      </c>
      <c r="F424" s="207" t="s">
        <v>430</v>
      </c>
      <c r="G424" s="205"/>
      <c r="H424" s="208">
        <v>3.99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128</v>
      </c>
      <c r="AU424" s="214" t="s">
        <v>81</v>
      </c>
      <c r="AV424" s="14" t="s">
        <v>81</v>
      </c>
      <c r="AW424" s="14" t="s">
        <v>31</v>
      </c>
      <c r="AX424" s="14" t="s">
        <v>74</v>
      </c>
      <c r="AY424" s="214" t="s">
        <v>118</v>
      </c>
    </row>
    <row r="425" spans="1:65" s="2" customFormat="1" ht="24.2" customHeight="1" x14ac:dyDescent="0.2">
      <c r="A425" s="33"/>
      <c r="B425" s="34"/>
      <c r="C425" s="180" t="s">
        <v>431</v>
      </c>
      <c r="D425" s="180" t="s">
        <v>121</v>
      </c>
      <c r="E425" s="181" t="s">
        <v>432</v>
      </c>
      <c r="F425" s="182" t="s">
        <v>433</v>
      </c>
      <c r="G425" s="183" t="s">
        <v>164</v>
      </c>
      <c r="H425" s="184">
        <v>57.81</v>
      </c>
      <c r="I425" s="185"/>
      <c r="J425" s="186">
        <f>ROUND(I425*H425,2)</f>
        <v>0</v>
      </c>
      <c r="K425" s="182" t="s">
        <v>125</v>
      </c>
      <c r="L425" s="38"/>
      <c r="M425" s="187" t="s">
        <v>1</v>
      </c>
      <c r="N425" s="188" t="s">
        <v>39</v>
      </c>
      <c r="O425" s="70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91" t="s">
        <v>173</v>
      </c>
      <c r="AT425" s="191" t="s">
        <v>121</v>
      </c>
      <c r="AU425" s="191" t="s">
        <v>81</v>
      </c>
      <c r="AY425" s="16" t="s">
        <v>118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6" t="s">
        <v>79</v>
      </c>
      <c r="BK425" s="192">
        <f>ROUND(I425*H425,2)</f>
        <v>0</v>
      </c>
      <c r="BL425" s="16" t="s">
        <v>173</v>
      </c>
      <c r="BM425" s="191" t="s">
        <v>434</v>
      </c>
    </row>
    <row r="426" spans="1:65" s="14" customFormat="1" x14ac:dyDescent="0.2">
      <c r="B426" s="204"/>
      <c r="C426" s="205"/>
      <c r="D426" s="195" t="s">
        <v>128</v>
      </c>
      <c r="E426" s="206" t="s">
        <v>1</v>
      </c>
      <c r="F426" s="207" t="s">
        <v>420</v>
      </c>
      <c r="G426" s="205"/>
      <c r="H426" s="208">
        <v>1.27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128</v>
      </c>
      <c r="AU426" s="214" t="s">
        <v>81</v>
      </c>
      <c r="AV426" s="14" t="s">
        <v>81</v>
      </c>
      <c r="AW426" s="14" t="s">
        <v>31</v>
      </c>
      <c r="AX426" s="14" t="s">
        <v>74</v>
      </c>
      <c r="AY426" s="214" t="s">
        <v>118</v>
      </c>
    </row>
    <row r="427" spans="1:65" s="14" customFormat="1" x14ac:dyDescent="0.2">
      <c r="B427" s="204"/>
      <c r="C427" s="205"/>
      <c r="D427" s="195" t="s">
        <v>128</v>
      </c>
      <c r="E427" s="206" t="s">
        <v>1</v>
      </c>
      <c r="F427" s="207" t="s">
        <v>421</v>
      </c>
      <c r="G427" s="205"/>
      <c r="H427" s="208">
        <v>12.55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128</v>
      </c>
      <c r="AU427" s="214" t="s">
        <v>81</v>
      </c>
      <c r="AV427" s="14" t="s">
        <v>81</v>
      </c>
      <c r="AW427" s="14" t="s">
        <v>31</v>
      </c>
      <c r="AX427" s="14" t="s">
        <v>74</v>
      </c>
      <c r="AY427" s="214" t="s">
        <v>118</v>
      </c>
    </row>
    <row r="428" spans="1:65" s="14" customFormat="1" ht="22.5" x14ac:dyDescent="0.2">
      <c r="B428" s="204"/>
      <c r="C428" s="205"/>
      <c r="D428" s="195" t="s">
        <v>128</v>
      </c>
      <c r="E428" s="206" t="s">
        <v>1</v>
      </c>
      <c r="F428" s="207" t="s">
        <v>422</v>
      </c>
      <c r="G428" s="205"/>
      <c r="H428" s="208">
        <v>28.55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128</v>
      </c>
      <c r="AU428" s="214" t="s">
        <v>81</v>
      </c>
      <c r="AV428" s="14" t="s">
        <v>81</v>
      </c>
      <c r="AW428" s="14" t="s">
        <v>31</v>
      </c>
      <c r="AX428" s="14" t="s">
        <v>74</v>
      </c>
      <c r="AY428" s="214" t="s">
        <v>118</v>
      </c>
    </row>
    <row r="429" spans="1:65" s="14" customFormat="1" x14ac:dyDescent="0.2">
      <c r="B429" s="204"/>
      <c r="C429" s="205"/>
      <c r="D429" s="195" t="s">
        <v>128</v>
      </c>
      <c r="E429" s="206" t="s">
        <v>1</v>
      </c>
      <c r="F429" s="207" t="s">
        <v>423</v>
      </c>
      <c r="G429" s="205"/>
      <c r="H429" s="208">
        <v>15.44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128</v>
      </c>
      <c r="AU429" s="214" t="s">
        <v>81</v>
      </c>
      <c r="AV429" s="14" t="s">
        <v>81</v>
      </c>
      <c r="AW429" s="14" t="s">
        <v>31</v>
      </c>
      <c r="AX429" s="14" t="s">
        <v>74</v>
      </c>
      <c r="AY429" s="214" t="s">
        <v>118</v>
      </c>
    </row>
    <row r="430" spans="1:65" s="2" customFormat="1" ht="36" x14ac:dyDescent="0.2">
      <c r="A430" s="33"/>
      <c r="B430" s="34"/>
      <c r="C430" s="215" t="s">
        <v>435</v>
      </c>
      <c r="D430" s="215" t="s">
        <v>169</v>
      </c>
      <c r="E430" s="216" t="s">
        <v>436</v>
      </c>
      <c r="F430" s="217" t="s">
        <v>537</v>
      </c>
      <c r="G430" s="218" t="s">
        <v>164</v>
      </c>
      <c r="H430" s="219">
        <v>1.3340000000000001</v>
      </c>
      <c r="I430" s="220"/>
      <c r="J430" s="221">
        <f>ROUND(I430*H430,2)</f>
        <v>0</v>
      </c>
      <c r="K430" s="217" t="s">
        <v>125</v>
      </c>
      <c r="L430" s="222"/>
      <c r="M430" s="223" t="s">
        <v>1</v>
      </c>
      <c r="N430" s="224" t="s">
        <v>39</v>
      </c>
      <c r="O430" s="70"/>
      <c r="P430" s="189">
        <f>O430*H430</f>
        <v>0</v>
      </c>
      <c r="Q430" s="189">
        <v>3.0000000000000001E-3</v>
      </c>
      <c r="R430" s="189">
        <f>Q430*H430</f>
        <v>4.0020000000000003E-3</v>
      </c>
      <c r="S430" s="189">
        <v>0</v>
      </c>
      <c r="T430" s="190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91" t="s">
        <v>172</v>
      </c>
      <c r="AT430" s="191" t="s">
        <v>169</v>
      </c>
      <c r="AU430" s="191" t="s">
        <v>81</v>
      </c>
      <c r="AY430" s="16" t="s">
        <v>118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6" t="s">
        <v>79</v>
      </c>
      <c r="BK430" s="192">
        <f>ROUND(I430*H430,2)</f>
        <v>0</v>
      </c>
      <c r="BL430" s="16" t="s">
        <v>173</v>
      </c>
      <c r="BM430" s="191" t="s">
        <v>437</v>
      </c>
    </row>
    <row r="431" spans="1:65" s="14" customFormat="1" x14ac:dyDescent="0.2">
      <c r="B431" s="204"/>
      <c r="C431" s="205"/>
      <c r="D431" s="195" t="s">
        <v>128</v>
      </c>
      <c r="E431" s="206" t="s">
        <v>1</v>
      </c>
      <c r="F431" s="207" t="s">
        <v>420</v>
      </c>
      <c r="G431" s="205"/>
      <c r="H431" s="208">
        <v>1.27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128</v>
      </c>
      <c r="AU431" s="214" t="s">
        <v>81</v>
      </c>
      <c r="AV431" s="14" t="s">
        <v>81</v>
      </c>
      <c r="AW431" s="14" t="s">
        <v>31</v>
      </c>
      <c r="AX431" s="14" t="s">
        <v>74</v>
      </c>
      <c r="AY431" s="214" t="s">
        <v>118</v>
      </c>
    </row>
    <row r="432" spans="1:65" s="13" customFormat="1" x14ac:dyDescent="0.2">
      <c r="B432" s="193"/>
      <c r="C432" s="194"/>
      <c r="D432" s="195" t="s">
        <v>128</v>
      </c>
      <c r="E432" s="196" t="s">
        <v>1</v>
      </c>
      <c r="F432" s="197" t="s">
        <v>438</v>
      </c>
      <c r="G432" s="194"/>
      <c r="H432" s="196" t="s">
        <v>1</v>
      </c>
      <c r="I432" s="198"/>
      <c r="J432" s="194"/>
      <c r="K432" s="194"/>
      <c r="L432" s="199"/>
      <c r="M432" s="200"/>
      <c r="N432" s="201"/>
      <c r="O432" s="201"/>
      <c r="P432" s="201"/>
      <c r="Q432" s="201"/>
      <c r="R432" s="201"/>
      <c r="S432" s="201"/>
      <c r="T432" s="202"/>
      <c r="AT432" s="203" t="s">
        <v>128</v>
      </c>
      <c r="AU432" s="203" t="s">
        <v>81</v>
      </c>
      <c r="AV432" s="13" t="s">
        <v>79</v>
      </c>
      <c r="AW432" s="13" t="s">
        <v>31</v>
      </c>
      <c r="AX432" s="13" t="s">
        <v>74</v>
      </c>
      <c r="AY432" s="203" t="s">
        <v>118</v>
      </c>
    </row>
    <row r="433" spans="1:65" s="14" customFormat="1" x14ac:dyDescent="0.2">
      <c r="B433" s="204"/>
      <c r="C433" s="205"/>
      <c r="D433" s="195" t="s">
        <v>128</v>
      </c>
      <c r="E433" s="205"/>
      <c r="F433" s="207" t="s">
        <v>439</v>
      </c>
      <c r="G433" s="205"/>
      <c r="H433" s="208">
        <v>1.3340000000000001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128</v>
      </c>
      <c r="AU433" s="214" t="s">
        <v>81</v>
      </c>
      <c r="AV433" s="14" t="s">
        <v>81</v>
      </c>
      <c r="AW433" s="14" t="s">
        <v>4</v>
      </c>
      <c r="AX433" s="14" t="s">
        <v>79</v>
      </c>
      <c r="AY433" s="214" t="s">
        <v>118</v>
      </c>
    </row>
    <row r="434" spans="1:65" s="2" customFormat="1" ht="36" x14ac:dyDescent="0.2">
      <c r="A434" s="33"/>
      <c r="B434" s="34"/>
      <c r="C434" s="215" t="s">
        <v>440</v>
      </c>
      <c r="D434" s="215" t="s">
        <v>169</v>
      </c>
      <c r="E434" s="216" t="s">
        <v>441</v>
      </c>
      <c r="F434" s="217" t="s">
        <v>538</v>
      </c>
      <c r="G434" s="218" t="s">
        <v>164</v>
      </c>
      <c r="H434" s="219">
        <v>13.178000000000001</v>
      </c>
      <c r="I434" s="220"/>
      <c r="J434" s="221">
        <f>ROUND(I434*H434,2)</f>
        <v>0</v>
      </c>
      <c r="K434" s="217" t="s">
        <v>1</v>
      </c>
      <c r="L434" s="222"/>
      <c r="M434" s="223" t="s">
        <v>1</v>
      </c>
      <c r="N434" s="224" t="s">
        <v>39</v>
      </c>
      <c r="O434" s="70"/>
      <c r="P434" s="189">
        <f>O434*H434</f>
        <v>0</v>
      </c>
      <c r="Q434" s="189">
        <v>3.0000000000000001E-3</v>
      </c>
      <c r="R434" s="189">
        <f>Q434*H434</f>
        <v>3.9534000000000007E-2</v>
      </c>
      <c r="S434" s="189">
        <v>0</v>
      </c>
      <c r="T434" s="190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91" t="s">
        <v>172</v>
      </c>
      <c r="AT434" s="191" t="s">
        <v>169</v>
      </c>
      <c r="AU434" s="191" t="s">
        <v>81</v>
      </c>
      <c r="AY434" s="16" t="s">
        <v>118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6" t="s">
        <v>79</v>
      </c>
      <c r="BK434" s="192">
        <f>ROUND(I434*H434,2)</f>
        <v>0</v>
      </c>
      <c r="BL434" s="16" t="s">
        <v>173</v>
      </c>
      <c r="BM434" s="191" t="s">
        <v>442</v>
      </c>
    </row>
    <row r="435" spans="1:65" s="14" customFormat="1" x14ac:dyDescent="0.2">
      <c r="B435" s="204"/>
      <c r="C435" s="205"/>
      <c r="D435" s="195" t="s">
        <v>128</v>
      </c>
      <c r="E435" s="206" t="s">
        <v>1</v>
      </c>
      <c r="F435" s="207" t="s">
        <v>421</v>
      </c>
      <c r="G435" s="205"/>
      <c r="H435" s="208">
        <v>12.55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128</v>
      </c>
      <c r="AU435" s="214" t="s">
        <v>81</v>
      </c>
      <c r="AV435" s="14" t="s">
        <v>81</v>
      </c>
      <c r="AW435" s="14" t="s">
        <v>31</v>
      </c>
      <c r="AX435" s="14" t="s">
        <v>74</v>
      </c>
      <c r="AY435" s="214" t="s">
        <v>118</v>
      </c>
    </row>
    <row r="436" spans="1:65" s="13" customFormat="1" x14ac:dyDescent="0.2">
      <c r="B436" s="193"/>
      <c r="C436" s="194"/>
      <c r="D436" s="195" t="s">
        <v>128</v>
      </c>
      <c r="E436" s="196" t="s">
        <v>1</v>
      </c>
      <c r="F436" s="197" t="s">
        <v>438</v>
      </c>
      <c r="G436" s="194"/>
      <c r="H436" s="196" t="s">
        <v>1</v>
      </c>
      <c r="I436" s="198"/>
      <c r="J436" s="194"/>
      <c r="K436" s="194"/>
      <c r="L436" s="199"/>
      <c r="M436" s="200"/>
      <c r="N436" s="201"/>
      <c r="O436" s="201"/>
      <c r="P436" s="201"/>
      <c r="Q436" s="201"/>
      <c r="R436" s="201"/>
      <c r="S436" s="201"/>
      <c r="T436" s="202"/>
      <c r="AT436" s="203" t="s">
        <v>128</v>
      </c>
      <c r="AU436" s="203" t="s">
        <v>81</v>
      </c>
      <c r="AV436" s="13" t="s">
        <v>79</v>
      </c>
      <c r="AW436" s="13" t="s">
        <v>31</v>
      </c>
      <c r="AX436" s="13" t="s">
        <v>74</v>
      </c>
      <c r="AY436" s="203" t="s">
        <v>118</v>
      </c>
    </row>
    <row r="437" spans="1:65" s="14" customFormat="1" x14ac:dyDescent="0.2">
      <c r="B437" s="204"/>
      <c r="C437" s="205"/>
      <c r="D437" s="195" t="s">
        <v>128</v>
      </c>
      <c r="E437" s="205"/>
      <c r="F437" s="207" t="s">
        <v>443</v>
      </c>
      <c r="G437" s="205"/>
      <c r="H437" s="208">
        <v>13.178000000000001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128</v>
      </c>
      <c r="AU437" s="214" t="s">
        <v>81</v>
      </c>
      <c r="AV437" s="14" t="s">
        <v>81</v>
      </c>
      <c r="AW437" s="14" t="s">
        <v>4</v>
      </c>
      <c r="AX437" s="14" t="s">
        <v>79</v>
      </c>
      <c r="AY437" s="214" t="s">
        <v>118</v>
      </c>
    </row>
    <row r="438" spans="1:65" s="2" customFormat="1" ht="36" x14ac:dyDescent="0.2">
      <c r="A438" s="33"/>
      <c r="B438" s="34"/>
      <c r="C438" s="215" t="s">
        <v>444</v>
      </c>
      <c r="D438" s="215" t="s">
        <v>169</v>
      </c>
      <c r="E438" s="216" t="s">
        <v>445</v>
      </c>
      <c r="F438" s="217" t="s">
        <v>539</v>
      </c>
      <c r="G438" s="218" t="s">
        <v>164</v>
      </c>
      <c r="H438" s="219">
        <v>29.978000000000002</v>
      </c>
      <c r="I438" s="220"/>
      <c r="J438" s="221">
        <f>ROUND(I438*H438,2)</f>
        <v>0</v>
      </c>
      <c r="K438" s="217" t="s">
        <v>1</v>
      </c>
      <c r="L438" s="222"/>
      <c r="M438" s="223" t="s">
        <v>1</v>
      </c>
      <c r="N438" s="224" t="s">
        <v>39</v>
      </c>
      <c r="O438" s="70"/>
      <c r="P438" s="189">
        <f>O438*H438</f>
        <v>0</v>
      </c>
      <c r="Q438" s="189">
        <v>4.0000000000000001E-3</v>
      </c>
      <c r="R438" s="189">
        <f>Q438*H438</f>
        <v>0.119912</v>
      </c>
      <c r="S438" s="189">
        <v>0</v>
      </c>
      <c r="T438" s="190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91" t="s">
        <v>172</v>
      </c>
      <c r="AT438" s="191" t="s">
        <v>169</v>
      </c>
      <c r="AU438" s="191" t="s">
        <v>81</v>
      </c>
      <c r="AY438" s="16" t="s">
        <v>118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6" t="s">
        <v>79</v>
      </c>
      <c r="BK438" s="192">
        <f>ROUND(I438*H438,2)</f>
        <v>0</v>
      </c>
      <c r="BL438" s="16" t="s">
        <v>173</v>
      </c>
      <c r="BM438" s="191" t="s">
        <v>446</v>
      </c>
    </row>
    <row r="439" spans="1:65" s="14" customFormat="1" ht="22.5" x14ac:dyDescent="0.2">
      <c r="B439" s="204"/>
      <c r="C439" s="205"/>
      <c r="D439" s="195" t="s">
        <v>128</v>
      </c>
      <c r="E439" s="206" t="s">
        <v>1</v>
      </c>
      <c r="F439" s="207" t="s">
        <v>422</v>
      </c>
      <c r="G439" s="205"/>
      <c r="H439" s="208">
        <v>28.55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128</v>
      </c>
      <c r="AU439" s="214" t="s">
        <v>81</v>
      </c>
      <c r="AV439" s="14" t="s">
        <v>81</v>
      </c>
      <c r="AW439" s="14" t="s">
        <v>31</v>
      </c>
      <c r="AX439" s="14" t="s">
        <v>74</v>
      </c>
      <c r="AY439" s="214" t="s">
        <v>118</v>
      </c>
    </row>
    <row r="440" spans="1:65" s="13" customFormat="1" x14ac:dyDescent="0.2">
      <c r="B440" s="193"/>
      <c r="C440" s="194"/>
      <c r="D440" s="195" t="s">
        <v>128</v>
      </c>
      <c r="E440" s="196" t="s">
        <v>1</v>
      </c>
      <c r="F440" s="197" t="s">
        <v>438</v>
      </c>
      <c r="G440" s="194"/>
      <c r="H440" s="196" t="s">
        <v>1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128</v>
      </c>
      <c r="AU440" s="203" t="s">
        <v>81</v>
      </c>
      <c r="AV440" s="13" t="s">
        <v>79</v>
      </c>
      <c r="AW440" s="13" t="s">
        <v>31</v>
      </c>
      <c r="AX440" s="13" t="s">
        <v>74</v>
      </c>
      <c r="AY440" s="203" t="s">
        <v>118</v>
      </c>
    </row>
    <row r="441" spans="1:65" s="14" customFormat="1" x14ac:dyDescent="0.2">
      <c r="B441" s="204"/>
      <c r="C441" s="205"/>
      <c r="D441" s="195" t="s">
        <v>128</v>
      </c>
      <c r="E441" s="205"/>
      <c r="F441" s="207" t="s">
        <v>447</v>
      </c>
      <c r="G441" s="205"/>
      <c r="H441" s="208">
        <v>29.978000000000002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128</v>
      </c>
      <c r="AU441" s="214" t="s">
        <v>81</v>
      </c>
      <c r="AV441" s="14" t="s">
        <v>81</v>
      </c>
      <c r="AW441" s="14" t="s">
        <v>4</v>
      </c>
      <c r="AX441" s="14" t="s">
        <v>79</v>
      </c>
      <c r="AY441" s="214" t="s">
        <v>118</v>
      </c>
    </row>
    <row r="442" spans="1:65" s="2" customFormat="1" ht="36" x14ac:dyDescent="0.2">
      <c r="A442" s="33"/>
      <c r="B442" s="34"/>
      <c r="C442" s="215" t="s">
        <v>448</v>
      </c>
      <c r="D442" s="215" t="s">
        <v>169</v>
      </c>
      <c r="E442" s="216" t="s">
        <v>449</v>
      </c>
      <c r="F442" s="217" t="s">
        <v>540</v>
      </c>
      <c r="G442" s="218" t="s">
        <v>164</v>
      </c>
      <c r="H442" s="219">
        <v>16.212</v>
      </c>
      <c r="I442" s="220"/>
      <c r="J442" s="221">
        <f>ROUND(I442*H442,2)</f>
        <v>0</v>
      </c>
      <c r="K442" s="217" t="s">
        <v>1</v>
      </c>
      <c r="L442" s="222"/>
      <c r="M442" s="223" t="s">
        <v>1</v>
      </c>
      <c r="N442" s="224" t="s">
        <v>39</v>
      </c>
      <c r="O442" s="70"/>
      <c r="P442" s="189">
        <f>O442*H442</f>
        <v>0</v>
      </c>
      <c r="Q442" s="189">
        <v>5.0000000000000001E-3</v>
      </c>
      <c r="R442" s="189">
        <f>Q442*H442</f>
        <v>8.1060000000000007E-2</v>
      </c>
      <c r="S442" s="189">
        <v>0</v>
      </c>
      <c r="T442" s="190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91" t="s">
        <v>172</v>
      </c>
      <c r="AT442" s="191" t="s">
        <v>169</v>
      </c>
      <c r="AU442" s="191" t="s">
        <v>81</v>
      </c>
      <c r="AY442" s="16" t="s">
        <v>118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6" t="s">
        <v>79</v>
      </c>
      <c r="BK442" s="192">
        <f>ROUND(I442*H442,2)</f>
        <v>0</v>
      </c>
      <c r="BL442" s="16" t="s">
        <v>173</v>
      </c>
      <c r="BM442" s="191" t="s">
        <v>450</v>
      </c>
    </row>
    <row r="443" spans="1:65" s="14" customFormat="1" x14ac:dyDescent="0.2">
      <c r="B443" s="204"/>
      <c r="C443" s="205"/>
      <c r="D443" s="195" t="s">
        <v>128</v>
      </c>
      <c r="E443" s="206" t="s">
        <v>1</v>
      </c>
      <c r="F443" s="207" t="s">
        <v>423</v>
      </c>
      <c r="G443" s="205"/>
      <c r="H443" s="208">
        <v>15.44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128</v>
      </c>
      <c r="AU443" s="214" t="s">
        <v>81</v>
      </c>
      <c r="AV443" s="14" t="s">
        <v>81</v>
      </c>
      <c r="AW443" s="14" t="s">
        <v>31</v>
      </c>
      <c r="AX443" s="14" t="s">
        <v>74</v>
      </c>
      <c r="AY443" s="214" t="s">
        <v>118</v>
      </c>
    </row>
    <row r="444" spans="1:65" s="13" customFormat="1" x14ac:dyDescent="0.2">
      <c r="B444" s="193"/>
      <c r="C444" s="194"/>
      <c r="D444" s="195" t="s">
        <v>128</v>
      </c>
      <c r="E444" s="196" t="s">
        <v>1</v>
      </c>
      <c r="F444" s="197" t="s">
        <v>438</v>
      </c>
      <c r="G444" s="194"/>
      <c r="H444" s="196" t="s">
        <v>1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128</v>
      </c>
      <c r="AU444" s="203" t="s">
        <v>81</v>
      </c>
      <c r="AV444" s="13" t="s">
        <v>79</v>
      </c>
      <c r="AW444" s="13" t="s">
        <v>31</v>
      </c>
      <c r="AX444" s="13" t="s">
        <v>74</v>
      </c>
      <c r="AY444" s="203" t="s">
        <v>118</v>
      </c>
    </row>
    <row r="445" spans="1:65" s="14" customFormat="1" x14ac:dyDescent="0.2">
      <c r="B445" s="204"/>
      <c r="C445" s="205"/>
      <c r="D445" s="195" t="s">
        <v>128</v>
      </c>
      <c r="E445" s="205"/>
      <c r="F445" s="207" t="s">
        <v>451</v>
      </c>
      <c r="G445" s="205"/>
      <c r="H445" s="208">
        <v>16.212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128</v>
      </c>
      <c r="AU445" s="214" t="s">
        <v>81</v>
      </c>
      <c r="AV445" s="14" t="s">
        <v>81</v>
      </c>
      <c r="AW445" s="14" t="s">
        <v>4</v>
      </c>
      <c r="AX445" s="14" t="s">
        <v>79</v>
      </c>
      <c r="AY445" s="214" t="s">
        <v>118</v>
      </c>
    </row>
    <row r="446" spans="1:65" s="2" customFormat="1" ht="24.2" customHeight="1" x14ac:dyDescent="0.2">
      <c r="A446" s="33"/>
      <c r="B446" s="34"/>
      <c r="C446" s="180" t="s">
        <v>452</v>
      </c>
      <c r="D446" s="180" t="s">
        <v>121</v>
      </c>
      <c r="E446" s="181" t="s">
        <v>453</v>
      </c>
      <c r="F446" s="182" t="s">
        <v>454</v>
      </c>
      <c r="G446" s="183" t="s">
        <v>164</v>
      </c>
      <c r="H446" s="184">
        <v>17.010000000000002</v>
      </c>
      <c r="I446" s="185"/>
      <c r="J446" s="186">
        <f>ROUND(I446*H446,2)</f>
        <v>0</v>
      </c>
      <c r="K446" s="182" t="s">
        <v>125</v>
      </c>
      <c r="L446" s="38"/>
      <c r="M446" s="187" t="s">
        <v>1</v>
      </c>
      <c r="N446" s="188" t="s">
        <v>39</v>
      </c>
      <c r="O446" s="70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91" t="s">
        <v>173</v>
      </c>
      <c r="AT446" s="191" t="s">
        <v>121</v>
      </c>
      <c r="AU446" s="191" t="s">
        <v>81</v>
      </c>
      <c r="AY446" s="16" t="s">
        <v>118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6" t="s">
        <v>79</v>
      </c>
      <c r="BK446" s="192">
        <f>ROUND(I446*H446,2)</f>
        <v>0</v>
      </c>
      <c r="BL446" s="16" t="s">
        <v>173</v>
      </c>
      <c r="BM446" s="191" t="s">
        <v>455</v>
      </c>
    </row>
    <row r="447" spans="1:65" s="14" customFormat="1" x14ac:dyDescent="0.2">
      <c r="B447" s="204"/>
      <c r="C447" s="205"/>
      <c r="D447" s="195" t="s">
        <v>128</v>
      </c>
      <c r="E447" s="206" t="s">
        <v>1</v>
      </c>
      <c r="F447" s="207" t="s">
        <v>428</v>
      </c>
      <c r="G447" s="205"/>
      <c r="H447" s="208">
        <v>2.88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128</v>
      </c>
      <c r="AU447" s="214" t="s">
        <v>81</v>
      </c>
      <c r="AV447" s="14" t="s">
        <v>81</v>
      </c>
      <c r="AW447" s="14" t="s">
        <v>31</v>
      </c>
      <c r="AX447" s="14" t="s">
        <v>74</v>
      </c>
      <c r="AY447" s="214" t="s">
        <v>118</v>
      </c>
    </row>
    <row r="448" spans="1:65" s="14" customFormat="1" x14ac:dyDescent="0.2">
      <c r="B448" s="204"/>
      <c r="C448" s="205"/>
      <c r="D448" s="195" t="s">
        <v>128</v>
      </c>
      <c r="E448" s="206" t="s">
        <v>1</v>
      </c>
      <c r="F448" s="207" t="s">
        <v>429</v>
      </c>
      <c r="G448" s="205"/>
      <c r="H448" s="208">
        <v>10.14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128</v>
      </c>
      <c r="AU448" s="214" t="s">
        <v>81</v>
      </c>
      <c r="AV448" s="14" t="s">
        <v>81</v>
      </c>
      <c r="AW448" s="14" t="s">
        <v>31</v>
      </c>
      <c r="AX448" s="14" t="s">
        <v>74</v>
      </c>
      <c r="AY448" s="214" t="s">
        <v>118</v>
      </c>
    </row>
    <row r="449" spans="1:65" s="14" customFormat="1" x14ac:dyDescent="0.2">
      <c r="B449" s="204"/>
      <c r="C449" s="205"/>
      <c r="D449" s="195" t="s">
        <v>128</v>
      </c>
      <c r="E449" s="206" t="s">
        <v>1</v>
      </c>
      <c r="F449" s="207" t="s">
        <v>430</v>
      </c>
      <c r="G449" s="205"/>
      <c r="H449" s="208">
        <v>3.99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128</v>
      </c>
      <c r="AU449" s="214" t="s">
        <v>81</v>
      </c>
      <c r="AV449" s="14" t="s">
        <v>81</v>
      </c>
      <c r="AW449" s="14" t="s">
        <v>31</v>
      </c>
      <c r="AX449" s="14" t="s">
        <v>74</v>
      </c>
      <c r="AY449" s="214" t="s">
        <v>118</v>
      </c>
    </row>
    <row r="450" spans="1:65" s="2" customFormat="1" ht="36" x14ac:dyDescent="0.2">
      <c r="A450" s="33"/>
      <c r="B450" s="34"/>
      <c r="C450" s="215" t="s">
        <v>456</v>
      </c>
      <c r="D450" s="215" t="s">
        <v>169</v>
      </c>
      <c r="E450" s="216" t="s">
        <v>457</v>
      </c>
      <c r="F450" s="217" t="s">
        <v>541</v>
      </c>
      <c r="G450" s="218" t="s">
        <v>164</v>
      </c>
      <c r="H450" s="219">
        <v>3.024</v>
      </c>
      <c r="I450" s="220"/>
      <c r="J450" s="221">
        <f>ROUND(I450*H450,2)</f>
        <v>0</v>
      </c>
      <c r="K450" s="217" t="s">
        <v>1</v>
      </c>
      <c r="L450" s="222"/>
      <c r="M450" s="223" t="s">
        <v>1</v>
      </c>
      <c r="N450" s="224" t="s">
        <v>39</v>
      </c>
      <c r="O450" s="70"/>
      <c r="P450" s="189">
        <f>O450*H450</f>
        <v>0</v>
      </c>
      <c r="Q450" s="189">
        <v>6.0000000000000001E-3</v>
      </c>
      <c r="R450" s="189">
        <f>Q450*H450</f>
        <v>1.8144E-2</v>
      </c>
      <c r="S450" s="189">
        <v>0</v>
      </c>
      <c r="T450" s="190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91" t="s">
        <v>172</v>
      </c>
      <c r="AT450" s="191" t="s">
        <v>169</v>
      </c>
      <c r="AU450" s="191" t="s">
        <v>81</v>
      </c>
      <c r="AY450" s="16" t="s">
        <v>118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6" t="s">
        <v>79</v>
      </c>
      <c r="BK450" s="192">
        <f>ROUND(I450*H450,2)</f>
        <v>0</v>
      </c>
      <c r="BL450" s="16" t="s">
        <v>173</v>
      </c>
      <c r="BM450" s="191" t="s">
        <v>458</v>
      </c>
    </row>
    <row r="451" spans="1:65" s="14" customFormat="1" x14ac:dyDescent="0.2">
      <c r="B451" s="204"/>
      <c r="C451" s="205"/>
      <c r="D451" s="195" t="s">
        <v>128</v>
      </c>
      <c r="E451" s="206" t="s">
        <v>1</v>
      </c>
      <c r="F451" s="207" t="s">
        <v>428</v>
      </c>
      <c r="G451" s="205"/>
      <c r="H451" s="208">
        <v>2.88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128</v>
      </c>
      <c r="AU451" s="214" t="s">
        <v>81</v>
      </c>
      <c r="AV451" s="14" t="s">
        <v>81</v>
      </c>
      <c r="AW451" s="14" t="s">
        <v>31</v>
      </c>
      <c r="AX451" s="14" t="s">
        <v>74</v>
      </c>
      <c r="AY451" s="214" t="s">
        <v>118</v>
      </c>
    </row>
    <row r="452" spans="1:65" s="13" customFormat="1" x14ac:dyDescent="0.2">
      <c r="B452" s="193"/>
      <c r="C452" s="194"/>
      <c r="D452" s="195" t="s">
        <v>128</v>
      </c>
      <c r="E452" s="196" t="s">
        <v>1</v>
      </c>
      <c r="F452" s="197" t="s">
        <v>438</v>
      </c>
      <c r="G452" s="194"/>
      <c r="H452" s="196" t="s">
        <v>1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128</v>
      </c>
      <c r="AU452" s="203" t="s">
        <v>81</v>
      </c>
      <c r="AV452" s="13" t="s">
        <v>79</v>
      </c>
      <c r="AW452" s="13" t="s">
        <v>31</v>
      </c>
      <c r="AX452" s="13" t="s">
        <v>74</v>
      </c>
      <c r="AY452" s="203" t="s">
        <v>118</v>
      </c>
    </row>
    <row r="453" spans="1:65" s="14" customFormat="1" x14ac:dyDescent="0.2">
      <c r="B453" s="204"/>
      <c r="C453" s="205"/>
      <c r="D453" s="195" t="s">
        <v>128</v>
      </c>
      <c r="E453" s="205"/>
      <c r="F453" s="207" t="s">
        <v>459</v>
      </c>
      <c r="G453" s="205"/>
      <c r="H453" s="208">
        <v>3.024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128</v>
      </c>
      <c r="AU453" s="214" t="s">
        <v>81</v>
      </c>
      <c r="AV453" s="14" t="s">
        <v>81</v>
      </c>
      <c r="AW453" s="14" t="s">
        <v>4</v>
      </c>
      <c r="AX453" s="14" t="s">
        <v>79</v>
      </c>
      <c r="AY453" s="214" t="s">
        <v>118</v>
      </c>
    </row>
    <row r="454" spans="1:65" s="2" customFormat="1" ht="36" x14ac:dyDescent="0.2">
      <c r="A454" s="33"/>
      <c r="B454" s="34"/>
      <c r="C454" s="215" t="s">
        <v>460</v>
      </c>
      <c r="D454" s="215" t="s">
        <v>169</v>
      </c>
      <c r="E454" s="216" t="s">
        <v>461</v>
      </c>
      <c r="F454" s="217" t="s">
        <v>542</v>
      </c>
      <c r="G454" s="218" t="s">
        <v>164</v>
      </c>
      <c r="H454" s="219">
        <v>10.647</v>
      </c>
      <c r="I454" s="220"/>
      <c r="J454" s="221">
        <f>ROUND(I454*H454,2)</f>
        <v>0</v>
      </c>
      <c r="K454" s="217" t="s">
        <v>1</v>
      </c>
      <c r="L454" s="222"/>
      <c r="M454" s="223" t="s">
        <v>1</v>
      </c>
      <c r="N454" s="224" t="s">
        <v>39</v>
      </c>
      <c r="O454" s="70"/>
      <c r="P454" s="189">
        <f>O454*H454</f>
        <v>0</v>
      </c>
      <c r="Q454" s="189">
        <v>7.0000000000000001E-3</v>
      </c>
      <c r="R454" s="189">
        <f>Q454*H454</f>
        <v>7.4528999999999998E-2</v>
      </c>
      <c r="S454" s="189">
        <v>0</v>
      </c>
      <c r="T454" s="190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91" t="s">
        <v>172</v>
      </c>
      <c r="AT454" s="191" t="s">
        <v>169</v>
      </c>
      <c r="AU454" s="191" t="s">
        <v>81</v>
      </c>
      <c r="AY454" s="16" t="s">
        <v>118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6" t="s">
        <v>79</v>
      </c>
      <c r="BK454" s="192">
        <f>ROUND(I454*H454,2)</f>
        <v>0</v>
      </c>
      <c r="BL454" s="16" t="s">
        <v>173</v>
      </c>
      <c r="BM454" s="191" t="s">
        <v>462</v>
      </c>
    </row>
    <row r="455" spans="1:65" s="14" customFormat="1" x14ac:dyDescent="0.2">
      <c r="B455" s="204"/>
      <c r="C455" s="205"/>
      <c r="D455" s="195" t="s">
        <v>128</v>
      </c>
      <c r="E455" s="206" t="s">
        <v>1</v>
      </c>
      <c r="F455" s="207" t="s">
        <v>429</v>
      </c>
      <c r="G455" s="205"/>
      <c r="H455" s="208">
        <v>10.14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128</v>
      </c>
      <c r="AU455" s="214" t="s">
        <v>81</v>
      </c>
      <c r="AV455" s="14" t="s">
        <v>81</v>
      </c>
      <c r="AW455" s="14" t="s">
        <v>31</v>
      </c>
      <c r="AX455" s="14" t="s">
        <v>74</v>
      </c>
      <c r="AY455" s="214" t="s">
        <v>118</v>
      </c>
    </row>
    <row r="456" spans="1:65" s="13" customFormat="1" x14ac:dyDescent="0.2">
      <c r="B456" s="193"/>
      <c r="C456" s="194"/>
      <c r="D456" s="195" t="s">
        <v>128</v>
      </c>
      <c r="E456" s="196" t="s">
        <v>1</v>
      </c>
      <c r="F456" s="197" t="s">
        <v>438</v>
      </c>
      <c r="G456" s="194"/>
      <c r="H456" s="196" t="s">
        <v>1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128</v>
      </c>
      <c r="AU456" s="203" t="s">
        <v>81</v>
      </c>
      <c r="AV456" s="13" t="s">
        <v>79</v>
      </c>
      <c r="AW456" s="13" t="s">
        <v>31</v>
      </c>
      <c r="AX456" s="13" t="s">
        <v>74</v>
      </c>
      <c r="AY456" s="203" t="s">
        <v>118</v>
      </c>
    </row>
    <row r="457" spans="1:65" s="14" customFormat="1" x14ac:dyDescent="0.2">
      <c r="B457" s="204"/>
      <c r="C457" s="205"/>
      <c r="D457" s="195" t="s">
        <v>128</v>
      </c>
      <c r="E457" s="205"/>
      <c r="F457" s="207" t="s">
        <v>463</v>
      </c>
      <c r="G457" s="205"/>
      <c r="H457" s="208">
        <v>10.647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128</v>
      </c>
      <c r="AU457" s="214" t="s">
        <v>81</v>
      </c>
      <c r="AV457" s="14" t="s">
        <v>81</v>
      </c>
      <c r="AW457" s="14" t="s">
        <v>4</v>
      </c>
      <c r="AX457" s="14" t="s">
        <v>79</v>
      </c>
      <c r="AY457" s="214" t="s">
        <v>118</v>
      </c>
    </row>
    <row r="458" spans="1:65" s="2" customFormat="1" ht="36" x14ac:dyDescent="0.2">
      <c r="A458" s="33"/>
      <c r="B458" s="34"/>
      <c r="C458" s="215" t="s">
        <v>464</v>
      </c>
      <c r="D458" s="215" t="s">
        <v>169</v>
      </c>
      <c r="E458" s="216" t="s">
        <v>465</v>
      </c>
      <c r="F458" s="217" t="s">
        <v>543</v>
      </c>
      <c r="G458" s="218" t="s">
        <v>164</v>
      </c>
      <c r="H458" s="219">
        <v>4.1900000000000004</v>
      </c>
      <c r="I458" s="220"/>
      <c r="J458" s="221">
        <f>ROUND(I458*H458,2)</f>
        <v>0</v>
      </c>
      <c r="K458" s="217" t="s">
        <v>1</v>
      </c>
      <c r="L458" s="222"/>
      <c r="M458" s="223" t="s">
        <v>1</v>
      </c>
      <c r="N458" s="224" t="s">
        <v>39</v>
      </c>
      <c r="O458" s="70"/>
      <c r="P458" s="189">
        <f>O458*H458</f>
        <v>0</v>
      </c>
      <c r="Q458" s="189">
        <v>7.0000000000000001E-3</v>
      </c>
      <c r="R458" s="189">
        <f>Q458*H458</f>
        <v>2.9330000000000002E-2</v>
      </c>
      <c r="S458" s="189">
        <v>0</v>
      </c>
      <c r="T458" s="190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91" t="s">
        <v>172</v>
      </c>
      <c r="AT458" s="191" t="s">
        <v>169</v>
      </c>
      <c r="AU458" s="191" t="s">
        <v>81</v>
      </c>
      <c r="AY458" s="16" t="s">
        <v>118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6" t="s">
        <v>79</v>
      </c>
      <c r="BK458" s="192">
        <f>ROUND(I458*H458,2)</f>
        <v>0</v>
      </c>
      <c r="BL458" s="16" t="s">
        <v>173</v>
      </c>
      <c r="BM458" s="191" t="s">
        <v>466</v>
      </c>
    </row>
    <row r="459" spans="1:65" s="14" customFormat="1" x14ac:dyDescent="0.2">
      <c r="B459" s="204"/>
      <c r="C459" s="205"/>
      <c r="D459" s="195" t="s">
        <v>128</v>
      </c>
      <c r="E459" s="206" t="s">
        <v>1</v>
      </c>
      <c r="F459" s="207" t="s">
        <v>430</v>
      </c>
      <c r="G459" s="205"/>
      <c r="H459" s="208">
        <v>3.99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128</v>
      </c>
      <c r="AU459" s="214" t="s">
        <v>81</v>
      </c>
      <c r="AV459" s="14" t="s">
        <v>81</v>
      </c>
      <c r="AW459" s="14" t="s">
        <v>31</v>
      </c>
      <c r="AX459" s="14" t="s">
        <v>74</v>
      </c>
      <c r="AY459" s="214" t="s">
        <v>118</v>
      </c>
    </row>
    <row r="460" spans="1:65" s="13" customFormat="1" x14ac:dyDescent="0.2">
      <c r="B460" s="193"/>
      <c r="C460" s="194"/>
      <c r="D460" s="195" t="s">
        <v>128</v>
      </c>
      <c r="E460" s="196" t="s">
        <v>1</v>
      </c>
      <c r="F460" s="197" t="s">
        <v>438</v>
      </c>
      <c r="G460" s="194"/>
      <c r="H460" s="196" t="s">
        <v>1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128</v>
      </c>
      <c r="AU460" s="203" t="s">
        <v>81</v>
      </c>
      <c r="AV460" s="13" t="s">
        <v>79</v>
      </c>
      <c r="AW460" s="13" t="s">
        <v>31</v>
      </c>
      <c r="AX460" s="13" t="s">
        <v>74</v>
      </c>
      <c r="AY460" s="203" t="s">
        <v>118</v>
      </c>
    </row>
    <row r="461" spans="1:65" s="14" customFormat="1" x14ac:dyDescent="0.2">
      <c r="B461" s="204"/>
      <c r="C461" s="205"/>
      <c r="D461" s="195" t="s">
        <v>128</v>
      </c>
      <c r="E461" s="205"/>
      <c r="F461" s="207" t="s">
        <v>467</v>
      </c>
      <c r="G461" s="205"/>
      <c r="H461" s="208">
        <v>4.1900000000000004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128</v>
      </c>
      <c r="AU461" s="214" t="s">
        <v>81</v>
      </c>
      <c r="AV461" s="14" t="s">
        <v>81</v>
      </c>
      <c r="AW461" s="14" t="s">
        <v>4</v>
      </c>
      <c r="AX461" s="14" t="s">
        <v>79</v>
      </c>
      <c r="AY461" s="214" t="s">
        <v>118</v>
      </c>
    </row>
    <row r="462" spans="1:65" s="2" customFormat="1" ht="33" customHeight="1" x14ac:dyDescent="0.2">
      <c r="A462" s="33"/>
      <c r="B462" s="34"/>
      <c r="C462" s="180" t="s">
        <v>468</v>
      </c>
      <c r="D462" s="180" t="s">
        <v>121</v>
      </c>
      <c r="E462" s="181" t="s">
        <v>469</v>
      </c>
      <c r="F462" s="182" t="s">
        <v>470</v>
      </c>
      <c r="G462" s="183" t="s">
        <v>317</v>
      </c>
      <c r="H462" s="184">
        <v>7.13</v>
      </c>
      <c r="I462" s="185"/>
      <c r="J462" s="186">
        <f>ROUND(I462*H462,2)</f>
        <v>0</v>
      </c>
      <c r="K462" s="182" t="s">
        <v>125</v>
      </c>
      <c r="L462" s="38"/>
      <c r="M462" s="187" t="s">
        <v>1</v>
      </c>
      <c r="N462" s="188" t="s">
        <v>39</v>
      </c>
      <c r="O462" s="70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91" t="s">
        <v>173</v>
      </c>
      <c r="AT462" s="191" t="s">
        <v>121</v>
      </c>
      <c r="AU462" s="191" t="s">
        <v>81</v>
      </c>
      <c r="AY462" s="16" t="s">
        <v>118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6" t="s">
        <v>79</v>
      </c>
      <c r="BK462" s="192">
        <f>ROUND(I462*H462,2)</f>
        <v>0</v>
      </c>
      <c r="BL462" s="16" t="s">
        <v>173</v>
      </c>
      <c r="BM462" s="191" t="s">
        <v>471</v>
      </c>
    </row>
    <row r="463" spans="1:65" s="12" customFormat="1" ht="22.9" customHeight="1" x14ac:dyDescent="0.2">
      <c r="B463" s="164"/>
      <c r="C463" s="165"/>
      <c r="D463" s="166" t="s">
        <v>73</v>
      </c>
      <c r="E463" s="178" t="s">
        <v>472</v>
      </c>
      <c r="F463" s="178" t="s">
        <v>473</v>
      </c>
      <c r="G463" s="165"/>
      <c r="H463" s="165"/>
      <c r="I463" s="168"/>
      <c r="J463" s="179">
        <f>BK463</f>
        <v>0</v>
      </c>
      <c r="K463" s="165"/>
      <c r="L463" s="170"/>
      <c r="M463" s="171"/>
      <c r="N463" s="172"/>
      <c r="O463" s="172"/>
      <c r="P463" s="173">
        <f>SUM(P464:P487)</f>
        <v>0</v>
      </c>
      <c r="Q463" s="172"/>
      <c r="R463" s="173">
        <f>SUM(R464:R487)</f>
        <v>6.7065840000000002E-2</v>
      </c>
      <c r="S463" s="172"/>
      <c r="T463" s="174">
        <f>SUM(T464:T487)</f>
        <v>0</v>
      </c>
      <c r="AR463" s="175" t="s">
        <v>81</v>
      </c>
      <c r="AT463" s="176" t="s">
        <v>73</v>
      </c>
      <c r="AU463" s="176" t="s">
        <v>79</v>
      </c>
      <c r="AY463" s="175" t="s">
        <v>118</v>
      </c>
      <c r="BK463" s="177">
        <f>SUM(BK464:BK487)</f>
        <v>0</v>
      </c>
    </row>
    <row r="464" spans="1:65" s="2" customFormat="1" ht="24.2" customHeight="1" x14ac:dyDescent="0.2">
      <c r="A464" s="33"/>
      <c r="B464" s="34"/>
      <c r="C464" s="180" t="s">
        <v>474</v>
      </c>
      <c r="D464" s="180" t="s">
        <v>121</v>
      </c>
      <c r="E464" s="181" t="s">
        <v>475</v>
      </c>
      <c r="F464" s="182" t="s">
        <v>476</v>
      </c>
      <c r="G464" s="183" t="s">
        <v>124</v>
      </c>
      <c r="H464" s="184">
        <v>186.29400000000001</v>
      </c>
      <c r="I464" s="185"/>
      <c r="J464" s="186">
        <f>ROUND(I464*H464,2)</f>
        <v>0</v>
      </c>
      <c r="K464" s="182" t="s">
        <v>125</v>
      </c>
      <c r="L464" s="38"/>
      <c r="M464" s="187" t="s">
        <v>1</v>
      </c>
      <c r="N464" s="188" t="s">
        <v>39</v>
      </c>
      <c r="O464" s="70"/>
      <c r="P464" s="189">
        <f>O464*H464</f>
        <v>0</v>
      </c>
      <c r="Q464" s="189">
        <v>2.1000000000000001E-4</v>
      </c>
      <c r="R464" s="189">
        <f>Q464*H464</f>
        <v>3.9121740000000002E-2</v>
      </c>
      <c r="S464" s="189">
        <v>0</v>
      </c>
      <c r="T464" s="190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91" t="s">
        <v>173</v>
      </c>
      <c r="AT464" s="191" t="s">
        <v>121</v>
      </c>
      <c r="AU464" s="191" t="s">
        <v>81</v>
      </c>
      <c r="AY464" s="16" t="s">
        <v>118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6" t="s">
        <v>79</v>
      </c>
      <c r="BK464" s="192">
        <f>ROUND(I464*H464,2)</f>
        <v>0</v>
      </c>
      <c r="BL464" s="16" t="s">
        <v>173</v>
      </c>
      <c r="BM464" s="191" t="s">
        <v>477</v>
      </c>
    </row>
    <row r="465" spans="2:51" s="13" customFormat="1" x14ac:dyDescent="0.2">
      <c r="B465" s="193"/>
      <c r="C465" s="194"/>
      <c r="D465" s="195" t="s">
        <v>128</v>
      </c>
      <c r="E465" s="196" t="s">
        <v>1</v>
      </c>
      <c r="F465" s="197" t="s">
        <v>137</v>
      </c>
      <c r="G465" s="194"/>
      <c r="H465" s="196" t="s">
        <v>1</v>
      </c>
      <c r="I465" s="198"/>
      <c r="J465" s="194"/>
      <c r="K465" s="194"/>
      <c r="L465" s="199"/>
      <c r="M465" s="200"/>
      <c r="N465" s="201"/>
      <c r="O465" s="201"/>
      <c r="P465" s="201"/>
      <c r="Q465" s="201"/>
      <c r="R465" s="201"/>
      <c r="S465" s="201"/>
      <c r="T465" s="202"/>
      <c r="AT465" s="203" t="s">
        <v>128</v>
      </c>
      <c r="AU465" s="203" t="s">
        <v>81</v>
      </c>
      <c r="AV465" s="13" t="s">
        <v>79</v>
      </c>
      <c r="AW465" s="13" t="s">
        <v>31</v>
      </c>
      <c r="AX465" s="13" t="s">
        <v>74</v>
      </c>
      <c r="AY465" s="203" t="s">
        <v>118</v>
      </c>
    </row>
    <row r="466" spans="2:51" s="14" customFormat="1" ht="22.5" x14ac:dyDescent="0.2">
      <c r="B466" s="204"/>
      <c r="C466" s="205"/>
      <c r="D466" s="195" t="s">
        <v>128</v>
      </c>
      <c r="E466" s="206" t="s">
        <v>1</v>
      </c>
      <c r="F466" s="207" t="s">
        <v>138</v>
      </c>
      <c r="G466" s="205"/>
      <c r="H466" s="208">
        <v>3.9220000000000002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128</v>
      </c>
      <c r="AU466" s="214" t="s">
        <v>81</v>
      </c>
      <c r="AV466" s="14" t="s">
        <v>81</v>
      </c>
      <c r="AW466" s="14" t="s">
        <v>31</v>
      </c>
      <c r="AX466" s="14" t="s">
        <v>74</v>
      </c>
      <c r="AY466" s="214" t="s">
        <v>118</v>
      </c>
    </row>
    <row r="467" spans="2:51" s="14" customFormat="1" ht="22.5" x14ac:dyDescent="0.2">
      <c r="B467" s="204"/>
      <c r="C467" s="205"/>
      <c r="D467" s="195" t="s">
        <v>128</v>
      </c>
      <c r="E467" s="206" t="s">
        <v>1</v>
      </c>
      <c r="F467" s="207" t="s">
        <v>139</v>
      </c>
      <c r="G467" s="205"/>
      <c r="H467" s="208">
        <v>3.597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128</v>
      </c>
      <c r="AU467" s="214" t="s">
        <v>81</v>
      </c>
      <c r="AV467" s="14" t="s">
        <v>81</v>
      </c>
      <c r="AW467" s="14" t="s">
        <v>31</v>
      </c>
      <c r="AX467" s="14" t="s">
        <v>74</v>
      </c>
      <c r="AY467" s="214" t="s">
        <v>118</v>
      </c>
    </row>
    <row r="468" spans="2:51" s="14" customFormat="1" ht="22.5" x14ac:dyDescent="0.2">
      <c r="B468" s="204"/>
      <c r="C468" s="205"/>
      <c r="D468" s="195" t="s">
        <v>128</v>
      </c>
      <c r="E468" s="206" t="s">
        <v>1</v>
      </c>
      <c r="F468" s="207" t="s">
        <v>140</v>
      </c>
      <c r="G468" s="205"/>
      <c r="H468" s="208">
        <v>4.641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128</v>
      </c>
      <c r="AU468" s="214" t="s">
        <v>81</v>
      </c>
      <c r="AV468" s="14" t="s">
        <v>81</v>
      </c>
      <c r="AW468" s="14" t="s">
        <v>31</v>
      </c>
      <c r="AX468" s="14" t="s">
        <v>74</v>
      </c>
      <c r="AY468" s="214" t="s">
        <v>118</v>
      </c>
    </row>
    <row r="469" spans="2:51" s="14" customFormat="1" ht="22.5" x14ac:dyDescent="0.2">
      <c r="B469" s="204"/>
      <c r="C469" s="205"/>
      <c r="D469" s="195" t="s">
        <v>128</v>
      </c>
      <c r="E469" s="206" t="s">
        <v>1</v>
      </c>
      <c r="F469" s="207" t="s">
        <v>141</v>
      </c>
      <c r="G469" s="205"/>
      <c r="H469" s="208">
        <v>2.915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128</v>
      </c>
      <c r="AU469" s="214" t="s">
        <v>81</v>
      </c>
      <c r="AV469" s="14" t="s">
        <v>81</v>
      </c>
      <c r="AW469" s="14" t="s">
        <v>31</v>
      </c>
      <c r="AX469" s="14" t="s">
        <v>74</v>
      </c>
      <c r="AY469" s="214" t="s">
        <v>118</v>
      </c>
    </row>
    <row r="470" spans="2:51" s="14" customFormat="1" x14ac:dyDescent="0.2">
      <c r="B470" s="204"/>
      <c r="C470" s="205"/>
      <c r="D470" s="195" t="s">
        <v>128</v>
      </c>
      <c r="E470" s="206" t="s">
        <v>1</v>
      </c>
      <c r="F470" s="207" t="s">
        <v>142</v>
      </c>
      <c r="G470" s="205"/>
      <c r="H470" s="208">
        <v>3.9670000000000001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128</v>
      </c>
      <c r="AU470" s="214" t="s">
        <v>81</v>
      </c>
      <c r="AV470" s="14" t="s">
        <v>81</v>
      </c>
      <c r="AW470" s="14" t="s">
        <v>31</v>
      </c>
      <c r="AX470" s="14" t="s">
        <v>74</v>
      </c>
      <c r="AY470" s="214" t="s">
        <v>118</v>
      </c>
    </row>
    <row r="471" spans="2:51" s="14" customFormat="1" x14ac:dyDescent="0.2">
      <c r="B471" s="204"/>
      <c r="C471" s="205"/>
      <c r="D471" s="195" t="s">
        <v>128</v>
      </c>
      <c r="E471" s="206" t="s">
        <v>1</v>
      </c>
      <c r="F471" s="207" t="s">
        <v>143</v>
      </c>
      <c r="G471" s="205"/>
      <c r="H471" s="208">
        <v>2.468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128</v>
      </c>
      <c r="AU471" s="214" t="s">
        <v>81</v>
      </c>
      <c r="AV471" s="14" t="s">
        <v>81</v>
      </c>
      <c r="AW471" s="14" t="s">
        <v>31</v>
      </c>
      <c r="AX471" s="14" t="s">
        <v>74</v>
      </c>
      <c r="AY471" s="214" t="s">
        <v>118</v>
      </c>
    </row>
    <row r="472" spans="2:51" s="13" customFormat="1" x14ac:dyDescent="0.2">
      <c r="B472" s="193"/>
      <c r="C472" s="194"/>
      <c r="D472" s="195" t="s">
        <v>128</v>
      </c>
      <c r="E472" s="196" t="s">
        <v>1</v>
      </c>
      <c r="F472" s="197" t="s">
        <v>478</v>
      </c>
      <c r="G472" s="194"/>
      <c r="H472" s="196" t="s">
        <v>1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128</v>
      </c>
      <c r="AU472" s="203" t="s">
        <v>81</v>
      </c>
      <c r="AV472" s="13" t="s">
        <v>79</v>
      </c>
      <c r="AW472" s="13" t="s">
        <v>31</v>
      </c>
      <c r="AX472" s="13" t="s">
        <v>74</v>
      </c>
      <c r="AY472" s="203" t="s">
        <v>118</v>
      </c>
    </row>
    <row r="473" spans="2:51" s="14" customFormat="1" ht="22.5" x14ac:dyDescent="0.2">
      <c r="B473" s="204"/>
      <c r="C473" s="205"/>
      <c r="D473" s="195" t="s">
        <v>128</v>
      </c>
      <c r="E473" s="206" t="s">
        <v>1</v>
      </c>
      <c r="F473" s="207" t="s">
        <v>479</v>
      </c>
      <c r="G473" s="205"/>
      <c r="H473" s="208">
        <v>6.9630000000000001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128</v>
      </c>
      <c r="AU473" s="214" t="s">
        <v>81</v>
      </c>
      <c r="AV473" s="14" t="s">
        <v>81</v>
      </c>
      <c r="AW473" s="14" t="s">
        <v>31</v>
      </c>
      <c r="AX473" s="14" t="s">
        <v>74</v>
      </c>
      <c r="AY473" s="214" t="s">
        <v>118</v>
      </c>
    </row>
    <row r="474" spans="2:51" s="14" customFormat="1" ht="22.5" x14ac:dyDescent="0.2">
      <c r="B474" s="204"/>
      <c r="C474" s="205"/>
      <c r="D474" s="195" t="s">
        <v>128</v>
      </c>
      <c r="E474" s="206" t="s">
        <v>1</v>
      </c>
      <c r="F474" s="207" t="s">
        <v>480</v>
      </c>
      <c r="G474" s="205"/>
      <c r="H474" s="208">
        <v>8.6280000000000001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128</v>
      </c>
      <c r="AU474" s="214" t="s">
        <v>81</v>
      </c>
      <c r="AV474" s="14" t="s">
        <v>81</v>
      </c>
      <c r="AW474" s="14" t="s">
        <v>31</v>
      </c>
      <c r="AX474" s="14" t="s">
        <v>74</v>
      </c>
      <c r="AY474" s="214" t="s">
        <v>118</v>
      </c>
    </row>
    <row r="475" spans="2:51" s="14" customFormat="1" ht="22.5" x14ac:dyDescent="0.2">
      <c r="B475" s="204"/>
      <c r="C475" s="205"/>
      <c r="D475" s="195" t="s">
        <v>128</v>
      </c>
      <c r="E475" s="206" t="s">
        <v>1</v>
      </c>
      <c r="F475" s="207" t="s">
        <v>481</v>
      </c>
      <c r="G475" s="205"/>
      <c r="H475" s="208">
        <v>7.7880000000000003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128</v>
      </c>
      <c r="AU475" s="214" t="s">
        <v>81</v>
      </c>
      <c r="AV475" s="14" t="s">
        <v>81</v>
      </c>
      <c r="AW475" s="14" t="s">
        <v>31</v>
      </c>
      <c r="AX475" s="14" t="s">
        <v>74</v>
      </c>
      <c r="AY475" s="214" t="s">
        <v>118</v>
      </c>
    </row>
    <row r="476" spans="2:51" s="13" customFormat="1" x14ac:dyDescent="0.2">
      <c r="B476" s="193"/>
      <c r="C476" s="194"/>
      <c r="D476" s="195" t="s">
        <v>128</v>
      </c>
      <c r="E476" s="196" t="s">
        <v>1</v>
      </c>
      <c r="F476" s="197" t="s">
        <v>151</v>
      </c>
      <c r="G476" s="194"/>
      <c r="H476" s="196" t="s">
        <v>1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128</v>
      </c>
      <c r="AU476" s="203" t="s">
        <v>81</v>
      </c>
      <c r="AV476" s="13" t="s">
        <v>79</v>
      </c>
      <c r="AW476" s="13" t="s">
        <v>31</v>
      </c>
      <c r="AX476" s="13" t="s">
        <v>74</v>
      </c>
      <c r="AY476" s="203" t="s">
        <v>118</v>
      </c>
    </row>
    <row r="477" spans="2:51" s="14" customFormat="1" ht="22.5" x14ac:dyDescent="0.2">
      <c r="B477" s="204"/>
      <c r="C477" s="205"/>
      <c r="D477" s="195" t="s">
        <v>128</v>
      </c>
      <c r="E477" s="206" t="s">
        <v>1</v>
      </c>
      <c r="F477" s="207" t="s">
        <v>152</v>
      </c>
      <c r="G477" s="205"/>
      <c r="H477" s="208">
        <v>15.166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128</v>
      </c>
      <c r="AU477" s="214" t="s">
        <v>81</v>
      </c>
      <c r="AV477" s="14" t="s">
        <v>81</v>
      </c>
      <c r="AW477" s="14" t="s">
        <v>31</v>
      </c>
      <c r="AX477" s="14" t="s">
        <v>74</v>
      </c>
      <c r="AY477" s="214" t="s">
        <v>118</v>
      </c>
    </row>
    <row r="478" spans="2:51" s="14" customFormat="1" ht="22.5" x14ac:dyDescent="0.2">
      <c r="B478" s="204"/>
      <c r="C478" s="205"/>
      <c r="D478" s="195" t="s">
        <v>128</v>
      </c>
      <c r="E478" s="206" t="s">
        <v>1</v>
      </c>
      <c r="F478" s="207" t="s">
        <v>153</v>
      </c>
      <c r="G478" s="205"/>
      <c r="H478" s="208">
        <v>9.18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128</v>
      </c>
      <c r="AU478" s="214" t="s">
        <v>81</v>
      </c>
      <c r="AV478" s="14" t="s">
        <v>81</v>
      </c>
      <c r="AW478" s="14" t="s">
        <v>31</v>
      </c>
      <c r="AX478" s="14" t="s">
        <v>74</v>
      </c>
      <c r="AY478" s="214" t="s">
        <v>118</v>
      </c>
    </row>
    <row r="479" spans="2:51" s="14" customFormat="1" ht="22.5" x14ac:dyDescent="0.2">
      <c r="B479" s="204"/>
      <c r="C479" s="205"/>
      <c r="D479" s="195" t="s">
        <v>128</v>
      </c>
      <c r="E479" s="206" t="s">
        <v>1</v>
      </c>
      <c r="F479" s="207" t="s">
        <v>154</v>
      </c>
      <c r="G479" s="205"/>
      <c r="H479" s="208">
        <v>18.667000000000002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128</v>
      </c>
      <c r="AU479" s="214" t="s">
        <v>81</v>
      </c>
      <c r="AV479" s="14" t="s">
        <v>81</v>
      </c>
      <c r="AW479" s="14" t="s">
        <v>31</v>
      </c>
      <c r="AX479" s="14" t="s">
        <v>74</v>
      </c>
      <c r="AY479" s="214" t="s">
        <v>118</v>
      </c>
    </row>
    <row r="480" spans="2:51" s="14" customFormat="1" ht="22.5" x14ac:dyDescent="0.2">
      <c r="B480" s="204"/>
      <c r="C480" s="205"/>
      <c r="D480" s="195" t="s">
        <v>128</v>
      </c>
      <c r="E480" s="206" t="s">
        <v>1</v>
      </c>
      <c r="F480" s="207" t="s">
        <v>155</v>
      </c>
      <c r="G480" s="205"/>
      <c r="H480" s="208">
        <v>13.694000000000001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128</v>
      </c>
      <c r="AU480" s="214" t="s">
        <v>81</v>
      </c>
      <c r="AV480" s="14" t="s">
        <v>81</v>
      </c>
      <c r="AW480" s="14" t="s">
        <v>31</v>
      </c>
      <c r="AX480" s="14" t="s">
        <v>74</v>
      </c>
      <c r="AY480" s="214" t="s">
        <v>118</v>
      </c>
    </row>
    <row r="481" spans="1:65" s="14" customFormat="1" x14ac:dyDescent="0.2">
      <c r="B481" s="204"/>
      <c r="C481" s="205"/>
      <c r="D481" s="195" t="s">
        <v>128</v>
      </c>
      <c r="E481" s="206" t="s">
        <v>1</v>
      </c>
      <c r="F481" s="207" t="s">
        <v>156</v>
      </c>
      <c r="G481" s="205"/>
      <c r="H481" s="208">
        <v>7.71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128</v>
      </c>
      <c r="AU481" s="214" t="s">
        <v>81</v>
      </c>
      <c r="AV481" s="14" t="s">
        <v>81</v>
      </c>
      <c r="AW481" s="14" t="s">
        <v>31</v>
      </c>
      <c r="AX481" s="14" t="s">
        <v>74</v>
      </c>
      <c r="AY481" s="214" t="s">
        <v>118</v>
      </c>
    </row>
    <row r="482" spans="1:65" s="14" customFormat="1" x14ac:dyDescent="0.2">
      <c r="B482" s="204"/>
      <c r="C482" s="205"/>
      <c r="D482" s="195" t="s">
        <v>128</v>
      </c>
      <c r="E482" s="206" t="s">
        <v>1</v>
      </c>
      <c r="F482" s="207" t="s">
        <v>157</v>
      </c>
      <c r="G482" s="205"/>
      <c r="H482" s="208">
        <v>4.1180000000000003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128</v>
      </c>
      <c r="AU482" s="214" t="s">
        <v>81</v>
      </c>
      <c r="AV482" s="14" t="s">
        <v>81</v>
      </c>
      <c r="AW482" s="14" t="s">
        <v>31</v>
      </c>
      <c r="AX482" s="14" t="s">
        <v>74</v>
      </c>
      <c r="AY482" s="214" t="s">
        <v>118</v>
      </c>
    </row>
    <row r="483" spans="1:65" s="13" customFormat="1" x14ac:dyDescent="0.2">
      <c r="B483" s="193"/>
      <c r="C483" s="194"/>
      <c r="D483" s="195" t="s">
        <v>128</v>
      </c>
      <c r="E483" s="196" t="s">
        <v>1</v>
      </c>
      <c r="F483" s="197" t="s">
        <v>158</v>
      </c>
      <c r="G483" s="194"/>
      <c r="H483" s="196" t="s">
        <v>1</v>
      </c>
      <c r="I483" s="198"/>
      <c r="J483" s="194"/>
      <c r="K483" s="194"/>
      <c r="L483" s="199"/>
      <c r="M483" s="200"/>
      <c r="N483" s="201"/>
      <c r="O483" s="201"/>
      <c r="P483" s="201"/>
      <c r="Q483" s="201"/>
      <c r="R483" s="201"/>
      <c r="S483" s="201"/>
      <c r="T483" s="202"/>
      <c r="AT483" s="203" t="s">
        <v>128</v>
      </c>
      <c r="AU483" s="203" t="s">
        <v>81</v>
      </c>
      <c r="AV483" s="13" t="s">
        <v>79</v>
      </c>
      <c r="AW483" s="13" t="s">
        <v>31</v>
      </c>
      <c r="AX483" s="13" t="s">
        <v>74</v>
      </c>
      <c r="AY483" s="203" t="s">
        <v>118</v>
      </c>
    </row>
    <row r="484" spans="1:65" s="14" customFormat="1" ht="22.5" x14ac:dyDescent="0.2">
      <c r="B484" s="204"/>
      <c r="C484" s="205"/>
      <c r="D484" s="195" t="s">
        <v>128</v>
      </c>
      <c r="E484" s="206" t="s">
        <v>1</v>
      </c>
      <c r="F484" s="207" t="s">
        <v>482</v>
      </c>
      <c r="G484" s="205"/>
      <c r="H484" s="208">
        <v>21.81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128</v>
      </c>
      <c r="AU484" s="214" t="s">
        <v>81</v>
      </c>
      <c r="AV484" s="14" t="s">
        <v>81</v>
      </c>
      <c r="AW484" s="14" t="s">
        <v>31</v>
      </c>
      <c r="AX484" s="14" t="s">
        <v>74</v>
      </c>
      <c r="AY484" s="214" t="s">
        <v>118</v>
      </c>
    </row>
    <row r="485" spans="1:65" s="14" customFormat="1" ht="22.5" x14ac:dyDescent="0.2">
      <c r="B485" s="204"/>
      <c r="C485" s="205"/>
      <c r="D485" s="195" t="s">
        <v>128</v>
      </c>
      <c r="E485" s="206" t="s">
        <v>1</v>
      </c>
      <c r="F485" s="207" t="s">
        <v>483</v>
      </c>
      <c r="G485" s="205"/>
      <c r="H485" s="208">
        <v>35.43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128</v>
      </c>
      <c r="AU485" s="214" t="s">
        <v>81</v>
      </c>
      <c r="AV485" s="14" t="s">
        <v>81</v>
      </c>
      <c r="AW485" s="14" t="s">
        <v>31</v>
      </c>
      <c r="AX485" s="14" t="s">
        <v>74</v>
      </c>
      <c r="AY485" s="214" t="s">
        <v>118</v>
      </c>
    </row>
    <row r="486" spans="1:65" s="14" customFormat="1" ht="22.5" x14ac:dyDescent="0.2">
      <c r="B486" s="204"/>
      <c r="C486" s="205"/>
      <c r="D486" s="195" t="s">
        <v>128</v>
      </c>
      <c r="E486" s="206" t="s">
        <v>1</v>
      </c>
      <c r="F486" s="207" t="s">
        <v>484</v>
      </c>
      <c r="G486" s="205"/>
      <c r="H486" s="208">
        <v>15.63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128</v>
      </c>
      <c r="AU486" s="214" t="s">
        <v>81</v>
      </c>
      <c r="AV486" s="14" t="s">
        <v>81</v>
      </c>
      <c r="AW486" s="14" t="s">
        <v>31</v>
      </c>
      <c r="AX486" s="14" t="s">
        <v>74</v>
      </c>
      <c r="AY486" s="214" t="s">
        <v>118</v>
      </c>
    </row>
    <row r="487" spans="1:65" s="2" customFormat="1" ht="33" customHeight="1" x14ac:dyDescent="0.2">
      <c r="A487" s="33"/>
      <c r="B487" s="34"/>
      <c r="C487" s="180" t="s">
        <v>485</v>
      </c>
      <c r="D487" s="180" t="s">
        <v>121</v>
      </c>
      <c r="E487" s="181" t="s">
        <v>486</v>
      </c>
      <c r="F487" s="182" t="s">
        <v>487</v>
      </c>
      <c r="G487" s="183" t="s">
        <v>124</v>
      </c>
      <c r="H487" s="184">
        <v>186.29400000000001</v>
      </c>
      <c r="I487" s="185"/>
      <c r="J487" s="186">
        <f>ROUND(I487*H487,2)</f>
        <v>0</v>
      </c>
      <c r="K487" s="182" t="s">
        <v>125</v>
      </c>
      <c r="L487" s="38"/>
      <c r="M487" s="187" t="s">
        <v>1</v>
      </c>
      <c r="N487" s="188" t="s">
        <v>39</v>
      </c>
      <c r="O487" s="70"/>
      <c r="P487" s="189">
        <f>O487*H487</f>
        <v>0</v>
      </c>
      <c r="Q487" s="189">
        <v>1.4999999999999999E-4</v>
      </c>
      <c r="R487" s="189">
        <f>Q487*H487</f>
        <v>2.7944099999999999E-2</v>
      </c>
      <c r="S487" s="189">
        <v>0</v>
      </c>
      <c r="T487" s="190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91" t="s">
        <v>173</v>
      </c>
      <c r="AT487" s="191" t="s">
        <v>121</v>
      </c>
      <c r="AU487" s="191" t="s">
        <v>81</v>
      </c>
      <c r="AY487" s="16" t="s">
        <v>118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6" t="s">
        <v>79</v>
      </c>
      <c r="BK487" s="192">
        <f>ROUND(I487*H487,2)</f>
        <v>0</v>
      </c>
      <c r="BL487" s="16" t="s">
        <v>173</v>
      </c>
      <c r="BM487" s="191" t="s">
        <v>488</v>
      </c>
    </row>
    <row r="488" spans="1:65" s="12" customFormat="1" ht="25.9" hidden="1" customHeight="1" x14ac:dyDescent="0.2">
      <c r="B488" s="164"/>
      <c r="C488" s="165"/>
      <c r="D488" s="166" t="s">
        <v>73</v>
      </c>
      <c r="E488" s="167" t="s">
        <v>489</v>
      </c>
      <c r="F488" s="167" t="s">
        <v>490</v>
      </c>
      <c r="G488" s="165"/>
      <c r="H488" s="165"/>
      <c r="I488" s="168"/>
      <c r="J488" s="169">
        <f>BK488</f>
        <v>0</v>
      </c>
      <c r="K488" s="165"/>
      <c r="L488" s="170"/>
      <c r="M488" s="171"/>
      <c r="N488" s="172"/>
      <c r="O488" s="172"/>
      <c r="P488" s="173">
        <f>SUM(P489:P491)</f>
        <v>0</v>
      </c>
      <c r="Q488" s="172"/>
      <c r="R488" s="173">
        <f>SUM(R489:R491)</f>
        <v>0</v>
      </c>
      <c r="S488" s="172"/>
      <c r="T488" s="174">
        <f>SUM(T489:T491)</f>
        <v>0</v>
      </c>
      <c r="AR488" s="175" t="s">
        <v>126</v>
      </c>
      <c r="AT488" s="176" t="s">
        <v>73</v>
      </c>
      <c r="AU488" s="176" t="s">
        <v>74</v>
      </c>
      <c r="AY488" s="175" t="s">
        <v>118</v>
      </c>
      <c r="BK488" s="177">
        <f>SUM(BK489:BK491)</f>
        <v>0</v>
      </c>
    </row>
    <row r="489" spans="1:65" s="2" customFormat="1" ht="16.5" hidden="1" customHeight="1" x14ac:dyDescent="0.2">
      <c r="A489" s="33"/>
      <c r="B489" s="34"/>
      <c r="C489" s="180" t="s">
        <v>491</v>
      </c>
      <c r="D489" s="180" t="s">
        <v>121</v>
      </c>
      <c r="E489" s="181" t="s">
        <v>492</v>
      </c>
      <c r="F489" s="182" t="s">
        <v>493</v>
      </c>
      <c r="G489" s="183" t="s">
        <v>494</v>
      </c>
      <c r="H489" s="184">
        <v>50</v>
      </c>
      <c r="I489" s="185"/>
      <c r="J489" s="186">
        <f>ROUND(I489*H489,2)</f>
        <v>0</v>
      </c>
      <c r="K489" s="182" t="s">
        <v>125</v>
      </c>
      <c r="L489" s="38"/>
      <c r="M489" s="187" t="s">
        <v>1</v>
      </c>
      <c r="N489" s="188" t="s">
        <v>39</v>
      </c>
      <c r="O489" s="70"/>
      <c r="P489" s="189">
        <f>O489*H489</f>
        <v>0</v>
      </c>
      <c r="Q489" s="189">
        <v>0</v>
      </c>
      <c r="R489" s="189">
        <f>Q489*H489</f>
        <v>0</v>
      </c>
      <c r="S489" s="189">
        <v>0</v>
      </c>
      <c r="T489" s="190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91" t="s">
        <v>495</v>
      </c>
      <c r="AT489" s="191" t="s">
        <v>121</v>
      </c>
      <c r="AU489" s="191" t="s">
        <v>79</v>
      </c>
      <c r="AY489" s="16" t="s">
        <v>118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6" t="s">
        <v>79</v>
      </c>
      <c r="BK489" s="192">
        <f>ROUND(I489*H489,2)</f>
        <v>0</v>
      </c>
      <c r="BL489" s="16" t="s">
        <v>495</v>
      </c>
      <c r="BM489" s="191" t="s">
        <v>496</v>
      </c>
    </row>
    <row r="490" spans="1:65" s="13" customFormat="1" hidden="1" x14ac:dyDescent="0.2">
      <c r="B490" s="193"/>
      <c r="C490" s="194"/>
      <c r="D490" s="195" t="s">
        <v>128</v>
      </c>
      <c r="E490" s="196" t="s">
        <v>1</v>
      </c>
      <c r="F490" s="197" t="s">
        <v>497</v>
      </c>
      <c r="G490" s="194"/>
      <c r="H490" s="196" t="s">
        <v>1</v>
      </c>
      <c r="I490" s="198"/>
      <c r="J490" s="194"/>
      <c r="K490" s="194"/>
      <c r="L490" s="199"/>
      <c r="M490" s="200"/>
      <c r="N490" s="201"/>
      <c r="O490" s="201"/>
      <c r="P490" s="201"/>
      <c r="Q490" s="201"/>
      <c r="R490" s="201"/>
      <c r="S490" s="201"/>
      <c r="T490" s="202"/>
      <c r="AT490" s="203" t="s">
        <v>128</v>
      </c>
      <c r="AU490" s="203" t="s">
        <v>79</v>
      </c>
      <c r="AV490" s="13" t="s">
        <v>79</v>
      </c>
      <c r="AW490" s="13" t="s">
        <v>31</v>
      </c>
      <c r="AX490" s="13" t="s">
        <v>74</v>
      </c>
      <c r="AY490" s="203" t="s">
        <v>118</v>
      </c>
    </row>
    <row r="491" spans="1:65" s="14" customFormat="1" hidden="1" x14ac:dyDescent="0.2">
      <c r="B491" s="204"/>
      <c r="C491" s="205"/>
      <c r="D491" s="195" t="s">
        <v>128</v>
      </c>
      <c r="E491" s="206" t="s">
        <v>1</v>
      </c>
      <c r="F491" s="207" t="s">
        <v>431</v>
      </c>
      <c r="G491" s="205"/>
      <c r="H491" s="208">
        <v>50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128</v>
      </c>
      <c r="AU491" s="214" t="s">
        <v>79</v>
      </c>
      <c r="AV491" s="14" t="s">
        <v>81</v>
      </c>
      <c r="AW491" s="14" t="s">
        <v>31</v>
      </c>
      <c r="AX491" s="14" t="s">
        <v>74</v>
      </c>
      <c r="AY491" s="214" t="s">
        <v>118</v>
      </c>
    </row>
    <row r="492" spans="1:65" s="12" customFormat="1" ht="25.9" customHeight="1" x14ac:dyDescent="0.2">
      <c r="B492" s="164"/>
      <c r="C492" s="165"/>
      <c r="D492" s="166" t="s">
        <v>73</v>
      </c>
      <c r="E492" s="167" t="s">
        <v>498</v>
      </c>
      <c r="F492" s="167" t="s">
        <v>499</v>
      </c>
      <c r="G492" s="165"/>
      <c r="H492" s="165"/>
      <c r="I492" s="168"/>
      <c r="J492" s="169">
        <f>BK492</f>
        <v>0</v>
      </c>
      <c r="K492" s="165"/>
      <c r="L492" s="170"/>
      <c r="M492" s="171"/>
      <c r="N492" s="172"/>
      <c r="O492" s="172"/>
      <c r="P492" s="173">
        <f>P493+P498+P500+P502</f>
        <v>0</v>
      </c>
      <c r="Q492" s="172"/>
      <c r="R492" s="173">
        <f>R493+R498+R500+R502</f>
        <v>0</v>
      </c>
      <c r="S492" s="172"/>
      <c r="T492" s="174">
        <f>T493+T498+T500+T502</f>
        <v>0</v>
      </c>
      <c r="AR492" s="175" t="s">
        <v>168</v>
      </c>
      <c r="AT492" s="176" t="s">
        <v>73</v>
      </c>
      <c r="AU492" s="176" t="s">
        <v>74</v>
      </c>
      <c r="AY492" s="175" t="s">
        <v>118</v>
      </c>
      <c r="BK492" s="177">
        <f>BK493+BK498+BK500+BK502</f>
        <v>0</v>
      </c>
    </row>
    <row r="493" spans="1:65" s="12" customFormat="1" ht="22.9" customHeight="1" x14ac:dyDescent="0.2">
      <c r="B493" s="164"/>
      <c r="C493" s="165"/>
      <c r="D493" s="166" t="s">
        <v>73</v>
      </c>
      <c r="E493" s="178" t="s">
        <v>500</v>
      </c>
      <c r="F493" s="178" t="s">
        <v>501</v>
      </c>
      <c r="G493" s="165"/>
      <c r="H493" s="165"/>
      <c r="I493" s="168"/>
      <c r="J493" s="179">
        <f>BK493</f>
        <v>0</v>
      </c>
      <c r="K493" s="165"/>
      <c r="L493" s="170"/>
      <c r="M493" s="171"/>
      <c r="N493" s="172"/>
      <c r="O493" s="172"/>
      <c r="P493" s="173">
        <f>SUM(P494:P497)</f>
        <v>0</v>
      </c>
      <c r="Q493" s="172"/>
      <c r="R493" s="173">
        <f>SUM(R494:R497)</f>
        <v>0</v>
      </c>
      <c r="S493" s="172"/>
      <c r="T493" s="174">
        <f>SUM(T494:T497)</f>
        <v>0</v>
      </c>
      <c r="AR493" s="175" t="s">
        <v>168</v>
      </c>
      <c r="AT493" s="176" t="s">
        <v>73</v>
      </c>
      <c r="AU493" s="176" t="s">
        <v>79</v>
      </c>
      <c r="AY493" s="175" t="s">
        <v>118</v>
      </c>
      <c r="BK493" s="177">
        <f>SUM(BK494:BK497)</f>
        <v>0</v>
      </c>
    </row>
    <row r="494" spans="1:65" s="2" customFormat="1" ht="16.5" customHeight="1" x14ac:dyDescent="0.2">
      <c r="A494" s="33"/>
      <c r="B494" s="34"/>
      <c r="C494" s="180" t="s">
        <v>502</v>
      </c>
      <c r="D494" s="180" t="s">
        <v>121</v>
      </c>
      <c r="E494" s="181" t="s">
        <v>503</v>
      </c>
      <c r="F494" s="182" t="s">
        <v>504</v>
      </c>
      <c r="G494" s="183" t="s">
        <v>505</v>
      </c>
      <c r="H494" s="184">
        <v>1</v>
      </c>
      <c r="I494" s="185"/>
      <c r="J494" s="186">
        <f>ROUND(I494*H494,2)</f>
        <v>0</v>
      </c>
      <c r="K494" s="182" t="s">
        <v>1</v>
      </c>
      <c r="L494" s="38"/>
      <c r="M494" s="187" t="s">
        <v>1</v>
      </c>
      <c r="N494" s="188" t="s">
        <v>39</v>
      </c>
      <c r="O494" s="70"/>
      <c r="P494" s="189">
        <f>O494*H494</f>
        <v>0</v>
      </c>
      <c r="Q494" s="189">
        <v>0</v>
      </c>
      <c r="R494" s="189">
        <f>Q494*H494</f>
        <v>0</v>
      </c>
      <c r="S494" s="189">
        <v>0</v>
      </c>
      <c r="T494" s="190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91" t="s">
        <v>506</v>
      </c>
      <c r="AT494" s="191" t="s">
        <v>121</v>
      </c>
      <c r="AU494" s="191" t="s">
        <v>81</v>
      </c>
      <c r="AY494" s="16" t="s">
        <v>118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6" t="s">
        <v>79</v>
      </c>
      <c r="BK494" s="192">
        <f>ROUND(I494*H494,2)</f>
        <v>0</v>
      </c>
      <c r="BL494" s="16" t="s">
        <v>506</v>
      </c>
      <c r="BM494" s="191" t="s">
        <v>507</v>
      </c>
    </row>
    <row r="495" spans="1:65" s="13" customFormat="1" ht="22.5" x14ac:dyDescent="0.2">
      <c r="B495" s="193"/>
      <c r="C495" s="194"/>
      <c r="D495" s="195" t="s">
        <v>128</v>
      </c>
      <c r="E495" s="196" t="s">
        <v>1</v>
      </c>
      <c r="F495" s="197" t="s">
        <v>508</v>
      </c>
      <c r="G495" s="194"/>
      <c r="H495" s="196" t="s">
        <v>1</v>
      </c>
      <c r="I495" s="198"/>
      <c r="J495" s="194"/>
      <c r="K495" s="194"/>
      <c r="L495" s="199"/>
      <c r="M495" s="200"/>
      <c r="N495" s="201"/>
      <c r="O495" s="201"/>
      <c r="P495" s="201"/>
      <c r="Q495" s="201"/>
      <c r="R495" s="201"/>
      <c r="S495" s="201"/>
      <c r="T495" s="202"/>
      <c r="AT495" s="203" t="s">
        <v>128</v>
      </c>
      <c r="AU495" s="203" t="s">
        <v>81</v>
      </c>
      <c r="AV495" s="13" t="s">
        <v>79</v>
      </c>
      <c r="AW495" s="13" t="s">
        <v>31</v>
      </c>
      <c r="AX495" s="13" t="s">
        <v>74</v>
      </c>
      <c r="AY495" s="203" t="s">
        <v>118</v>
      </c>
    </row>
    <row r="496" spans="1:65" s="14" customFormat="1" x14ac:dyDescent="0.2">
      <c r="B496" s="204"/>
      <c r="C496" s="205"/>
      <c r="D496" s="195" t="s">
        <v>128</v>
      </c>
      <c r="E496" s="206" t="s">
        <v>1</v>
      </c>
      <c r="F496" s="207" t="s">
        <v>79</v>
      </c>
      <c r="G496" s="205"/>
      <c r="H496" s="208">
        <v>1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128</v>
      </c>
      <c r="AU496" s="214" t="s">
        <v>81</v>
      </c>
      <c r="AV496" s="14" t="s">
        <v>81</v>
      </c>
      <c r="AW496" s="14" t="s">
        <v>31</v>
      </c>
      <c r="AX496" s="14" t="s">
        <v>74</v>
      </c>
      <c r="AY496" s="214" t="s">
        <v>118</v>
      </c>
    </row>
    <row r="497" spans="1:65" s="2" customFormat="1" ht="16.5" customHeight="1" x14ac:dyDescent="0.2">
      <c r="A497" s="33"/>
      <c r="B497" s="34"/>
      <c r="C497" s="180" t="s">
        <v>509</v>
      </c>
      <c r="D497" s="180" t="s">
        <v>121</v>
      </c>
      <c r="E497" s="181" t="s">
        <v>510</v>
      </c>
      <c r="F497" s="182" t="s">
        <v>511</v>
      </c>
      <c r="G497" s="183" t="s">
        <v>505</v>
      </c>
      <c r="H497" s="184">
        <v>1</v>
      </c>
      <c r="I497" s="185"/>
      <c r="J497" s="186">
        <f>ROUND(I497*H497,2)</f>
        <v>0</v>
      </c>
      <c r="K497" s="182" t="s">
        <v>125</v>
      </c>
      <c r="L497" s="38"/>
      <c r="M497" s="187" t="s">
        <v>1</v>
      </c>
      <c r="N497" s="188" t="s">
        <v>39</v>
      </c>
      <c r="O497" s="70"/>
      <c r="P497" s="189">
        <f>O497*H497</f>
        <v>0</v>
      </c>
      <c r="Q497" s="189">
        <v>0</v>
      </c>
      <c r="R497" s="189">
        <f>Q497*H497</f>
        <v>0</v>
      </c>
      <c r="S497" s="189">
        <v>0</v>
      </c>
      <c r="T497" s="190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91" t="s">
        <v>506</v>
      </c>
      <c r="AT497" s="191" t="s">
        <v>121</v>
      </c>
      <c r="AU497" s="191" t="s">
        <v>81</v>
      </c>
      <c r="AY497" s="16" t="s">
        <v>118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6" t="s">
        <v>79</v>
      </c>
      <c r="BK497" s="192">
        <f>ROUND(I497*H497,2)</f>
        <v>0</v>
      </c>
      <c r="BL497" s="16" t="s">
        <v>506</v>
      </c>
      <c r="BM497" s="191" t="s">
        <v>512</v>
      </c>
    </row>
    <row r="498" spans="1:65" s="12" customFormat="1" ht="22.9" customHeight="1" x14ac:dyDescent="0.2">
      <c r="B498" s="164"/>
      <c r="C498" s="165"/>
      <c r="D498" s="166" t="s">
        <v>73</v>
      </c>
      <c r="E498" s="178" t="s">
        <v>513</v>
      </c>
      <c r="F498" s="178" t="s">
        <v>514</v>
      </c>
      <c r="G498" s="165"/>
      <c r="H498" s="165"/>
      <c r="I498" s="168"/>
      <c r="J498" s="179">
        <f>BK498</f>
        <v>0</v>
      </c>
      <c r="K498" s="165"/>
      <c r="L498" s="170"/>
      <c r="M498" s="171"/>
      <c r="N498" s="172"/>
      <c r="O498" s="172"/>
      <c r="P498" s="173">
        <f>P499</f>
        <v>0</v>
      </c>
      <c r="Q498" s="172"/>
      <c r="R498" s="173">
        <f>R499</f>
        <v>0</v>
      </c>
      <c r="S498" s="172"/>
      <c r="T498" s="174">
        <f>T499</f>
        <v>0</v>
      </c>
      <c r="AR498" s="175" t="s">
        <v>168</v>
      </c>
      <c r="AT498" s="176" t="s">
        <v>73</v>
      </c>
      <c r="AU498" s="176" t="s">
        <v>79</v>
      </c>
      <c r="AY498" s="175" t="s">
        <v>118</v>
      </c>
      <c r="BK498" s="177">
        <f>BK499</f>
        <v>0</v>
      </c>
    </row>
    <row r="499" spans="1:65" s="2" customFormat="1" ht="16.5" customHeight="1" x14ac:dyDescent="0.2">
      <c r="A499" s="33"/>
      <c r="B499" s="34"/>
      <c r="C499" s="180" t="s">
        <v>515</v>
      </c>
      <c r="D499" s="180" t="s">
        <v>121</v>
      </c>
      <c r="E499" s="181" t="s">
        <v>516</v>
      </c>
      <c r="F499" s="182" t="s">
        <v>514</v>
      </c>
      <c r="G499" s="183" t="s">
        <v>505</v>
      </c>
      <c r="H499" s="184">
        <v>1</v>
      </c>
      <c r="I499" s="185"/>
      <c r="J499" s="186">
        <f>ROUND(I499*H499,2)</f>
        <v>0</v>
      </c>
      <c r="K499" s="182" t="s">
        <v>125</v>
      </c>
      <c r="L499" s="38"/>
      <c r="M499" s="187" t="s">
        <v>1</v>
      </c>
      <c r="N499" s="188" t="s">
        <v>39</v>
      </c>
      <c r="O499" s="70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R499" s="191" t="s">
        <v>506</v>
      </c>
      <c r="AT499" s="191" t="s">
        <v>121</v>
      </c>
      <c r="AU499" s="191" t="s">
        <v>81</v>
      </c>
      <c r="AY499" s="16" t="s">
        <v>118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6" t="s">
        <v>79</v>
      </c>
      <c r="BK499" s="192">
        <f>ROUND(I499*H499,2)</f>
        <v>0</v>
      </c>
      <c r="BL499" s="16" t="s">
        <v>506</v>
      </c>
      <c r="BM499" s="191" t="s">
        <v>517</v>
      </c>
    </row>
    <row r="500" spans="1:65" s="12" customFormat="1" ht="22.9" hidden="1" customHeight="1" x14ac:dyDescent="0.2">
      <c r="B500" s="164"/>
      <c r="C500" s="165"/>
      <c r="D500" s="166" t="s">
        <v>73</v>
      </c>
      <c r="E500" s="178" t="s">
        <v>518</v>
      </c>
      <c r="F500" s="178" t="s">
        <v>519</v>
      </c>
      <c r="G500" s="165"/>
      <c r="H500" s="165"/>
      <c r="I500" s="168"/>
      <c r="J500" s="179">
        <f>BK500</f>
        <v>0</v>
      </c>
      <c r="K500" s="165"/>
      <c r="L500" s="170"/>
      <c r="M500" s="171"/>
      <c r="N500" s="172"/>
      <c r="O500" s="172"/>
      <c r="P500" s="173">
        <f>P501</f>
        <v>0</v>
      </c>
      <c r="Q500" s="172"/>
      <c r="R500" s="173">
        <f>R501</f>
        <v>0</v>
      </c>
      <c r="S500" s="172"/>
      <c r="T500" s="174">
        <f>T501</f>
        <v>0</v>
      </c>
      <c r="AR500" s="175" t="s">
        <v>168</v>
      </c>
      <c r="AT500" s="176" t="s">
        <v>73</v>
      </c>
      <c r="AU500" s="176" t="s">
        <v>79</v>
      </c>
      <c r="AY500" s="175" t="s">
        <v>118</v>
      </c>
      <c r="BK500" s="177">
        <f>BK501</f>
        <v>0</v>
      </c>
    </row>
    <row r="501" spans="1:65" s="2" customFormat="1" ht="16.5" hidden="1" customHeight="1" x14ac:dyDescent="0.2">
      <c r="A501" s="33"/>
      <c r="B501" s="34"/>
      <c r="C501" s="180" t="s">
        <v>520</v>
      </c>
      <c r="D501" s="180" t="s">
        <v>121</v>
      </c>
      <c r="E501" s="181" t="s">
        <v>521</v>
      </c>
      <c r="F501" s="182" t="s">
        <v>522</v>
      </c>
      <c r="G501" s="183" t="s">
        <v>505</v>
      </c>
      <c r="H501" s="184">
        <v>1</v>
      </c>
      <c r="I501" s="185"/>
      <c r="J501" s="186">
        <f>ROUND(I501*H501,2)</f>
        <v>0</v>
      </c>
      <c r="K501" s="182" t="s">
        <v>125</v>
      </c>
      <c r="L501" s="38"/>
      <c r="M501" s="187" t="s">
        <v>1</v>
      </c>
      <c r="N501" s="188" t="s">
        <v>39</v>
      </c>
      <c r="O501" s="70"/>
      <c r="P501" s="189">
        <f>O501*H501</f>
        <v>0</v>
      </c>
      <c r="Q501" s="189">
        <v>0</v>
      </c>
      <c r="R501" s="189">
        <f>Q501*H501</f>
        <v>0</v>
      </c>
      <c r="S501" s="189">
        <v>0</v>
      </c>
      <c r="T501" s="190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91" t="s">
        <v>506</v>
      </c>
      <c r="AT501" s="191" t="s">
        <v>121</v>
      </c>
      <c r="AU501" s="191" t="s">
        <v>81</v>
      </c>
      <c r="AY501" s="16" t="s">
        <v>118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6" t="s">
        <v>79</v>
      </c>
      <c r="BK501" s="192">
        <f>ROUND(I501*H501,2)</f>
        <v>0</v>
      </c>
      <c r="BL501" s="16" t="s">
        <v>506</v>
      </c>
      <c r="BM501" s="191" t="s">
        <v>523</v>
      </c>
    </row>
    <row r="502" spans="1:65" s="12" customFormat="1" ht="22.9" customHeight="1" x14ac:dyDescent="0.2">
      <c r="B502" s="164"/>
      <c r="C502" s="165"/>
      <c r="D502" s="166" t="s">
        <v>73</v>
      </c>
      <c r="E502" s="178" t="s">
        <v>524</v>
      </c>
      <c r="F502" s="178" t="s">
        <v>525</v>
      </c>
      <c r="G502" s="165"/>
      <c r="H502" s="165"/>
      <c r="I502" s="168"/>
      <c r="J502" s="179">
        <f>BK502</f>
        <v>0</v>
      </c>
      <c r="K502" s="165"/>
      <c r="L502" s="170"/>
      <c r="M502" s="171"/>
      <c r="N502" s="172"/>
      <c r="O502" s="172"/>
      <c r="P502" s="173">
        <f>P503</f>
        <v>0</v>
      </c>
      <c r="Q502" s="172"/>
      <c r="R502" s="173">
        <f>R503</f>
        <v>0</v>
      </c>
      <c r="S502" s="172"/>
      <c r="T502" s="174">
        <f>T503</f>
        <v>0</v>
      </c>
      <c r="AR502" s="175" t="s">
        <v>168</v>
      </c>
      <c r="AT502" s="176" t="s">
        <v>73</v>
      </c>
      <c r="AU502" s="176" t="s">
        <v>79</v>
      </c>
      <c r="AY502" s="175" t="s">
        <v>118</v>
      </c>
      <c r="BK502" s="177">
        <f>BK503</f>
        <v>0</v>
      </c>
    </row>
    <row r="503" spans="1:65" s="2" customFormat="1" ht="21.75" customHeight="1" x14ac:dyDescent="0.2">
      <c r="A503" s="33"/>
      <c r="B503" s="34"/>
      <c r="C503" s="180" t="s">
        <v>526</v>
      </c>
      <c r="D503" s="180" t="s">
        <v>121</v>
      </c>
      <c r="E503" s="181" t="s">
        <v>527</v>
      </c>
      <c r="F503" s="182" t="s">
        <v>528</v>
      </c>
      <c r="G503" s="183" t="s">
        <v>505</v>
      </c>
      <c r="H503" s="184">
        <v>1</v>
      </c>
      <c r="I503" s="185"/>
      <c r="J503" s="186">
        <f>ROUND(I503*H503,2)</f>
        <v>0</v>
      </c>
      <c r="K503" s="182" t="s">
        <v>1</v>
      </c>
      <c r="L503" s="38"/>
      <c r="M503" s="225" t="s">
        <v>1</v>
      </c>
      <c r="N503" s="226" t="s">
        <v>39</v>
      </c>
      <c r="O503" s="227"/>
      <c r="P503" s="228">
        <f>O503*H503</f>
        <v>0</v>
      </c>
      <c r="Q503" s="228">
        <v>0</v>
      </c>
      <c r="R503" s="228">
        <f>Q503*H503</f>
        <v>0</v>
      </c>
      <c r="S503" s="228">
        <v>0</v>
      </c>
      <c r="T503" s="229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91" t="s">
        <v>506</v>
      </c>
      <c r="AT503" s="191" t="s">
        <v>121</v>
      </c>
      <c r="AU503" s="191" t="s">
        <v>81</v>
      </c>
      <c r="AY503" s="16" t="s">
        <v>118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6" t="s">
        <v>79</v>
      </c>
      <c r="BK503" s="192">
        <f>ROUND(I503*H503,2)</f>
        <v>0</v>
      </c>
      <c r="BL503" s="16" t="s">
        <v>506</v>
      </c>
      <c r="BM503" s="191" t="s">
        <v>529</v>
      </c>
    </row>
    <row r="504" spans="1:65" s="2" customFormat="1" ht="6.95" customHeight="1" x14ac:dyDescent="0.2">
      <c r="A504" s="33"/>
      <c r="B504" s="53"/>
      <c r="C504" s="54"/>
      <c r="D504" s="54"/>
      <c r="E504" s="54"/>
      <c r="F504" s="54"/>
      <c r="G504" s="54"/>
      <c r="H504" s="54"/>
      <c r="I504" s="54"/>
      <c r="J504" s="54"/>
      <c r="K504" s="54"/>
      <c r="L504" s="38"/>
      <c r="M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</row>
  </sheetData>
  <sheetProtection formatColumns="0" formatRows="0" autoFilter="0"/>
  <autoFilter ref="C126:K503"/>
  <mergeCells count="6">
    <mergeCell ref="E119:H11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2024-19 - DSN- okna nám. ...</vt:lpstr>
      <vt:lpstr>'2024-19 - DSN- okna nám. ...'!Názvy_tisku</vt:lpstr>
      <vt:lpstr>'Rekapitulace stavby'!Názvy_tisku</vt:lpstr>
      <vt:lpstr>'2024-19 - DSN- okna nám. 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LAPTOP-Q3LM4830\MP-NB17</dc:creator>
  <cp:lastModifiedBy>lukas</cp:lastModifiedBy>
  <dcterms:created xsi:type="dcterms:W3CDTF">2024-07-04T07:06:41Z</dcterms:created>
  <dcterms:modified xsi:type="dcterms:W3CDTF">2024-11-04T14:06:27Z</dcterms:modified>
</cp:coreProperties>
</file>