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Standa\MST\2023\23_01 Sukova DK\DPS\"/>
    </mc:Choice>
  </mc:AlternateContent>
  <bookViews>
    <workbookView xWindow="0" yWindow="0" windowWidth="0" windowHeight="0"/>
  </bookViews>
  <sheets>
    <sheet name="Rekapitulace stavby" sheetId="1" r:id="rId1"/>
    <sheet name="01 - Vsakovací a retenční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Vsakovací a retenční...'!$C$125:$K$277</definedName>
    <definedName name="_xlnm.Print_Area" localSheetId="1">'01 - Vsakovací a retenční...'!$C$4:$J$76,'01 - Vsakovací a retenční...'!$C$82:$J$107,'01 - Vsakovací a retenční...'!$C$113:$K$277</definedName>
    <definedName name="_xlnm.Print_Titles" localSheetId="1">'01 - Vsakovací a retenční...'!$125:$125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77"/>
  <c r="BH277"/>
  <c r="BG277"/>
  <c r="BF277"/>
  <c r="T277"/>
  <c r="T276"/>
  <c r="R277"/>
  <c r="R276"/>
  <c r="P277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89"/>
  <c r="E7"/>
  <c r="E116"/>
  <c i="1" r="L90"/>
  <c r="AM90"/>
  <c r="AM89"/>
  <c r="L89"/>
  <c r="AM87"/>
  <c r="L87"/>
  <c r="L85"/>
  <c r="L84"/>
  <c i="2" r="J227"/>
  <c r="BK201"/>
  <c r="J236"/>
  <c r="BK218"/>
  <c r="BK215"/>
  <c r="J277"/>
  <c r="J191"/>
  <c r="BK131"/>
  <c r="BK188"/>
  <c r="BK129"/>
  <c r="BK231"/>
  <c r="J129"/>
  <c r="BK223"/>
  <c r="BK230"/>
  <c r="BK255"/>
  <c r="J131"/>
  <c r="BK204"/>
  <c r="J172"/>
  <c r="BK151"/>
  <c r="J268"/>
  <c r="BK183"/>
  <c r="J135"/>
  <c r="J229"/>
  <c r="J185"/>
  <c r="J163"/>
  <c r="J174"/>
  <c r="J201"/>
  <c r="J168"/>
  <c r="BK251"/>
  <c r="BK199"/>
  <c r="J272"/>
  <c r="BK268"/>
  <c r="J195"/>
  <c r="BK174"/>
  <c r="J215"/>
  <c r="J224"/>
  <c r="J149"/>
  <c r="BK263"/>
  <c r="BK195"/>
  <c r="J139"/>
  <c r="BK247"/>
  <c r="BK192"/>
  <c r="BK234"/>
  <c r="J242"/>
  <c r="J141"/>
  <c r="J245"/>
  <c r="BK172"/>
  <c r="J244"/>
  <c r="BK176"/>
  <c r="BK237"/>
  <c r="BK157"/>
  <c r="J261"/>
  <c r="BK259"/>
  <c r="J208"/>
  <c r="BK170"/>
  <c r="BK135"/>
  <c r="BK245"/>
  <c r="J165"/>
  <c r="J161"/>
  <c r="J241"/>
  <c r="BK240"/>
  <c r="J188"/>
  <c r="J190"/>
  <c i="1" r="AS94"/>
  <c i="2" r="BK229"/>
  <c r="J176"/>
  <c r="J259"/>
  <c r="J170"/>
  <c r="J231"/>
  <c r="BK242"/>
  <c r="BK141"/>
  <c r="J178"/>
  <c r="BK217"/>
  <c r="J133"/>
  <c r="BK165"/>
  <c r="BK133"/>
  <c r="J211"/>
  <c r="BK160"/>
  <c r="BK277"/>
  <c r="BK221"/>
  <c r="J238"/>
  <c r="BK139"/>
  <c r="J197"/>
  <c r="J151"/>
  <c r="BK226"/>
  <c r="BK149"/>
  <c r="BK256"/>
  <c r="J169"/>
  <c r="BK191"/>
  <c r="BK211"/>
  <c r="J217"/>
  <c r="J212"/>
  <c r="BK197"/>
  <c r="BK147"/>
  <c r="BK227"/>
  <c r="BK159"/>
  <c r="BK253"/>
  <c r="J218"/>
  <c r="BK232"/>
  <c r="J223"/>
  <c r="J137"/>
  <c r="J199"/>
  <c r="BK167"/>
  <c r="J237"/>
  <c r="BK161"/>
  <c r="J234"/>
  <c r="J160"/>
  <c r="J209"/>
  <c r="BK241"/>
  <c r="J230"/>
  <c r="BK190"/>
  <c r="J157"/>
  <c r="J265"/>
  <c r="BK180"/>
  <c r="J167"/>
  <c r="J232"/>
  <c r="BK143"/>
  <c r="BK137"/>
  <c r="J183"/>
  <c r="J253"/>
  <c r="J187"/>
  <c r="BK272"/>
  <c r="BK220"/>
  <c r="BK168"/>
  <c r="BK224"/>
  <c r="BK212"/>
  <c r="J256"/>
  <c r="J270"/>
  <c r="J153"/>
  <c r="J155"/>
  <c r="J255"/>
  <c r="J192"/>
  <c r="J274"/>
  <c r="J220"/>
  <c r="BK153"/>
  <c r="BK187"/>
  <c r="J204"/>
  <c r="J145"/>
  <c r="J249"/>
  <c r="BK185"/>
  <c r="J263"/>
  <c r="BK163"/>
  <c r="BK270"/>
  <c r="J159"/>
  <c r="J206"/>
  <c r="J240"/>
  <c r="J226"/>
  <c r="J180"/>
  <c r="BK169"/>
  <c r="BK145"/>
  <c r="BK244"/>
  <c r="J147"/>
  <c r="BK249"/>
  <c r="BK209"/>
  <c r="J214"/>
  <c r="BK265"/>
  <c r="J143"/>
  <c r="J247"/>
  <c r="BK261"/>
  <c r="BK178"/>
  <c r="BK214"/>
  <c r="BK238"/>
  <c r="BK208"/>
  <c r="J251"/>
  <c r="BK236"/>
  <c r="BK206"/>
  <c r="BK274"/>
  <c r="J221"/>
  <c r="BK155"/>
  <c l="1" r="BK128"/>
  <c r="J128"/>
  <c r="J98"/>
  <c r="P128"/>
  <c r="P182"/>
  <c r="BK194"/>
  <c r="J194"/>
  <c r="J102"/>
  <c r="BK203"/>
  <c r="J203"/>
  <c r="J103"/>
  <c r="BK177"/>
  <c r="J177"/>
  <c r="J99"/>
  <c r="T177"/>
  <c r="T182"/>
  <c r="T186"/>
  <c r="R194"/>
  <c r="P258"/>
  <c r="T128"/>
  <c r="R177"/>
  <c r="R182"/>
  <c r="T258"/>
  <c r="R128"/>
  <c r="P177"/>
  <c r="BK186"/>
  <c r="J186"/>
  <c r="J101"/>
  <c r="P186"/>
  <c r="P194"/>
  <c r="BK258"/>
  <c r="J258"/>
  <c r="J104"/>
  <c r="R258"/>
  <c r="R203"/>
  <c r="P267"/>
  <c r="P203"/>
  <c r="BK267"/>
  <c r="J267"/>
  <c r="J105"/>
  <c r="BK182"/>
  <c r="J182"/>
  <c r="J100"/>
  <c r="R186"/>
  <c r="T194"/>
  <c r="T267"/>
  <c r="T203"/>
  <c r="R267"/>
  <c r="BK276"/>
  <c r="J276"/>
  <c r="J106"/>
  <c r="E85"/>
  <c r="BE135"/>
  <c r="BE145"/>
  <c r="BE149"/>
  <c r="BE157"/>
  <c r="BE172"/>
  <c r="BE183"/>
  <c r="BE201"/>
  <c r="BE204"/>
  <c r="BE209"/>
  <c r="BE224"/>
  <c r="BE247"/>
  <c r="BE143"/>
  <c r="BE195"/>
  <c r="BE236"/>
  <c r="BE255"/>
  <c r="F123"/>
  <c r="BE133"/>
  <c r="BE212"/>
  <c r="BE215"/>
  <c r="BE229"/>
  <c r="BE240"/>
  <c r="BE268"/>
  <c r="BE129"/>
  <c r="BE165"/>
  <c r="BE178"/>
  <c r="BE220"/>
  <c r="BE227"/>
  <c r="BE231"/>
  <c r="BE244"/>
  <c r="BE251"/>
  <c r="BE131"/>
  <c r="BE137"/>
  <c r="BE159"/>
  <c r="BE163"/>
  <c r="BE170"/>
  <c r="BE176"/>
  <c r="BE187"/>
  <c r="BE211"/>
  <c r="BE232"/>
  <c r="BE259"/>
  <c r="BE261"/>
  <c r="BE263"/>
  <c r="BE272"/>
  <c r="BE274"/>
  <c r="BE277"/>
  <c r="BE168"/>
  <c r="BE155"/>
  <c r="BE167"/>
  <c r="BE206"/>
  <c r="BE241"/>
  <c r="BE139"/>
  <c r="BE141"/>
  <c r="BE174"/>
  <c r="BE190"/>
  <c r="BE192"/>
  <c r="BE208"/>
  <c r="J120"/>
  <c r="BE169"/>
  <c r="BE197"/>
  <c r="BE199"/>
  <c r="BE221"/>
  <c r="BE237"/>
  <c r="BE238"/>
  <c r="BE249"/>
  <c r="BE160"/>
  <c r="BE180"/>
  <c r="BE191"/>
  <c r="BE270"/>
  <c r="BE147"/>
  <c r="BE151"/>
  <c r="BE153"/>
  <c r="BE188"/>
  <c r="BE214"/>
  <c r="BE218"/>
  <c r="BE223"/>
  <c r="BE226"/>
  <c r="BE245"/>
  <c r="BE256"/>
  <c r="BE161"/>
  <c r="BE185"/>
  <c r="BE217"/>
  <c r="BE230"/>
  <c r="BE234"/>
  <c r="BE242"/>
  <c r="BE253"/>
  <c r="BE265"/>
  <c r="F34"/>
  <c i="1" r="BA95"/>
  <c r="BA94"/>
  <c r="AW94"/>
  <c r="AK30"/>
  <c i="2" r="F36"/>
  <c i="1" r="BC95"/>
  <c r="BC94"/>
  <c r="AY94"/>
  <c i="2" r="F37"/>
  <c i="1" r="BD95"/>
  <c r="BD94"/>
  <c r="W33"/>
  <c i="2" r="F35"/>
  <c i="1" r="BB95"/>
  <c r="BB94"/>
  <c r="AX94"/>
  <c i="2" r="J34"/>
  <c i="1" r="AW95"/>
  <c i="2" l="1" r="R127"/>
  <c r="R126"/>
  <c r="P127"/>
  <c r="P126"/>
  <c i="1" r="AU95"/>
  <c i="2" r="T127"/>
  <c r="T126"/>
  <c r="BK127"/>
  <c r="J127"/>
  <c r="J97"/>
  <c i="1" r="AU94"/>
  <c r="W30"/>
  <c r="W31"/>
  <c r="W32"/>
  <c i="2" r="F33"/>
  <c i="1" r="AZ95"/>
  <c r="AZ94"/>
  <c r="W29"/>
  <c i="2" r="J33"/>
  <c i="1" r="AV95"/>
  <c r="AT95"/>
  <c i="2" l="1" r="BK126"/>
  <c r="J126"/>
  <c r="J96"/>
  <c i="1" r="AV94"/>
  <c r="AK29"/>
  <c i="2" l="1" r="J30"/>
  <c i="1" r="AG95"/>
  <c r="AG94"/>
  <c r="AK26"/>
  <c r="AK35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<sst xmlns="http://schemas.openxmlformats.org/spreadsheetml/2006/main">
  <si>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</si>
  <si>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</si>
  <si>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</si>
  <si>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</si>
  <si>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</si>
  <si>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{b223d2d8-b81e-40f6-b979-6888483fa045}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</si>
  <si>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</si>
  <si>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</si>
  <si>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</si>
  <si>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</si>
  <si>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</si>
  <si>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</si>
  <si>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</si>
  <si>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</si>
  <si>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24_06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</si>
  <si>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</si>
  <si>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</si>
  <si>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Sukovy ulice v Domažlicích</t>
  </si>
  <si>
    <t>KSO:</t>
  </si>
  <si>
    <t>CC-CZ:</t>
  </si>
  <si>
    <t>Místo:</t>
  </si>
  <si>
    <t>Domažlice</t>
  </si>
  <si>
    <t>Datum:</t>
  </si>
  <si>
    <t>29. 4. 2024</t>
  </si>
  <si>
    <t>Zadavatel:</t>
  </si>
  <si>
    <t>IČ:</t>
  </si>
  <si>
    <t>00253316</t>
  </si>
  <si>
    <t>Město Domažlice</t>
  </si>
  <si>
    <t>DIČ:</t>
  </si>
  <si>
    <t>Uchazeč:</t>
  </si>
  <si>
    <t>Vyplň údaj</t>
  </si>
  <si>
    <t>Projektant:</t>
  </si>
  <si>
    <t>08811547</t>
  </si>
  <si>
    <t>Stanislav Tanczoš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</si>
  <si>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</si>
  <si>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</si>
  <si>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</si>
  <si>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</si>
  <si>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</si>
  <si>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</si>
  <si>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</si>
  <si>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</si>
  <si>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</si>
  <si>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</si>
  <si>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</si>
  <si>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</si>
  <si>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</si>
  <si>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</si>
  <si>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</si>
  <si>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</si>
  <si>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</si>
  <si>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</si>
  <si>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</si>
  <si>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</si>
  <si>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</si>
  <si>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</si>
  <si>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</si>
  <si>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</si>
  <si>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</si>
  <si>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</si>
  <si>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</si>
  <si>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</si>
  <si>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</si>
  <si>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</si>
  <si>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</si>
  <si>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</si>
  <si>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</si>
  <si>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</si>
  <si>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</si>
  <si>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</si>
  <si>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</si>
  <si>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</si>
  <si>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</si>
  <si>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</si>
  <si>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</si>
  <si>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</si>
  <si>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</si>
  <si>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</si>
  <si>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</si>
  <si>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</si>
  <si>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</si>
  <si>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</si>
  <si>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</si>
  <si>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Vsakovací a retenční objekty</t>
  </si>
  <si>
    <t>STA</t>
  </si>
  <si>
    <t>1</t>
  </si>
  <si>
    <t>{00095657-dbbc-47ba-b95a-0944b37ce2fd}</t>
  </si>
  <si>
    <t>2</t>
  </si>
  <si>
    <t>KRYCÍ LIST SOUPISU PRACÍ</t>
  </si>
  <si>
    <t>Objekt:</t>
  </si>
  <si>
    <t>01 - Vsakovací a retenční objekty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</si>
  <si>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</si>
  <si>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</si>
  <si>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</si>
  <si>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</si>
  <si>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</si>
  <si>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</si>
  <si>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</si>
  <si>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</si>
  <si>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</si>
  <si>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</si>
  <si>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</si>
  <si>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</si>
  <si>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</si>
  <si>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</si>
  <si>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</si>
  <si>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</si>
  <si>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</si>
  <si>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</si>
  <si>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</si>
  <si>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</si>
  <si>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</si>
  <si>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</si>
  <si>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</si>
  <si>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</si>
  <si>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</si>
  <si>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</si>
  <si>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</si>
  <si>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</si>
  <si>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</si>
  <si>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</si>
  <si>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</si>
  <si>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</si>
  <si>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</si>
  <si>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</si>
  <si>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</si>
  <si>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m2</t>
  </si>
  <si>
    <t>CS ÚRS 2024 01</t>
  </si>
  <si>
    <t>4</t>
  </si>
  <si>
    <t>352608634</t>
  </si>
  <si>
    <t>Online PSC</t>
  </si>
  <si>
    <t>https://podminky.urs.cz/item/CS_URS_2024_01/113107322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</si>
  <si>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</si>
  <si>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</si>
  <si>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CS ÚRS 2023 02</t>
  </si>
  <si>
    <t>-2039610363</t>
  </si>
  <si>
    <t>https://podminky.urs.cz/item/CS_URS_2023_02/113107323</t>
  </si>
  <si>
    <t>3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</si>
  <si>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</si>
  <si>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</si>
  <si>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-1842567260</t>
  </si>
  <si>
    <t>https://podminky.urs.cz/item/CS_URS_2023_02/113107342</t>
  </si>
  <si>
    <t>115101201</t>
  </si>
  <si>
    <t>Čerpání vody na dopravní výšku do 10 m s uvažovaným průměrným přítokem do 500 l/min</t>
  </si>
  <si>
    <t>hod</t>
  </si>
  <si>
    <t>-1594573782</t>
  </si>
  <si>
    <t>https://podminky.urs.cz/item/CS_URS_2023_02/115101201</t>
  </si>
  <si>
    <t>5</t>
  </si>
  <si>
    <t>115101301</t>
  </si>
  <si>
    <t>Pohotovost záložní čerpací soupravy pro dopravní výšku do 10 m s uvažovaným průměrným přítokem do 500 l/min</t>
  </si>
  <si>
    <t>den</t>
  </si>
  <si>
    <t>664787163</t>
  </si>
  <si>
    <t>https://podminky.urs.cz/item/CS_URS_2023_02/115101301</t>
  </si>
  <si>
    <t>6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</si>
  <si>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</si>
  <si>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</si>
  <si>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m</t>
  </si>
  <si>
    <t>1979100535</t>
  </si>
  <si>
    <t>https://podminky.urs.cz/item/CS_URS_2023_02/119001405</t>
  </si>
  <si>
    <t>7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</si>
  <si>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</si>
  <si>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</si>
  <si>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1537315513</t>
  </si>
  <si>
    <t>https://podminky.urs.cz/item/CS_URS_2023_02/119001421</t>
  </si>
  <si>
    <t>8</t>
  </si>
  <si>
    <t>119003215</t>
  </si>
  <si>
    <t>Pomocné konstrukce při zabezpečení výkopu svislé ocelové mobilní oplocení, výšky do 1,5 m panely ze svařovaných trubek zřízení</t>
  </si>
  <si>
    <t>119081079</t>
  </si>
  <si>
    <t>https://podminky.urs.cz/item/CS_URS_2023_02/119003215</t>
  </si>
  <si>
    <t>9</t>
  </si>
  <si>
    <t>119003216</t>
  </si>
  <si>
    <t>Pomocné konstrukce při zabezpečení výkopu svislé ocelové mobilní oplocení, výšky do 1,5 m panely ze svařovaných trubek odstranění</t>
  </si>
  <si>
    <t>206889108</t>
  </si>
  <si>
    <t>https://podminky.urs.cz/item/CS_URS_2023_02/119003216</t>
  </si>
  <si>
    <t>10</t>
  </si>
  <si>
    <t>121151103</t>
  </si>
  <si>
    <t>Sejmutí ornice strojně při souvislé ploše do 100 m2, tl. vrstvy do 200 mm</t>
  </si>
  <si>
    <t>-1688695118</t>
  </si>
  <si>
    <t>https://podminky.urs.cz/item/CS_URS_2023_02/121151103</t>
  </si>
  <si>
    <t>11</t>
  </si>
  <si>
    <t>131151104</t>
  </si>
  <si>
    <t>Hloubení nezapažených jam a zářezů strojně s urovnáním dna do předepsaného profilu a spádu v hornině třídy těžitelnosti I skupiny 1 a 2 přes 100 do 500 m3</t>
  </si>
  <si>
    <t>m3</t>
  </si>
  <si>
    <t>-982298348</t>
  </si>
  <si>
    <t>https://podminky.urs.cz/item/CS_URS_2024_01/131151104</t>
  </si>
  <si>
    <t>131251104</t>
  </si>
  <si>
    <t>Hloubení nezapažených jam a zářezů strojně s urovnáním dna do předepsaného profilu a spádu v hornině třídy těžitelnosti I skupiny 3 přes 100 do 500 m3</t>
  </si>
  <si>
    <t>-1052225204</t>
  </si>
  <si>
    <t>https://podminky.urs.cz/item/CS_URS_2024_01/131251104</t>
  </si>
  <si>
    <t>13</t>
  </si>
  <si>
    <t>132151254</t>
  </si>
  <si>
    <t>Hloubení nezapažených rýh šířky přes 800 do 2 000 mm strojně s urovnáním dna do předepsaného profilu a spádu v hornině třídy těžitelnosti I skupiny 1 a 2 přes 100 do 500 m3</t>
  </si>
  <si>
    <t>-1318227436</t>
  </si>
  <si>
    <t>https://podminky.urs.cz/item/CS_URS_2024_01/132151254</t>
  </si>
  <si>
    <t>14</t>
  </si>
  <si>
    <t>132251254</t>
  </si>
  <si>
    <t>Hloubení nezapažených rýh šířky přes 800 do 2 000 mm strojně s urovnáním dna do předepsaného profilu a spádu v hornině třídy těžitelnosti I skupiny 3 přes 100 do 500 m3</t>
  </si>
  <si>
    <t>1298897604</t>
  </si>
  <si>
    <t>https://podminky.urs.cz/item/CS_URS_2024_01/132251254</t>
  </si>
  <si>
    <t>15</t>
  </si>
  <si>
    <t>139001101</t>
  </si>
  <si>
    <t>Příplatek k cenám hloubených vykopávek za ztížení vykopávky v blízkosti podzemního vedení nebo výbušnin pro jakoukoliv třídu horniny</t>
  </si>
  <si>
    <t>-671063060</t>
  </si>
  <si>
    <t>https://podminky.urs.cz/item/CS_URS_2023_02/139001101</t>
  </si>
  <si>
    <t>16</t>
  </si>
  <si>
    <t>151101101</t>
  </si>
  <si>
    <t>Zřízení pažení a rozepření stěn rýh pro podzemní vedení příložné pro jakoukoliv mezerovitost, hloubky do 2 m</t>
  </si>
  <si>
    <t>624039280</t>
  </si>
  <si>
    <t>17</t>
  </si>
  <si>
    <t>151101111</t>
  </si>
  <si>
    <t>Odstranění pažení a rozepření stěn rýh pro podzemní vedení s uložením materiálu na vzdálenost do 3 m od kraje výkopu příložné, hloubky do 2 m</t>
  </si>
  <si>
    <t>-1942594442</t>
  </si>
  <si>
    <t>18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</si>
  <si>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</si>
  <si>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</si>
  <si>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1292205311</t>
  </si>
  <si>
    <t>https://podminky.urs.cz/item/CS_URS_2023_02/162351103</t>
  </si>
  <si>
    <t>19</t>
  </si>
  <si>
    <t>162701105R</t>
  </si>
  <si>
    <t xml:space="preserve">Vodorovné přemístění výkopku nebo sypaniny  hor.  tř.1 - 5 včetně likvidace v souladu se zákonem o odpadech 541/2020 Sb.</t>
  </si>
  <si>
    <t>1467001444</t>
  </si>
  <si>
    <t>P</t>
  </si>
  <si>
    <t>Poznámka k položce:_x000d_
Převoz výkopku na skládku včetně poplatku za skládkovné</t>
  </si>
  <si>
    <t>20</t>
  </si>
  <si>
    <t>167151111</t>
  </si>
  <si>
    <t>Nakládání, skládání a překládání neulehlého výkopku nebo sypaniny strojně nakládání, množství přes 100 m3, z hornin třídy těžitelnosti I, skupiny 1 až 3</t>
  </si>
  <si>
    <t>-773044565</t>
  </si>
  <si>
    <t>https://podminky.urs.cz/item/CS_URS_2023_02/167151111</t>
  </si>
  <si>
    <t>174101101</t>
  </si>
  <si>
    <t>Zásyp sypaninou z jakékoliv horniny strojně s uložením výkopku ve vrstvách se zhutněním jam, šachet, rýh nebo kolem objektů v těchto vykopávkách</t>
  </si>
  <si>
    <t>-419776863</t>
  </si>
  <si>
    <t>22</t>
  </si>
  <si>
    <t>M</t>
  </si>
  <si>
    <t>58343959</t>
  </si>
  <si>
    <t>kamenivo drcené hrubé frakce 32/63</t>
  </si>
  <si>
    <t>t</t>
  </si>
  <si>
    <t>1812464094</t>
  </si>
  <si>
    <t>23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</si>
  <si>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</si>
  <si>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</si>
  <si>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-788692436</t>
  </si>
  <si>
    <t>24</t>
  </si>
  <si>
    <t>58331200</t>
  </si>
  <si>
    <t>štěrkopísek netříděný</t>
  </si>
  <si>
    <t>-1168541812</t>
  </si>
  <si>
    <t>Poznámka k položce:_x000d_
včetně vodorovné dopravy na staveniště a po staveništi</t>
  </si>
  <si>
    <t>25</t>
  </si>
  <si>
    <t>181351003</t>
  </si>
  <si>
    <t>Rozprostření a urovnání ornice v rovině nebo ve svahu sklonu do 1:5 strojně při souvislé ploše do 100 m2, tl. vrstvy do 200 mm</t>
  </si>
  <si>
    <t>909379690</t>
  </si>
  <si>
    <t>https://podminky.urs.cz/item/CS_URS_2023_02/181351003</t>
  </si>
  <si>
    <t>26</t>
  </si>
  <si>
    <t>181411121</t>
  </si>
  <si>
    <t>Založení trávníku na půdě předem připravené plochy do 1000 m2 výsevem včetně utažení lučního v rovině nebo na svahu do 1:5</t>
  </si>
  <si>
    <t>-9973173</t>
  </si>
  <si>
    <t>https://podminky.urs.cz/item/CS_URS_2023_02/181411121</t>
  </si>
  <si>
    <t>27</t>
  </si>
  <si>
    <t>00572470</t>
  </si>
  <si>
    <t>osivo směs travní univerzál</t>
  </si>
  <si>
    <t>kg</t>
  </si>
  <si>
    <t>-1356438599</t>
  </si>
  <si>
    <t>Zakládání</t>
  </si>
  <si>
    <t>28</t>
  </si>
  <si>
    <t>212751104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</si>
  <si>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</si>
  <si>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918586432</t>
  </si>
  <si>
    <t>https://podminky.urs.cz/item/CS_URS_2024_01/212751104</t>
  </si>
  <si>
    <t>29</t>
  </si>
  <si>
    <t>212751106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</si>
  <si>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</si>
  <si>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-1211491677</t>
  </si>
  <si>
    <t>https://podminky.urs.cz/item/CS_URS_2024_01/212751106</t>
  </si>
  <si>
    <t>Svislé a kompletní konstrukce</t>
  </si>
  <si>
    <t>30</t>
  </si>
  <si>
    <t>382411211R</t>
  </si>
  <si>
    <t>Zemní nádrž objemu 1000 l z PE DN 1200 na dešťovou a splaškovou vodu samonosná pro pojízdné zatížení do 2,2t</t>
  </si>
  <si>
    <t>kus</t>
  </si>
  <si>
    <t>-1664002345</t>
  </si>
  <si>
    <t>https://podminky.urs.cz/item/CS_URS_2024_01/382411211R</t>
  </si>
  <si>
    <t>31</t>
  </si>
  <si>
    <t>382411212R</t>
  </si>
  <si>
    <t>Zemní nádrž objemu 2000 l z PE DN 1600 na dešťovou a splaškovou vodu samonosná pro pojízdné zatížení do 2,2t</t>
  </si>
  <si>
    <t>-556671096</t>
  </si>
  <si>
    <t>Vodorovné konstrukce</t>
  </si>
  <si>
    <t>32</t>
  </si>
  <si>
    <t>451573111</t>
  </si>
  <si>
    <t>Lože pod potrubí, stoky a drobné objekty v otevřeném výkopu z písku a štěrkopísku do 63 mm</t>
  </si>
  <si>
    <t>1494450402</t>
  </si>
  <si>
    <t>33</t>
  </si>
  <si>
    <t>452112111</t>
  </si>
  <si>
    <t>Osazení betonových dílců prstenců nebo rámů pod poklopy a mříže, výšky do 100 mm</t>
  </si>
  <si>
    <t>-1456353544</t>
  </si>
  <si>
    <t>https://podminky.urs.cz/item/CS_URS_2023_02/452112111</t>
  </si>
  <si>
    <t>34</t>
  </si>
  <si>
    <t>59224187</t>
  </si>
  <si>
    <t>prstenec šachtový vyrovnávací betonový 625x120x100mm</t>
  </si>
  <si>
    <t>847884348</t>
  </si>
  <si>
    <t>35</t>
  </si>
  <si>
    <t>59224185</t>
  </si>
  <si>
    <t>prstenec šachtový vyrovnávací betonový 625x120x60mm</t>
  </si>
  <si>
    <t>-450594648</t>
  </si>
  <si>
    <t>36</t>
  </si>
  <si>
    <t>452311151</t>
  </si>
  <si>
    <t>Podkladní a zajišťovací konstrukce z betonu prostého v otevřeném výkopu bez zvýšených nároků na prostředí desky pod potrubí, stoky a drobné objekty z betonu tř. C 20/25</t>
  </si>
  <si>
    <t>1418450687</t>
  </si>
  <si>
    <t>https://podminky.urs.cz/item/CS_URS_2024_01/452311151</t>
  </si>
  <si>
    <t>Komunikace pozemní</t>
  </si>
  <si>
    <t>37</t>
  </si>
  <si>
    <t>564851111</t>
  </si>
  <si>
    <t>Podklad ze štěrkodrti ŠD s rozprostřením a zhutněním plochy přes 100 m2, po zhutnění tl. 150 mm</t>
  </si>
  <si>
    <t>-879709701</t>
  </si>
  <si>
    <t>https://podminky.urs.cz/item/CS_URS_2024_01/564851111</t>
  </si>
  <si>
    <t>38</t>
  </si>
  <si>
    <t>573211107</t>
  </si>
  <si>
    <t>Postřik spojovací PS bez posypu kamenivem z asfaltu silničního, v množství 0,30 kg/m2</t>
  </si>
  <si>
    <t>-244712423</t>
  </si>
  <si>
    <t>https://podminky.urs.cz/item/CS_URS_2024_01/573211107</t>
  </si>
  <si>
    <t>39</t>
  </si>
  <si>
    <t>577144111</t>
  </si>
  <si>
    <t>Asfaltový beton vrstva obrusná ACO 11 (ABS) s rozprostřením a se zhutněním z nemodifikovaného asfaltu v pruhu šířky do 3 m tř. I (ACO 11+), po zhutnění tl. 50 mm</t>
  </si>
  <si>
    <t>586563979</t>
  </si>
  <si>
    <t>https://podminky.urs.cz/item/CS_URS_2024_01/577144111</t>
  </si>
  <si>
    <t>40</t>
  </si>
  <si>
    <t>577155112</t>
  </si>
  <si>
    <t>Asfaltový beton vrstva ložní ACL 16 (ABH) s rozprostřením a zhutněním z nemodifikovaného asfaltu v pruhu šířky do 3 m, po zhutnění tl. 60 mm</t>
  </si>
  <si>
    <t>1475120069</t>
  </si>
  <si>
    <t>https://podminky.urs.cz/item/CS_URS_2024_01/577155112</t>
  </si>
  <si>
    <t>Trubní vedení</t>
  </si>
  <si>
    <t>41</t>
  </si>
  <si>
    <t>359901111</t>
  </si>
  <si>
    <t>Vyčištění stok jakékoliv výšky</t>
  </si>
  <si>
    <t>75915442</t>
  </si>
  <si>
    <t>https://podminky.urs.cz/item/CS_URS_2023_02/359901111</t>
  </si>
  <si>
    <t>42</t>
  </si>
  <si>
    <t>359901211</t>
  </si>
  <si>
    <t>Monitoring stok (kamerový systém) jakékoli výšky nová kanalizace</t>
  </si>
  <si>
    <t>1519747127</t>
  </si>
  <si>
    <t>https://podminky.urs.cz/item/CS_URS_2023_02/359901211</t>
  </si>
  <si>
    <t>43</t>
  </si>
  <si>
    <t>8500001R</t>
  </si>
  <si>
    <t>Pryžové těsnění DN 200 pro připojení PVC trubky na prodloužení šachty PP DN 600</t>
  </si>
  <si>
    <t>1094962653</t>
  </si>
  <si>
    <t>44</t>
  </si>
  <si>
    <t>871313121</t>
  </si>
  <si>
    <t>Montáž kanalizačního potrubí z tvrdého PVC-U hladkého plnostěnného tuhost SN 8 DN 160</t>
  </si>
  <si>
    <t>-1950636167</t>
  </si>
  <si>
    <t>https://podminky.urs.cz/item/CS_URS_2024_01/871313121</t>
  </si>
  <si>
    <t>45</t>
  </si>
  <si>
    <t>28611164</t>
  </si>
  <si>
    <t>trubka kanalizační PVC-U plnostěnná jednovrstvá DN 160x1000mm SN8</t>
  </si>
  <si>
    <t>1528843028</t>
  </si>
  <si>
    <t>46</t>
  </si>
  <si>
    <t>871353123</t>
  </si>
  <si>
    <t>Montáž kanalizačního potrubí z tvrdého PVC-U hladkého plnostěnného tuhost SN 12 DN 200</t>
  </si>
  <si>
    <t>-1642356568</t>
  </si>
  <si>
    <t>https://podminky.urs.cz/item/CS_URS_2024_01/871353123</t>
  </si>
  <si>
    <t>47</t>
  </si>
  <si>
    <t>28611262</t>
  </si>
  <si>
    <t>trubka kanalizační PVC-U plnostěnná jednovrstvá DN 200x3000mm SN12</t>
  </si>
  <si>
    <t>-379242676</t>
  </si>
  <si>
    <t>48</t>
  </si>
  <si>
    <t>877260330</t>
  </si>
  <si>
    <t>Montáž tvarovek na kanalizačním plastovém potrubí z PP nebo PVC-U hladkého plnostěnného spojek nebo redukcí DN 100</t>
  </si>
  <si>
    <t>-2011714397</t>
  </si>
  <si>
    <t>https://podminky.urs.cz/item/CS_URS_2024_01/877260330</t>
  </si>
  <si>
    <t>49</t>
  </si>
  <si>
    <t>28615637</t>
  </si>
  <si>
    <t>redukce odpadní nesouosá HTR DN 110/75</t>
  </si>
  <si>
    <t>58391623</t>
  </si>
  <si>
    <t>50</t>
  </si>
  <si>
    <t>877310310.1</t>
  </si>
  <si>
    <t>Montáž tvarovek na kanalizačním plastovém potrubí z PP nebo PVC-U hladkého plnostěnného kolen, víček nebo hrdlových uzávěrů DN 150</t>
  </si>
  <si>
    <t>1556703231</t>
  </si>
  <si>
    <t>https://podminky.urs.cz/item/CS_URS_2024_01/877310310.1</t>
  </si>
  <si>
    <t>51</t>
  </si>
  <si>
    <t>28611361R</t>
  </si>
  <si>
    <t>koleno kanalizační PVC KG 160x45°</t>
  </si>
  <si>
    <t>1889091781</t>
  </si>
  <si>
    <t>52</t>
  </si>
  <si>
    <t>877310320</t>
  </si>
  <si>
    <t>Montáž tvarovek na kanalizačním plastovém potrubí z PP nebo PVC-U hladkého plnostěnného odboček DN 150</t>
  </si>
  <si>
    <t>1056763313</t>
  </si>
  <si>
    <t>https://podminky.urs.cz/item/CS_URS_2024_01/877310320</t>
  </si>
  <si>
    <t>53</t>
  </si>
  <si>
    <t>28611429</t>
  </si>
  <si>
    <t>odbočka kanalizační plastová s hrdlem KG 160/160/87°</t>
  </si>
  <si>
    <t>1129300345</t>
  </si>
  <si>
    <t>54</t>
  </si>
  <si>
    <t>877310330</t>
  </si>
  <si>
    <t>Montáž tvarovek na kanalizačním plastovém potrubí z PP nebo PVC-U hladkého plnostěnného spojek nebo redukcí DN 150</t>
  </si>
  <si>
    <t>1877695935</t>
  </si>
  <si>
    <t>https://podminky.urs.cz/item/CS_URS_2024_01/877310330</t>
  </si>
  <si>
    <t>55</t>
  </si>
  <si>
    <t>28611504</t>
  </si>
  <si>
    <t>redukce kanalizační PVC 160/110</t>
  </si>
  <si>
    <t>1049744363</t>
  </si>
  <si>
    <t>56</t>
  </si>
  <si>
    <t>877350320</t>
  </si>
  <si>
    <t>Montáž tvarovek na kanalizačním plastovém potrubí z PP nebo PVC-U hladkého plnostěnného odboček DN 200</t>
  </si>
  <si>
    <t>-424061819</t>
  </si>
  <si>
    <t>https://podminky.urs.cz/item/CS_URS_2024_01/877350320</t>
  </si>
  <si>
    <t>57</t>
  </si>
  <si>
    <t>28611918</t>
  </si>
  <si>
    <t>odbočka kanalizační plastová s hrdlem KG 200/160/45°</t>
  </si>
  <si>
    <t>-1474424054</t>
  </si>
  <si>
    <t>58</t>
  </si>
  <si>
    <t>877360430R</t>
  </si>
  <si>
    <t>Montáž tvarovek na kanalizačním plastovém potrubí z KT spojek, redukcí nebo navrtávacích sedel DN 250</t>
  </si>
  <si>
    <t>1775612651</t>
  </si>
  <si>
    <t>59</t>
  </si>
  <si>
    <t>28617405R</t>
  </si>
  <si>
    <t>odbočka sedlová kanalizace KT DN 250/150</t>
  </si>
  <si>
    <t>-750902636</t>
  </si>
  <si>
    <t>60</t>
  </si>
  <si>
    <t>892352121</t>
  </si>
  <si>
    <t>Tlakové zkoušky vzduchem těsnícími vaky ucpávkovými DN 200</t>
  </si>
  <si>
    <t>úsek</t>
  </si>
  <si>
    <t>1891664124</t>
  </si>
  <si>
    <t>https://podminky.urs.cz/item/CS_URS_2023_02/892352121</t>
  </si>
  <si>
    <t>61</t>
  </si>
  <si>
    <t>894411311</t>
  </si>
  <si>
    <t>Osazení betonových nebo železobetonových dílců pro šachty skruží rovných</t>
  </si>
  <si>
    <t>-989283183</t>
  </si>
  <si>
    <t>https://podminky.urs.cz/item/CS_URS_2023_02/894411311</t>
  </si>
  <si>
    <t>62</t>
  </si>
  <si>
    <t>59224160</t>
  </si>
  <si>
    <t>skruž kanalizační s ocelovými stupadly 100x25x12cm</t>
  </si>
  <si>
    <t>-41311997</t>
  </si>
  <si>
    <t>63</t>
  </si>
  <si>
    <t>59224161</t>
  </si>
  <si>
    <t>skruž kanalizační s ocelovými stupadly 100x50x12cm</t>
  </si>
  <si>
    <t>1590722119</t>
  </si>
  <si>
    <t>64</t>
  </si>
  <si>
    <t>894412411</t>
  </si>
  <si>
    <t>Osazení betonových nebo železobetonových dílců pro šachty skruží přechodových</t>
  </si>
  <si>
    <t>231271150</t>
  </si>
  <si>
    <t>https://podminky.urs.cz/item/CS_URS_2023_02/894412411</t>
  </si>
  <si>
    <t>65</t>
  </si>
  <si>
    <t>59224056</t>
  </si>
  <si>
    <t>kónus pro kanalizační šachty s kapsovým stupadlem 100/62,5x67x12cm</t>
  </si>
  <si>
    <t>1069955763</t>
  </si>
  <si>
    <t>66</t>
  </si>
  <si>
    <t>59224348</t>
  </si>
  <si>
    <t>těsnění elastomerové pro spojení šachetních dílů DN 1000</t>
  </si>
  <si>
    <t>966729639</t>
  </si>
  <si>
    <t>67</t>
  </si>
  <si>
    <t>894414111</t>
  </si>
  <si>
    <t>Osazení betonových nebo železobetonových dílců pro šachty skruží základových (dno)</t>
  </si>
  <si>
    <t>-1388686778</t>
  </si>
  <si>
    <t>https://podminky.urs.cz/item/CS_URS_2023_02/894414111</t>
  </si>
  <si>
    <t>68</t>
  </si>
  <si>
    <t>59224064</t>
  </si>
  <si>
    <t>dno betonové šachtové kulaté DN 1000x500, 100x65x15cm</t>
  </si>
  <si>
    <t>1323136113</t>
  </si>
  <si>
    <t>69</t>
  </si>
  <si>
    <t>894812311</t>
  </si>
  <si>
    <t>Revizní a čistící šachta z polypropylenu PP pro hladké trouby DN 600 šachtové dno (DN šachty / DN trubního vedení) DN 600/160 průtočné</t>
  </si>
  <si>
    <t>326510666</t>
  </si>
  <si>
    <t>https://podminky.urs.cz/item/CS_URS_2024_01/894812311</t>
  </si>
  <si>
    <t>70</t>
  </si>
  <si>
    <t>894812332</t>
  </si>
  <si>
    <t>Revizní a čistící šachta z polypropylenu PP pro hladké trouby DN 600 roura šachtová korugovaná, světlé hloubky 2 000 mm</t>
  </si>
  <si>
    <t>-772280286</t>
  </si>
  <si>
    <t>https://podminky.urs.cz/item/CS_URS_2024_01/894812332</t>
  </si>
  <si>
    <t>71</t>
  </si>
  <si>
    <t>894812339</t>
  </si>
  <si>
    <t>Revizní a čistící šachta z polypropylenu PP pro hladké trouby DN 600 Příplatek k cenám 2331 - 2334 za uříznutí šachtové roury</t>
  </si>
  <si>
    <t>-2023102397</t>
  </si>
  <si>
    <t>https://podminky.urs.cz/item/CS_URS_2024_01/894812339</t>
  </si>
  <si>
    <t>72</t>
  </si>
  <si>
    <t>894812357</t>
  </si>
  <si>
    <t>Revizní a čistící šachta z polypropylenu PP pro hladké trouby DN 600 poklop (mříž) litinový pro třídu zatížení B125 s teleskopickým adaptérem</t>
  </si>
  <si>
    <t>2139345662</t>
  </si>
  <si>
    <t>https://podminky.urs.cz/item/CS_URS_2024_01/894812357</t>
  </si>
  <si>
    <t>73</t>
  </si>
  <si>
    <t>899104112</t>
  </si>
  <si>
    <t>Osazení poklopů litinových, ocelových nebo železobetonových včetně rámů pro třídu zatížení D400, E600</t>
  </si>
  <si>
    <t>1586182896</t>
  </si>
  <si>
    <t>https://podminky.urs.cz/item/CS_URS_2023_02/899104112</t>
  </si>
  <si>
    <t>74</t>
  </si>
  <si>
    <t>59224661</t>
  </si>
  <si>
    <t>poklop šachtový betonový, litinový rám 785(610)x160mm D400 s odvětráním</t>
  </si>
  <si>
    <t>-15770526</t>
  </si>
  <si>
    <t>75</t>
  </si>
  <si>
    <t>899722111</t>
  </si>
  <si>
    <t>Krytí potrubí z plastů výstražnou fólií z PVC šířky 20 cm</t>
  </si>
  <si>
    <t>-886335928</t>
  </si>
  <si>
    <t>https://podminky.urs.cz/item/CS_URS_2023_02/899722111</t>
  </si>
  <si>
    <t>Ostatní konstrukce a práce, bourání</t>
  </si>
  <si>
    <t>76</t>
  </si>
  <si>
    <t>919726121</t>
  </si>
  <si>
    <t>Geotextilie netkaná pro ochranu, separaci nebo filtraci měrná hmotnost do 200 g/m2</t>
  </si>
  <si>
    <t>-1296219130</t>
  </si>
  <si>
    <t>https://podminky.urs.cz/item/CS_URS_2024_01/919726121</t>
  </si>
  <si>
    <t>77</t>
  </si>
  <si>
    <t>919731122</t>
  </si>
  <si>
    <t>Zarovnání styčné plochy podkladu nebo krytu podél vybourané části komunikace nebo zpevněné plochy živičné tl. přes 50 do 100 mm</t>
  </si>
  <si>
    <t>-1967058255</t>
  </si>
  <si>
    <t>https://podminky.urs.cz/item/CS_URS_2024_01/919731122</t>
  </si>
  <si>
    <t>78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</si>
  <si>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</si>
  <si>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</si>
  <si>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283635653</t>
  </si>
  <si>
    <t>https://podminky.urs.cz/item/CS_URS_2024_01/919732221</t>
  </si>
  <si>
    <t>79</t>
  </si>
  <si>
    <t>919735112</t>
  </si>
  <si>
    <t>Řezání stávajícího živičného krytu nebo podkladu hloubky přes 50 do 100 mm</t>
  </si>
  <si>
    <t>-133929283</t>
  </si>
  <si>
    <t>https://podminky.urs.cz/item/CS_URS_2023_02/919735112</t>
  </si>
  <si>
    <t>997</t>
  </si>
  <si>
    <t>Přesun sutě</t>
  </si>
  <si>
    <t>80</t>
  </si>
  <si>
    <t>997002511</t>
  </si>
  <si>
    <t>Vodorovné přemístění suti a vybouraných hmot bez naložení, se složením a hrubým urovnáním na vzdálenost do 1 km</t>
  </si>
  <si>
    <t>-1270507883</t>
  </si>
  <si>
    <t>https://podminky.urs.cz/item/CS_URS_2023_02/997002511</t>
  </si>
  <si>
    <t>81</t>
  </si>
  <si>
    <t>997002519</t>
  </si>
  <si>
    <t>Vodorovné přemístění suti a vybouraných hmot bez naložení, se složením a hrubým urovnáním Příplatek k ceně za každý další i započatý 1 km přes 1 km</t>
  </si>
  <si>
    <t>532495187</t>
  </si>
  <si>
    <t>https://podminky.urs.cz/item/CS_URS_2023_02/997002519</t>
  </si>
  <si>
    <t>82</t>
  </si>
  <si>
    <t>997013861</t>
  </si>
  <si>
    <t>Poplatek za uložení stavebního odpadu na recyklační skládce (skládkovné) z prostého betonu zatříděného do Katalogu odpadů pod kódem 17 01 01</t>
  </si>
  <si>
    <t>-589409942</t>
  </si>
  <si>
    <t>https://podminky.urs.cz/item/CS_URS_2023_02/997013861</t>
  </si>
  <si>
    <t>83</t>
  </si>
  <si>
    <t>997013875</t>
  </si>
  <si>
    <t>Poplatek za uložení stavebního odpadu na recyklační skládce (skládkovné) asfaltového bez obsahu dehtu zatříděného do Katalogu odpadů pod kódem 17 03 02</t>
  </si>
  <si>
    <t>-1915008717</t>
  </si>
  <si>
    <t>https://podminky.urs.cz/item/CS_URS_2023_02/997013875</t>
  </si>
  <si>
    <t>998</t>
  </si>
  <si>
    <t>Přesun hmot</t>
  </si>
  <si>
    <t>84</t>
  </si>
  <si>
    <t>998276101</t>
  </si>
  <si>
    <t>Přesun hmot pro trubní vedení hloubené z trub z plastických hmot nebo sklolaminátových pro vodovody, kanalizace, teplovody, produktovody v otevřeném výkopu dopravní vzdálenost do 15 m</t>
  </si>
  <si>
    <t>-46929257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</si>
</sst>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322" TargetMode="External" /><Relationship Id="rId2" Type="http://schemas.openxmlformats.org/officeDocument/2006/relationships/hyperlink" Target="https://podminky.urs.cz/item/CS_URS_2023_02/113107323" TargetMode="External" /><Relationship Id="rId3" Type="http://schemas.openxmlformats.org/officeDocument/2006/relationships/hyperlink" Target="https://podminky.urs.cz/item/CS_URS_2023_02/113107342" TargetMode="External" /><Relationship Id="rId4" Type="http://schemas.openxmlformats.org/officeDocument/2006/relationships/hyperlink" Target="https://podminky.urs.cz/item/CS_URS_2023_02/115101201" TargetMode="External" /><Relationship Id="rId5" Type="http://schemas.openxmlformats.org/officeDocument/2006/relationships/hyperlink" Target="https://podminky.urs.cz/item/CS_URS_2023_02/115101301" TargetMode="External" /><Relationship Id="rId6" Type="http://schemas.openxmlformats.org/officeDocument/2006/relationships/hyperlink" Target="https://podminky.urs.cz/item/CS_URS_2023_02/119001405" TargetMode="External" /><Relationship Id="rId7" Type="http://schemas.openxmlformats.org/officeDocument/2006/relationships/hyperlink" Target="https://podminky.urs.cz/item/CS_URS_2023_02/119001421" TargetMode="External" /><Relationship Id="rId8" Type="http://schemas.openxmlformats.org/officeDocument/2006/relationships/hyperlink" Target="https://podminky.urs.cz/item/CS_URS_2023_02/119003215" TargetMode="External" /><Relationship Id="rId9" Type="http://schemas.openxmlformats.org/officeDocument/2006/relationships/hyperlink" Target="https://podminky.urs.cz/item/CS_URS_2023_02/119003216" TargetMode="External" /><Relationship Id="rId10" Type="http://schemas.openxmlformats.org/officeDocument/2006/relationships/hyperlink" Target="https://podminky.urs.cz/item/CS_URS_2023_02/121151103" TargetMode="External" /><Relationship Id="rId11" Type="http://schemas.openxmlformats.org/officeDocument/2006/relationships/hyperlink" Target="https://podminky.urs.cz/item/CS_URS_2024_01/131151104" TargetMode="External" /><Relationship Id="rId12" Type="http://schemas.openxmlformats.org/officeDocument/2006/relationships/hyperlink" Target="https://podminky.urs.cz/item/CS_URS_2024_01/131251104" TargetMode="External" /><Relationship Id="rId13" Type="http://schemas.openxmlformats.org/officeDocument/2006/relationships/hyperlink" Target="https://podminky.urs.cz/item/CS_URS_2024_01/132151254" TargetMode="External" /><Relationship Id="rId14" Type="http://schemas.openxmlformats.org/officeDocument/2006/relationships/hyperlink" Target="https://podminky.urs.cz/item/CS_URS_2024_01/132251254" TargetMode="External" /><Relationship Id="rId15" Type="http://schemas.openxmlformats.org/officeDocument/2006/relationships/hyperlink" Target="https://podminky.urs.cz/item/CS_URS_2023_02/139001101" TargetMode="External" /><Relationship Id="rId16" Type="http://schemas.openxmlformats.org/officeDocument/2006/relationships/hyperlink" Target="https://podminky.urs.cz/item/CS_URS_2023_02/162351103" TargetMode="External" /><Relationship Id="rId17" Type="http://schemas.openxmlformats.org/officeDocument/2006/relationships/hyperlink" Target="https://podminky.urs.cz/item/CS_URS_2023_02/167151111" TargetMode="External" /><Relationship Id="rId18" Type="http://schemas.openxmlformats.org/officeDocument/2006/relationships/hyperlink" Target="https://podminky.urs.cz/item/CS_URS_2023_02/181351003" TargetMode="External" /><Relationship Id="rId19" Type="http://schemas.openxmlformats.org/officeDocument/2006/relationships/hyperlink" Target="https://podminky.urs.cz/item/CS_URS_2023_02/181411121" TargetMode="External" /><Relationship Id="rId20" Type="http://schemas.openxmlformats.org/officeDocument/2006/relationships/hyperlink" Target="https://podminky.urs.cz/item/CS_URS_2024_01/212751104" TargetMode="External" /><Relationship Id="rId21" Type="http://schemas.openxmlformats.org/officeDocument/2006/relationships/hyperlink" Target="https://podminky.urs.cz/item/CS_URS_2024_01/212751106" TargetMode="External" /><Relationship Id="rId22" Type="http://schemas.openxmlformats.org/officeDocument/2006/relationships/hyperlink" Target="https://podminky.urs.cz/item/CS_URS_2024_01/382411211R" TargetMode="External" /><Relationship Id="rId23" Type="http://schemas.openxmlformats.org/officeDocument/2006/relationships/hyperlink" Target="https://podminky.urs.cz/item/CS_URS_2023_02/452112111" TargetMode="External" /><Relationship Id="rId24" Type="http://schemas.openxmlformats.org/officeDocument/2006/relationships/hyperlink" Target="https://podminky.urs.cz/item/CS_URS_2024_01/452311151" TargetMode="External" /><Relationship Id="rId25" Type="http://schemas.openxmlformats.org/officeDocument/2006/relationships/hyperlink" Target="https://podminky.urs.cz/item/CS_URS_2024_01/564851111" TargetMode="External" /><Relationship Id="rId26" Type="http://schemas.openxmlformats.org/officeDocument/2006/relationships/hyperlink" Target="https://podminky.urs.cz/item/CS_URS_2024_01/573211107" TargetMode="External" /><Relationship Id="rId27" Type="http://schemas.openxmlformats.org/officeDocument/2006/relationships/hyperlink" Target="https://podminky.urs.cz/item/CS_URS_2024_01/577144111" TargetMode="External" /><Relationship Id="rId28" Type="http://schemas.openxmlformats.org/officeDocument/2006/relationships/hyperlink" Target="https://podminky.urs.cz/item/CS_URS_2024_01/577155112" TargetMode="External" /><Relationship Id="rId29" Type="http://schemas.openxmlformats.org/officeDocument/2006/relationships/hyperlink" Target="https://podminky.urs.cz/item/CS_URS_2023_02/359901111" TargetMode="External" /><Relationship Id="rId30" Type="http://schemas.openxmlformats.org/officeDocument/2006/relationships/hyperlink" Target="https://podminky.urs.cz/item/CS_URS_2023_02/359901211" TargetMode="External" /><Relationship Id="rId31" Type="http://schemas.openxmlformats.org/officeDocument/2006/relationships/hyperlink" Target="https://podminky.urs.cz/item/CS_URS_2024_01/871313121" TargetMode="External" /><Relationship Id="rId32" Type="http://schemas.openxmlformats.org/officeDocument/2006/relationships/hyperlink" Target="https://podminky.urs.cz/item/CS_URS_2024_01/871353123" TargetMode="External" /><Relationship Id="rId33" Type="http://schemas.openxmlformats.org/officeDocument/2006/relationships/hyperlink" Target="https://podminky.urs.cz/item/CS_URS_2024_01/877260330" TargetMode="External" /><Relationship Id="rId34" Type="http://schemas.openxmlformats.org/officeDocument/2006/relationships/hyperlink" Target="https://podminky.urs.cz/item/CS_URS_2024_01/877310310.1" TargetMode="External" /><Relationship Id="rId35" Type="http://schemas.openxmlformats.org/officeDocument/2006/relationships/hyperlink" Target="https://podminky.urs.cz/item/CS_URS_2024_01/877310320" TargetMode="External" /><Relationship Id="rId36" Type="http://schemas.openxmlformats.org/officeDocument/2006/relationships/hyperlink" Target="https://podminky.urs.cz/item/CS_URS_2024_01/877310330" TargetMode="External" /><Relationship Id="rId37" Type="http://schemas.openxmlformats.org/officeDocument/2006/relationships/hyperlink" Target="https://podminky.urs.cz/item/CS_URS_2024_01/877350320" TargetMode="External" /><Relationship Id="rId38" Type="http://schemas.openxmlformats.org/officeDocument/2006/relationships/hyperlink" Target="https://podminky.urs.cz/item/CS_URS_2023_02/892352121" TargetMode="External" /><Relationship Id="rId39" Type="http://schemas.openxmlformats.org/officeDocument/2006/relationships/hyperlink" Target="https://podminky.urs.cz/item/CS_URS_2023_02/894411311" TargetMode="External" /><Relationship Id="rId40" Type="http://schemas.openxmlformats.org/officeDocument/2006/relationships/hyperlink" Target="https://podminky.urs.cz/item/CS_URS_2023_02/894412411" TargetMode="External" /><Relationship Id="rId41" Type="http://schemas.openxmlformats.org/officeDocument/2006/relationships/hyperlink" Target="https://podminky.urs.cz/item/CS_URS_2023_02/894414111" TargetMode="External" /><Relationship Id="rId42" Type="http://schemas.openxmlformats.org/officeDocument/2006/relationships/hyperlink" Target="https://podminky.urs.cz/item/CS_URS_2024_01/894812311" TargetMode="External" /><Relationship Id="rId43" Type="http://schemas.openxmlformats.org/officeDocument/2006/relationships/hyperlink" Target="https://podminky.urs.cz/item/CS_URS_2024_01/894812332" TargetMode="External" /><Relationship Id="rId44" Type="http://schemas.openxmlformats.org/officeDocument/2006/relationships/hyperlink" Target="https://podminky.urs.cz/item/CS_URS_2024_01/894812339" TargetMode="External" /><Relationship Id="rId45" Type="http://schemas.openxmlformats.org/officeDocument/2006/relationships/hyperlink" Target="https://podminky.urs.cz/item/CS_URS_2024_01/894812357" TargetMode="External" /><Relationship Id="rId46" Type="http://schemas.openxmlformats.org/officeDocument/2006/relationships/hyperlink" Target="https://podminky.urs.cz/item/CS_URS_2023_02/899104112" TargetMode="External" /><Relationship Id="rId47" Type="http://schemas.openxmlformats.org/officeDocument/2006/relationships/hyperlink" Target="https://podminky.urs.cz/item/CS_URS_2023_02/899722111" TargetMode="External" /><Relationship Id="rId48" Type="http://schemas.openxmlformats.org/officeDocument/2006/relationships/hyperlink" Target="https://podminky.urs.cz/item/CS_URS_2024_01/919726121" TargetMode="External" /><Relationship Id="rId49" Type="http://schemas.openxmlformats.org/officeDocument/2006/relationships/hyperlink" Target="https://podminky.urs.cz/item/CS_URS_2024_01/919731122" TargetMode="External" /><Relationship Id="rId50" Type="http://schemas.openxmlformats.org/officeDocument/2006/relationships/hyperlink" Target="https://podminky.urs.cz/item/CS_URS_2024_01/919732221" TargetMode="External" /><Relationship Id="rId51" Type="http://schemas.openxmlformats.org/officeDocument/2006/relationships/hyperlink" Target="https://podminky.urs.cz/item/CS_URS_2023_02/919735112" TargetMode="External" /><Relationship Id="rId52" Type="http://schemas.openxmlformats.org/officeDocument/2006/relationships/hyperlink" Target="https://podminky.urs.cz/item/CS_URS_2023_02/997002511" TargetMode="External" /><Relationship Id="rId53" Type="http://schemas.openxmlformats.org/officeDocument/2006/relationships/hyperlink" Target="https://podminky.urs.cz/item/CS_URS_2023_02/997002519" TargetMode="External" /><Relationship Id="rId54" Type="http://schemas.openxmlformats.org/officeDocument/2006/relationships/hyperlink" Target="https://podminky.urs.cz/item/CS_URS_2023_02/997013861" TargetMode="External" /><Relationship Id="rId55" Type="http://schemas.openxmlformats.org/officeDocument/2006/relationships/hyperlink" Target="https://podminky.urs.cz/item/CS_URS_2023_02/997013875" TargetMode="External" /><Relationship Id="rId56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32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24_06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Rekonstrukce Sukovy ulice v Domažlicích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Domažlice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29. 4. 2024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Domažlice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>Stanislav Tanczoš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Stanislav Tanczoš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16.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Vsakovací a retenční...'!J30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'01 - Vsakovací a retenční...'!P126</f>
        <v>0</v>
      </c>
      <c r="AV95" s="125">
        <f>'01 - Vsakovací a retenční...'!J33</f>
        <v>0</v>
      </c>
      <c r="AW95" s="125">
        <f>'01 - Vsakovací a retenční...'!J34</f>
        <v>0</v>
      </c>
      <c r="AX95" s="125">
        <f>'01 - Vsakovací a retenční...'!J35</f>
        <v>0</v>
      </c>
      <c r="AY95" s="125">
        <f>'01 - Vsakovací a retenční...'!J36</f>
        <v>0</v>
      </c>
      <c r="AZ95" s="125">
        <f>'01 - Vsakovací a retenční...'!F33</f>
        <v>0</v>
      </c>
      <c r="BA95" s="125">
        <f>'01 - Vsakovací a retenční...'!F34</f>
        <v>0</v>
      </c>
      <c r="BB95" s="125">
        <f>'01 - Vsakovací a retenční...'!F35</f>
        <v>0</v>
      </c>
      <c r="BC95" s="125">
        <f>'01 - Vsakovací a retenční...'!F36</f>
        <v>0</v>
      </c>
      <c r="BD95" s="127">
        <f>'01 - Vsakovací a retenční...'!F37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aQL8vNIukhbnujD4myVNnDJsTAkyoHEosC3FujeDGng1QLqHo0Q9W5JX7CraJgze+4kbMiwihwbKM2VD4Hn5Sg==" hashValue="bdsS/nnEp/gcHXH1E9gCTU7p6GLg0URHB7dmobHqPDmjqTr+Ic+DCBfTWjOKLJ1yR8HgJZSQOJIGJ8GlFWqzG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Vsakovací a retenč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87</v>
      </c>
    </row>
    <row r="4" s="1" customFormat="1" ht="24.96" customHeight="1">
      <c r="B4" s="17"/>
      <c r="D4" s="131" t="s">
        <v>88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Rekonstrukce Sukovy ulice v Domažlicích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90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29. 4. 2024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27</v>
      </c>
      <c r="F15" s="35"/>
      <c r="G15" s="35"/>
      <c r="H15" s="35"/>
      <c r="I15" s="133" t="s">
        <v>28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29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31</v>
      </c>
      <c r="E20" s="35"/>
      <c r="F20" s="35"/>
      <c r="G20" s="35"/>
      <c r="H20" s="35"/>
      <c r="I20" s="133" t="s">
        <v>25</v>
      </c>
      <c r="J20" s="136" t="s">
        <v>32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33</v>
      </c>
      <c r="F21" s="35"/>
      <c r="G21" s="35"/>
      <c r="H21" s="35"/>
      <c r="I21" s="133" t="s">
        <v>28</v>
      </c>
      <c r="J21" s="136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35</v>
      </c>
      <c r="E23" s="35"/>
      <c r="F23" s="35"/>
      <c r="G23" s="35"/>
      <c r="H23" s="35"/>
      <c r="I23" s="133" t="s">
        <v>25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33</v>
      </c>
      <c r="F24" s="35"/>
      <c r="G24" s="35"/>
      <c r="H24" s="35"/>
      <c r="I24" s="133" t="s">
        <v>28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37</v>
      </c>
      <c r="E30" s="35"/>
      <c r="F30" s="35"/>
      <c r="G30" s="35"/>
      <c r="H30" s="35"/>
      <c r="I30" s="35"/>
      <c r="J30" s="144">
        <f>ROUND(J126,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39</v>
      </c>
      <c r="G32" s="35"/>
      <c r="H32" s="35"/>
      <c r="I32" s="145" t="s">
        <v>38</v>
      </c>
      <c r="J32" s="14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41</v>
      </c>
      <c r="E33" s="133" t="s">
        <v>42</v>
      </c>
      <c r="F33" s="147">
        <f>ROUND((SUM(BE126:BE277)),  2)</f>
        <v>0</v>
      </c>
      <c r="G33" s="35"/>
      <c r="H33" s="35"/>
      <c r="I33" s="148">
        <v>0.20999999999999999</v>
      </c>
      <c r="J33" s="147">
        <f>ROUND(((SUM(BE126:BE277))*I33),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43</v>
      </c>
      <c r="F34" s="147">
        <f>ROUND((SUM(BF126:BF277)),  2)</f>
        <v>0</v>
      </c>
      <c r="G34" s="35"/>
      <c r="H34" s="35"/>
      <c r="I34" s="148">
        <v>0.12</v>
      </c>
      <c r="J34" s="147">
        <f>ROUND(((SUM(BF126:BF277))*I34),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44</v>
      </c>
      <c r="F35" s="147">
        <f>ROUND((SUM(BG126:BG277)),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45</v>
      </c>
      <c r="F36" s="147">
        <f>ROUND((SUM(BH126:BH277)),  2)</f>
        <v>0</v>
      </c>
      <c r="G36" s="35"/>
      <c r="H36" s="35"/>
      <c r="I36" s="148">
        <v>0.12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46</v>
      </c>
      <c r="F37" s="147">
        <f>ROUND((SUM(BI126:BI277)),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50</v>
      </c>
      <c r="E50" s="157"/>
      <c r="F50" s="157"/>
      <c r="G50" s="156" t="s">
        <v>51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52</v>
      </c>
      <c r="E61" s="159"/>
      <c r="F61" s="160" t="s">
        <v>53</v>
      </c>
      <c r="G61" s="158" t="s">
        <v>52</v>
      </c>
      <c r="H61" s="159"/>
      <c r="I61" s="159"/>
      <c r="J61" s="161" t="s">
        <v>53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54</v>
      </c>
      <c r="E65" s="162"/>
      <c r="F65" s="162"/>
      <c r="G65" s="156" t="s">
        <v>55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52</v>
      </c>
      <c r="E76" s="159"/>
      <c r="F76" s="160" t="s">
        <v>53</v>
      </c>
      <c r="G76" s="158" t="s">
        <v>52</v>
      </c>
      <c r="H76" s="159"/>
      <c r="I76" s="159"/>
      <c r="J76" s="161" t="s">
        <v>53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Rekonstrukce Sukovy ulice v Domažlicích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Vsakovací a retenční objekty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Domažlice</v>
      </c>
      <c r="G89" s="37"/>
      <c r="H89" s="37"/>
      <c r="I89" s="29" t="s">
        <v>22</v>
      </c>
      <c r="J89" s="76" t="str">
        <f>IF(J12="","",J12)</f>
        <v>29. 4. 2024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Domažlice</v>
      </c>
      <c r="G91" s="37"/>
      <c r="H91" s="37"/>
      <c r="I91" s="29" t="s">
        <v>31</v>
      </c>
      <c r="J91" s="33" t="str">
        <f>E21</f>
        <v>Stanislav Tanczoš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Stanislav Tanczoš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92</v>
      </c>
      <c r="D94" s="169"/>
      <c r="E94" s="169"/>
      <c r="F94" s="169"/>
      <c r="G94" s="169"/>
      <c r="H94" s="169"/>
      <c r="I94" s="169"/>
      <c r="J94" s="170" t="s">
        <v>93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94</v>
      </c>
      <c r="D96" s="37"/>
      <c r="E96" s="37"/>
      <c r="F96" s="37"/>
      <c r="G96" s="37"/>
      <c r="H96" s="37"/>
      <c r="I96" s="37"/>
      <c r="J96" s="107">
        <f>J126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95</v>
      </c>
    </row>
    <row r="97" s="9" customFormat="1" ht="24.96" customHeight="1">
      <c r="A97" s="9"/>
      <c r="B97" s="172"/>
      <c r="C97" s="173"/>
      <c r="D97" s="174" t="s">
        <v>96</v>
      </c>
      <c r="E97" s="175"/>
      <c r="F97" s="175"/>
      <c r="G97" s="175"/>
      <c r="H97" s="175"/>
      <c r="I97" s="175"/>
      <c r="J97" s="176">
        <f>J127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97</v>
      </c>
      <c r="E98" s="181"/>
      <c r="F98" s="181"/>
      <c r="G98" s="181"/>
      <c r="H98" s="181"/>
      <c r="I98" s="181"/>
      <c r="J98" s="182">
        <f>J128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98</v>
      </c>
      <c r="E99" s="181"/>
      <c r="F99" s="181"/>
      <c r="G99" s="181"/>
      <c r="H99" s="181"/>
      <c r="I99" s="181"/>
      <c r="J99" s="182">
        <f>J177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99</v>
      </c>
      <c r="E100" s="181"/>
      <c r="F100" s="181"/>
      <c r="G100" s="181"/>
      <c r="H100" s="181"/>
      <c r="I100" s="181"/>
      <c r="J100" s="182">
        <f>J182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100</v>
      </c>
      <c r="E101" s="181"/>
      <c r="F101" s="181"/>
      <c r="G101" s="181"/>
      <c r="H101" s="181"/>
      <c r="I101" s="181"/>
      <c r="J101" s="182">
        <f>J186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101</v>
      </c>
      <c r="E102" s="181"/>
      <c r="F102" s="181"/>
      <c r="G102" s="181"/>
      <c r="H102" s="181"/>
      <c r="I102" s="181"/>
      <c r="J102" s="182">
        <f>J194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102</v>
      </c>
      <c r="E103" s="181"/>
      <c r="F103" s="181"/>
      <c r="G103" s="181"/>
      <c r="H103" s="181"/>
      <c r="I103" s="181"/>
      <c r="J103" s="182">
        <f>J203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103</v>
      </c>
      <c r="E104" s="181"/>
      <c r="F104" s="181"/>
      <c r="G104" s="181"/>
      <c r="H104" s="181"/>
      <c r="I104" s="181"/>
      <c r="J104" s="182">
        <f>J258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104</v>
      </c>
      <c r="E105" s="181"/>
      <c r="F105" s="181"/>
      <c r="G105" s="181"/>
      <c r="H105" s="181"/>
      <c r="I105" s="181"/>
      <c r="J105" s="182">
        <f>J267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105</v>
      </c>
      <c r="E106" s="181"/>
      <c r="F106" s="181"/>
      <c r="G106" s="181"/>
      <c r="H106" s="181"/>
      <c r="I106" s="181"/>
      <c r="J106" s="182">
        <f>J276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106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67" t="str">
        <f>E7</f>
        <v>Rekonstrukce Sukovy ulice v Domažlicích</v>
      </c>
      <c r="F116" s="29"/>
      <c r="G116" s="29"/>
      <c r="H116" s="29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89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E9</f>
        <v>01 - Vsakovací a retenční objekty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F12</f>
        <v>Domažlice</v>
      </c>
      <c r="G120" s="37"/>
      <c r="H120" s="37"/>
      <c r="I120" s="29" t="s">
        <v>22</v>
      </c>
      <c r="J120" s="76" t="str">
        <f>IF(J12="","",J12)</f>
        <v>29. 4. 2024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E15</f>
        <v>Město Domažlice</v>
      </c>
      <c r="G122" s="37"/>
      <c r="H122" s="37"/>
      <c r="I122" s="29" t="s">
        <v>31</v>
      </c>
      <c r="J122" s="33" t="str">
        <f>E21</f>
        <v>Stanislav Tanczoš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29</v>
      </c>
      <c r="D123" s="37"/>
      <c r="E123" s="37"/>
      <c r="F123" s="24" t="str">
        <f>IF(E18="","",E18)</f>
        <v>Vyplň údaj</v>
      </c>
      <c r="G123" s="37"/>
      <c r="H123" s="37"/>
      <c r="I123" s="29" t="s">
        <v>35</v>
      </c>
      <c r="J123" s="33" t="str">
        <f>E24</f>
        <v>Stanislav Tanczoš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84"/>
      <c r="B125" s="185"/>
      <c r="C125" s="186" t="s">
        <v>107</v>
      </c>
      <c r="D125" s="187" t="s">
        <v>62</v>
      </c>
      <c r="E125" s="187" t="s">
        <v>58</v>
      </c>
      <c r="F125" s="187" t="s">
        <v>59</v>
      </c>
      <c r="G125" s="187" t="s">
        <v>108</v>
      </c>
      <c r="H125" s="187" t="s">
        <v>109</v>
      </c>
      <c r="I125" s="187" t="s">
        <v>110</v>
      </c>
      <c r="J125" s="187" t="s">
        <v>93</v>
      </c>
      <c r="K125" s="188" t="s">
        <v>111</v>
      </c>
      <c r="L125" s="189"/>
      <c r="M125" s="97" t="s">
        <v>1</v>
      </c>
      <c r="N125" s="98" t="s">
        <v>41</v>
      </c>
      <c r="O125" s="98" t="s">
        <v>112</v>
      </c>
      <c r="P125" s="98" t="s">
        <v>113</v>
      </c>
      <c r="Q125" s="98" t="s">
        <v>114</v>
      </c>
      <c r="R125" s="98" t="s">
        <v>115</v>
      </c>
      <c r="S125" s="98" t="s">
        <v>116</v>
      </c>
      <c r="T125" s="99" t="s">
        <v>117</v>
      </c>
      <c r="U125" s="184"/>
      <c r="V125" s="184"/>
      <c r="W125" s="184"/>
      <c r="X125" s="184"/>
      <c r="Y125" s="184"/>
      <c r="Z125" s="184"/>
      <c r="AA125" s="184"/>
      <c r="AB125" s="184"/>
      <c r="AC125" s="184"/>
      <c r="AD125" s="184"/>
      <c r="AE125" s="184"/>
    </row>
    <row r="126" s="2" customFormat="1" ht="22.8" customHeight="1">
      <c r="A126" s="35"/>
      <c r="B126" s="36"/>
      <c r="C126" s="104" t="s">
        <v>118</v>
      </c>
      <c r="D126" s="37"/>
      <c r="E126" s="37"/>
      <c r="F126" s="37"/>
      <c r="G126" s="37"/>
      <c r="H126" s="37"/>
      <c r="I126" s="37"/>
      <c r="J126" s="190">
        <f>BK126</f>
        <v>0</v>
      </c>
      <c r="K126" s="37"/>
      <c r="L126" s="41"/>
      <c r="M126" s="100"/>
      <c r="N126" s="191"/>
      <c r="O126" s="101"/>
      <c r="P126" s="192">
        <f>P127</f>
        <v>0</v>
      </c>
      <c r="Q126" s="101"/>
      <c r="R126" s="192">
        <f>R127</f>
        <v>46.330441859999993</v>
      </c>
      <c r="S126" s="101"/>
      <c r="T126" s="193">
        <f>T127</f>
        <v>13.866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76</v>
      </c>
      <c r="AU126" s="14" t="s">
        <v>95</v>
      </c>
      <c r="BK126" s="194">
        <f>BK127</f>
        <v>0</v>
      </c>
    </row>
    <row r="127" s="12" customFormat="1" ht="25.92" customHeight="1">
      <c r="A127" s="12"/>
      <c r="B127" s="195"/>
      <c r="C127" s="196"/>
      <c r="D127" s="197" t="s">
        <v>76</v>
      </c>
      <c r="E127" s="198" t="s">
        <v>119</v>
      </c>
      <c r="F127" s="198" t="s">
        <v>120</v>
      </c>
      <c r="G127" s="196"/>
      <c r="H127" s="196"/>
      <c r="I127" s="199"/>
      <c r="J127" s="200">
        <f>BK127</f>
        <v>0</v>
      </c>
      <c r="K127" s="196"/>
      <c r="L127" s="201"/>
      <c r="M127" s="202"/>
      <c r="N127" s="203"/>
      <c r="O127" s="203"/>
      <c r="P127" s="204">
        <f>P128+P177+P182+P186+P194+P203+P258+P267+P276</f>
        <v>0</v>
      </c>
      <c r="Q127" s="203"/>
      <c r="R127" s="204">
        <f>R128+R177+R182+R186+R194+R203+R258+R267+R276</f>
        <v>46.330441859999993</v>
      </c>
      <c r="S127" s="203"/>
      <c r="T127" s="205">
        <f>T128+T177+T182+T186+T194+T203+T258+T267+T276</f>
        <v>13.866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6" t="s">
        <v>85</v>
      </c>
      <c r="AT127" s="207" t="s">
        <v>76</v>
      </c>
      <c r="AU127" s="207" t="s">
        <v>77</v>
      </c>
      <c r="AY127" s="206" t="s">
        <v>121</v>
      </c>
      <c r="BK127" s="208">
        <f>BK128+BK177+BK182+BK186+BK194+BK203+BK258+BK267+BK276</f>
        <v>0</v>
      </c>
    </row>
    <row r="128" s="12" customFormat="1" ht="22.8" customHeight="1">
      <c r="A128" s="12"/>
      <c r="B128" s="195"/>
      <c r="C128" s="196"/>
      <c r="D128" s="197" t="s">
        <v>76</v>
      </c>
      <c r="E128" s="209" t="s">
        <v>85</v>
      </c>
      <c r="F128" s="209" t="s">
        <v>122</v>
      </c>
      <c r="G128" s="196"/>
      <c r="H128" s="196"/>
      <c r="I128" s="199"/>
      <c r="J128" s="210">
        <f>BK128</f>
        <v>0</v>
      </c>
      <c r="K128" s="196"/>
      <c r="L128" s="201"/>
      <c r="M128" s="202"/>
      <c r="N128" s="203"/>
      <c r="O128" s="203"/>
      <c r="P128" s="204">
        <f>SUM(P129:P176)</f>
        <v>0</v>
      </c>
      <c r="Q128" s="203"/>
      <c r="R128" s="204">
        <f>SUM(R129:R176)</f>
        <v>14.984438359999999</v>
      </c>
      <c r="S128" s="203"/>
      <c r="T128" s="205">
        <f>SUM(T129:T176)</f>
        <v>13.866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6" t="s">
        <v>85</v>
      </c>
      <c r="AT128" s="207" t="s">
        <v>76</v>
      </c>
      <c r="AU128" s="207" t="s">
        <v>85</v>
      </c>
      <c r="AY128" s="206" t="s">
        <v>121</v>
      </c>
      <c r="BK128" s="208">
        <f>SUM(BK129:BK176)</f>
        <v>0</v>
      </c>
    </row>
    <row r="129" s="2" customFormat="1" ht="66.75" customHeight="1">
      <c r="A129" s="35"/>
      <c r="B129" s="36"/>
      <c r="C129" s="211" t="s">
        <v>85</v>
      </c>
      <c r="D129" s="211" t="s">
        <v>123</v>
      </c>
      <c r="E129" s="212" t="s">
        <v>124</v>
      </c>
      <c r="F129" s="213" t="s">
        <v>125</v>
      </c>
      <c r="G129" s="214" t="s">
        <v>126</v>
      </c>
      <c r="H129" s="215">
        <v>11.4</v>
      </c>
      <c r="I129" s="216"/>
      <c r="J129" s="217">
        <f>ROUND(I129*H129,2)</f>
        <v>0</v>
      </c>
      <c r="K129" s="213" t="s">
        <v>127</v>
      </c>
      <c r="L129" s="41"/>
      <c r="M129" s="218" t="s">
        <v>1</v>
      </c>
      <c r="N129" s="219" t="s">
        <v>42</v>
      </c>
      <c r="O129" s="88"/>
      <c r="P129" s="220">
        <f>O129*H129</f>
        <v>0</v>
      </c>
      <c r="Q129" s="220">
        <v>0</v>
      </c>
      <c r="R129" s="220">
        <f>Q129*H129</f>
        <v>0</v>
      </c>
      <c r="S129" s="220">
        <v>0.28999999999999998</v>
      </c>
      <c r="T129" s="221">
        <f>S129*H129</f>
        <v>3.306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2" t="s">
        <v>128</v>
      </c>
      <c r="AT129" s="222" t="s">
        <v>123</v>
      </c>
      <c r="AU129" s="222" t="s">
        <v>87</v>
      </c>
      <c r="AY129" s="14" t="s">
        <v>121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4" t="s">
        <v>85</v>
      </c>
      <c r="BK129" s="223">
        <f>ROUND(I129*H129,2)</f>
        <v>0</v>
      </c>
      <c r="BL129" s="14" t="s">
        <v>128</v>
      </c>
      <c r="BM129" s="222" t="s">
        <v>129</v>
      </c>
    </row>
    <row r="130" s="2" customFormat="1">
      <c r="A130" s="35"/>
      <c r="B130" s="36"/>
      <c r="C130" s="37"/>
      <c r="D130" s="224" t="s">
        <v>130</v>
      </c>
      <c r="E130" s="37"/>
      <c r="F130" s="225" t="s">
        <v>131</v>
      </c>
      <c r="G130" s="37"/>
      <c r="H130" s="37"/>
      <c r="I130" s="226"/>
      <c r="J130" s="37"/>
      <c r="K130" s="37"/>
      <c r="L130" s="41"/>
      <c r="M130" s="227"/>
      <c r="N130" s="228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130</v>
      </c>
      <c r="AU130" s="14" t="s">
        <v>87</v>
      </c>
    </row>
    <row r="131" s="2" customFormat="1" ht="66.75" customHeight="1">
      <c r="A131" s="35"/>
      <c r="B131" s="36"/>
      <c r="C131" s="211" t="s">
        <v>87</v>
      </c>
      <c r="D131" s="211" t="s">
        <v>123</v>
      </c>
      <c r="E131" s="212" t="s">
        <v>132</v>
      </c>
      <c r="F131" s="213" t="s">
        <v>133</v>
      </c>
      <c r="G131" s="214" t="s">
        <v>126</v>
      </c>
      <c r="H131" s="215">
        <v>16</v>
      </c>
      <c r="I131" s="216"/>
      <c r="J131" s="217">
        <f>ROUND(I131*H131,2)</f>
        <v>0</v>
      </c>
      <c r="K131" s="213" t="s">
        <v>134</v>
      </c>
      <c r="L131" s="41"/>
      <c r="M131" s="218" t="s">
        <v>1</v>
      </c>
      <c r="N131" s="219" t="s">
        <v>42</v>
      </c>
      <c r="O131" s="88"/>
      <c r="P131" s="220">
        <f>O131*H131</f>
        <v>0</v>
      </c>
      <c r="Q131" s="220">
        <v>0</v>
      </c>
      <c r="R131" s="220">
        <f>Q131*H131</f>
        <v>0</v>
      </c>
      <c r="S131" s="220">
        <v>0.44</v>
      </c>
      <c r="T131" s="221">
        <f>S131*H131</f>
        <v>7.04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2" t="s">
        <v>128</v>
      </c>
      <c r="AT131" s="222" t="s">
        <v>123</v>
      </c>
      <c r="AU131" s="222" t="s">
        <v>87</v>
      </c>
      <c r="AY131" s="14" t="s">
        <v>121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4" t="s">
        <v>85</v>
      </c>
      <c r="BK131" s="223">
        <f>ROUND(I131*H131,2)</f>
        <v>0</v>
      </c>
      <c r="BL131" s="14" t="s">
        <v>128</v>
      </c>
      <c r="BM131" s="222" t="s">
        <v>135</v>
      </c>
    </row>
    <row r="132" s="2" customFormat="1">
      <c r="A132" s="35"/>
      <c r="B132" s="36"/>
      <c r="C132" s="37"/>
      <c r="D132" s="224" t="s">
        <v>130</v>
      </c>
      <c r="E132" s="37"/>
      <c r="F132" s="225" t="s">
        <v>136</v>
      </c>
      <c r="G132" s="37"/>
      <c r="H132" s="37"/>
      <c r="I132" s="226"/>
      <c r="J132" s="37"/>
      <c r="K132" s="37"/>
      <c r="L132" s="41"/>
      <c r="M132" s="227"/>
      <c r="N132" s="228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130</v>
      </c>
      <c r="AU132" s="14" t="s">
        <v>87</v>
      </c>
    </row>
    <row r="133" s="2" customFormat="1" ht="55.5" customHeight="1">
      <c r="A133" s="35"/>
      <c r="B133" s="36"/>
      <c r="C133" s="211" t="s">
        <v>137</v>
      </c>
      <c r="D133" s="211" t="s">
        <v>123</v>
      </c>
      <c r="E133" s="212" t="s">
        <v>138</v>
      </c>
      <c r="F133" s="213" t="s">
        <v>139</v>
      </c>
      <c r="G133" s="214" t="s">
        <v>126</v>
      </c>
      <c r="H133" s="215">
        <v>16</v>
      </c>
      <c r="I133" s="216"/>
      <c r="J133" s="217">
        <f>ROUND(I133*H133,2)</f>
        <v>0</v>
      </c>
      <c r="K133" s="213" t="s">
        <v>134</v>
      </c>
      <c r="L133" s="41"/>
      <c r="M133" s="218" t="s">
        <v>1</v>
      </c>
      <c r="N133" s="219" t="s">
        <v>42</v>
      </c>
      <c r="O133" s="88"/>
      <c r="P133" s="220">
        <f>O133*H133</f>
        <v>0</v>
      </c>
      <c r="Q133" s="220">
        <v>0</v>
      </c>
      <c r="R133" s="220">
        <f>Q133*H133</f>
        <v>0</v>
      </c>
      <c r="S133" s="220">
        <v>0.22</v>
      </c>
      <c r="T133" s="221">
        <f>S133*H133</f>
        <v>3.52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2" t="s">
        <v>128</v>
      </c>
      <c r="AT133" s="222" t="s">
        <v>123</v>
      </c>
      <c r="AU133" s="222" t="s">
        <v>87</v>
      </c>
      <c r="AY133" s="14" t="s">
        <v>121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4" t="s">
        <v>85</v>
      </c>
      <c r="BK133" s="223">
        <f>ROUND(I133*H133,2)</f>
        <v>0</v>
      </c>
      <c r="BL133" s="14" t="s">
        <v>128</v>
      </c>
      <c r="BM133" s="222" t="s">
        <v>140</v>
      </c>
    </row>
    <row r="134" s="2" customFormat="1">
      <c r="A134" s="35"/>
      <c r="B134" s="36"/>
      <c r="C134" s="37"/>
      <c r="D134" s="224" t="s">
        <v>130</v>
      </c>
      <c r="E134" s="37"/>
      <c r="F134" s="225" t="s">
        <v>141</v>
      </c>
      <c r="G134" s="37"/>
      <c r="H134" s="37"/>
      <c r="I134" s="226"/>
      <c r="J134" s="37"/>
      <c r="K134" s="37"/>
      <c r="L134" s="41"/>
      <c r="M134" s="227"/>
      <c r="N134" s="228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130</v>
      </c>
      <c r="AU134" s="14" t="s">
        <v>87</v>
      </c>
    </row>
    <row r="135" s="2" customFormat="1" ht="24.15" customHeight="1">
      <c r="A135" s="35"/>
      <c r="B135" s="36"/>
      <c r="C135" s="211" t="s">
        <v>128</v>
      </c>
      <c r="D135" s="211" t="s">
        <v>123</v>
      </c>
      <c r="E135" s="212" t="s">
        <v>142</v>
      </c>
      <c r="F135" s="213" t="s">
        <v>143</v>
      </c>
      <c r="G135" s="214" t="s">
        <v>144</v>
      </c>
      <c r="H135" s="215">
        <v>60</v>
      </c>
      <c r="I135" s="216"/>
      <c r="J135" s="217">
        <f>ROUND(I135*H135,2)</f>
        <v>0</v>
      </c>
      <c r="K135" s="213" t="s">
        <v>134</v>
      </c>
      <c r="L135" s="41"/>
      <c r="M135" s="218" t="s">
        <v>1</v>
      </c>
      <c r="N135" s="219" t="s">
        <v>42</v>
      </c>
      <c r="O135" s="88"/>
      <c r="P135" s="220">
        <f>O135*H135</f>
        <v>0</v>
      </c>
      <c r="Q135" s="220">
        <v>3.0000000000000001E-05</v>
      </c>
      <c r="R135" s="220">
        <f>Q135*H135</f>
        <v>0.0018</v>
      </c>
      <c r="S135" s="220">
        <v>0</v>
      </c>
      <c r="T135" s="22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2" t="s">
        <v>128</v>
      </c>
      <c r="AT135" s="222" t="s">
        <v>123</v>
      </c>
      <c r="AU135" s="222" t="s">
        <v>87</v>
      </c>
      <c r="AY135" s="14" t="s">
        <v>121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4" t="s">
        <v>85</v>
      </c>
      <c r="BK135" s="223">
        <f>ROUND(I135*H135,2)</f>
        <v>0</v>
      </c>
      <c r="BL135" s="14" t="s">
        <v>128</v>
      </c>
      <c r="BM135" s="222" t="s">
        <v>145</v>
      </c>
    </row>
    <row r="136" s="2" customFormat="1">
      <c r="A136" s="35"/>
      <c r="B136" s="36"/>
      <c r="C136" s="37"/>
      <c r="D136" s="224" t="s">
        <v>130</v>
      </c>
      <c r="E136" s="37"/>
      <c r="F136" s="225" t="s">
        <v>146</v>
      </c>
      <c r="G136" s="37"/>
      <c r="H136" s="37"/>
      <c r="I136" s="226"/>
      <c r="J136" s="37"/>
      <c r="K136" s="37"/>
      <c r="L136" s="41"/>
      <c r="M136" s="227"/>
      <c r="N136" s="228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130</v>
      </c>
      <c r="AU136" s="14" t="s">
        <v>87</v>
      </c>
    </row>
    <row r="137" s="2" customFormat="1" ht="37.8" customHeight="1">
      <c r="A137" s="35"/>
      <c r="B137" s="36"/>
      <c r="C137" s="211" t="s">
        <v>147</v>
      </c>
      <c r="D137" s="211" t="s">
        <v>123</v>
      </c>
      <c r="E137" s="212" t="s">
        <v>148</v>
      </c>
      <c r="F137" s="213" t="s">
        <v>149</v>
      </c>
      <c r="G137" s="214" t="s">
        <v>150</v>
      </c>
      <c r="H137" s="215">
        <v>5</v>
      </c>
      <c r="I137" s="216"/>
      <c r="J137" s="217">
        <f>ROUND(I137*H137,2)</f>
        <v>0</v>
      </c>
      <c r="K137" s="213" t="s">
        <v>134</v>
      </c>
      <c r="L137" s="41"/>
      <c r="M137" s="218" t="s">
        <v>1</v>
      </c>
      <c r="N137" s="219" t="s">
        <v>42</v>
      </c>
      <c r="O137" s="88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2" t="s">
        <v>128</v>
      </c>
      <c r="AT137" s="222" t="s">
        <v>123</v>
      </c>
      <c r="AU137" s="222" t="s">
        <v>87</v>
      </c>
      <c r="AY137" s="14" t="s">
        <v>121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4" t="s">
        <v>85</v>
      </c>
      <c r="BK137" s="223">
        <f>ROUND(I137*H137,2)</f>
        <v>0</v>
      </c>
      <c r="BL137" s="14" t="s">
        <v>128</v>
      </c>
      <c r="BM137" s="222" t="s">
        <v>151</v>
      </c>
    </row>
    <row r="138" s="2" customFormat="1">
      <c r="A138" s="35"/>
      <c r="B138" s="36"/>
      <c r="C138" s="37"/>
      <c r="D138" s="224" t="s">
        <v>130</v>
      </c>
      <c r="E138" s="37"/>
      <c r="F138" s="225" t="s">
        <v>152</v>
      </c>
      <c r="G138" s="37"/>
      <c r="H138" s="37"/>
      <c r="I138" s="226"/>
      <c r="J138" s="37"/>
      <c r="K138" s="37"/>
      <c r="L138" s="41"/>
      <c r="M138" s="227"/>
      <c r="N138" s="228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130</v>
      </c>
      <c r="AU138" s="14" t="s">
        <v>87</v>
      </c>
    </row>
    <row r="139" s="2" customFormat="1" ht="90" customHeight="1">
      <c r="A139" s="35"/>
      <c r="B139" s="36"/>
      <c r="C139" s="211" t="s">
        <v>153</v>
      </c>
      <c r="D139" s="211" t="s">
        <v>123</v>
      </c>
      <c r="E139" s="212" t="s">
        <v>154</v>
      </c>
      <c r="F139" s="213" t="s">
        <v>155</v>
      </c>
      <c r="G139" s="214" t="s">
        <v>156</v>
      </c>
      <c r="H139" s="215">
        <v>1.8</v>
      </c>
      <c r="I139" s="216"/>
      <c r="J139" s="217">
        <f>ROUND(I139*H139,2)</f>
        <v>0</v>
      </c>
      <c r="K139" s="213" t="s">
        <v>134</v>
      </c>
      <c r="L139" s="41"/>
      <c r="M139" s="218" t="s">
        <v>1</v>
      </c>
      <c r="N139" s="219" t="s">
        <v>42</v>
      </c>
      <c r="O139" s="88"/>
      <c r="P139" s="220">
        <f>O139*H139</f>
        <v>0</v>
      </c>
      <c r="Q139" s="220">
        <v>0.036900000000000002</v>
      </c>
      <c r="R139" s="220">
        <f>Q139*H139</f>
        <v>0.066420000000000007</v>
      </c>
      <c r="S139" s="220">
        <v>0</v>
      </c>
      <c r="T139" s="22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2" t="s">
        <v>128</v>
      </c>
      <c r="AT139" s="222" t="s">
        <v>123</v>
      </c>
      <c r="AU139" s="222" t="s">
        <v>87</v>
      </c>
      <c r="AY139" s="14" t="s">
        <v>121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4" t="s">
        <v>85</v>
      </c>
      <c r="BK139" s="223">
        <f>ROUND(I139*H139,2)</f>
        <v>0</v>
      </c>
      <c r="BL139" s="14" t="s">
        <v>128</v>
      </c>
      <c r="BM139" s="222" t="s">
        <v>157</v>
      </c>
    </row>
    <row r="140" s="2" customFormat="1">
      <c r="A140" s="35"/>
      <c r="B140" s="36"/>
      <c r="C140" s="37"/>
      <c r="D140" s="224" t="s">
        <v>130</v>
      </c>
      <c r="E140" s="37"/>
      <c r="F140" s="225" t="s">
        <v>158</v>
      </c>
      <c r="G140" s="37"/>
      <c r="H140" s="37"/>
      <c r="I140" s="226"/>
      <c r="J140" s="37"/>
      <c r="K140" s="37"/>
      <c r="L140" s="41"/>
      <c r="M140" s="227"/>
      <c r="N140" s="228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130</v>
      </c>
      <c r="AU140" s="14" t="s">
        <v>87</v>
      </c>
    </row>
    <row r="141" s="2" customFormat="1" ht="90" customHeight="1">
      <c r="A141" s="35"/>
      <c r="B141" s="36"/>
      <c r="C141" s="211" t="s">
        <v>159</v>
      </c>
      <c r="D141" s="211" t="s">
        <v>123</v>
      </c>
      <c r="E141" s="212" t="s">
        <v>160</v>
      </c>
      <c r="F141" s="213" t="s">
        <v>161</v>
      </c>
      <c r="G141" s="214" t="s">
        <v>156</v>
      </c>
      <c r="H141" s="215">
        <v>2.7000000000000002</v>
      </c>
      <c r="I141" s="216"/>
      <c r="J141" s="217">
        <f>ROUND(I141*H141,2)</f>
        <v>0</v>
      </c>
      <c r="K141" s="213" t="s">
        <v>134</v>
      </c>
      <c r="L141" s="41"/>
      <c r="M141" s="218" t="s">
        <v>1</v>
      </c>
      <c r="N141" s="219" t="s">
        <v>42</v>
      </c>
      <c r="O141" s="88"/>
      <c r="P141" s="220">
        <f>O141*H141</f>
        <v>0</v>
      </c>
      <c r="Q141" s="220">
        <v>0.036900000000000002</v>
      </c>
      <c r="R141" s="220">
        <f>Q141*H141</f>
        <v>0.09963000000000001</v>
      </c>
      <c r="S141" s="220">
        <v>0</v>
      </c>
      <c r="T141" s="22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2" t="s">
        <v>128</v>
      </c>
      <c r="AT141" s="222" t="s">
        <v>123</v>
      </c>
      <c r="AU141" s="222" t="s">
        <v>87</v>
      </c>
      <c r="AY141" s="14" t="s">
        <v>121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4" t="s">
        <v>85</v>
      </c>
      <c r="BK141" s="223">
        <f>ROUND(I141*H141,2)</f>
        <v>0</v>
      </c>
      <c r="BL141" s="14" t="s">
        <v>128</v>
      </c>
      <c r="BM141" s="222" t="s">
        <v>162</v>
      </c>
    </row>
    <row r="142" s="2" customFormat="1">
      <c r="A142" s="35"/>
      <c r="B142" s="36"/>
      <c r="C142" s="37"/>
      <c r="D142" s="224" t="s">
        <v>130</v>
      </c>
      <c r="E142" s="37"/>
      <c r="F142" s="225" t="s">
        <v>163</v>
      </c>
      <c r="G142" s="37"/>
      <c r="H142" s="37"/>
      <c r="I142" s="226"/>
      <c r="J142" s="37"/>
      <c r="K142" s="37"/>
      <c r="L142" s="41"/>
      <c r="M142" s="227"/>
      <c r="N142" s="228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130</v>
      </c>
      <c r="AU142" s="14" t="s">
        <v>87</v>
      </c>
    </row>
    <row r="143" s="2" customFormat="1" ht="37.8" customHeight="1">
      <c r="A143" s="35"/>
      <c r="B143" s="36"/>
      <c r="C143" s="211" t="s">
        <v>164</v>
      </c>
      <c r="D143" s="211" t="s">
        <v>123</v>
      </c>
      <c r="E143" s="212" t="s">
        <v>165</v>
      </c>
      <c r="F143" s="213" t="s">
        <v>166</v>
      </c>
      <c r="G143" s="214" t="s">
        <v>156</v>
      </c>
      <c r="H143" s="215">
        <v>100</v>
      </c>
      <c r="I143" s="216"/>
      <c r="J143" s="217">
        <f>ROUND(I143*H143,2)</f>
        <v>0</v>
      </c>
      <c r="K143" s="213" t="s">
        <v>134</v>
      </c>
      <c r="L143" s="41"/>
      <c r="M143" s="218" t="s">
        <v>1</v>
      </c>
      <c r="N143" s="219" t="s">
        <v>42</v>
      </c>
      <c r="O143" s="88"/>
      <c r="P143" s="220">
        <f>O143*H143</f>
        <v>0</v>
      </c>
      <c r="Q143" s="220">
        <v>0.00013999999999999999</v>
      </c>
      <c r="R143" s="220">
        <f>Q143*H143</f>
        <v>0.013999999999999999</v>
      </c>
      <c r="S143" s="220">
        <v>0</v>
      </c>
      <c r="T143" s="22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2" t="s">
        <v>128</v>
      </c>
      <c r="AT143" s="222" t="s">
        <v>123</v>
      </c>
      <c r="AU143" s="222" t="s">
        <v>87</v>
      </c>
      <c r="AY143" s="14" t="s">
        <v>121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4" t="s">
        <v>85</v>
      </c>
      <c r="BK143" s="223">
        <f>ROUND(I143*H143,2)</f>
        <v>0</v>
      </c>
      <c r="BL143" s="14" t="s">
        <v>128</v>
      </c>
      <c r="BM143" s="222" t="s">
        <v>167</v>
      </c>
    </row>
    <row r="144" s="2" customFormat="1">
      <c r="A144" s="35"/>
      <c r="B144" s="36"/>
      <c r="C144" s="37"/>
      <c r="D144" s="224" t="s">
        <v>130</v>
      </c>
      <c r="E144" s="37"/>
      <c r="F144" s="225" t="s">
        <v>168</v>
      </c>
      <c r="G144" s="37"/>
      <c r="H144" s="37"/>
      <c r="I144" s="226"/>
      <c r="J144" s="37"/>
      <c r="K144" s="37"/>
      <c r="L144" s="41"/>
      <c r="M144" s="227"/>
      <c r="N144" s="228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130</v>
      </c>
      <c r="AU144" s="14" t="s">
        <v>87</v>
      </c>
    </row>
    <row r="145" s="2" customFormat="1" ht="37.8" customHeight="1">
      <c r="A145" s="35"/>
      <c r="B145" s="36"/>
      <c r="C145" s="211" t="s">
        <v>169</v>
      </c>
      <c r="D145" s="211" t="s">
        <v>123</v>
      </c>
      <c r="E145" s="212" t="s">
        <v>170</v>
      </c>
      <c r="F145" s="213" t="s">
        <v>171</v>
      </c>
      <c r="G145" s="214" t="s">
        <v>156</v>
      </c>
      <c r="H145" s="215">
        <v>100</v>
      </c>
      <c r="I145" s="216"/>
      <c r="J145" s="217">
        <f>ROUND(I145*H145,2)</f>
        <v>0</v>
      </c>
      <c r="K145" s="213" t="s">
        <v>134</v>
      </c>
      <c r="L145" s="41"/>
      <c r="M145" s="218" t="s">
        <v>1</v>
      </c>
      <c r="N145" s="219" t="s">
        <v>42</v>
      </c>
      <c r="O145" s="88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2" t="s">
        <v>128</v>
      </c>
      <c r="AT145" s="222" t="s">
        <v>123</v>
      </c>
      <c r="AU145" s="222" t="s">
        <v>87</v>
      </c>
      <c r="AY145" s="14" t="s">
        <v>121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4" t="s">
        <v>85</v>
      </c>
      <c r="BK145" s="223">
        <f>ROUND(I145*H145,2)</f>
        <v>0</v>
      </c>
      <c r="BL145" s="14" t="s">
        <v>128</v>
      </c>
      <c r="BM145" s="222" t="s">
        <v>172</v>
      </c>
    </row>
    <row r="146" s="2" customFormat="1">
      <c r="A146" s="35"/>
      <c r="B146" s="36"/>
      <c r="C146" s="37"/>
      <c r="D146" s="224" t="s">
        <v>130</v>
      </c>
      <c r="E146" s="37"/>
      <c r="F146" s="225" t="s">
        <v>173</v>
      </c>
      <c r="G146" s="37"/>
      <c r="H146" s="37"/>
      <c r="I146" s="226"/>
      <c r="J146" s="37"/>
      <c r="K146" s="37"/>
      <c r="L146" s="41"/>
      <c r="M146" s="227"/>
      <c r="N146" s="228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130</v>
      </c>
      <c r="AU146" s="14" t="s">
        <v>87</v>
      </c>
    </row>
    <row r="147" s="2" customFormat="1" ht="24.15" customHeight="1">
      <c r="A147" s="35"/>
      <c r="B147" s="36"/>
      <c r="C147" s="211" t="s">
        <v>174</v>
      </c>
      <c r="D147" s="211" t="s">
        <v>123</v>
      </c>
      <c r="E147" s="212" t="s">
        <v>175</v>
      </c>
      <c r="F147" s="213" t="s">
        <v>176</v>
      </c>
      <c r="G147" s="214" t="s">
        <v>126</v>
      </c>
      <c r="H147" s="215">
        <v>36</v>
      </c>
      <c r="I147" s="216"/>
      <c r="J147" s="217">
        <f>ROUND(I147*H147,2)</f>
        <v>0</v>
      </c>
      <c r="K147" s="213" t="s">
        <v>134</v>
      </c>
      <c r="L147" s="41"/>
      <c r="M147" s="218" t="s">
        <v>1</v>
      </c>
      <c r="N147" s="219" t="s">
        <v>42</v>
      </c>
      <c r="O147" s="88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2" t="s">
        <v>128</v>
      </c>
      <c r="AT147" s="222" t="s">
        <v>123</v>
      </c>
      <c r="AU147" s="222" t="s">
        <v>87</v>
      </c>
      <c r="AY147" s="14" t="s">
        <v>121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4" t="s">
        <v>85</v>
      </c>
      <c r="BK147" s="223">
        <f>ROUND(I147*H147,2)</f>
        <v>0</v>
      </c>
      <c r="BL147" s="14" t="s">
        <v>128</v>
      </c>
      <c r="BM147" s="222" t="s">
        <v>177</v>
      </c>
    </row>
    <row r="148" s="2" customFormat="1">
      <c r="A148" s="35"/>
      <c r="B148" s="36"/>
      <c r="C148" s="37"/>
      <c r="D148" s="224" t="s">
        <v>130</v>
      </c>
      <c r="E148" s="37"/>
      <c r="F148" s="225" t="s">
        <v>178</v>
      </c>
      <c r="G148" s="37"/>
      <c r="H148" s="37"/>
      <c r="I148" s="226"/>
      <c r="J148" s="37"/>
      <c r="K148" s="37"/>
      <c r="L148" s="41"/>
      <c r="M148" s="227"/>
      <c r="N148" s="228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130</v>
      </c>
      <c r="AU148" s="14" t="s">
        <v>87</v>
      </c>
    </row>
    <row r="149" s="2" customFormat="1" ht="49.05" customHeight="1">
      <c r="A149" s="35"/>
      <c r="B149" s="36"/>
      <c r="C149" s="211" t="s">
        <v>179</v>
      </c>
      <c r="D149" s="211" t="s">
        <v>123</v>
      </c>
      <c r="E149" s="212" t="s">
        <v>180</v>
      </c>
      <c r="F149" s="213" t="s">
        <v>181</v>
      </c>
      <c r="G149" s="214" t="s">
        <v>182</v>
      </c>
      <c r="H149" s="215">
        <v>21.931000000000001</v>
      </c>
      <c r="I149" s="216"/>
      <c r="J149" s="217">
        <f>ROUND(I149*H149,2)</f>
        <v>0</v>
      </c>
      <c r="K149" s="213" t="s">
        <v>127</v>
      </c>
      <c r="L149" s="41"/>
      <c r="M149" s="218" t="s">
        <v>1</v>
      </c>
      <c r="N149" s="219" t="s">
        <v>42</v>
      </c>
      <c r="O149" s="88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2" t="s">
        <v>128</v>
      </c>
      <c r="AT149" s="222" t="s">
        <v>123</v>
      </c>
      <c r="AU149" s="222" t="s">
        <v>87</v>
      </c>
      <c r="AY149" s="14" t="s">
        <v>121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4" t="s">
        <v>85</v>
      </c>
      <c r="BK149" s="223">
        <f>ROUND(I149*H149,2)</f>
        <v>0</v>
      </c>
      <c r="BL149" s="14" t="s">
        <v>128</v>
      </c>
      <c r="BM149" s="222" t="s">
        <v>183</v>
      </c>
    </row>
    <row r="150" s="2" customFormat="1">
      <c r="A150" s="35"/>
      <c r="B150" s="36"/>
      <c r="C150" s="37"/>
      <c r="D150" s="224" t="s">
        <v>130</v>
      </c>
      <c r="E150" s="37"/>
      <c r="F150" s="225" t="s">
        <v>184</v>
      </c>
      <c r="G150" s="37"/>
      <c r="H150" s="37"/>
      <c r="I150" s="226"/>
      <c r="J150" s="37"/>
      <c r="K150" s="37"/>
      <c r="L150" s="41"/>
      <c r="M150" s="227"/>
      <c r="N150" s="228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130</v>
      </c>
      <c r="AU150" s="14" t="s">
        <v>87</v>
      </c>
    </row>
    <row r="151" s="2" customFormat="1" ht="49.05" customHeight="1">
      <c r="A151" s="35"/>
      <c r="B151" s="36"/>
      <c r="C151" s="211" t="s">
        <v>8</v>
      </c>
      <c r="D151" s="211" t="s">
        <v>123</v>
      </c>
      <c r="E151" s="212" t="s">
        <v>185</v>
      </c>
      <c r="F151" s="213" t="s">
        <v>186</v>
      </c>
      <c r="G151" s="214" t="s">
        <v>182</v>
      </c>
      <c r="H151" s="215">
        <v>51.173000000000002</v>
      </c>
      <c r="I151" s="216"/>
      <c r="J151" s="217">
        <f>ROUND(I151*H151,2)</f>
        <v>0</v>
      </c>
      <c r="K151" s="213" t="s">
        <v>127</v>
      </c>
      <c r="L151" s="41"/>
      <c r="M151" s="218" t="s">
        <v>1</v>
      </c>
      <c r="N151" s="219" t="s">
        <v>42</v>
      </c>
      <c r="O151" s="88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2" t="s">
        <v>128</v>
      </c>
      <c r="AT151" s="222" t="s">
        <v>123</v>
      </c>
      <c r="AU151" s="222" t="s">
        <v>87</v>
      </c>
      <c r="AY151" s="14" t="s">
        <v>121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4" t="s">
        <v>85</v>
      </c>
      <c r="BK151" s="223">
        <f>ROUND(I151*H151,2)</f>
        <v>0</v>
      </c>
      <c r="BL151" s="14" t="s">
        <v>128</v>
      </c>
      <c r="BM151" s="222" t="s">
        <v>187</v>
      </c>
    </row>
    <row r="152" s="2" customFormat="1">
      <c r="A152" s="35"/>
      <c r="B152" s="36"/>
      <c r="C152" s="37"/>
      <c r="D152" s="224" t="s">
        <v>130</v>
      </c>
      <c r="E152" s="37"/>
      <c r="F152" s="225" t="s">
        <v>188</v>
      </c>
      <c r="G152" s="37"/>
      <c r="H152" s="37"/>
      <c r="I152" s="226"/>
      <c r="J152" s="37"/>
      <c r="K152" s="37"/>
      <c r="L152" s="41"/>
      <c r="M152" s="227"/>
      <c r="N152" s="228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130</v>
      </c>
      <c r="AU152" s="14" t="s">
        <v>87</v>
      </c>
    </row>
    <row r="153" s="2" customFormat="1" ht="55.5" customHeight="1">
      <c r="A153" s="35"/>
      <c r="B153" s="36"/>
      <c r="C153" s="211" t="s">
        <v>189</v>
      </c>
      <c r="D153" s="211" t="s">
        <v>123</v>
      </c>
      <c r="E153" s="212" t="s">
        <v>190</v>
      </c>
      <c r="F153" s="213" t="s">
        <v>191</v>
      </c>
      <c r="G153" s="214" t="s">
        <v>182</v>
      </c>
      <c r="H153" s="215">
        <v>27.015000000000001</v>
      </c>
      <c r="I153" s="216"/>
      <c r="J153" s="217">
        <f>ROUND(I153*H153,2)</f>
        <v>0</v>
      </c>
      <c r="K153" s="213" t="s">
        <v>127</v>
      </c>
      <c r="L153" s="41"/>
      <c r="M153" s="218" t="s">
        <v>1</v>
      </c>
      <c r="N153" s="219" t="s">
        <v>42</v>
      </c>
      <c r="O153" s="88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2" t="s">
        <v>128</v>
      </c>
      <c r="AT153" s="222" t="s">
        <v>123</v>
      </c>
      <c r="AU153" s="222" t="s">
        <v>87</v>
      </c>
      <c r="AY153" s="14" t="s">
        <v>121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4" t="s">
        <v>85</v>
      </c>
      <c r="BK153" s="223">
        <f>ROUND(I153*H153,2)</f>
        <v>0</v>
      </c>
      <c r="BL153" s="14" t="s">
        <v>128</v>
      </c>
      <c r="BM153" s="222" t="s">
        <v>192</v>
      </c>
    </row>
    <row r="154" s="2" customFormat="1">
      <c r="A154" s="35"/>
      <c r="B154" s="36"/>
      <c r="C154" s="37"/>
      <c r="D154" s="224" t="s">
        <v>130</v>
      </c>
      <c r="E154" s="37"/>
      <c r="F154" s="225" t="s">
        <v>193</v>
      </c>
      <c r="G154" s="37"/>
      <c r="H154" s="37"/>
      <c r="I154" s="226"/>
      <c r="J154" s="37"/>
      <c r="K154" s="37"/>
      <c r="L154" s="41"/>
      <c r="M154" s="227"/>
      <c r="N154" s="228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130</v>
      </c>
      <c r="AU154" s="14" t="s">
        <v>87</v>
      </c>
    </row>
    <row r="155" s="2" customFormat="1" ht="49.05" customHeight="1">
      <c r="A155" s="35"/>
      <c r="B155" s="36"/>
      <c r="C155" s="211" t="s">
        <v>194</v>
      </c>
      <c r="D155" s="211" t="s">
        <v>123</v>
      </c>
      <c r="E155" s="212" t="s">
        <v>195</v>
      </c>
      <c r="F155" s="213" t="s">
        <v>196</v>
      </c>
      <c r="G155" s="214" t="s">
        <v>182</v>
      </c>
      <c r="H155" s="215">
        <v>63.034999999999997</v>
      </c>
      <c r="I155" s="216"/>
      <c r="J155" s="217">
        <f>ROUND(I155*H155,2)</f>
        <v>0</v>
      </c>
      <c r="K155" s="213" t="s">
        <v>127</v>
      </c>
      <c r="L155" s="41"/>
      <c r="M155" s="218" t="s">
        <v>1</v>
      </c>
      <c r="N155" s="219" t="s">
        <v>42</v>
      </c>
      <c r="O155" s="88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2" t="s">
        <v>128</v>
      </c>
      <c r="AT155" s="222" t="s">
        <v>123</v>
      </c>
      <c r="AU155" s="222" t="s">
        <v>87</v>
      </c>
      <c r="AY155" s="14" t="s">
        <v>121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4" t="s">
        <v>85</v>
      </c>
      <c r="BK155" s="223">
        <f>ROUND(I155*H155,2)</f>
        <v>0</v>
      </c>
      <c r="BL155" s="14" t="s">
        <v>128</v>
      </c>
      <c r="BM155" s="222" t="s">
        <v>197</v>
      </c>
    </row>
    <row r="156" s="2" customFormat="1">
      <c r="A156" s="35"/>
      <c r="B156" s="36"/>
      <c r="C156" s="37"/>
      <c r="D156" s="224" t="s">
        <v>130</v>
      </c>
      <c r="E156" s="37"/>
      <c r="F156" s="225" t="s">
        <v>198</v>
      </c>
      <c r="G156" s="37"/>
      <c r="H156" s="37"/>
      <c r="I156" s="226"/>
      <c r="J156" s="37"/>
      <c r="K156" s="37"/>
      <c r="L156" s="41"/>
      <c r="M156" s="227"/>
      <c r="N156" s="228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130</v>
      </c>
      <c r="AU156" s="14" t="s">
        <v>87</v>
      </c>
    </row>
    <row r="157" s="2" customFormat="1" ht="37.8" customHeight="1">
      <c r="A157" s="35"/>
      <c r="B157" s="36"/>
      <c r="C157" s="211" t="s">
        <v>199</v>
      </c>
      <c r="D157" s="211" t="s">
        <v>123</v>
      </c>
      <c r="E157" s="212" t="s">
        <v>200</v>
      </c>
      <c r="F157" s="213" t="s">
        <v>201</v>
      </c>
      <c r="G157" s="214" t="s">
        <v>182</v>
      </c>
      <c r="H157" s="215">
        <v>7.8300000000000001</v>
      </c>
      <c r="I157" s="216"/>
      <c r="J157" s="217">
        <f>ROUND(I157*H157,2)</f>
        <v>0</v>
      </c>
      <c r="K157" s="213" t="s">
        <v>134</v>
      </c>
      <c r="L157" s="41"/>
      <c r="M157" s="218" t="s">
        <v>1</v>
      </c>
      <c r="N157" s="219" t="s">
        <v>42</v>
      </c>
      <c r="O157" s="88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2" t="s">
        <v>128</v>
      </c>
      <c r="AT157" s="222" t="s">
        <v>123</v>
      </c>
      <c r="AU157" s="222" t="s">
        <v>87</v>
      </c>
      <c r="AY157" s="14" t="s">
        <v>121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4" t="s">
        <v>85</v>
      </c>
      <c r="BK157" s="223">
        <f>ROUND(I157*H157,2)</f>
        <v>0</v>
      </c>
      <c r="BL157" s="14" t="s">
        <v>128</v>
      </c>
      <c r="BM157" s="222" t="s">
        <v>202</v>
      </c>
    </row>
    <row r="158" s="2" customFormat="1">
      <c r="A158" s="35"/>
      <c r="B158" s="36"/>
      <c r="C158" s="37"/>
      <c r="D158" s="224" t="s">
        <v>130</v>
      </c>
      <c r="E158" s="37"/>
      <c r="F158" s="225" t="s">
        <v>203</v>
      </c>
      <c r="G158" s="37"/>
      <c r="H158" s="37"/>
      <c r="I158" s="226"/>
      <c r="J158" s="37"/>
      <c r="K158" s="37"/>
      <c r="L158" s="41"/>
      <c r="M158" s="227"/>
      <c r="N158" s="228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130</v>
      </c>
      <c r="AU158" s="14" t="s">
        <v>87</v>
      </c>
    </row>
    <row r="159" s="2" customFormat="1" ht="37.8" customHeight="1">
      <c r="A159" s="35"/>
      <c r="B159" s="36"/>
      <c r="C159" s="211" t="s">
        <v>204</v>
      </c>
      <c r="D159" s="211" t="s">
        <v>123</v>
      </c>
      <c r="E159" s="212" t="s">
        <v>205</v>
      </c>
      <c r="F159" s="213" t="s">
        <v>206</v>
      </c>
      <c r="G159" s="214" t="s">
        <v>126</v>
      </c>
      <c r="H159" s="215">
        <v>214.12899999999999</v>
      </c>
      <c r="I159" s="216"/>
      <c r="J159" s="217">
        <f>ROUND(I159*H159,2)</f>
        <v>0</v>
      </c>
      <c r="K159" s="213" t="s">
        <v>1</v>
      </c>
      <c r="L159" s="41"/>
      <c r="M159" s="218" t="s">
        <v>1</v>
      </c>
      <c r="N159" s="219" t="s">
        <v>42</v>
      </c>
      <c r="O159" s="88"/>
      <c r="P159" s="220">
        <f>O159*H159</f>
        <v>0</v>
      </c>
      <c r="Q159" s="220">
        <v>0.00084000000000000003</v>
      </c>
      <c r="R159" s="220">
        <f>Q159*H159</f>
        <v>0.17986836000000001</v>
      </c>
      <c r="S159" s="220">
        <v>0</v>
      </c>
      <c r="T159" s="22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2" t="s">
        <v>128</v>
      </c>
      <c r="AT159" s="222" t="s">
        <v>123</v>
      </c>
      <c r="AU159" s="222" t="s">
        <v>87</v>
      </c>
      <c r="AY159" s="14" t="s">
        <v>121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4" t="s">
        <v>85</v>
      </c>
      <c r="BK159" s="223">
        <f>ROUND(I159*H159,2)</f>
        <v>0</v>
      </c>
      <c r="BL159" s="14" t="s">
        <v>128</v>
      </c>
      <c r="BM159" s="222" t="s">
        <v>207</v>
      </c>
    </row>
    <row r="160" s="2" customFormat="1" ht="44.25" customHeight="1">
      <c r="A160" s="35"/>
      <c r="B160" s="36"/>
      <c r="C160" s="211" t="s">
        <v>208</v>
      </c>
      <c r="D160" s="211" t="s">
        <v>123</v>
      </c>
      <c r="E160" s="212" t="s">
        <v>209</v>
      </c>
      <c r="F160" s="213" t="s">
        <v>210</v>
      </c>
      <c r="G160" s="214" t="s">
        <v>126</v>
      </c>
      <c r="H160" s="215">
        <v>214.12899999999999</v>
      </c>
      <c r="I160" s="216"/>
      <c r="J160" s="217">
        <f>ROUND(I160*H160,2)</f>
        <v>0</v>
      </c>
      <c r="K160" s="213" t="s">
        <v>1</v>
      </c>
      <c r="L160" s="41"/>
      <c r="M160" s="218" t="s">
        <v>1</v>
      </c>
      <c r="N160" s="219" t="s">
        <v>42</v>
      </c>
      <c r="O160" s="88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2" t="s">
        <v>128</v>
      </c>
      <c r="AT160" s="222" t="s">
        <v>123</v>
      </c>
      <c r="AU160" s="222" t="s">
        <v>87</v>
      </c>
      <c r="AY160" s="14" t="s">
        <v>121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4" t="s">
        <v>85</v>
      </c>
      <c r="BK160" s="223">
        <f>ROUND(I160*H160,2)</f>
        <v>0</v>
      </c>
      <c r="BL160" s="14" t="s">
        <v>128</v>
      </c>
      <c r="BM160" s="222" t="s">
        <v>211</v>
      </c>
    </row>
    <row r="161" s="2" customFormat="1" ht="62.7" customHeight="1">
      <c r="A161" s="35"/>
      <c r="B161" s="36"/>
      <c r="C161" s="211" t="s">
        <v>212</v>
      </c>
      <c r="D161" s="211" t="s">
        <v>123</v>
      </c>
      <c r="E161" s="212" t="s">
        <v>213</v>
      </c>
      <c r="F161" s="213" t="s">
        <v>214</v>
      </c>
      <c r="G161" s="214" t="s">
        <v>182</v>
      </c>
      <c r="H161" s="215">
        <v>196.75800000000001</v>
      </c>
      <c r="I161" s="216"/>
      <c r="J161" s="217">
        <f>ROUND(I161*H161,2)</f>
        <v>0</v>
      </c>
      <c r="K161" s="213" t="s">
        <v>134</v>
      </c>
      <c r="L161" s="41"/>
      <c r="M161" s="218" t="s">
        <v>1</v>
      </c>
      <c r="N161" s="219" t="s">
        <v>42</v>
      </c>
      <c r="O161" s="88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2" t="s">
        <v>128</v>
      </c>
      <c r="AT161" s="222" t="s">
        <v>123</v>
      </c>
      <c r="AU161" s="222" t="s">
        <v>87</v>
      </c>
      <c r="AY161" s="14" t="s">
        <v>121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4" t="s">
        <v>85</v>
      </c>
      <c r="BK161" s="223">
        <f>ROUND(I161*H161,2)</f>
        <v>0</v>
      </c>
      <c r="BL161" s="14" t="s">
        <v>128</v>
      </c>
      <c r="BM161" s="222" t="s">
        <v>215</v>
      </c>
    </row>
    <row r="162" s="2" customFormat="1">
      <c r="A162" s="35"/>
      <c r="B162" s="36"/>
      <c r="C162" s="37"/>
      <c r="D162" s="224" t="s">
        <v>130</v>
      </c>
      <c r="E162" s="37"/>
      <c r="F162" s="225" t="s">
        <v>216</v>
      </c>
      <c r="G162" s="37"/>
      <c r="H162" s="37"/>
      <c r="I162" s="226"/>
      <c r="J162" s="37"/>
      <c r="K162" s="37"/>
      <c r="L162" s="41"/>
      <c r="M162" s="227"/>
      <c r="N162" s="228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130</v>
      </c>
      <c r="AU162" s="14" t="s">
        <v>87</v>
      </c>
    </row>
    <row r="163" s="2" customFormat="1" ht="37.8" customHeight="1">
      <c r="A163" s="35"/>
      <c r="B163" s="36"/>
      <c r="C163" s="211" t="s">
        <v>217</v>
      </c>
      <c r="D163" s="211" t="s">
        <v>123</v>
      </c>
      <c r="E163" s="212" t="s">
        <v>218</v>
      </c>
      <c r="F163" s="213" t="s">
        <v>219</v>
      </c>
      <c r="G163" s="214" t="s">
        <v>182</v>
      </c>
      <c r="H163" s="215">
        <v>64.775000000000006</v>
      </c>
      <c r="I163" s="216"/>
      <c r="J163" s="217">
        <f>ROUND(I163*H163,2)</f>
        <v>0</v>
      </c>
      <c r="K163" s="213" t="s">
        <v>1</v>
      </c>
      <c r="L163" s="41"/>
      <c r="M163" s="218" t="s">
        <v>1</v>
      </c>
      <c r="N163" s="219" t="s">
        <v>42</v>
      </c>
      <c r="O163" s="88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2" t="s">
        <v>128</v>
      </c>
      <c r="AT163" s="222" t="s">
        <v>123</v>
      </c>
      <c r="AU163" s="222" t="s">
        <v>87</v>
      </c>
      <c r="AY163" s="14" t="s">
        <v>121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4" t="s">
        <v>85</v>
      </c>
      <c r="BK163" s="223">
        <f>ROUND(I163*H163,2)</f>
        <v>0</v>
      </c>
      <c r="BL163" s="14" t="s">
        <v>128</v>
      </c>
      <c r="BM163" s="222" t="s">
        <v>220</v>
      </c>
    </row>
    <row r="164" s="2" customFormat="1">
      <c r="A164" s="35"/>
      <c r="B164" s="36"/>
      <c r="C164" s="37"/>
      <c r="D164" s="229" t="s">
        <v>221</v>
      </c>
      <c r="E164" s="37"/>
      <c r="F164" s="230" t="s">
        <v>222</v>
      </c>
      <c r="G164" s="37"/>
      <c r="H164" s="37"/>
      <c r="I164" s="226"/>
      <c r="J164" s="37"/>
      <c r="K164" s="37"/>
      <c r="L164" s="41"/>
      <c r="M164" s="227"/>
      <c r="N164" s="228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221</v>
      </c>
      <c r="AU164" s="14" t="s">
        <v>87</v>
      </c>
    </row>
    <row r="165" s="2" customFormat="1" ht="44.25" customHeight="1">
      <c r="A165" s="35"/>
      <c r="B165" s="36"/>
      <c r="C165" s="211" t="s">
        <v>223</v>
      </c>
      <c r="D165" s="211" t="s">
        <v>123</v>
      </c>
      <c r="E165" s="212" t="s">
        <v>224</v>
      </c>
      <c r="F165" s="213" t="s">
        <v>225</v>
      </c>
      <c r="G165" s="214" t="s">
        <v>182</v>
      </c>
      <c r="H165" s="215">
        <v>98.379000000000005</v>
      </c>
      <c r="I165" s="216"/>
      <c r="J165" s="217">
        <f>ROUND(I165*H165,2)</f>
        <v>0</v>
      </c>
      <c r="K165" s="213" t="s">
        <v>134</v>
      </c>
      <c r="L165" s="41"/>
      <c r="M165" s="218" t="s">
        <v>1</v>
      </c>
      <c r="N165" s="219" t="s">
        <v>42</v>
      </c>
      <c r="O165" s="88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2" t="s">
        <v>128</v>
      </c>
      <c r="AT165" s="222" t="s">
        <v>123</v>
      </c>
      <c r="AU165" s="222" t="s">
        <v>87</v>
      </c>
      <c r="AY165" s="14" t="s">
        <v>121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4" t="s">
        <v>85</v>
      </c>
      <c r="BK165" s="223">
        <f>ROUND(I165*H165,2)</f>
        <v>0</v>
      </c>
      <c r="BL165" s="14" t="s">
        <v>128</v>
      </c>
      <c r="BM165" s="222" t="s">
        <v>226</v>
      </c>
    </row>
    <row r="166" s="2" customFormat="1">
      <c r="A166" s="35"/>
      <c r="B166" s="36"/>
      <c r="C166" s="37"/>
      <c r="D166" s="224" t="s">
        <v>130</v>
      </c>
      <c r="E166" s="37"/>
      <c r="F166" s="225" t="s">
        <v>227</v>
      </c>
      <c r="G166" s="37"/>
      <c r="H166" s="37"/>
      <c r="I166" s="226"/>
      <c r="J166" s="37"/>
      <c r="K166" s="37"/>
      <c r="L166" s="41"/>
      <c r="M166" s="227"/>
      <c r="N166" s="228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130</v>
      </c>
      <c r="AU166" s="14" t="s">
        <v>87</v>
      </c>
    </row>
    <row r="167" s="2" customFormat="1" ht="44.25" customHeight="1">
      <c r="A167" s="35"/>
      <c r="B167" s="36"/>
      <c r="C167" s="211" t="s">
        <v>7</v>
      </c>
      <c r="D167" s="211" t="s">
        <v>123</v>
      </c>
      <c r="E167" s="212" t="s">
        <v>228</v>
      </c>
      <c r="F167" s="213" t="s">
        <v>229</v>
      </c>
      <c r="G167" s="214" t="s">
        <v>182</v>
      </c>
      <c r="H167" s="215">
        <v>98.379000000000005</v>
      </c>
      <c r="I167" s="216"/>
      <c r="J167" s="217">
        <f>ROUND(I167*H167,2)</f>
        <v>0</v>
      </c>
      <c r="K167" s="213" t="s">
        <v>1</v>
      </c>
      <c r="L167" s="41"/>
      <c r="M167" s="218" t="s">
        <v>1</v>
      </c>
      <c r="N167" s="219" t="s">
        <v>42</v>
      </c>
      <c r="O167" s="88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2" t="s">
        <v>128</v>
      </c>
      <c r="AT167" s="222" t="s">
        <v>123</v>
      </c>
      <c r="AU167" s="222" t="s">
        <v>87</v>
      </c>
      <c r="AY167" s="14" t="s">
        <v>121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4" t="s">
        <v>85</v>
      </c>
      <c r="BK167" s="223">
        <f>ROUND(I167*H167,2)</f>
        <v>0</v>
      </c>
      <c r="BL167" s="14" t="s">
        <v>128</v>
      </c>
      <c r="BM167" s="222" t="s">
        <v>230</v>
      </c>
    </row>
    <row r="168" s="2" customFormat="1" ht="16.5" customHeight="1">
      <c r="A168" s="35"/>
      <c r="B168" s="36"/>
      <c r="C168" s="231" t="s">
        <v>231</v>
      </c>
      <c r="D168" s="231" t="s">
        <v>232</v>
      </c>
      <c r="E168" s="232" t="s">
        <v>233</v>
      </c>
      <c r="F168" s="233" t="s">
        <v>234</v>
      </c>
      <c r="G168" s="234" t="s">
        <v>235</v>
      </c>
      <c r="H168" s="235">
        <v>14.622</v>
      </c>
      <c r="I168" s="236"/>
      <c r="J168" s="237">
        <f>ROUND(I168*H168,2)</f>
        <v>0</v>
      </c>
      <c r="K168" s="233" t="s">
        <v>127</v>
      </c>
      <c r="L168" s="238"/>
      <c r="M168" s="239" t="s">
        <v>1</v>
      </c>
      <c r="N168" s="240" t="s">
        <v>42</v>
      </c>
      <c r="O168" s="88"/>
      <c r="P168" s="220">
        <f>O168*H168</f>
        <v>0</v>
      </c>
      <c r="Q168" s="220">
        <v>1</v>
      </c>
      <c r="R168" s="220">
        <f>Q168*H168</f>
        <v>14.622</v>
      </c>
      <c r="S168" s="220">
        <v>0</v>
      </c>
      <c r="T168" s="22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2" t="s">
        <v>164</v>
      </c>
      <c r="AT168" s="222" t="s">
        <v>232</v>
      </c>
      <c r="AU168" s="222" t="s">
        <v>87</v>
      </c>
      <c r="AY168" s="14" t="s">
        <v>121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4" t="s">
        <v>85</v>
      </c>
      <c r="BK168" s="223">
        <f>ROUND(I168*H168,2)</f>
        <v>0</v>
      </c>
      <c r="BL168" s="14" t="s">
        <v>128</v>
      </c>
      <c r="BM168" s="222" t="s">
        <v>236</v>
      </c>
    </row>
    <row r="169" s="2" customFormat="1" ht="66.75" customHeight="1">
      <c r="A169" s="35"/>
      <c r="B169" s="36"/>
      <c r="C169" s="211" t="s">
        <v>237</v>
      </c>
      <c r="D169" s="211" t="s">
        <v>123</v>
      </c>
      <c r="E169" s="212" t="s">
        <v>238</v>
      </c>
      <c r="F169" s="213" t="s">
        <v>239</v>
      </c>
      <c r="G169" s="214" t="s">
        <v>182</v>
      </c>
      <c r="H169" s="215">
        <v>42.32</v>
      </c>
      <c r="I169" s="216"/>
      <c r="J169" s="217">
        <f>ROUND(I169*H169,2)</f>
        <v>0</v>
      </c>
      <c r="K169" s="213" t="s">
        <v>1</v>
      </c>
      <c r="L169" s="41"/>
      <c r="M169" s="218" t="s">
        <v>1</v>
      </c>
      <c r="N169" s="219" t="s">
        <v>42</v>
      </c>
      <c r="O169" s="88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2" t="s">
        <v>128</v>
      </c>
      <c r="AT169" s="222" t="s">
        <v>123</v>
      </c>
      <c r="AU169" s="222" t="s">
        <v>87</v>
      </c>
      <c r="AY169" s="14" t="s">
        <v>121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4" t="s">
        <v>85</v>
      </c>
      <c r="BK169" s="223">
        <f>ROUND(I169*H169,2)</f>
        <v>0</v>
      </c>
      <c r="BL169" s="14" t="s">
        <v>128</v>
      </c>
      <c r="BM169" s="222" t="s">
        <v>240</v>
      </c>
    </row>
    <row r="170" s="2" customFormat="1" ht="16.5" customHeight="1">
      <c r="A170" s="35"/>
      <c r="B170" s="36"/>
      <c r="C170" s="231" t="s">
        <v>241</v>
      </c>
      <c r="D170" s="231" t="s">
        <v>232</v>
      </c>
      <c r="E170" s="232" t="s">
        <v>242</v>
      </c>
      <c r="F170" s="233" t="s">
        <v>243</v>
      </c>
      <c r="G170" s="234" t="s">
        <v>235</v>
      </c>
      <c r="H170" s="235">
        <v>76.176000000000002</v>
      </c>
      <c r="I170" s="236"/>
      <c r="J170" s="237">
        <f>ROUND(I170*H170,2)</f>
        <v>0</v>
      </c>
      <c r="K170" s="233" t="s">
        <v>134</v>
      </c>
      <c r="L170" s="238"/>
      <c r="M170" s="239" t="s">
        <v>1</v>
      </c>
      <c r="N170" s="240" t="s">
        <v>42</v>
      </c>
      <c r="O170" s="88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2" t="s">
        <v>164</v>
      </c>
      <c r="AT170" s="222" t="s">
        <v>232</v>
      </c>
      <c r="AU170" s="222" t="s">
        <v>87</v>
      </c>
      <c r="AY170" s="14" t="s">
        <v>121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4" t="s">
        <v>85</v>
      </c>
      <c r="BK170" s="223">
        <f>ROUND(I170*H170,2)</f>
        <v>0</v>
      </c>
      <c r="BL170" s="14" t="s">
        <v>128</v>
      </c>
      <c r="BM170" s="222" t="s">
        <v>244</v>
      </c>
    </row>
    <row r="171" s="2" customFormat="1">
      <c r="A171" s="35"/>
      <c r="B171" s="36"/>
      <c r="C171" s="37"/>
      <c r="D171" s="229" t="s">
        <v>221</v>
      </c>
      <c r="E171" s="37"/>
      <c r="F171" s="230" t="s">
        <v>245</v>
      </c>
      <c r="G171" s="37"/>
      <c r="H171" s="37"/>
      <c r="I171" s="226"/>
      <c r="J171" s="37"/>
      <c r="K171" s="37"/>
      <c r="L171" s="41"/>
      <c r="M171" s="227"/>
      <c r="N171" s="228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221</v>
      </c>
      <c r="AU171" s="14" t="s">
        <v>87</v>
      </c>
    </row>
    <row r="172" s="2" customFormat="1" ht="37.8" customHeight="1">
      <c r="A172" s="35"/>
      <c r="B172" s="36"/>
      <c r="C172" s="211" t="s">
        <v>246</v>
      </c>
      <c r="D172" s="211" t="s">
        <v>123</v>
      </c>
      <c r="E172" s="212" t="s">
        <v>247</v>
      </c>
      <c r="F172" s="213" t="s">
        <v>248</v>
      </c>
      <c r="G172" s="214" t="s">
        <v>126</v>
      </c>
      <c r="H172" s="215">
        <v>36</v>
      </c>
      <c r="I172" s="216"/>
      <c r="J172" s="217">
        <f>ROUND(I172*H172,2)</f>
        <v>0</v>
      </c>
      <c r="K172" s="213" t="s">
        <v>134</v>
      </c>
      <c r="L172" s="41"/>
      <c r="M172" s="218" t="s">
        <v>1</v>
      </c>
      <c r="N172" s="219" t="s">
        <v>42</v>
      </c>
      <c r="O172" s="88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2" t="s">
        <v>128</v>
      </c>
      <c r="AT172" s="222" t="s">
        <v>123</v>
      </c>
      <c r="AU172" s="222" t="s">
        <v>87</v>
      </c>
      <c r="AY172" s="14" t="s">
        <v>121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4" t="s">
        <v>85</v>
      </c>
      <c r="BK172" s="223">
        <f>ROUND(I172*H172,2)</f>
        <v>0</v>
      </c>
      <c r="BL172" s="14" t="s">
        <v>128</v>
      </c>
      <c r="BM172" s="222" t="s">
        <v>249</v>
      </c>
    </row>
    <row r="173" s="2" customFormat="1">
      <c r="A173" s="35"/>
      <c r="B173" s="36"/>
      <c r="C173" s="37"/>
      <c r="D173" s="224" t="s">
        <v>130</v>
      </c>
      <c r="E173" s="37"/>
      <c r="F173" s="225" t="s">
        <v>250</v>
      </c>
      <c r="G173" s="37"/>
      <c r="H173" s="37"/>
      <c r="I173" s="226"/>
      <c r="J173" s="37"/>
      <c r="K173" s="37"/>
      <c r="L173" s="41"/>
      <c r="M173" s="227"/>
      <c r="N173" s="228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130</v>
      </c>
      <c r="AU173" s="14" t="s">
        <v>87</v>
      </c>
    </row>
    <row r="174" s="2" customFormat="1" ht="37.8" customHeight="1">
      <c r="A174" s="35"/>
      <c r="B174" s="36"/>
      <c r="C174" s="211" t="s">
        <v>251</v>
      </c>
      <c r="D174" s="211" t="s">
        <v>123</v>
      </c>
      <c r="E174" s="212" t="s">
        <v>252</v>
      </c>
      <c r="F174" s="213" t="s">
        <v>253</v>
      </c>
      <c r="G174" s="214" t="s">
        <v>126</v>
      </c>
      <c r="H174" s="215">
        <v>36</v>
      </c>
      <c r="I174" s="216"/>
      <c r="J174" s="217">
        <f>ROUND(I174*H174,2)</f>
        <v>0</v>
      </c>
      <c r="K174" s="213" t="s">
        <v>134</v>
      </c>
      <c r="L174" s="41"/>
      <c r="M174" s="218" t="s">
        <v>1</v>
      </c>
      <c r="N174" s="219" t="s">
        <v>42</v>
      </c>
      <c r="O174" s="88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2" t="s">
        <v>128</v>
      </c>
      <c r="AT174" s="222" t="s">
        <v>123</v>
      </c>
      <c r="AU174" s="222" t="s">
        <v>87</v>
      </c>
      <c r="AY174" s="14" t="s">
        <v>121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4" t="s">
        <v>85</v>
      </c>
      <c r="BK174" s="223">
        <f>ROUND(I174*H174,2)</f>
        <v>0</v>
      </c>
      <c r="BL174" s="14" t="s">
        <v>128</v>
      </c>
      <c r="BM174" s="222" t="s">
        <v>254</v>
      </c>
    </row>
    <row r="175" s="2" customFormat="1">
      <c r="A175" s="35"/>
      <c r="B175" s="36"/>
      <c r="C175" s="37"/>
      <c r="D175" s="224" t="s">
        <v>130</v>
      </c>
      <c r="E175" s="37"/>
      <c r="F175" s="225" t="s">
        <v>255</v>
      </c>
      <c r="G175" s="37"/>
      <c r="H175" s="37"/>
      <c r="I175" s="226"/>
      <c r="J175" s="37"/>
      <c r="K175" s="37"/>
      <c r="L175" s="41"/>
      <c r="M175" s="227"/>
      <c r="N175" s="228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130</v>
      </c>
      <c r="AU175" s="14" t="s">
        <v>87</v>
      </c>
    </row>
    <row r="176" s="2" customFormat="1" ht="16.5" customHeight="1">
      <c r="A176" s="35"/>
      <c r="B176" s="36"/>
      <c r="C176" s="231" t="s">
        <v>256</v>
      </c>
      <c r="D176" s="231" t="s">
        <v>232</v>
      </c>
      <c r="E176" s="232" t="s">
        <v>257</v>
      </c>
      <c r="F176" s="233" t="s">
        <v>258</v>
      </c>
      <c r="G176" s="234" t="s">
        <v>259</v>
      </c>
      <c r="H176" s="235">
        <v>0.71999999999999997</v>
      </c>
      <c r="I176" s="236"/>
      <c r="J176" s="237">
        <f>ROUND(I176*H176,2)</f>
        <v>0</v>
      </c>
      <c r="K176" s="233" t="s">
        <v>134</v>
      </c>
      <c r="L176" s="238"/>
      <c r="M176" s="239" t="s">
        <v>1</v>
      </c>
      <c r="N176" s="240" t="s">
        <v>42</v>
      </c>
      <c r="O176" s="88"/>
      <c r="P176" s="220">
        <f>O176*H176</f>
        <v>0</v>
      </c>
      <c r="Q176" s="220">
        <v>0.001</v>
      </c>
      <c r="R176" s="220">
        <f>Q176*H176</f>
        <v>0.00071999999999999994</v>
      </c>
      <c r="S176" s="220">
        <v>0</v>
      </c>
      <c r="T176" s="22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2" t="s">
        <v>164</v>
      </c>
      <c r="AT176" s="222" t="s">
        <v>232</v>
      </c>
      <c r="AU176" s="222" t="s">
        <v>87</v>
      </c>
      <c r="AY176" s="14" t="s">
        <v>121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4" t="s">
        <v>85</v>
      </c>
      <c r="BK176" s="223">
        <f>ROUND(I176*H176,2)</f>
        <v>0</v>
      </c>
      <c r="BL176" s="14" t="s">
        <v>128</v>
      </c>
      <c r="BM176" s="222" t="s">
        <v>260</v>
      </c>
    </row>
    <row r="177" s="12" customFormat="1" ht="22.8" customHeight="1">
      <c r="A177" s="12"/>
      <c r="B177" s="195"/>
      <c r="C177" s="196"/>
      <c r="D177" s="197" t="s">
        <v>76</v>
      </c>
      <c r="E177" s="209" t="s">
        <v>87</v>
      </c>
      <c r="F177" s="209" t="s">
        <v>261</v>
      </c>
      <c r="G177" s="196"/>
      <c r="H177" s="196"/>
      <c r="I177" s="199"/>
      <c r="J177" s="210">
        <f>BK177</f>
        <v>0</v>
      </c>
      <c r="K177" s="196"/>
      <c r="L177" s="201"/>
      <c r="M177" s="202"/>
      <c r="N177" s="203"/>
      <c r="O177" s="203"/>
      <c r="P177" s="204">
        <f>SUM(P178:P181)</f>
        <v>0</v>
      </c>
      <c r="Q177" s="203"/>
      <c r="R177" s="204">
        <f>SUM(R178:R181)</f>
        <v>2.2133250000000002</v>
      </c>
      <c r="S177" s="203"/>
      <c r="T177" s="205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6" t="s">
        <v>85</v>
      </c>
      <c r="AT177" s="207" t="s">
        <v>76</v>
      </c>
      <c r="AU177" s="207" t="s">
        <v>85</v>
      </c>
      <c r="AY177" s="206" t="s">
        <v>121</v>
      </c>
      <c r="BK177" s="208">
        <f>SUM(BK178:BK181)</f>
        <v>0</v>
      </c>
    </row>
    <row r="178" s="2" customFormat="1" ht="66.75" customHeight="1">
      <c r="A178" s="35"/>
      <c r="B178" s="36"/>
      <c r="C178" s="211" t="s">
        <v>262</v>
      </c>
      <c r="D178" s="211" t="s">
        <v>123</v>
      </c>
      <c r="E178" s="212" t="s">
        <v>263</v>
      </c>
      <c r="F178" s="213" t="s">
        <v>264</v>
      </c>
      <c r="G178" s="214" t="s">
        <v>156</v>
      </c>
      <c r="H178" s="215">
        <v>4.5</v>
      </c>
      <c r="I178" s="216"/>
      <c r="J178" s="217">
        <f>ROUND(I178*H178,2)</f>
        <v>0</v>
      </c>
      <c r="K178" s="213" t="s">
        <v>127</v>
      </c>
      <c r="L178" s="41"/>
      <c r="M178" s="218" t="s">
        <v>1</v>
      </c>
      <c r="N178" s="219" t="s">
        <v>42</v>
      </c>
      <c r="O178" s="88"/>
      <c r="P178" s="220">
        <f>O178*H178</f>
        <v>0</v>
      </c>
      <c r="Q178" s="220">
        <v>0.20449000000000001</v>
      </c>
      <c r="R178" s="220">
        <f>Q178*H178</f>
        <v>0.92020500000000005</v>
      </c>
      <c r="S178" s="220">
        <v>0</v>
      </c>
      <c r="T178" s="22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2" t="s">
        <v>128</v>
      </c>
      <c r="AT178" s="222" t="s">
        <v>123</v>
      </c>
      <c r="AU178" s="222" t="s">
        <v>87</v>
      </c>
      <c r="AY178" s="14" t="s">
        <v>121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4" t="s">
        <v>85</v>
      </c>
      <c r="BK178" s="223">
        <f>ROUND(I178*H178,2)</f>
        <v>0</v>
      </c>
      <c r="BL178" s="14" t="s">
        <v>128</v>
      </c>
      <c r="BM178" s="222" t="s">
        <v>265</v>
      </c>
    </row>
    <row r="179" s="2" customFormat="1">
      <c r="A179" s="35"/>
      <c r="B179" s="36"/>
      <c r="C179" s="37"/>
      <c r="D179" s="224" t="s">
        <v>130</v>
      </c>
      <c r="E179" s="37"/>
      <c r="F179" s="225" t="s">
        <v>266</v>
      </c>
      <c r="G179" s="37"/>
      <c r="H179" s="37"/>
      <c r="I179" s="226"/>
      <c r="J179" s="37"/>
      <c r="K179" s="37"/>
      <c r="L179" s="41"/>
      <c r="M179" s="227"/>
      <c r="N179" s="228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130</v>
      </c>
      <c r="AU179" s="14" t="s">
        <v>87</v>
      </c>
    </row>
    <row r="180" s="2" customFormat="1" ht="66.75" customHeight="1">
      <c r="A180" s="35"/>
      <c r="B180" s="36"/>
      <c r="C180" s="211" t="s">
        <v>267</v>
      </c>
      <c r="D180" s="211" t="s">
        <v>123</v>
      </c>
      <c r="E180" s="212" t="s">
        <v>268</v>
      </c>
      <c r="F180" s="213" t="s">
        <v>269</v>
      </c>
      <c r="G180" s="214" t="s">
        <v>156</v>
      </c>
      <c r="H180" s="215">
        <v>4.5</v>
      </c>
      <c r="I180" s="216"/>
      <c r="J180" s="217">
        <f>ROUND(I180*H180,2)</f>
        <v>0</v>
      </c>
      <c r="K180" s="213" t="s">
        <v>127</v>
      </c>
      <c r="L180" s="41"/>
      <c r="M180" s="218" t="s">
        <v>1</v>
      </c>
      <c r="N180" s="219" t="s">
        <v>42</v>
      </c>
      <c r="O180" s="88"/>
      <c r="P180" s="220">
        <f>O180*H180</f>
        <v>0</v>
      </c>
      <c r="Q180" s="220">
        <v>0.28736</v>
      </c>
      <c r="R180" s="220">
        <f>Q180*H180</f>
        <v>1.2931200000000001</v>
      </c>
      <c r="S180" s="220">
        <v>0</v>
      </c>
      <c r="T180" s="22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2" t="s">
        <v>128</v>
      </c>
      <c r="AT180" s="222" t="s">
        <v>123</v>
      </c>
      <c r="AU180" s="222" t="s">
        <v>87</v>
      </c>
      <c r="AY180" s="14" t="s">
        <v>121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4" t="s">
        <v>85</v>
      </c>
      <c r="BK180" s="223">
        <f>ROUND(I180*H180,2)</f>
        <v>0</v>
      </c>
      <c r="BL180" s="14" t="s">
        <v>128</v>
      </c>
      <c r="BM180" s="222" t="s">
        <v>270</v>
      </c>
    </row>
    <row r="181" s="2" customFormat="1">
      <c r="A181" s="35"/>
      <c r="B181" s="36"/>
      <c r="C181" s="37"/>
      <c r="D181" s="224" t="s">
        <v>130</v>
      </c>
      <c r="E181" s="37"/>
      <c r="F181" s="225" t="s">
        <v>271</v>
      </c>
      <c r="G181" s="37"/>
      <c r="H181" s="37"/>
      <c r="I181" s="226"/>
      <c r="J181" s="37"/>
      <c r="K181" s="37"/>
      <c r="L181" s="41"/>
      <c r="M181" s="227"/>
      <c r="N181" s="228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130</v>
      </c>
      <c r="AU181" s="14" t="s">
        <v>87</v>
      </c>
    </row>
    <row r="182" s="12" customFormat="1" ht="22.8" customHeight="1">
      <c r="A182" s="12"/>
      <c r="B182" s="195"/>
      <c r="C182" s="196"/>
      <c r="D182" s="197" t="s">
        <v>76</v>
      </c>
      <c r="E182" s="209" t="s">
        <v>137</v>
      </c>
      <c r="F182" s="209" t="s">
        <v>272</v>
      </c>
      <c r="G182" s="196"/>
      <c r="H182" s="196"/>
      <c r="I182" s="199"/>
      <c r="J182" s="210">
        <f>BK182</f>
        <v>0</v>
      </c>
      <c r="K182" s="196"/>
      <c r="L182" s="201"/>
      <c r="M182" s="202"/>
      <c r="N182" s="203"/>
      <c r="O182" s="203"/>
      <c r="P182" s="204">
        <f>SUM(P183:P185)</f>
        <v>0</v>
      </c>
      <c r="Q182" s="203"/>
      <c r="R182" s="204">
        <f>SUM(R183:R185)</f>
        <v>4.6482799999999997</v>
      </c>
      <c r="S182" s="203"/>
      <c r="T182" s="205">
        <f>SUM(T183:T185)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6" t="s">
        <v>85</v>
      </c>
      <c r="AT182" s="207" t="s">
        <v>76</v>
      </c>
      <c r="AU182" s="207" t="s">
        <v>85</v>
      </c>
      <c r="AY182" s="206" t="s">
        <v>121</v>
      </c>
      <c r="BK182" s="208">
        <f>SUM(BK183:BK185)</f>
        <v>0</v>
      </c>
    </row>
    <row r="183" s="2" customFormat="1" ht="37.8" customHeight="1">
      <c r="A183" s="35"/>
      <c r="B183" s="36"/>
      <c r="C183" s="211" t="s">
        <v>273</v>
      </c>
      <c r="D183" s="211" t="s">
        <v>123</v>
      </c>
      <c r="E183" s="212" t="s">
        <v>274</v>
      </c>
      <c r="F183" s="213" t="s">
        <v>275</v>
      </c>
      <c r="G183" s="214" t="s">
        <v>276</v>
      </c>
      <c r="H183" s="215">
        <v>1</v>
      </c>
      <c r="I183" s="216"/>
      <c r="J183" s="217">
        <f>ROUND(I183*H183,2)</f>
        <v>0</v>
      </c>
      <c r="K183" s="213" t="s">
        <v>127</v>
      </c>
      <c r="L183" s="41"/>
      <c r="M183" s="218" t="s">
        <v>1</v>
      </c>
      <c r="N183" s="219" t="s">
        <v>42</v>
      </c>
      <c r="O183" s="88"/>
      <c r="P183" s="220">
        <f>O183*H183</f>
        <v>0</v>
      </c>
      <c r="Q183" s="220">
        <v>2.1921400000000002</v>
      </c>
      <c r="R183" s="220">
        <f>Q183*H183</f>
        <v>2.1921400000000002</v>
      </c>
      <c r="S183" s="220">
        <v>0</v>
      </c>
      <c r="T183" s="22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2" t="s">
        <v>128</v>
      </c>
      <c r="AT183" s="222" t="s">
        <v>123</v>
      </c>
      <c r="AU183" s="222" t="s">
        <v>87</v>
      </c>
      <c r="AY183" s="14" t="s">
        <v>121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4" t="s">
        <v>85</v>
      </c>
      <c r="BK183" s="223">
        <f>ROUND(I183*H183,2)</f>
        <v>0</v>
      </c>
      <c r="BL183" s="14" t="s">
        <v>128</v>
      </c>
      <c r="BM183" s="222" t="s">
        <v>277</v>
      </c>
    </row>
    <row r="184" s="2" customFormat="1">
      <c r="A184" s="35"/>
      <c r="B184" s="36"/>
      <c r="C184" s="37"/>
      <c r="D184" s="224" t="s">
        <v>130</v>
      </c>
      <c r="E184" s="37"/>
      <c r="F184" s="225" t="s">
        <v>278</v>
      </c>
      <c r="G184" s="37"/>
      <c r="H184" s="37"/>
      <c r="I184" s="226"/>
      <c r="J184" s="37"/>
      <c r="K184" s="37"/>
      <c r="L184" s="41"/>
      <c r="M184" s="227"/>
      <c r="N184" s="228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130</v>
      </c>
      <c r="AU184" s="14" t="s">
        <v>87</v>
      </c>
    </row>
    <row r="185" s="2" customFormat="1" ht="37.8" customHeight="1">
      <c r="A185" s="35"/>
      <c r="B185" s="36"/>
      <c r="C185" s="211" t="s">
        <v>279</v>
      </c>
      <c r="D185" s="211" t="s">
        <v>123</v>
      </c>
      <c r="E185" s="212" t="s">
        <v>280</v>
      </c>
      <c r="F185" s="213" t="s">
        <v>281</v>
      </c>
      <c r="G185" s="214" t="s">
        <v>276</v>
      </c>
      <c r="H185" s="215">
        <v>1</v>
      </c>
      <c r="I185" s="216"/>
      <c r="J185" s="217">
        <f>ROUND(I185*H185,2)</f>
        <v>0</v>
      </c>
      <c r="K185" s="213" t="s">
        <v>1</v>
      </c>
      <c r="L185" s="41"/>
      <c r="M185" s="218" t="s">
        <v>1</v>
      </c>
      <c r="N185" s="219" t="s">
        <v>42</v>
      </c>
      <c r="O185" s="88"/>
      <c r="P185" s="220">
        <f>O185*H185</f>
        <v>0</v>
      </c>
      <c r="Q185" s="220">
        <v>2.45614</v>
      </c>
      <c r="R185" s="220">
        <f>Q185*H185</f>
        <v>2.45614</v>
      </c>
      <c r="S185" s="220">
        <v>0</v>
      </c>
      <c r="T185" s="22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2" t="s">
        <v>128</v>
      </c>
      <c r="AT185" s="222" t="s">
        <v>123</v>
      </c>
      <c r="AU185" s="222" t="s">
        <v>87</v>
      </c>
      <c r="AY185" s="14" t="s">
        <v>121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4" t="s">
        <v>85</v>
      </c>
      <c r="BK185" s="223">
        <f>ROUND(I185*H185,2)</f>
        <v>0</v>
      </c>
      <c r="BL185" s="14" t="s">
        <v>128</v>
      </c>
      <c r="BM185" s="222" t="s">
        <v>282</v>
      </c>
    </row>
    <row r="186" s="12" customFormat="1" ht="22.8" customHeight="1">
      <c r="A186" s="12"/>
      <c r="B186" s="195"/>
      <c r="C186" s="196"/>
      <c r="D186" s="197" t="s">
        <v>76</v>
      </c>
      <c r="E186" s="209" t="s">
        <v>128</v>
      </c>
      <c r="F186" s="209" t="s">
        <v>283</v>
      </c>
      <c r="G186" s="196"/>
      <c r="H186" s="196"/>
      <c r="I186" s="199"/>
      <c r="J186" s="210">
        <f>BK186</f>
        <v>0</v>
      </c>
      <c r="K186" s="196"/>
      <c r="L186" s="201"/>
      <c r="M186" s="202"/>
      <c r="N186" s="203"/>
      <c r="O186" s="203"/>
      <c r="P186" s="204">
        <f>SUM(P187:P193)</f>
        <v>0</v>
      </c>
      <c r="Q186" s="203"/>
      <c r="R186" s="204">
        <f>SUM(R187:R193)</f>
        <v>18.189547169999997</v>
      </c>
      <c r="S186" s="203"/>
      <c r="T186" s="205">
        <f>SUM(T187:T193)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6" t="s">
        <v>85</v>
      </c>
      <c r="AT186" s="207" t="s">
        <v>76</v>
      </c>
      <c r="AU186" s="207" t="s">
        <v>85</v>
      </c>
      <c r="AY186" s="206" t="s">
        <v>121</v>
      </c>
      <c r="BK186" s="208">
        <f>SUM(BK187:BK193)</f>
        <v>0</v>
      </c>
    </row>
    <row r="187" s="2" customFormat="1" ht="33" customHeight="1">
      <c r="A187" s="35"/>
      <c r="B187" s="36"/>
      <c r="C187" s="211" t="s">
        <v>284</v>
      </c>
      <c r="D187" s="211" t="s">
        <v>123</v>
      </c>
      <c r="E187" s="212" t="s">
        <v>285</v>
      </c>
      <c r="F187" s="213" t="s">
        <v>286</v>
      </c>
      <c r="G187" s="214" t="s">
        <v>182</v>
      </c>
      <c r="H187" s="215">
        <v>9.3209999999999997</v>
      </c>
      <c r="I187" s="216"/>
      <c r="J187" s="217">
        <f>ROUND(I187*H187,2)</f>
        <v>0</v>
      </c>
      <c r="K187" s="213" t="s">
        <v>1</v>
      </c>
      <c r="L187" s="41"/>
      <c r="M187" s="218" t="s">
        <v>1</v>
      </c>
      <c r="N187" s="219" t="s">
        <v>42</v>
      </c>
      <c r="O187" s="88"/>
      <c r="P187" s="220">
        <f>O187*H187</f>
        <v>0</v>
      </c>
      <c r="Q187" s="220">
        <v>1.8907700000000001</v>
      </c>
      <c r="R187" s="220">
        <f>Q187*H187</f>
        <v>17.62386717</v>
      </c>
      <c r="S187" s="220">
        <v>0</v>
      </c>
      <c r="T187" s="221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2" t="s">
        <v>128</v>
      </c>
      <c r="AT187" s="222" t="s">
        <v>123</v>
      </c>
      <c r="AU187" s="222" t="s">
        <v>87</v>
      </c>
      <c r="AY187" s="14" t="s">
        <v>121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4" t="s">
        <v>85</v>
      </c>
      <c r="BK187" s="223">
        <f>ROUND(I187*H187,2)</f>
        <v>0</v>
      </c>
      <c r="BL187" s="14" t="s">
        <v>128</v>
      </c>
      <c r="BM187" s="222" t="s">
        <v>287</v>
      </c>
    </row>
    <row r="188" s="2" customFormat="1" ht="24.15" customHeight="1">
      <c r="A188" s="35"/>
      <c r="B188" s="36"/>
      <c r="C188" s="211" t="s">
        <v>288</v>
      </c>
      <c r="D188" s="211" t="s">
        <v>123</v>
      </c>
      <c r="E188" s="212" t="s">
        <v>289</v>
      </c>
      <c r="F188" s="213" t="s">
        <v>290</v>
      </c>
      <c r="G188" s="214" t="s">
        <v>276</v>
      </c>
      <c r="H188" s="215">
        <v>4</v>
      </c>
      <c r="I188" s="216"/>
      <c r="J188" s="217">
        <f>ROUND(I188*H188,2)</f>
        <v>0</v>
      </c>
      <c r="K188" s="213" t="s">
        <v>134</v>
      </c>
      <c r="L188" s="41"/>
      <c r="M188" s="218" t="s">
        <v>1</v>
      </c>
      <c r="N188" s="219" t="s">
        <v>42</v>
      </c>
      <c r="O188" s="88"/>
      <c r="P188" s="220">
        <f>O188*H188</f>
        <v>0</v>
      </c>
      <c r="Q188" s="220">
        <v>0.087419999999999998</v>
      </c>
      <c r="R188" s="220">
        <f>Q188*H188</f>
        <v>0.34967999999999999</v>
      </c>
      <c r="S188" s="220">
        <v>0</v>
      </c>
      <c r="T188" s="22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2" t="s">
        <v>128</v>
      </c>
      <c r="AT188" s="222" t="s">
        <v>123</v>
      </c>
      <c r="AU188" s="222" t="s">
        <v>87</v>
      </c>
      <c r="AY188" s="14" t="s">
        <v>121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4" t="s">
        <v>85</v>
      </c>
      <c r="BK188" s="223">
        <f>ROUND(I188*H188,2)</f>
        <v>0</v>
      </c>
      <c r="BL188" s="14" t="s">
        <v>128</v>
      </c>
      <c r="BM188" s="222" t="s">
        <v>291</v>
      </c>
    </row>
    <row r="189" s="2" customFormat="1">
      <c r="A189" s="35"/>
      <c r="B189" s="36"/>
      <c r="C189" s="37"/>
      <c r="D189" s="224" t="s">
        <v>130</v>
      </c>
      <c r="E189" s="37"/>
      <c r="F189" s="225" t="s">
        <v>292</v>
      </c>
      <c r="G189" s="37"/>
      <c r="H189" s="37"/>
      <c r="I189" s="226"/>
      <c r="J189" s="37"/>
      <c r="K189" s="37"/>
      <c r="L189" s="41"/>
      <c r="M189" s="227"/>
      <c r="N189" s="228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130</v>
      </c>
      <c r="AU189" s="14" t="s">
        <v>87</v>
      </c>
    </row>
    <row r="190" s="2" customFormat="1" ht="24.15" customHeight="1">
      <c r="A190" s="35"/>
      <c r="B190" s="36"/>
      <c r="C190" s="231" t="s">
        <v>293</v>
      </c>
      <c r="D190" s="231" t="s">
        <v>232</v>
      </c>
      <c r="E190" s="232" t="s">
        <v>294</v>
      </c>
      <c r="F190" s="233" t="s">
        <v>295</v>
      </c>
      <c r="G190" s="234" t="s">
        <v>276</v>
      </c>
      <c r="H190" s="235">
        <v>2</v>
      </c>
      <c r="I190" s="236"/>
      <c r="J190" s="237">
        <f>ROUND(I190*H190,2)</f>
        <v>0</v>
      </c>
      <c r="K190" s="233" t="s">
        <v>134</v>
      </c>
      <c r="L190" s="238"/>
      <c r="M190" s="239" t="s">
        <v>1</v>
      </c>
      <c r="N190" s="240" t="s">
        <v>42</v>
      </c>
      <c r="O190" s="88"/>
      <c r="P190" s="220">
        <f>O190*H190</f>
        <v>0</v>
      </c>
      <c r="Q190" s="220">
        <v>0.068000000000000005</v>
      </c>
      <c r="R190" s="220">
        <f>Q190*H190</f>
        <v>0.13600000000000001</v>
      </c>
      <c r="S190" s="220">
        <v>0</v>
      </c>
      <c r="T190" s="22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2" t="s">
        <v>164</v>
      </c>
      <c r="AT190" s="222" t="s">
        <v>232</v>
      </c>
      <c r="AU190" s="222" t="s">
        <v>87</v>
      </c>
      <c r="AY190" s="14" t="s">
        <v>121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4" t="s">
        <v>85</v>
      </c>
      <c r="BK190" s="223">
        <f>ROUND(I190*H190,2)</f>
        <v>0</v>
      </c>
      <c r="BL190" s="14" t="s">
        <v>128</v>
      </c>
      <c r="BM190" s="222" t="s">
        <v>296</v>
      </c>
    </row>
    <row r="191" s="2" customFormat="1" ht="24.15" customHeight="1">
      <c r="A191" s="35"/>
      <c r="B191" s="36"/>
      <c r="C191" s="231" t="s">
        <v>297</v>
      </c>
      <c r="D191" s="231" t="s">
        <v>232</v>
      </c>
      <c r="E191" s="232" t="s">
        <v>298</v>
      </c>
      <c r="F191" s="233" t="s">
        <v>299</v>
      </c>
      <c r="G191" s="234" t="s">
        <v>276</v>
      </c>
      <c r="H191" s="235">
        <v>2</v>
      </c>
      <c r="I191" s="236"/>
      <c r="J191" s="237">
        <f>ROUND(I191*H191,2)</f>
        <v>0</v>
      </c>
      <c r="K191" s="233" t="s">
        <v>134</v>
      </c>
      <c r="L191" s="238"/>
      <c r="M191" s="239" t="s">
        <v>1</v>
      </c>
      <c r="N191" s="240" t="s">
        <v>42</v>
      </c>
      <c r="O191" s="88"/>
      <c r="P191" s="220">
        <f>O191*H191</f>
        <v>0</v>
      </c>
      <c r="Q191" s="220">
        <v>0.040000000000000001</v>
      </c>
      <c r="R191" s="220">
        <f>Q191*H191</f>
        <v>0.080000000000000002</v>
      </c>
      <c r="S191" s="220">
        <v>0</v>
      </c>
      <c r="T191" s="22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2" t="s">
        <v>164</v>
      </c>
      <c r="AT191" s="222" t="s">
        <v>232</v>
      </c>
      <c r="AU191" s="222" t="s">
        <v>87</v>
      </c>
      <c r="AY191" s="14" t="s">
        <v>121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4" t="s">
        <v>85</v>
      </c>
      <c r="BK191" s="223">
        <f>ROUND(I191*H191,2)</f>
        <v>0</v>
      </c>
      <c r="BL191" s="14" t="s">
        <v>128</v>
      </c>
      <c r="BM191" s="222" t="s">
        <v>300</v>
      </c>
    </row>
    <row r="192" s="2" customFormat="1" ht="49.05" customHeight="1">
      <c r="A192" s="35"/>
      <c r="B192" s="36"/>
      <c r="C192" s="211" t="s">
        <v>301</v>
      </c>
      <c r="D192" s="211" t="s">
        <v>123</v>
      </c>
      <c r="E192" s="212" t="s">
        <v>302</v>
      </c>
      <c r="F192" s="213" t="s">
        <v>303</v>
      </c>
      <c r="G192" s="214" t="s">
        <v>182</v>
      </c>
      <c r="H192" s="215">
        <v>3.2639999999999998</v>
      </c>
      <c r="I192" s="216"/>
      <c r="J192" s="217">
        <f>ROUND(I192*H192,2)</f>
        <v>0</v>
      </c>
      <c r="K192" s="213" t="s">
        <v>127</v>
      </c>
      <c r="L192" s="41"/>
      <c r="M192" s="218" t="s">
        <v>1</v>
      </c>
      <c r="N192" s="219" t="s">
        <v>42</v>
      </c>
      <c r="O192" s="88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2" t="s">
        <v>128</v>
      </c>
      <c r="AT192" s="222" t="s">
        <v>123</v>
      </c>
      <c r="AU192" s="222" t="s">
        <v>87</v>
      </c>
      <c r="AY192" s="14" t="s">
        <v>121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4" t="s">
        <v>85</v>
      </c>
      <c r="BK192" s="223">
        <f>ROUND(I192*H192,2)</f>
        <v>0</v>
      </c>
      <c r="BL192" s="14" t="s">
        <v>128</v>
      </c>
      <c r="BM192" s="222" t="s">
        <v>304</v>
      </c>
    </row>
    <row r="193" s="2" customFormat="1">
      <c r="A193" s="35"/>
      <c r="B193" s="36"/>
      <c r="C193" s="37"/>
      <c r="D193" s="224" t="s">
        <v>130</v>
      </c>
      <c r="E193" s="37"/>
      <c r="F193" s="225" t="s">
        <v>305</v>
      </c>
      <c r="G193" s="37"/>
      <c r="H193" s="37"/>
      <c r="I193" s="226"/>
      <c r="J193" s="37"/>
      <c r="K193" s="37"/>
      <c r="L193" s="41"/>
      <c r="M193" s="227"/>
      <c r="N193" s="228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130</v>
      </c>
      <c r="AU193" s="14" t="s">
        <v>87</v>
      </c>
    </row>
    <row r="194" s="12" customFormat="1" ht="22.8" customHeight="1">
      <c r="A194" s="12"/>
      <c r="B194" s="195"/>
      <c r="C194" s="196"/>
      <c r="D194" s="197" t="s">
        <v>76</v>
      </c>
      <c r="E194" s="209" t="s">
        <v>147</v>
      </c>
      <c r="F194" s="209" t="s">
        <v>306</v>
      </c>
      <c r="G194" s="196"/>
      <c r="H194" s="196"/>
      <c r="I194" s="199"/>
      <c r="J194" s="210">
        <f>BK194</f>
        <v>0</v>
      </c>
      <c r="K194" s="196"/>
      <c r="L194" s="201"/>
      <c r="M194" s="202"/>
      <c r="N194" s="203"/>
      <c r="O194" s="203"/>
      <c r="P194" s="204">
        <f>SUM(P195:P202)</f>
        <v>0</v>
      </c>
      <c r="Q194" s="203"/>
      <c r="R194" s="204">
        <f>SUM(R195:R202)</f>
        <v>0</v>
      </c>
      <c r="S194" s="203"/>
      <c r="T194" s="205">
        <f>SUM(T195:T202)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6" t="s">
        <v>85</v>
      </c>
      <c r="AT194" s="207" t="s">
        <v>76</v>
      </c>
      <c r="AU194" s="207" t="s">
        <v>85</v>
      </c>
      <c r="AY194" s="206" t="s">
        <v>121</v>
      </c>
      <c r="BK194" s="208">
        <f>SUM(BK195:BK202)</f>
        <v>0</v>
      </c>
    </row>
    <row r="195" s="2" customFormat="1" ht="33" customHeight="1">
      <c r="A195" s="35"/>
      <c r="B195" s="36"/>
      <c r="C195" s="211" t="s">
        <v>307</v>
      </c>
      <c r="D195" s="211" t="s">
        <v>123</v>
      </c>
      <c r="E195" s="212" t="s">
        <v>308</v>
      </c>
      <c r="F195" s="213" t="s">
        <v>309</v>
      </c>
      <c r="G195" s="214" t="s">
        <v>126</v>
      </c>
      <c r="H195" s="215">
        <v>32</v>
      </c>
      <c r="I195" s="216"/>
      <c r="J195" s="217">
        <f>ROUND(I195*H195,2)</f>
        <v>0</v>
      </c>
      <c r="K195" s="213" t="s">
        <v>127</v>
      </c>
      <c r="L195" s="41"/>
      <c r="M195" s="218" t="s">
        <v>1</v>
      </c>
      <c r="N195" s="219" t="s">
        <v>42</v>
      </c>
      <c r="O195" s="88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2" t="s">
        <v>128</v>
      </c>
      <c r="AT195" s="222" t="s">
        <v>123</v>
      </c>
      <c r="AU195" s="222" t="s">
        <v>87</v>
      </c>
      <c r="AY195" s="14" t="s">
        <v>121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4" t="s">
        <v>85</v>
      </c>
      <c r="BK195" s="223">
        <f>ROUND(I195*H195,2)</f>
        <v>0</v>
      </c>
      <c r="BL195" s="14" t="s">
        <v>128</v>
      </c>
      <c r="BM195" s="222" t="s">
        <v>310</v>
      </c>
    </row>
    <row r="196" s="2" customFormat="1">
      <c r="A196" s="35"/>
      <c r="B196" s="36"/>
      <c r="C196" s="37"/>
      <c r="D196" s="224" t="s">
        <v>130</v>
      </c>
      <c r="E196" s="37"/>
      <c r="F196" s="225" t="s">
        <v>311</v>
      </c>
      <c r="G196" s="37"/>
      <c r="H196" s="37"/>
      <c r="I196" s="226"/>
      <c r="J196" s="37"/>
      <c r="K196" s="37"/>
      <c r="L196" s="41"/>
      <c r="M196" s="227"/>
      <c r="N196" s="228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130</v>
      </c>
      <c r="AU196" s="14" t="s">
        <v>87</v>
      </c>
    </row>
    <row r="197" s="2" customFormat="1" ht="24.15" customHeight="1">
      <c r="A197" s="35"/>
      <c r="B197" s="36"/>
      <c r="C197" s="211" t="s">
        <v>312</v>
      </c>
      <c r="D197" s="211" t="s">
        <v>123</v>
      </c>
      <c r="E197" s="212" t="s">
        <v>313</v>
      </c>
      <c r="F197" s="213" t="s">
        <v>314</v>
      </c>
      <c r="G197" s="214" t="s">
        <v>126</v>
      </c>
      <c r="H197" s="215">
        <v>16</v>
      </c>
      <c r="I197" s="216"/>
      <c r="J197" s="217">
        <f>ROUND(I197*H197,2)</f>
        <v>0</v>
      </c>
      <c r="K197" s="213" t="s">
        <v>127</v>
      </c>
      <c r="L197" s="41"/>
      <c r="M197" s="218" t="s">
        <v>1</v>
      </c>
      <c r="N197" s="219" t="s">
        <v>42</v>
      </c>
      <c r="O197" s="88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2" t="s">
        <v>128</v>
      </c>
      <c r="AT197" s="222" t="s">
        <v>123</v>
      </c>
      <c r="AU197" s="222" t="s">
        <v>87</v>
      </c>
      <c r="AY197" s="14" t="s">
        <v>121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4" t="s">
        <v>85</v>
      </c>
      <c r="BK197" s="223">
        <f>ROUND(I197*H197,2)</f>
        <v>0</v>
      </c>
      <c r="BL197" s="14" t="s">
        <v>128</v>
      </c>
      <c r="BM197" s="222" t="s">
        <v>315</v>
      </c>
    </row>
    <row r="198" s="2" customFormat="1">
      <c r="A198" s="35"/>
      <c r="B198" s="36"/>
      <c r="C198" s="37"/>
      <c r="D198" s="224" t="s">
        <v>130</v>
      </c>
      <c r="E198" s="37"/>
      <c r="F198" s="225" t="s">
        <v>316</v>
      </c>
      <c r="G198" s="37"/>
      <c r="H198" s="37"/>
      <c r="I198" s="226"/>
      <c r="J198" s="37"/>
      <c r="K198" s="37"/>
      <c r="L198" s="41"/>
      <c r="M198" s="227"/>
      <c r="N198" s="228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130</v>
      </c>
      <c r="AU198" s="14" t="s">
        <v>87</v>
      </c>
    </row>
    <row r="199" s="2" customFormat="1" ht="49.05" customHeight="1">
      <c r="A199" s="35"/>
      <c r="B199" s="36"/>
      <c r="C199" s="211" t="s">
        <v>317</v>
      </c>
      <c r="D199" s="211" t="s">
        <v>123</v>
      </c>
      <c r="E199" s="212" t="s">
        <v>318</v>
      </c>
      <c r="F199" s="213" t="s">
        <v>319</v>
      </c>
      <c r="G199" s="214" t="s">
        <v>126</v>
      </c>
      <c r="H199" s="215">
        <v>16</v>
      </c>
      <c r="I199" s="216"/>
      <c r="J199" s="217">
        <f>ROUND(I199*H199,2)</f>
        <v>0</v>
      </c>
      <c r="K199" s="213" t="s">
        <v>127</v>
      </c>
      <c r="L199" s="41"/>
      <c r="M199" s="218" t="s">
        <v>1</v>
      </c>
      <c r="N199" s="219" t="s">
        <v>42</v>
      </c>
      <c r="O199" s="88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2" t="s">
        <v>128</v>
      </c>
      <c r="AT199" s="222" t="s">
        <v>123</v>
      </c>
      <c r="AU199" s="222" t="s">
        <v>87</v>
      </c>
      <c r="AY199" s="14" t="s">
        <v>121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4" t="s">
        <v>85</v>
      </c>
      <c r="BK199" s="223">
        <f>ROUND(I199*H199,2)</f>
        <v>0</v>
      </c>
      <c r="BL199" s="14" t="s">
        <v>128</v>
      </c>
      <c r="BM199" s="222" t="s">
        <v>320</v>
      </c>
    </row>
    <row r="200" s="2" customFormat="1">
      <c r="A200" s="35"/>
      <c r="B200" s="36"/>
      <c r="C200" s="37"/>
      <c r="D200" s="224" t="s">
        <v>130</v>
      </c>
      <c r="E200" s="37"/>
      <c r="F200" s="225" t="s">
        <v>321</v>
      </c>
      <c r="G200" s="37"/>
      <c r="H200" s="37"/>
      <c r="I200" s="226"/>
      <c r="J200" s="37"/>
      <c r="K200" s="37"/>
      <c r="L200" s="41"/>
      <c r="M200" s="227"/>
      <c r="N200" s="228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130</v>
      </c>
      <c r="AU200" s="14" t="s">
        <v>87</v>
      </c>
    </row>
    <row r="201" s="2" customFormat="1" ht="44.25" customHeight="1">
      <c r="A201" s="35"/>
      <c r="B201" s="36"/>
      <c r="C201" s="211" t="s">
        <v>322</v>
      </c>
      <c r="D201" s="211" t="s">
        <v>123</v>
      </c>
      <c r="E201" s="212" t="s">
        <v>323</v>
      </c>
      <c r="F201" s="213" t="s">
        <v>324</v>
      </c>
      <c r="G201" s="214" t="s">
        <v>126</v>
      </c>
      <c r="H201" s="215">
        <v>16</v>
      </c>
      <c r="I201" s="216"/>
      <c r="J201" s="217">
        <f>ROUND(I201*H201,2)</f>
        <v>0</v>
      </c>
      <c r="K201" s="213" t="s">
        <v>127</v>
      </c>
      <c r="L201" s="41"/>
      <c r="M201" s="218" t="s">
        <v>1</v>
      </c>
      <c r="N201" s="219" t="s">
        <v>42</v>
      </c>
      <c r="O201" s="88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2" t="s">
        <v>128</v>
      </c>
      <c r="AT201" s="222" t="s">
        <v>123</v>
      </c>
      <c r="AU201" s="222" t="s">
        <v>87</v>
      </c>
      <c r="AY201" s="14" t="s">
        <v>121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4" t="s">
        <v>85</v>
      </c>
      <c r="BK201" s="223">
        <f>ROUND(I201*H201,2)</f>
        <v>0</v>
      </c>
      <c r="BL201" s="14" t="s">
        <v>128</v>
      </c>
      <c r="BM201" s="222" t="s">
        <v>325</v>
      </c>
    </row>
    <row r="202" s="2" customFormat="1">
      <c r="A202" s="35"/>
      <c r="B202" s="36"/>
      <c r="C202" s="37"/>
      <c r="D202" s="224" t="s">
        <v>130</v>
      </c>
      <c r="E202" s="37"/>
      <c r="F202" s="225" t="s">
        <v>326</v>
      </c>
      <c r="G202" s="37"/>
      <c r="H202" s="37"/>
      <c r="I202" s="226"/>
      <c r="J202" s="37"/>
      <c r="K202" s="37"/>
      <c r="L202" s="41"/>
      <c r="M202" s="227"/>
      <c r="N202" s="228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130</v>
      </c>
      <c r="AU202" s="14" t="s">
        <v>87</v>
      </c>
    </row>
    <row r="203" s="12" customFormat="1" ht="22.8" customHeight="1">
      <c r="A203" s="12"/>
      <c r="B203" s="195"/>
      <c r="C203" s="196"/>
      <c r="D203" s="197" t="s">
        <v>76</v>
      </c>
      <c r="E203" s="209" t="s">
        <v>164</v>
      </c>
      <c r="F203" s="209" t="s">
        <v>327</v>
      </c>
      <c r="G203" s="196"/>
      <c r="H203" s="196"/>
      <c r="I203" s="199"/>
      <c r="J203" s="210">
        <f>BK203</f>
        <v>0</v>
      </c>
      <c r="K203" s="196"/>
      <c r="L203" s="201"/>
      <c r="M203" s="202"/>
      <c r="N203" s="203"/>
      <c r="O203" s="203"/>
      <c r="P203" s="204">
        <f>SUM(P204:P257)</f>
        <v>0</v>
      </c>
      <c r="Q203" s="203"/>
      <c r="R203" s="204">
        <f>SUM(R204:R257)</f>
        <v>6.2610713299999992</v>
      </c>
      <c r="S203" s="203"/>
      <c r="T203" s="205">
        <f>SUM(T204:T257)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6" t="s">
        <v>85</v>
      </c>
      <c r="AT203" s="207" t="s">
        <v>76</v>
      </c>
      <c r="AU203" s="207" t="s">
        <v>85</v>
      </c>
      <c r="AY203" s="206" t="s">
        <v>121</v>
      </c>
      <c r="BK203" s="208">
        <f>SUM(BK204:BK257)</f>
        <v>0</v>
      </c>
    </row>
    <row r="204" s="2" customFormat="1" ht="16.5" customHeight="1">
      <c r="A204" s="35"/>
      <c r="B204" s="36"/>
      <c r="C204" s="211" t="s">
        <v>328</v>
      </c>
      <c r="D204" s="211" t="s">
        <v>123</v>
      </c>
      <c r="E204" s="212" t="s">
        <v>329</v>
      </c>
      <c r="F204" s="213" t="s">
        <v>330</v>
      </c>
      <c r="G204" s="214" t="s">
        <v>156</v>
      </c>
      <c r="H204" s="215">
        <v>67.299999999999997</v>
      </c>
      <c r="I204" s="216"/>
      <c r="J204" s="217">
        <f>ROUND(I204*H204,2)</f>
        <v>0</v>
      </c>
      <c r="K204" s="213" t="s">
        <v>134</v>
      </c>
      <c r="L204" s="41"/>
      <c r="M204" s="218" t="s">
        <v>1</v>
      </c>
      <c r="N204" s="219" t="s">
        <v>42</v>
      </c>
      <c r="O204" s="88"/>
      <c r="P204" s="220">
        <f>O204*H204</f>
        <v>0</v>
      </c>
      <c r="Q204" s="220">
        <v>0</v>
      </c>
      <c r="R204" s="220">
        <f>Q204*H204</f>
        <v>0</v>
      </c>
      <c r="S204" s="220">
        <v>0</v>
      </c>
      <c r="T204" s="22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2" t="s">
        <v>128</v>
      </c>
      <c r="AT204" s="222" t="s">
        <v>123</v>
      </c>
      <c r="AU204" s="222" t="s">
        <v>87</v>
      </c>
      <c r="AY204" s="14" t="s">
        <v>121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4" t="s">
        <v>85</v>
      </c>
      <c r="BK204" s="223">
        <f>ROUND(I204*H204,2)</f>
        <v>0</v>
      </c>
      <c r="BL204" s="14" t="s">
        <v>128</v>
      </c>
      <c r="BM204" s="222" t="s">
        <v>331</v>
      </c>
    </row>
    <row r="205" s="2" customFormat="1">
      <c r="A205" s="35"/>
      <c r="B205" s="36"/>
      <c r="C205" s="37"/>
      <c r="D205" s="224" t="s">
        <v>130</v>
      </c>
      <c r="E205" s="37"/>
      <c r="F205" s="225" t="s">
        <v>332</v>
      </c>
      <c r="G205" s="37"/>
      <c r="H205" s="37"/>
      <c r="I205" s="226"/>
      <c r="J205" s="37"/>
      <c r="K205" s="37"/>
      <c r="L205" s="41"/>
      <c r="M205" s="227"/>
      <c r="N205" s="228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130</v>
      </c>
      <c r="AU205" s="14" t="s">
        <v>87</v>
      </c>
    </row>
    <row r="206" s="2" customFormat="1" ht="24.15" customHeight="1">
      <c r="A206" s="35"/>
      <c r="B206" s="36"/>
      <c r="C206" s="211" t="s">
        <v>333</v>
      </c>
      <c r="D206" s="211" t="s">
        <v>123</v>
      </c>
      <c r="E206" s="212" t="s">
        <v>334</v>
      </c>
      <c r="F206" s="213" t="s">
        <v>335</v>
      </c>
      <c r="G206" s="214" t="s">
        <v>156</v>
      </c>
      <c r="H206" s="215">
        <v>67.299999999999997</v>
      </c>
      <c r="I206" s="216"/>
      <c r="J206" s="217">
        <f>ROUND(I206*H206,2)</f>
        <v>0</v>
      </c>
      <c r="K206" s="213" t="s">
        <v>134</v>
      </c>
      <c r="L206" s="41"/>
      <c r="M206" s="218" t="s">
        <v>1</v>
      </c>
      <c r="N206" s="219" t="s">
        <v>42</v>
      </c>
      <c r="O206" s="88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2" t="s">
        <v>128</v>
      </c>
      <c r="AT206" s="222" t="s">
        <v>123</v>
      </c>
      <c r="AU206" s="222" t="s">
        <v>87</v>
      </c>
      <c r="AY206" s="14" t="s">
        <v>121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4" t="s">
        <v>85</v>
      </c>
      <c r="BK206" s="223">
        <f>ROUND(I206*H206,2)</f>
        <v>0</v>
      </c>
      <c r="BL206" s="14" t="s">
        <v>128</v>
      </c>
      <c r="BM206" s="222" t="s">
        <v>336</v>
      </c>
    </row>
    <row r="207" s="2" customFormat="1">
      <c r="A207" s="35"/>
      <c r="B207" s="36"/>
      <c r="C207" s="37"/>
      <c r="D207" s="224" t="s">
        <v>130</v>
      </c>
      <c r="E207" s="37"/>
      <c r="F207" s="225" t="s">
        <v>337</v>
      </c>
      <c r="G207" s="37"/>
      <c r="H207" s="37"/>
      <c r="I207" s="226"/>
      <c r="J207" s="37"/>
      <c r="K207" s="37"/>
      <c r="L207" s="41"/>
      <c r="M207" s="227"/>
      <c r="N207" s="228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130</v>
      </c>
      <c r="AU207" s="14" t="s">
        <v>87</v>
      </c>
    </row>
    <row r="208" s="2" customFormat="1" ht="24.15" customHeight="1">
      <c r="A208" s="35"/>
      <c r="B208" s="36"/>
      <c r="C208" s="211" t="s">
        <v>338</v>
      </c>
      <c r="D208" s="211" t="s">
        <v>123</v>
      </c>
      <c r="E208" s="212" t="s">
        <v>339</v>
      </c>
      <c r="F208" s="213" t="s">
        <v>340</v>
      </c>
      <c r="G208" s="214" t="s">
        <v>276</v>
      </c>
      <c r="H208" s="215">
        <v>1</v>
      </c>
      <c r="I208" s="216"/>
      <c r="J208" s="217">
        <f>ROUND(I208*H208,2)</f>
        <v>0</v>
      </c>
      <c r="K208" s="213" t="s">
        <v>1</v>
      </c>
      <c r="L208" s="41"/>
      <c r="M208" s="218" t="s">
        <v>1</v>
      </c>
      <c r="N208" s="219" t="s">
        <v>42</v>
      </c>
      <c r="O208" s="88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2" t="s">
        <v>128</v>
      </c>
      <c r="AT208" s="222" t="s">
        <v>123</v>
      </c>
      <c r="AU208" s="222" t="s">
        <v>87</v>
      </c>
      <c r="AY208" s="14" t="s">
        <v>121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4" t="s">
        <v>85</v>
      </c>
      <c r="BK208" s="223">
        <f>ROUND(I208*H208,2)</f>
        <v>0</v>
      </c>
      <c r="BL208" s="14" t="s">
        <v>128</v>
      </c>
      <c r="BM208" s="222" t="s">
        <v>341</v>
      </c>
    </row>
    <row r="209" s="2" customFormat="1" ht="24.15" customHeight="1">
      <c r="A209" s="35"/>
      <c r="B209" s="36"/>
      <c r="C209" s="211" t="s">
        <v>342</v>
      </c>
      <c r="D209" s="211" t="s">
        <v>123</v>
      </c>
      <c r="E209" s="212" t="s">
        <v>343</v>
      </c>
      <c r="F209" s="213" t="s">
        <v>344</v>
      </c>
      <c r="G209" s="214" t="s">
        <v>156</v>
      </c>
      <c r="H209" s="215">
        <v>13.300000000000001</v>
      </c>
      <c r="I209" s="216"/>
      <c r="J209" s="217">
        <f>ROUND(I209*H209,2)</f>
        <v>0</v>
      </c>
      <c r="K209" s="213" t="s">
        <v>127</v>
      </c>
      <c r="L209" s="41"/>
      <c r="M209" s="218" t="s">
        <v>1</v>
      </c>
      <c r="N209" s="219" t="s">
        <v>42</v>
      </c>
      <c r="O209" s="88"/>
      <c r="P209" s="220">
        <f>O209*H209</f>
        <v>0</v>
      </c>
      <c r="Q209" s="220">
        <v>1.0000000000000001E-05</v>
      </c>
      <c r="R209" s="220">
        <f>Q209*H209</f>
        <v>0.00013300000000000001</v>
      </c>
      <c r="S209" s="220">
        <v>0</v>
      </c>
      <c r="T209" s="22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2" t="s">
        <v>128</v>
      </c>
      <c r="AT209" s="222" t="s">
        <v>123</v>
      </c>
      <c r="AU209" s="222" t="s">
        <v>87</v>
      </c>
      <c r="AY209" s="14" t="s">
        <v>121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4" t="s">
        <v>85</v>
      </c>
      <c r="BK209" s="223">
        <f>ROUND(I209*H209,2)</f>
        <v>0</v>
      </c>
      <c r="BL209" s="14" t="s">
        <v>128</v>
      </c>
      <c r="BM209" s="222" t="s">
        <v>345</v>
      </c>
    </row>
    <row r="210" s="2" customFormat="1">
      <c r="A210" s="35"/>
      <c r="B210" s="36"/>
      <c r="C210" s="37"/>
      <c r="D210" s="224" t="s">
        <v>130</v>
      </c>
      <c r="E210" s="37"/>
      <c r="F210" s="225" t="s">
        <v>346</v>
      </c>
      <c r="G210" s="37"/>
      <c r="H210" s="37"/>
      <c r="I210" s="226"/>
      <c r="J210" s="37"/>
      <c r="K210" s="37"/>
      <c r="L210" s="41"/>
      <c r="M210" s="227"/>
      <c r="N210" s="228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130</v>
      </c>
      <c r="AU210" s="14" t="s">
        <v>87</v>
      </c>
    </row>
    <row r="211" s="2" customFormat="1" ht="24.15" customHeight="1">
      <c r="A211" s="35"/>
      <c r="B211" s="36"/>
      <c r="C211" s="231" t="s">
        <v>347</v>
      </c>
      <c r="D211" s="231" t="s">
        <v>232</v>
      </c>
      <c r="E211" s="232" t="s">
        <v>348</v>
      </c>
      <c r="F211" s="233" t="s">
        <v>349</v>
      </c>
      <c r="G211" s="234" t="s">
        <v>156</v>
      </c>
      <c r="H211" s="235">
        <v>13.699</v>
      </c>
      <c r="I211" s="236"/>
      <c r="J211" s="237">
        <f>ROUND(I211*H211,2)</f>
        <v>0</v>
      </c>
      <c r="K211" s="233" t="s">
        <v>127</v>
      </c>
      <c r="L211" s="238"/>
      <c r="M211" s="239" t="s">
        <v>1</v>
      </c>
      <c r="N211" s="240" t="s">
        <v>42</v>
      </c>
      <c r="O211" s="88"/>
      <c r="P211" s="220">
        <f>O211*H211</f>
        <v>0</v>
      </c>
      <c r="Q211" s="220">
        <v>0.0026700000000000001</v>
      </c>
      <c r="R211" s="220">
        <f>Q211*H211</f>
        <v>0.036576329999999997</v>
      </c>
      <c r="S211" s="220">
        <v>0</v>
      </c>
      <c r="T211" s="22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2" t="s">
        <v>164</v>
      </c>
      <c r="AT211" s="222" t="s">
        <v>232</v>
      </c>
      <c r="AU211" s="222" t="s">
        <v>87</v>
      </c>
      <c r="AY211" s="14" t="s">
        <v>121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4" t="s">
        <v>85</v>
      </c>
      <c r="BK211" s="223">
        <f>ROUND(I211*H211,2)</f>
        <v>0</v>
      </c>
      <c r="BL211" s="14" t="s">
        <v>128</v>
      </c>
      <c r="BM211" s="222" t="s">
        <v>350</v>
      </c>
    </row>
    <row r="212" s="2" customFormat="1" ht="24.15" customHeight="1">
      <c r="A212" s="35"/>
      <c r="B212" s="36"/>
      <c r="C212" s="211" t="s">
        <v>351</v>
      </c>
      <c r="D212" s="211" t="s">
        <v>123</v>
      </c>
      <c r="E212" s="212" t="s">
        <v>352</v>
      </c>
      <c r="F212" s="213" t="s">
        <v>353</v>
      </c>
      <c r="G212" s="214" t="s">
        <v>156</v>
      </c>
      <c r="H212" s="215">
        <v>54</v>
      </c>
      <c r="I212" s="216"/>
      <c r="J212" s="217">
        <f>ROUND(I212*H212,2)</f>
        <v>0</v>
      </c>
      <c r="K212" s="213" t="s">
        <v>127</v>
      </c>
      <c r="L212" s="41"/>
      <c r="M212" s="218" t="s">
        <v>1</v>
      </c>
      <c r="N212" s="219" t="s">
        <v>42</v>
      </c>
      <c r="O212" s="88"/>
      <c r="P212" s="220">
        <f>O212*H212</f>
        <v>0</v>
      </c>
      <c r="Q212" s="220">
        <v>1.0000000000000001E-05</v>
      </c>
      <c r="R212" s="220">
        <f>Q212*H212</f>
        <v>0.00054000000000000001</v>
      </c>
      <c r="S212" s="220">
        <v>0</v>
      </c>
      <c r="T212" s="22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2" t="s">
        <v>128</v>
      </c>
      <c r="AT212" s="222" t="s">
        <v>123</v>
      </c>
      <c r="AU212" s="222" t="s">
        <v>87</v>
      </c>
      <c r="AY212" s="14" t="s">
        <v>121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4" t="s">
        <v>85</v>
      </c>
      <c r="BK212" s="223">
        <f>ROUND(I212*H212,2)</f>
        <v>0</v>
      </c>
      <c r="BL212" s="14" t="s">
        <v>128</v>
      </c>
      <c r="BM212" s="222" t="s">
        <v>354</v>
      </c>
    </row>
    <row r="213" s="2" customFormat="1">
      <c r="A213" s="35"/>
      <c r="B213" s="36"/>
      <c r="C213" s="37"/>
      <c r="D213" s="224" t="s">
        <v>130</v>
      </c>
      <c r="E213" s="37"/>
      <c r="F213" s="225" t="s">
        <v>355</v>
      </c>
      <c r="G213" s="37"/>
      <c r="H213" s="37"/>
      <c r="I213" s="226"/>
      <c r="J213" s="37"/>
      <c r="K213" s="37"/>
      <c r="L213" s="41"/>
      <c r="M213" s="227"/>
      <c r="N213" s="228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130</v>
      </c>
      <c r="AU213" s="14" t="s">
        <v>87</v>
      </c>
    </row>
    <row r="214" s="2" customFormat="1" ht="24.15" customHeight="1">
      <c r="A214" s="35"/>
      <c r="B214" s="36"/>
      <c r="C214" s="231" t="s">
        <v>356</v>
      </c>
      <c r="D214" s="231" t="s">
        <v>232</v>
      </c>
      <c r="E214" s="232" t="s">
        <v>357</v>
      </c>
      <c r="F214" s="233" t="s">
        <v>358</v>
      </c>
      <c r="G214" s="234" t="s">
        <v>156</v>
      </c>
      <c r="H214" s="235">
        <v>55.619999999999997</v>
      </c>
      <c r="I214" s="236"/>
      <c r="J214" s="237">
        <f>ROUND(I214*H214,2)</f>
        <v>0</v>
      </c>
      <c r="K214" s="233" t="s">
        <v>127</v>
      </c>
      <c r="L214" s="238"/>
      <c r="M214" s="239" t="s">
        <v>1</v>
      </c>
      <c r="N214" s="240" t="s">
        <v>42</v>
      </c>
      <c r="O214" s="88"/>
      <c r="P214" s="220">
        <f>O214*H214</f>
        <v>0</v>
      </c>
      <c r="Q214" s="220">
        <v>0.0061999999999999998</v>
      </c>
      <c r="R214" s="220">
        <f>Q214*H214</f>
        <v>0.34484399999999998</v>
      </c>
      <c r="S214" s="220">
        <v>0</v>
      </c>
      <c r="T214" s="22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2" t="s">
        <v>164</v>
      </c>
      <c r="AT214" s="222" t="s">
        <v>232</v>
      </c>
      <c r="AU214" s="222" t="s">
        <v>87</v>
      </c>
      <c r="AY214" s="14" t="s">
        <v>121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4" t="s">
        <v>85</v>
      </c>
      <c r="BK214" s="223">
        <f>ROUND(I214*H214,2)</f>
        <v>0</v>
      </c>
      <c r="BL214" s="14" t="s">
        <v>128</v>
      </c>
      <c r="BM214" s="222" t="s">
        <v>359</v>
      </c>
    </row>
    <row r="215" s="2" customFormat="1" ht="37.8" customHeight="1">
      <c r="A215" s="35"/>
      <c r="B215" s="36"/>
      <c r="C215" s="211" t="s">
        <v>360</v>
      </c>
      <c r="D215" s="211" t="s">
        <v>123</v>
      </c>
      <c r="E215" s="212" t="s">
        <v>361</v>
      </c>
      <c r="F215" s="213" t="s">
        <v>362</v>
      </c>
      <c r="G215" s="214" t="s">
        <v>276</v>
      </c>
      <c r="H215" s="215">
        <v>2</v>
      </c>
      <c r="I215" s="216"/>
      <c r="J215" s="217">
        <f>ROUND(I215*H215,2)</f>
        <v>0</v>
      </c>
      <c r="K215" s="213" t="s">
        <v>127</v>
      </c>
      <c r="L215" s="41"/>
      <c r="M215" s="218" t="s">
        <v>1</v>
      </c>
      <c r="N215" s="219" t="s">
        <v>42</v>
      </c>
      <c r="O215" s="88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2" t="s">
        <v>128</v>
      </c>
      <c r="AT215" s="222" t="s">
        <v>123</v>
      </c>
      <c r="AU215" s="222" t="s">
        <v>87</v>
      </c>
      <c r="AY215" s="14" t="s">
        <v>121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4" t="s">
        <v>85</v>
      </c>
      <c r="BK215" s="223">
        <f>ROUND(I215*H215,2)</f>
        <v>0</v>
      </c>
      <c r="BL215" s="14" t="s">
        <v>128</v>
      </c>
      <c r="BM215" s="222" t="s">
        <v>363</v>
      </c>
    </row>
    <row r="216" s="2" customFormat="1">
      <c r="A216" s="35"/>
      <c r="B216" s="36"/>
      <c r="C216" s="37"/>
      <c r="D216" s="224" t="s">
        <v>130</v>
      </c>
      <c r="E216" s="37"/>
      <c r="F216" s="225" t="s">
        <v>364</v>
      </c>
      <c r="G216" s="37"/>
      <c r="H216" s="37"/>
      <c r="I216" s="226"/>
      <c r="J216" s="37"/>
      <c r="K216" s="37"/>
      <c r="L216" s="41"/>
      <c r="M216" s="227"/>
      <c r="N216" s="228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130</v>
      </c>
      <c r="AU216" s="14" t="s">
        <v>87</v>
      </c>
    </row>
    <row r="217" s="2" customFormat="1" ht="16.5" customHeight="1">
      <c r="A217" s="35"/>
      <c r="B217" s="36"/>
      <c r="C217" s="231" t="s">
        <v>365</v>
      </c>
      <c r="D217" s="231" t="s">
        <v>232</v>
      </c>
      <c r="E217" s="232" t="s">
        <v>366</v>
      </c>
      <c r="F217" s="233" t="s">
        <v>367</v>
      </c>
      <c r="G217" s="234" t="s">
        <v>276</v>
      </c>
      <c r="H217" s="235">
        <v>2</v>
      </c>
      <c r="I217" s="236"/>
      <c r="J217" s="237">
        <f>ROUND(I217*H217,2)</f>
        <v>0</v>
      </c>
      <c r="K217" s="233" t="s">
        <v>127</v>
      </c>
      <c r="L217" s="238"/>
      <c r="M217" s="239" t="s">
        <v>1</v>
      </c>
      <c r="N217" s="240" t="s">
        <v>42</v>
      </c>
      <c r="O217" s="88"/>
      <c r="P217" s="220">
        <f>O217*H217</f>
        <v>0</v>
      </c>
      <c r="Q217" s="220">
        <v>0.00012</v>
      </c>
      <c r="R217" s="220">
        <f>Q217*H217</f>
        <v>0.00024000000000000001</v>
      </c>
      <c r="S217" s="220">
        <v>0</v>
      </c>
      <c r="T217" s="221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2" t="s">
        <v>164</v>
      </c>
      <c r="AT217" s="222" t="s">
        <v>232</v>
      </c>
      <c r="AU217" s="222" t="s">
        <v>87</v>
      </c>
      <c r="AY217" s="14" t="s">
        <v>121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4" t="s">
        <v>85</v>
      </c>
      <c r="BK217" s="223">
        <f>ROUND(I217*H217,2)</f>
        <v>0</v>
      </c>
      <c r="BL217" s="14" t="s">
        <v>128</v>
      </c>
      <c r="BM217" s="222" t="s">
        <v>368</v>
      </c>
    </row>
    <row r="218" s="2" customFormat="1" ht="44.25" customHeight="1">
      <c r="A218" s="35"/>
      <c r="B218" s="36"/>
      <c r="C218" s="211" t="s">
        <v>369</v>
      </c>
      <c r="D218" s="211" t="s">
        <v>123</v>
      </c>
      <c r="E218" s="212" t="s">
        <v>370</v>
      </c>
      <c r="F218" s="213" t="s">
        <v>371</v>
      </c>
      <c r="G218" s="214" t="s">
        <v>276</v>
      </c>
      <c r="H218" s="215">
        <v>15</v>
      </c>
      <c r="I218" s="216"/>
      <c r="J218" s="217">
        <f>ROUND(I218*H218,2)</f>
        <v>0</v>
      </c>
      <c r="K218" s="213" t="s">
        <v>127</v>
      </c>
      <c r="L218" s="41"/>
      <c r="M218" s="218" t="s">
        <v>1</v>
      </c>
      <c r="N218" s="219" t="s">
        <v>42</v>
      </c>
      <c r="O218" s="88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2" t="s">
        <v>128</v>
      </c>
      <c r="AT218" s="222" t="s">
        <v>123</v>
      </c>
      <c r="AU218" s="222" t="s">
        <v>87</v>
      </c>
      <c r="AY218" s="14" t="s">
        <v>121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4" t="s">
        <v>85</v>
      </c>
      <c r="BK218" s="223">
        <f>ROUND(I218*H218,2)</f>
        <v>0</v>
      </c>
      <c r="BL218" s="14" t="s">
        <v>128</v>
      </c>
      <c r="BM218" s="222" t="s">
        <v>372</v>
      </c>
    </row>
    <row r="219" s="2" customFormat="1">
      <c r="A219" s="35"/>
      <c r="B219" s="36"/>
      <c r="C219" s="37"/>
      <c r="D219" s="224" t="s">
        <v>130</v>
      </c>
      <c r="E219" s="37"/>
      <c r="F219" s="225" t="s">
        <v>373</v>
      </c>
      <c r="G219" s="37"/>
      <c r="H219" s="37"/>
      <c r="I219" s="226"/>
      <c r="J219" s="37"/>
      <c r="K219" s="37"/>
      <c r="L219" s="41"/>
      <c r="M219" s="227"/>
      <c r="N219" s="228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130</v>
      </c>
      <c r="AU219" s="14" t="s">
        <v>87</v>
      </c>
    </row>
    <row r="220" s="2" customFormat="1" ht="16.5" customHeight="1">
      <c r="A220" s="35"/>
      <c r="B220" s="36"/>
      <c r="C220" s="231" t="s">
        <v>374</v>
      </c>
      <c r="D220" s="231" t="s">
        <v>232</v>
      </c>
      <c r="E220" s="232" t="s">
        <v>375</v>
      </c>
      <c r="F220" s="233" t="s">
        <v>376</v>
      </c>
      <c r="G220" s="234" t="s">
        <v>276</v>
      </c>
      <c r="H220" s="235">
        <v>15</v>
      </c>
      <c r="I220" s="236"/>
      <c r="J220" s="237">
        <f>ROUND(I220*H220,2)</f>
        <v>0</v>
      </c>
      <c r="K220" s="233" t="s">
        <v>1</v>
      </c>
      <c r="L220" s="238"/>
      <c r="M220" s="239" t="s">
        <v>1</v>
      </c>
      <c r="N220" s="240" t="s">
        <v>42</v>
      </c>
      <c r="O220" s="88"/>
      <c r="P220" s="220">
        <f>O220*H220</f>
        <v>0</v>
      </c>
      <c r="Q220" s="220">
        <v>0.00064999999999999997</v>
      </c>
      <c r="R220" s="220">
        <f>Q220*H220</f>
        <v>0.00975</v>
      </c>
      <c r="S220" s="220">
        <v>0</v>
      </c>
      <c r="T220" s="221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2" t="s">
        <v>164</v>
      </c>
      <c r="AT220" s="222" t="s">
        <v>232</v>
      </c>
      <c r="AU220" s="222" t="s">
        <v>87</v>
      </c>
      <c r="AY220" s="14" t="s">
        <v>121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4" t="s">
        <v>85</v>
      </c>
      <c r="BK220" s="223">
        <f>ROUND(I220*H220,2)</f>
        <v>0</v>
      </c>
      <c r="BL220" s="14" t="s">
        <v>128</v>
      </c>
      <c r="BM220" s="222" t="s">
        <v>377</v>
      </c>
    </row>
    <row r="221" s="2" customFormat="1" ht="37.8" customHeight="1">
      <c r="A221" s="35"/>
      <c r="B221" s="36"/>
      <c r="C221" s="211" t="s">
        <v>378</v>
      </c>
      <c r="D221" s="211" t="s">
        <v>123</v>
      </c>
      <c r="E221" s="212" t="s">
        <v>379</v>
      </c>
      <c r="F221" s="213" t="s">
        <v>380</v>
      </c>
      <c r="G221" s="214" t="s">
        <v>276</v>
      </c>
      <c r="H221" s="215">
        <v>2</v>
      </c>
      <c r="I221" s="216"/>
      <c r="J221" s="217">
        <f>ROUND(I221*H221,2)</f>
        <v>0</v>
      </c>
      <c r="K221" s="213" t="s">
        <v>127</v>
      </c>
      <c r="L221" s="41"/>
      <c r="M221" s="218" t="s">
        <v>1</v>
      </c>
      <c r="N221" s="219" t="s">
        <v>42</v>
      </c>
      <c r="O221" s="88"/>
      <c r="P221" s="220">
        <f>O221*H221</f>
        <v>0</v>
      </c>
      <c r="Q221" s="220">
        <v>0</v>
      </c>
      <c r="R221" s="220">
        <f>Q221*H221</f>
        <v>0</v>
      </c>
      <c r="S221" s="220">
        <v>0</v>
      </c>
      <c r="T221" s="221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2" t="s">
        <v>128</v>
      </c>
      <c r="AT221" s="222" t="s">
        <v>123</v>
      </c>
      <c r="AU221" s="222" t="s">
        <v>87</v>
      </c>
      <c r="AY221" s="14" t="s">
        <v>121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4" t="s">
        <v>85</v>
      </c>
      <c r="BK221" s="223">
        <f>ROUND(I221*H221,2)</f>
        <v>0</v>
      </c>
      <c r="BL221" s="14" t="s">
        <v>128</v>
      </c>
      <c r="BM221" s="222" t="s">
        <v>381</v>
      </c>
    </row>
    <row r="222" s="2" customFormat="1">
      <c r="A222" s="35"/>
      <c r="B222" s="36"/>
      <c r="C222" s="37"/>
      <c r="D222" s="224" t="s">
        <v>130</v>
      </c>
      <c r="E222" s="37"/>
      <c r="F222" s="225" t="s">
        <v>382</v>
      </c>
      <c r="G222" s="37"/>
      <c r="H222" s="37"/>
      <c r="I222" s="226"/>
      <c r="J222" s="37"/>
      <c r="K222" s="37"/>
      <c r="L222" s="41"/>
      <c r="M222" s="227"/>
      <c r="N222" s="228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130</v>
      </c>
      <c r="AU222" s="14" t="s">
        <v>87</v>
      </c>
    </row>
    <row r="223" s="2" customFormat="1" ht="24.15" customHeight="1">
      <c r="A223" s="35"/>
      <c r="B223" s="36"/>
      <c r="C223" s="231" t="s">
        <v>383</v>
      </c>
      <c r="D223" s="231" t="s">
        <v>232</v>
      </c>
      <c r="E223" s="232" t="s">
        <v>384</v>
      </c>
      <c r="F223" s="233" t="s">
        <v>385</v>
      </c>
      <c r="G223" s="234" t="s">
        <v>276</v>
      </c>
      <c r="H223" s="235">
        <v>2</v>
      </c>
      <c r="I223" s="236"/>
      <c r="J223" s="237">
        <f>ROUND(I223*H223,2)</f>
        <v>0</v>
      </c>
      <c r="K223" s="233" t="s">
        <v>127</v>
      </c>
      <c r="L223" s="238"/>
      <c r="M223" s="239" t="s">
        <v>1</v>
      </c>
      <c r="N223" s="240" t="s">
        <v>42</v>
      </c>
      <c r="O223" s="88"/>
      <c r="P223" s="220">
        <f>O223*H223</f>
        <v>0</v>
      </c>
      <c r="Q223" s="220">
        <v>0.00125</v>
      </c>
      <c r="R223" s="220">
        <f>Q223*H223</f>
        <v>0.0025000000000000001</v>
      </c>
      <c r="S223" s="220">
        <v>0</v>
      </c>
      <c r="T223" s="221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2" t="s">
        <v>164</v>
      </c>
      <c r="AT223" s="222" t="s">
        <v>232</v>
      </c>
      <c r="AU223" s="222" t="s">
        <v>87</v>
      </c>
      <c r="AY223" s="14" t="s">
        <v>121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4" t="s">
        <v>85</v>
      </c>
      <c r="BK223" s="223">
        <f>ROUND(I223*H223,2)</f>
        <v>0</v>
      </c>
      <c r="BL223" s="14" t="s">
        <v>128</v>
      </c>
      <c r="BM223" s="222" t="s">
        <v>386</v>
      </c>
    </row>
    <row r="224" s="2" customFormat="1" ht="37.8" customHeight="1">
      <c r="A224" s="35"/>
      <c r="B224" s="36"/>
      <c r="C224" s="211" t="s">
        <v>387</v>
      </c>
      <c r="D224" s="211" t="s">
        <v>123</v>
      </c>
      <c r="E224" s="212" t="s">
        <v>388</v>
      </c>
      <c r="F224" s="213" t="s">
        <v>389</v>
      </c>
      <c r="G224" s="214" t="s">
        <v>276</v>
      </c>
      <c r="H224" s="215">
        <v>2</v>
      </c>
      <c r="I224" s="216"/>
      <c r="J224" s="217">
        <f>ROUND(I224*H224,2)</f>
        <v>0</v>
      </c>
      <c r="K224" s="213" t="s">
        <v>127</v>
      </c>
      <c r="L224" s="41"/>
      <c r="M224" s="218" t="s">
        <v>1</v>
      </c>
      <c r="N224" s="219" t="s">
        <v>42</v>
      </c>
      <c r="O224" s="88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2" t="s">
        <v>128</v>
      </c>
      <c r="AT224" s="222" t="s">
        <v>123</v>
      </c>
      <c r="AU224" s="222" t="s">
        <v>87</v>
      </c>
      <c r="AY224" s="14" t="s">
        <v>121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4" t="s">
        <v>85</v>
      </c>
      <c r="BK224" s="223">
        <f>ROUND(I224*H224,2)</f>
        <v>0</v>
      </c>
      <c r="BL224" s="14" t="s">
        <v>128</v>
      </c>
      <c r="BM224" s="222" t="s">
        <v>390</v>
      </c>
    </row>
    <row r="225" s="2" customFormat="1">
      <c r="A225" s="35"/>
      <c r="B225" s="36"/>
      <c r="C225" s="37"/>
      <c r="D225" s="224" t="s">
        <v>130</v>
      </c>
      <c r="E225" s="37"/>
      <c r="F225" s="225" t="s">
        <v>391</v>
      </c>
      <c r="G225" s="37"/>
      <c r="H225" s="37"/>
      <c r="I225" s="226"/>
      <c r="J225" s="37"/>
      <c r="K225" s="37"/>
      <c r="L225" s="41"/>
      <c r="M225" s="227"/>
      <c r="N225" s="228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130</v>
      </c>
      <c r="AU225" s="14" t="s">
        <v>87</v>
      </c>
    </row>
    <row r="226" s="2" customFormat="1" ht="16.5" customHeight="1">
      <c r="A226" s="35"/>
      <c r="B226" s="36"/>
      <c r="C226" s="231" t="s">
        <v>392</v>
      </c>
      <c r="D226" s="231" t="s">
        <v>232</v>
      </c>
      <c r="E226" s="232" t="s">
        <v>393</v>
      </c>
      <c r="F226" s="233" t="s">
        <v>394</v>
      </c>
      <c r="G226" s="234" t="s">
        <v>276</v>
      </c>
      <c r="H226" s="235">
        <v>2</v>
      </c>
      <c r="I226" s="236"/>
      <c r="J226" s="237">
        <f>ROUND(I226*H226,2)</f>
        <v>0</v>
      </c>
      <c r="K226" s="233" t="s">
        <v>127</v>
      </c>
      <c r="L226" s="238"/>
      <c r="M226" s="239" t="s">
        <v>1</v>
      </c>
      <c r="N226" s="240" t="s">
        <v>42</v>
      </c>
      <c r="O226" s="88"/>
      <c r="P226" s="220">
        <f>O226*H226</f>
        <v>0</v>
      </c>
      <c r="Q226" s="220">
        <v>0.00046000000000000001</v>
      </c>
      <c r="R226" s="220">
        <f>Q226*H226</f>
        <v>0.00092000000000000003</v>
      </c>
      <c r="S226" s="220">
        <v>0</v>
      </c>
      <c r="T226" s="221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2" t="s">
        <v>164</v>
      </c>
      <c r="AT226" s="222" t="s">
        <v>232</v>
      </c>
      <c r="AU226" s="222" t="s">
        <v>87</v>
      </c>
      <c r="AY226" s="14" t="s">
        <v>121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4" t="s">
        <v>85</v>
      </c>
      <c r="BK226" s="223">
        <f>ROUND(I226*H226,2)</f>
        <v>0</v>
      </c>
      <c r="BL226" s="14" t="s">
        <v>128</v>
      </c>
      <c r="BM226" s="222" t="s">
        <v>395</v>
      </c>
    </row>
    <row r="227" s="2" customFormat="1" ht="37.8" customHeight="1">
      <c r="A227" s="35"/>
      <c r="B227" s="36"/>
      <c r="C227" s="211" t="s">
        <v>396</v>
      </c>
      <c r="D227" s="211" t="s">
        <v>123</v>
      </c>
      <c r="E227" s="212" t="s">
        <v>397</v>
      </c>
      <c r="F227" s="213" t="s">
        <v>398</v>
      </c>
      <c r="G227" s="214" t="s">
        <v>276</v>
      </c>
      <c r="H227" s="215">
        <v>2</v>
      </c>
      <c r="I227" s="216"/>
      <c r="J227" s="217">
        <f>ROUND(I227*H227,2)</f>
        <v>0</v>
      </c>
      <c r="K227" s="213" t="s">
        <v>127</v>
      </c>
      <c r="L227" s="41"/>
      <c r="M227" s="218" t="s">
        <v>1</v>
      </c>
      <c r="N227" s="219" t="s">
        <v>42</v>
      </c>
      <c r="O227" s="88"/>
      <c r="P227" s="220">
        <f>O227*H227</f>
        <v>0</v>
      </c>
      <c r="Q227" s="220">
        <v>0</v>
      </c>
      <c r="R227" s="220">
        <f>Q227*H227</f>
        <v>0</v>
      </c>
      <c r="S227" s="220">
        <v>0</v>
      </c>
      <c r="T227" s="221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2" t="s">
        <v>128</v>
      </c>
      <c r="AT227" s="222" t="s">
        <v>123</v>
      </c>
      <c r="AU227" s="222" t="s">
        <v>87</v>
      </c>
      <c r="AY227" s="14" t="s">
        <v>121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4" t="s">
        <v>85</v>
      </c>
      <c r="BK227" s="223">
        <f>ROUND(I227*H227,2)</f>
        <v>0</v>
      </c>
      <c r="BL227" s="14" t="s">
        <v>128</v>
      </c>
      <c r="BM227" s="222" t="s">
        <v>399</v>
      </c>
    </row>
    <row r="228" s="2" customFormat="1">
      <c r="A228" s="35"/>
      <c r="B228" s="36"/>
      <c r="C228" s="37"/>
      <c r="D228" s="224" t="s">
        <v>130</v>
      </c>
      <c r="E228" s="37"/>
      <c r="F228" s="225" t="s">
        <v>400</v>
      </c>
      <c r="G228" s="37"/>
      <c r="H228" s="37"/>
      <c r="I228" s="226"/>
      <c r="J228" s="37"/>
      <c r="K228" s="37"/>
      <c r="L228" s="41"/>
      <c r="M228" s="227"/>
      <c r="N228" s="228"/>
      <c r="O228" s="88"/>
      <c r="P228" s="88"/>
      <c r="Q228" s="88"/>
      <c r="R228" s="88"/>
      <c r="S228" s="88"/>
      <c r="T228" s="8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130</v>
      </c>
      <c r="AU228" s="14" t="s">
        <v>87</v>
      </c>
    </row>
    <row r="229" s="2" customFormat="1" ht="24.15" customHeight="1">
      <c r="A229" s="35"/>
      <c r="B229" s="36"/>
      <c r="C229" s="231" t="s">
        <v>401</v>
      </c>
      <c r="D229" s="231" t="s">
        <v>232</v>
      </c>
      <c r="E229" s="232" t="s">
        <v>402</v>
      </c>
      <c r="F229" s="233" t="s">
        <v>403</v>
      </c>
      <c r="G229" s="234" t="s">
        <v>276</v>
      </c>
      <c r="H229" s="235">
        <v>2</v>
      </c>
      <c r="I229" s="236"/>
      <c r="J229" s="237">
        <f>ROUND(I229*H229,2)</f>
        <v>0</v>
      </c>
      <c r="K229" s="233" t="s">
        <v>127</v>
      </c>
      <c r="L229" s="238"/>
      <c r="M229" s="239" t="s">
        <v>1</v>
      </c>
      <c r="N229" s="240" t="s">
        <v>42</v>
      </c>
      <c r="O229" s="88"/>
      <c r="P229" s="220">
        <f>O229*H229</f>
        <v>0</v>
      </c>
      <c r="Q229" s="220">
        <v>0.0033999999999999998</v>
      </c>
      <c r="R229" s="220">
        <f>Q229*H229</f>
        <v>0.0067999999999999996</v>
      </c>
      <c r="S229" s="220">
        <v>0</v>
      </c>
      <c r="T229" s="221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2" t="s">
        <v>164</v>
      </c>
      <c r="AT229" s="222" t="s">
        <v>232</v>
      </c>
      <c r="AU229" s="222" t="s">
        <v>87</v>
      </c>
      <c r="AY229" s="14" t="s">
        <v>121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4" t="s">
        <v>85</v>
      </c>
      <c r="BK229" s="223">
        <f>ROUND(I229*H229,2)</f>
        <v>0</v>
      </c>
      <c r="BL229" s="14" t="s">
        <v>128</v>
      </c>
      <c r="BM229" s="222" t="s">
        <v>404</v>
      </c>
    </row>
    <row r="230" s="2" customFormat="1" ht="33" customHeight="1">
      <c r="A230" s="35"/>
      <c r="B230" s="36"/>
      <c r="C230" s="211" t="s">
        <v>405</v>
      </c>
      <c r="D230" s="211" t="s">
        <v>123</v>
      </c>
      <c r="E230" s="212" t="s">
        <v>406</v>
      </c>
      <c r="F230" s="213" t="s">
        <v>407</v>
      </c>
      <c r="G230" s="214" t="s">
        <v>276</v>
      </c>
      <c r="H230" s="215">
        <v>2</v>
      </c>
      <c r="I230" s="216"/>
      <c r="J230" s="217">
        <f>ROUND(I230*H230,2)</f>
        <v>0</v>
      </c>
      <c r="K230" s="213" t="s">
        <v>1</v>
      </c>
      <c r="L230" s="41"/>
      <c r="M230" s="218" t="s">
        <v>1</v>
      </c>
      <c r="N230" s="219" t="s">
        <v>42</v>
      </c>
      <c r="O230" s="88"/>
      <c r="P230" s="220">
        <f>O230*H230</f>
        <v>0</v>
      </c>
      <c r="Q230" s="220">
        <v>0.00010000000000000001</v>
      </c>
      <c r="R230" s="220">
        <f>Q230*H230</f>
        <v>0.00020000000000000001</v>
      </c>
      <c r="S230" s="220">
        <v>0</v>
      </c>
      <c r="T230" s="221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2" t="s">
        <v>128</v>
      </c>
      <c r="AT230" s="222" t="s">
        <v>123</v>
      </c>
      <c r="AU230" s="222" t="s">
        <v>87</v>
      </c>
      <c r="AY230" s="14" t="s">
        <v>121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4" t="s">
        <v>85</v>
      </c>
      <c r="BK230" s="223">
        <f>ROUND(I230*H230,2)</f>
        <v>0</v>
      </c>
      <c r="BL230" s="14" t="s">
        <v>128</v>
      </c>
      <c r="BM230" s="222" t="s">
        <v>408</v>
      </c>
    </row>
    <row r="231" s="2" customFormat="1" ht="16.5" customHeight="1">
      <c r="A231" s="35"/>
      <c r="B231" s="36"/>
      <c r="C231" s="231" t="s">
        <v>409</v>
      </c>
      <c r="D231" s="231" t="s">
        <v>232</v>
      </c>
      <c r="E231" s="232" t="s">
        <v>410</v>
      </c>
      <c r="F231" s="233" t="s">
        <v>411</v>
      </c>
      <c r="G231" s="234" t="s">
        <v>276</v>
      </c>
      <c r="H231" s="235">
        <v>2</v>
      </c>
      <c r="I231" s="236"/>
      <c r="J231" s="237">
        <f>ROUND(I231*H231,2)</f>
        <v>0</v>
      </c>
      <c r="K231" s="233" t="s">
        <v>1</v>
      </c>
      <c r="L231" s="238"/>
      <c r="M231" s="239" t="s">
        <v>1</v>
      </c>
      <c r="N231" s="240" t="s">
        <v>42</v>
      </c>
      <c r="O231" s="88"/>
      <c r="P231" s="220">
        <f>O231*H231</f>
        <v>0</v>
      </c>
      <c r="Q231" s="220">
        <v>0.0064000000000000003</v>
      </c>
      <c r="R231" s="220">
        <f>Q231*H231</f>
        <v>0.012800000000000001</v>
      </c>
      <c r="S231" s="220">
        <v>0</v>
      </c>
      <c r="T231" s="221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2" t="s">
        <v>164</v>
      </c>
      <c r="AT231" s="222" t="s">
        <v>232</v>
      </c>
      <c r="AU231" s="222" t="s">
        <v>87</v>
      </c>
      <c r="AY231" s="14" t="s">
        <v>121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4" t="s">
        <v>85</v>
      </c>
      <c r="BK231" s="223">
        <f>ROUND(I231*H231,2)</f>
        <v>0</v>
      </c>
      <c r="BL231" s="14" t="s">
        <v>128</v>
      </c>
      <c r="BM231" s="222" t="s">
        <v>412</v>
      </c>
    </row>
    <row r="232" s="2" customFormat="1" ht="24.15" customHeight="1">
      <c r="A232" s="35"/>
      <c r="B232" s="36"/>
      <c r="C232" s="211" t="s">
        <v>413</v>
      </c>
      <c r="D232" s="211" t="s">
        <v>123</v>
      </c>
      <c r="E232" s="212" t="s">
        <v>414</v>
      </c>
      <c r="F232" s="213" t="s">
        <v>415</v>
      </c>
      <c r="G232" s="214" t="s">
        <v>416</v>
      </c>
      <c r="H232" s="215">
        <v>2</v>
      </c>
      <c r="I232" s="216"/>
      <c r="J232" s="217">
        <f>ROUND(I232*H232,2)</f>
        <v>0</v>
      </c>
      <c r="K232" s="213" t="s">
        <v>134</v>
      </c>
      <c r="L232" s="41"/>
      <c r="M232" s="218" t="s">
        <v>1</v>
      </c>
      <c r="N232" s="219" t="s">
        <v>42</v>
      </c>
      <c r="O232" s="88"/>
      <c r="P232" s="220">
        <f>O232*H232</f>
        <v>0</v>
      </c>
      <c r="Q232" s="220">
        <v>0.00018000000000000001</v>
      </c>
      <c r="R232" s="220">
        <f>Q232*H232</f>
        <v>0.00036000000000000002</v>
      </c>
      <c r="S232" s="220">
        <v>0</v>
      </c>
      <c r="T232" s="221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2" t="s">
        <v>128</v>
      </c>
      <c r="AT232" s="222" t="s">
        <v>123</v>
      </c>
      <c r="AU232" s="222" t="s">
        <v>87</v>
      </c>
      <c r="AY232" s="14" t="s">
        <v>121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4" t="s">
        <v>85</v>
      </c>
      <c r="BK232" s="223">
        <f>ROUND(I232*H232,2)</f>
        <v>0</v>
      </c>
      <c r="BL232" s="14" t="s">
        <v>128</v>
      </c>
      <c r="BM232" s="222" t="s">
        <v>417</v>
      </c>
    </row>
    <row r="233" s="2" customFormat="1">
      <c r="A233" s="35"/>
      <c r="B233" s="36"/>
      <c r="C233" s="37"/>
      <c r="D233" s="224" t="s">
        <v>130</v>
      </c>
      <c r="E233" s="37"/>
      <c r="F233" s="225" t="s">
        <v>418</v>
      </c>
      <c r="G233" s="37"/>
      <c r="H233" s="37"/>
      <c r="I233" s="226"/>
      <c r="J233" s="37"/>
      <c r="K233" s="37"/>
      <c r="L233" s="41"/>
      <c r="M233" s="227"/>
      <c r="N233" s="228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130</v>
      </c>
      <c r="AU233" s="14" t="s">
        <v>87</v>
      </c>
    </row>
    <row r="234" s="2" customFormat="1" ht="24.15" customHeight="1">
      <c r="A234" s="35"/>
      <c r="B234" s="36"/>
      <c r="C234" s="211" t="s">
        <v>419</v>
      </c>
      <c r="D234" s="211" t="s">
        <v>123</v>
      </c>
      <c r="E234" s="212" t="s">
        <v>420</v>
      </c>
      <c r="F234" s="213" t="s">
        <v>421</v>
      </c>
      <c r="G234" s="214" t="s">
        <v>276</v>
      </c>
      <c r="H234" s="215">
        <v>3</v>
      </c>
      <c r="I234" s="216"/>
      <c r="J234" s="217">
        <f>ROUND(I234*H234,2)</f>
        <v>0</v>
      </c>
      <c r="K234" s="213" t="s">
        <v>134</v>
      </c>
      <c r="L234" s="41"/>
      <c r="M234" s="218" t="s">
        <v>1</v>
      </c>
      <c r="N234" s="219" t="s">
        <v>42</v>
      </c>
      <c r="O234" s="88"/>
      <c r="P234" s="220">
        <f>O234*H234</f>
        <v>0</v>
      </c>
      <c r="Q234" s="220">
        <v>0.010189999999999999</v>
      </c>
      <c r="R234" s="220">
        <f>Q234*H234</f>
        <v>0.03057</v>
      </c>
      <c r="S234" s="220">
        <v>0</v>
      </c>
      <c r="T234" s="221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2" t="s">
        <v>128</v>
      </c>
      <c r="AT234" s="222" t="s">
        <v>123</v>
      </c>
      <c r="AU234" s="222" t="s">
        <v>87</v>
      </c>
      <c r="AY234" s="14" t="s">
        <v>121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4" t="s">
        <v>85</v>
      </c>
      <c r="BK234" s="223">
        <f>ROUND(I234*H234,2)</f>
        <v>0</v>
      </c>
      <c r="BL234" s="14" t="s">
        <v>128</v>
      </c>
      <c r="BM234" s="222" t="s">
        <v>422</v>
      </c>
    </row>
    <row r="235" s="2" customFormat="1">
      <c r="A235" s="35"/>
      <c r="B235" s="36"/>
      <c r="C235" s="37"/>
      <c r="D235" s="224" t="s">
        <v>130</v>
      </c>
      <c r="E235" s="37"/>
      <c r="F235" s="225" t="s">
        <v>423</v>
      </c>
      <c r="G235" s="37"/>
      <c r="H235" s="37"/>
      <c r="I235" s="226"/>
      <c r="J235" s="37"/>
      <c r="K235" s="37"/>
      <c r="L235" s="41"/>
      <c r="M235" s="227"/>
      <c r="N235" s="228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130</v>
      </c>
      <c r="AU235" s="14" t="s">
        <v>87</v>
      </c>
    </row>
    <row r="236" s="2" customFormat="1" ht="21.75" customHeight="1">
      <c r="A236" s="35"/>
      <c r="B236" s="36"/>
      <c r="C236" s="231" t="s">
        <v>424</v>
      </c>
      <c r="D236" s="231" t="s">
        <v>232</v>
      </c>
      <c r="E236" s="232" t="s">
        <v>425</v>
      </c>
      <c r="F236" s="233" t="s">
        <v>426</v>
      </c>
      <c r="G236" s="234" t="s">
        <v>276</v>
      </c>
      <c r="H236" s="235">
        <v>1</v>
      </c>
      <c r="I236" s="236"/>
      <c r="J236" s="237">
        <f>ROUND(I236*H236,2)</f>
        <v>0</v>
      </c>
      <c r="K236" s="233" t="s">
        <v>134</v>
      </c>
      <c r="L236" s="238"/>
      <c r="M236" s="239" t="s">
        <v>1</v>
      </c>
      <c r="N236" s="240" t="s">
        <v>42</v>
      </c>
      <c r="O236" s="88"/>
      <c r="P236" s="220">
        <f>O236*H236</f>
        <v>0</v>
      </c>
      <c r="Q236" s="220">
        <v>0.254</v>
      </c>
      <c r="R236" s="220">
        <f>Q236*H236</f>
        <v>0.254</v>
      </c>
      <c r="S236" s="220">
        <v>0</v>
      </c>
      <c r="T236" s="221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2" t="s">
        <v>164</v>
      </c>
      <c r="AT236" s="222" t="s">
        <v>232</v>
      </c>
      <c r="AU236" s="222" t="s">
        <v>87</v>
      </c>
      <c r="AY236" s="14" t="s">
        <v>121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4" t="s">
        <v>85</v>
      </c>
      <c r="BK236" s="223">
        <f>ROUND(I236*H236,2)</f>
        <v>0</v>
      </c>
      <c r="BL236" s="14" t="s">
        <v>128</v>
      </c>
      <c r="BM236" s="222" t="s">
        <v>427</v>
      </c>
    </row>
    <row r="237" s="2" customFormat="1" ht="21.75" customHeight="1">
      <c r="A237" s="35"/>
      <c r="B237" s="36"/>
      <c r="C237" s="231" t="s">
        <v>428</v>
      </c>
      <c r="D237" s="231" t="s">
        <v>232</v>
      </c>
      <c r="E237" s="232" t="s">
        <v>429</v>
      </c>
      <c r="F237" s="233" t="s">
        <v>430</v>
      </c>
      <c r="G237" s="234" t="s">
        <v>276</v>
      </c>
      <c r="H237" s="235">
        <v>2</v>
      </c>
      <c r="I237" s="236"/>
      <c r="J237" s="237">
        <f>ROUND(I237*H237,2)</f>
        <v>0</v>
      </c>
      <c r="K237" s="233" t="s">
        <v>134</v>
      </c>
      <c r="L237" s="238"/>
      <c r="M237" s="239" t="s">
        <v>1</v>
      </c>
      <c r="N237" s="240" t="s">
        <v>42</v>
      </c>
      <c r="O237" s="88"/>
      <c r="P237" s="220">
        <f>O237*H237</f>
        <v>0</v>
      </c>
      <c r="Q237" s="220">
        <v>0.50600000000000001</v>
      </c>
      <c r="R237" s="220">
        <f>Q237*H237</f>
        <v>1.012</v>
      </c>
      <c r="S237" s="220">
        <v>0</v>
      </c>
      <c r="T237" s="221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2" t="s">
        <v>164</v>
      </c>
      <c r="AT237" s="222" t="s">
        <v>232</v>
      </c>
      <c r="AU237" s="222" t="s">
        <v>87</v>
      </c>
      <c r="AY237" s="14" t="s">
        <v>121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4" t="s">
        <v>85</v>
      </c>
      <c r="BK237" s="223">
        <f>ROUND(I237*H237,2)</f>
        <v>0</v>
      </c>
      <c r="BL237" s="14" t="s">
        <v>128</v>
      </c>
      <c r="BM237" s="222" t="s">
        <v>431</v>
      </c>
    </row>
    <row r="238" s="2" customFormat="1" ht="24.15" customHeight="1">
      <c r="A238" s="35"/>
      <c r="B238" s="36"/>
      <c r="C238" s="211" t="s">
        <v>432</v>
      </c>
      <c r="D238" s="211" t="s">
        <v>123</v>
      </c>
      <c r="E238" s="212" t="s">
        <v>433</v>
      </c>
      <c r="F238" s="213" t="s">
        <v>434</v>
      </c>
      <c r="G238" s="214" t="s">
        <v>276</v>
      </c>
      <c r="H238" s="215">
        <v>2</v>
      </c>
      <c r="I238" s="216"/>
      <c r="J238" s="217">
        <f>ROUND(I238*H238,2)</f>
        <v>0</v>
      </c>
      <c r="K238" s="213" t="s">
        <v>134</v>
      </c>
      <c r="L238" s="41"/>
      <c r="M238" s="218" t="s">
        <v>1</v>
      </c>
      <c r="N238" s="219" t="s">
        <v>42</v>
      </c>
      <c r="O238" s="88"/>
      <c r="P238" s="220">
        <f>O238*H238</f>
        <v>0</v>
      </c>
      <c r="Q238" s="220">
        <v>0.01248</v>
      </c>
      <c r="R238" s="220">
        <f>Q238*H238</f>
        <v>0.02496</v>
      </c>
      <c r="S238" s="220">
        <v>0</v>
      </c>
      <c r="T238" s="221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2" t="s">
        <v>128</v>
      </c>
      <c r="AT238" s="222" t="s">
        <v>123</v>
      </c>
      <c r="AU238" s="222" t="s">
        <v>87</v>
      </c>
      <c r="AY238" s="14" t="s">
        <v>121</v>
      </c>
      <c r="BE238" s="223">
        <f>IF(N238="základní",J238,0)</f>
        <v>0</v>
      </c>
      <c r="BF238" s="223">
        <f>IF(N238="snížená",J238,0)</f>
        <v>0</v>
      </c>
      <c r="BG238" s="223">
        <f>IF(N238="zákl. přenesená",J238,0)</f>
        <v>0</v>
      </c>
      <c r="BH238" s="223">
        <f>IF(N238="sníž. přenesená",J238,0)</f>
        <v>0</v>
      </c>
      <c r="BI238" s="223">
        <f>IF(N238="nulová",J238,0)</f>
        <v>0</v>
      </c>
      <c r="BJ238" s="14" t="s">
        <v>85</v>
      </c>
      <c r="BK238" s="223">
        <f>ROUND(I238*H238,2)</f>
        <v>0</v>
      </c>
      <c r="BL238" s="14" t="s">
        <v>128</v>
      </c>
      <c r="BM238" s="222" t="s">
        <v>435</v>
      </c>
    </row>
    <row r="239" s="2" customFormat="1">
      <c r="A239" s="35"/>
      <c r="B239" s="36"/>
      <c r="C239" s="37"/>
      <c r="D239" s="224" t="s">
        <v>130</v>
      </c>
      <c r="E239" s="37"/>
      <c r="F239" s="225" t="s">
        <v>436</v>
      </c>
      <c r="G239" s="37"/>
      <c r="H239" s="37"/>
      <c r="I239" s="226"/>
      <c r="J239" s="37"/>
      <c r="K239" s="37"/>
      <c r="L239" s="41"/>
      <c r="M239" s="227"/>
      <c r="N239" s="228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130</v>
      </c>
      <c r="AU239" s="14" t="s">
        <v>87</v>
      </c>
    </row>
    <row r="240" s="2" customFormat="1" ht="24.15" customHeight="1">
      <c r="A240" s="35"/>
      <c r="B240" s="36"/>
      <c r="C240" s="231" t="s">
        <v>437</v>
      </c>
      <c r="D240" s="231" t="s">
        <v>232</v>
      </c>
      <c r="E240" s="232" t="s">
        <v>438</v>
      </c>
      <c r="F240" s="233" t="s">
        <v>439</v>
      </c>
      <c r="G240" s="234" t="s">
        <v>276</v>
      </c>
      <c r="H240" s="235">
        <v>2</v>
      </c>
      <c r="I240" s="236"/>
      <c r="J240" s="237">
        <f>ROUND(I240*H240,2)</f>
        <v>0</v>
      </c>
      <c r="K240" s="233" t="s">
        <v>134</v>
      </c>
      <c r="L240" s="238"/>
      <c r="M240" s="239" t="s">
        <v>1</v>
      </c>
      <c r="N240" s="240" t="s">
        <v>42</v>
      </c>
      <c r="O240" s="88"/>
      <c r="P240" s="220">
        <f>O240*H240</f>
        <v>0</v>
      </c>
      <c r="Q240" s="220">
        <v>0.56999999999999995</v>
      </c>
      <c r="R240" s="220">
        <f>Q240*H240</f>
        <v>1.1399999999999999</v>
      </c>
      <c r="S240" s="220">
        <v>0</v>
      </c>
      <c r="T240" s="221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2" t="s">
        <v>164</v>
      </c>
      <c r="AT240" s="222" t="s">
        <v>232</v>
      </c>
      <c r="AU240" s="222" t="s">
        <v>87</v>
      </c>
      <c r="AY240" s="14" t="s">
        <v>121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4" t="s">
        <v>85</v>
      </c>
      <c r="BK240" s="223">
        <f>ROUND(I240*H240,2)</f>
        <v>0</v>
      </c>
      <c r="BL240" s="14" t="s">
        <v>128</v>
      </c>
      <c r="BM240" s="222" t="s">
        <v>440</v>
      </c>
    </row>
    <row r="241" s="2" customFormat="1" ht="24.15" customHeight="1">
      <c r="A241" s="35"/>
      <c r="B241" s="36"/>
      <c r="C241" s="231" t="s">
        <v>441</v>
      </c>
      <c r="D241" s="231" t="s">
        <v>232</v>
      </c>
      <c r="E241" s="232" t="s">
        <v>442</v>
      </c>
      <c r="F241" s="233" t="s">
        <v>443</v>
      </c>
      <c r="G241" s="234" t="s">
        <v>276</v>
      </c>
      <c r="H241" s="235">
        <v>5</v>
      </c>
      <c r="I241" s="236"/>
      <c r="J241" s="237">
        <f>ROUND(I241*H241,2)</f>
        <v>0</v>
      </c>
      <c r="K241" s="233" t="s">
        <v>134</v>
      </c>
      <c r="L241" s="238"/>
      <c r="M241" s="239" t="s">
        <v>1</v>
      </c>
      <c r="N241" s="240" t="s">
        <v>42</v>
      </c>
      <c r="O241" s="88"/>
      <c r="P241" s="220">
        <f>O241*H241</f>
        <v>0</v>
      </c>
      <c r="Q241" s="220">
        <v>0.002</v>
      </c>
      <c r="R241" s="220">
        <f>Q241*H241</f>
        <v>0.01</v>
      </c>
      <c r="S241" s="220">
        <v>0</v>
      </c>
      <c r="T241" s="221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2" t="s">
        <v>164</v>
      </c>
      <c r="AT241" s="222" t="s">
        <v>232</v>
      </c>
      <c r="AU241" s="222" t="s">
        <v>87</v>
      </c>
      <c r="AY241" s="14" t="s">
        <v>121</v>
      </c>
      <c r="BE241" s="223">
        <f>IF(N241="základní",J241,0)</f>
        <v>0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4" t="s">
        <v>85</v>
      </c>
      <c r="BK241" s="223">
        <f>ROUND(I241*H241,2)</f>
        <v>0</v>
      </c>
      <c r="BL241" s="14" t="s">
        <v>128</v>
      </c>
      <c r="BM241" s="222" t="s">
        <v>444</v>
      </c>
    </row>
    <row r="242" s="2" customFormat="1" ht="24.15" customHeight="1">
      <c r="A242" s="35"/>
      <c r="B242" s="36"/>
      <c r="C242" s="211" t="s">
        <v>445</v>
      </c>
      <c r="D242" s="211" t="s">
        <v>123</v>
      </c>
      <c r="E242" s="212" t="s">
        <v>446</v>
      </c>
      <c r="F242" s="213" t="s">
        <v>447</v>
      </c>
      <c r="G242" s="214" t="s">
        <v>276</v>
      </c>
      <c r="H242" s="215">
        <v>2</v>
      </c>
      <c r="I242" s="216"/>
      <c r="J242" s="217">
        <f>ROUND(I242*H242,2)</f>
        <v>0</v>
      </c>
      <c r="K242" s="213" t="s">
        <v>134</v>
      </c>
      <c r="L242" s="41"/>
      <c r="M242" s="218" t="s">
        <v>1</v>
      </c>
      <c r="N242" s="219" t="s">
        <v>42</v>
      </c>
      <c r="O242" s="88"/>
      <c r="P242" s="220">
        <f>O242*H242</f>
        <v>0</v>
      </c>
      <c r="Q242" s="220">
        <v>0.028539999999999999</v>
      </c>
      <c r="R242" s="220">
        <f>Q242*H242</f>
        <v>0.057079999999999999</v>
      </c>
      <c r="S242" s="220">
        <v>0</v>
      </c>
      <c r="T242" s="221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2" t="s">
        <v>128</v>
      </c>
      <c r="AT242" s="222" t="s">
        <v>123</v>
      </c>
      <c r="AU242" s="222" t="s">
        <v>87</v>
      </c>
      <c r="AY242" s="14" t="s">
        <v>121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4" t="s">
        <v>85</v>
      </c>
      <c r="BK242" s="223">
        <f>ROUND(I242*H242,2)</f>
        <v>0</v>
      </c>
      <c r="BL242" s="14" t="s">
        <v>128</v>
      </c>
      <c r="BM242" s="222" t="s">
        <v>448</v>
      </c>
    </row>
    <row r="243" s="2" customFormat="1">
      <c r="A243" s="35"/>
      <c r="B243" s="36"/>
      <c r="C243" s="37"/>
      <c r="D243" s="224" t="s">
        <v>130</v>
      </c>
      <c r="E243" s="37"/>
      <c r="F243" s="225" t="s">
        <v>449</v>
      </c>
      <c r="G243" s="37"/>
      <c r="H243" s="37"/>
      <c r="I243" s="226"/>
      <c r="J243" s="37"/>
      <c r="K243" s="37"/>
      <c r="L243" s="41"/>
      <c r="M243" s="227"/>
      <c r="N243" s="228"/>
      <c r="O243" s="88"/>
      <c r="P243" s="88"/>
      <c r="Q243" s="88"/>
      <c r="R243" s="88"/>
      <c r="S243" s="88"/>
      <c r="T243" s="89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130</v>
      </c>
      <c r="AU243" s="14" t="s">
        <v>87</v>
      </c>
    </row>
    <row r="244" s="2" customFormat="1" ht="24.15" customHeight="1">
      <c r="A244" s="35"/>
      <c r="B244" s="36"/>
      <c r="C244" s="231" t="s">
        <v>450</v>
      </c>
      <c r="D244" s="231" t="s">
        <v>232</v>
      </c>
      <c r="E244" s="232" t="s">
        <v>451</v>
      </c>
      <c r="F244" s="233" t="s">
        <v>452</v>
      </c>
      <c r="G244" s="234" t="s">
        <v>276</v>
      </c>
      <c r="H244" s="235">
        <v>2</v>
      </c>
      <c r="I244" s="236"/>
      <c r="J244" s="237">
        <f>ROUND(I244*H244,2)</f>
        <v>0</v>
      </c>
      <c r="K244" s="233" t="s">
        <v>134</v>
      </c>
      <c r="L244" s="238"/>
      <c r="M244" s="239" t="s">
        <v>1</v>
      </c>
      <c r="N244" s="240" t="s">
        <v>42</v>
      </c>
      <c r="O244" s="88"/>
      <c r="P244" s="220">
        <f>O244*H244</f>
        <v>0</v>
      </c>
      <c r="Q244" s="220">
        <v>1.29</v>
      </c>
      <c r="R244" s="220">
        <f>Q244*H244</f>
        <v>2.5800000000000001</v>
      </c>
      <c r="S244" s="220">
        <v>0</v>
      </c>
      <c r="T244" s="221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2" t="s">
        <v>164</v>
      </c>
      <c r="AT244" s="222" t="s">
        <v>232</v>
      </c>
      <c r="AU244" s="222" t="s">
        <v>87</v>
      </c>
      <c r="AY244" s="14" t="s">
        <v>121</v>
      </c>
      <c r="BE244" s="223">
        <f>IF(N244="základní",J244,0)</f>
        <v>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4" t="s">
        <v>85</v>
      </c>
      <c r="BK244" s="223">
        <f>ROUND(I244*H244,2)</f>
        <v>0</v>
      </c>
      <c r="BL244" s="14" t="s">
        <v>128</v>
      </c>
      <c r="BM244" s="222" t="s">
        <v>453</v>
      </c>
    </row>
    <row r="245" s="2" customFormat="1" ht="37.8" customHeight="1">
      <c r="A245" s="35"/>
      <c r="B245" s="36"/>
      <c r="C245" s="211" t="s">
        <v>454</v>
      </c>
      <c r="D245" s="211" t="s">
        <v>123</v>
      </c>
      <c r="E245" s="212" t="s">
        <v>455</v>
      </c>
      <c r="F245" s="213" t="s">
        <v>456</v>
      </c>
      <c r="G245" s="214" t="s">
        <v>276</v>
      </c>
      <c r="H245" s="215">
        <v>1</v>
      </c>
      <c r="I245" s="216"/>
      <c r="J245" s="217">
        <f>ROUND(I245*H245,2)</f>
        <v>0</v>
      </c>
      <c r="K245" s="213" t="s">
        <v>127</v>
      </c>
      <c r="L245" s="41"/>
      <c r="M245" s="218" t="s">
        <v>1</v>
      </c>
      <c r="N245" s="219" t="s">
        <v>42</v>
      </c>
      <c r="O245" s="88"/>
      <c r="P245" s="220">
        <f>O245*H245</f>
        <v>0</v>
      </c>
      <c r="Q245" s="220">
        <v>0.1056</v>
      </c>
      <c r="R245" s="220">
        <f>Q245*H245</f>
        <v>0.1056</v>
      </c>
      <c r="S245" s="220">
        <v>0</v>
      </c>
      <c r="T245" s="221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2" t="s">
        <v>128</v>
      </c>
      <c r="AT245" s="222" t="s">
        <v>123</v>
      </c>
      <c r="AU245" s="222" t="s">
        <v>87</v>
      </c>
      <c r="AY245" s="14" t="s">
        <v>121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4" t="s">
        <v>85</v>
      </c>
      <c r="BK245" s="223">
        <f>ROUND(I245*H245,2)</f>
        <v>0</v>
      </c>
      <c r="BL245" s="14" t="s">
        <v>128</v>
      </c>
      <c r="BM245" s="222" t="s">
        <v>457</v>
      </c>
    </row>
    <row r="246" s="2" customFormat="1">
      <c r="A246" s="35"/>
      <c r="B246" s="36"/>
      <c r="C246" s="37"/>
      <c r="D246" s="224" t="s">
        <v>130</v>
      </c>
      <c r="E246" s="37"/>
      <c r="F246" s="225" t="s">
        <v>458</v>
      </c>
      <c r="G246" s="37"/>
      <c r="H246" s="37"/>
      <c r="I246" s="226"/>
      <c r="J246" s="37"/>
      <c r="K246" s="37"/>
      <c r="L246" s="41"/>
      <c r="M246" s="227"/>
      <c r="N246" s="228"/>
      <c r="O246" s="88"/>
      <c r="P246" s="88"/>
      <c r="Q246" s="88"/>
      <c r="R246" s="88"/>
      <c r="S246" s="88"/>
      <c r="T246" s="89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130</v>
      </c>
      <c r="AU246" s="14" t="s">
        <v>87</v>
      </c>
    </row>
    <row r="247" s="2" customFormat="1" ht="37.8" customHeight="1">
      <c r="A247" s="35"/>
      <c r="B247" s="36"/>
      <c r="C247" s="211" t="s">
        <v>459</v>
      </c>
      <c r="D247" s="211" t="s">
        <v>123</v>
      </c>
      <c r="E247" s="212" t="s">
        <v>460</v>
      </c>
      <c r="F247" s="213" t="s">
        <v>461</v>
      </c>
      <c r="G247" s="214" t="s">
        <v>276</v>
      </c>
      <c r="H247" s="215">
        <v>1</v>
      </c>
      <c r="I247" s="216"/>
      <c r="J247" s="217">
        <f>ROUND(I247*H247,2)</f>
        <v>0</v>
      </c>
      <c r="K247" s="213" t="s">
        <v>127</v>
      </c>
      <c r="L247" s="41"/>
      <c r="M247" s="218" t="s">
        <v>1</v>
      </c>
      <c r="N247" s="219" t="s">
        <v>42</v>
      </c>
      <c r="O247" s="88"/>
      <c r="P247" s="220">
        <f>O247*H247</f>
        <v>0</v>
      </c>
      <c r="Q247" s="220">
        <v>0.024240000000000001</v>
      </c>
      <c r="R247" s="220">
        <f>Q247*H247</f>
        <v>0.024240000000000001</v>
      </c>
      <c r="S247" s="220">
        <v>0</v>
      </c>
      <c r="T247" s="221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2" t="s">
        <v>128</v>
      </c>
      <c r="AT247" s="222" t="s">
        <v>123</v>
      </c>
      <c r="AU247" s="222" t="s">
        <v>87</v>
      </c>
      <c r="AY247" s="14" t="s">
        <v>121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4" t="s">
        <v>85</v>
      </c>
      <c r="BK247" s="223">
        <f>ROUND(I247*H247,2)</f>
        <v>0</v>
      </c>
      <c r="BL247" s="14" t="s">
        <v>128</v>
      </c>
      <c r="BM247" s="222" t="s">
        <v>462</v>
      </c>
    </row>
    <row r="248" s="2" customFormat="1">
      <c r="A248" s="35"/>
      <c r="B248" s="36"/>
      <c r="C248" s="37"/>
      <c r="D248" s="224" t="s">
        <v>130</v>
      </c>
      <c r="E248" s="37"/>
      <c r="F248" s="225" t="s">
        <v>463</v>
      </c>
      <c r="G248" s="37"/>
      <c r="H248" s="37"/>
      <c r="I248" s="226"/>
      <c r="J248" s="37"/>
      <c r="K248" s="37"/>
      <c r="L248" s="41"/>
      <c r="M248" s="227"/>
      <c r="N248" s="228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130</v>
      </c>
      <c r="AU248" s="14" t="s">
        <v>87</v>
      </c>
    </row>
    <row r="249" s="2" customFormat="1" ht="37.8" customHeight="1">
      <c r="A249" s="35"/>
      <c r="B249" s="36"/>
      <c r="C249" s="211" t="s">
        <v>464</v>
      </c>
      <c r="D249" s="211" t="s">
        <v>123</v>
      </c>
      <c r="E249" s="212" t="s">
        <v>465</v>
      </c>
      <c r="F249" s="213" t="s">
        <v>466</v>
      </c>
      <c r="G249" s="214" t="s">
        <v>276</v>
      </c>
      <c r="H249" s="215">
        <v>1</v>
      </c>
      <c r="I249" s="216"/>
      <c r="J249" s="217">
        <f>ROUND(I249*H249,2)</f>
        <v>0</v>
      </c>
      <c r="K249" s="213" t="s">
        <v>127</v>
      </c>
      <c r="L249" s="41"/>
      <c r="M249" s="218" t="s">
        <v>1</v>
      </c>
      <c r="N249" s="219" t="s">
        <v>42</v>
      </c>
      <c r="O249" s="88"/>
      <c r="P249" s="220">
        <f>O249*H249</f>
        <v>0</v>
      </c>
      <c r="Q249" s="220">
        <v>0</v>
      </c>
      <c r="R249" s="220">
        <f>Q249*H249</f>
        <v>0</v>
      </c>
      <c r="S249" s="220">
        <v>0</v>
      </c>
      <c r="T249" s="221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2" t="s">
        <v>128</v>
      </c>
      <c r="AT249" s="222" t="s">
        <v>123</v>
      </c>
      <c r="AU249" s="222" t="s">
        <v>87</v>
      </c>
      <c r="AY249" s="14" t="s">
        <v>121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14" t="s">
        <v>85</v>
      </c>
      <c r="BK249" s="223">
        <f>ROUND(I249*H249,2)</f>
        <v>0</v>
      </c>
      <c r="BL249" s="14" t="s">
        <v>128</v>
      </c>
      <c r="BM249" s="222" t="s">
        <v>467</v>
      </c>
    </row>
    <row r="250" s="2" customFormat="1">
      <c r="A250" s="35"/>
      <c r="B250" s="36"/>
      <c r="C250" s="37"/>
      <c r="D250" s="224" t="s">
        <v>130</v>
      </c>
      <c r="E250" s="37"/>
      <c r="F250" s="225" t="s">
        <v>468</v>
      </c>
      <c r="G250" s="37"/>
      <c r="H250" s="37"/>
      <c r="I250" s="226"/>
      <c r="J250" s="37"/>
      <c r="K250" s="37"/>
      <c r="L250" s="41"/>
      <c r="M250" s="227"/>
      <c r="N250" s="228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130</v>
      </c>
      <c r="AU250" s="14" t="s">
        <v>87</v>
      </c>
    </row>
    <row r="251" s="2" customFormat="1" ht="37.8" customHeight="1">
      <c r="A251" s="35"/>
      <c r="B251" s="36"/>
      <c r="C251" s="211" t="s">
        <v>469</v>
      </c>
      <c r="D251" s="211" t="s">
        <v>123</v>
      </c>
      <c r="E251" s="212" t="s">
        <v>470</v>
      </c>
      <c r="F251" s="213" t="s">
        <v>471</v>
      </c>
      <c r="G251" s="214" t="s">
        <v>276</v>
      </c>
      <c r="H251" s="215">
        <v>1</v>
      </c>
      <c r="I251" s="216"/>
      <c r="J251" s="217">
        <f>ROUND(I251*H251,2)</f>
        <v>0</v>
      </c>
      <c r="K251" s="213" t="s">
        <v>127</v>
      </c>
      <c r="L251" s="41"/>
      <c r="M251" s="218" t="s">
        <v>1</v>
      </c>
      <c r="N251" s="219" t="s">
        <v>42</v>
      </c>
      <c r="O251" s="88"/>
      <c r="P251" s="220">
        <f>O251*H251</f>
        <v>0</v>
      </c>
      <c r="Q251" s="220">
        <v>0.092920000000000003</v>
      </c>
      <c r="R251" s="220">
        <f>Q251*H251</f>
        <v>0.092920000000000003</v>
      </c>
      <c r="S251" s="220">
        <v>0</v>
      </c>
      <c r="T251" s="221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2" t="s">
        <v>128</v>
      </c>
      <c r="AT251" s="222" t="s">
        <v>123</v>
      </c>
      <c r="AU251" s="222" t="s">
        <v>87</v>
      </c>
      <c r="AY251" s="14" t="s">
        <v>121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4" t="s">
        <v>85</v>
      </c>
      <c r="BK251" s="223">
        <f>ROUND(I251*H251,2)</f>
        <v>0</v>
      </c>
      <c r="BL251" s="14" t="s">
        <v>128</v>
      </c>
      <c r="BM251" s="222" t="s">
        <v>472</v>
      </c>
    </row>
    <row r="252" s="2" customFormat="1">
      <c r="A252" s="35"/>
      <c r="B252" s="36"/>
      <c r="C252" s="37"/>
      <c r="D252" s="224" t="s">
        <v>130</v>
      </c>
      <c r="E252" s="37"/>
      <c r="F252" s="225" t="s">
        <v>473</v>
      </c>
      <c r="G252" s="37"/>
      <c r="H252" s="37"/>
      <c r="I252" s="226"/>
      <c r="J252" s="37"/>
      <c r="K252" s="37"/>
      <c r="L252" s="41"/>
      <c r="M252" s="227"/>
      <c r="N252" s="228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130</v>
      </c>
      <c r="AU252" s="14" t="s">
        <v>87</v>
      </c>
    </row>
    <row r="253" s="2" customFormat="1" ht="37.8" customHeight="1">
      <c r="A253" s="35"/>
      <c r="B253" s="36"/>
      <c r="C253" s="211" t="s">
        <v>474</v>
      </c>
      <c r="D253" s="211" t="s">
        <v>123</v>
      </c>
      <c r="E253" s="212" t="s">
        <v>475</v>
      </c>
      <c r="F253" s="213" t="s">
        <v>476</v>
      </c>
      <c r="G253" s="214" t="s">
        <v>276</v>
      </c>
      <c r="H253" s="215">
        <v>2</v>
      </c>
      <c r="I253" s="216"/>
      <c r="J253" s="217">
        <f>ROUND(I253*H253,2)</f>
        <v>0</v>
      </c>
      <c r="K253" s="213" t="s">
        <v>134</v>
      </c>
      <c r="L253" s="41"/>
      <c r="M253" s="218" t="s">
        <v>1</v>
      </c>
      <c r="N253" s="219" t="s">
        <v>42</v>
      </c>
      <c r="O253" s="88"/>
      <c r="P253" s="220">
        <f>O253*H253</f>
        <v>0</v>
      </c>
      <c r="Q253" s="220">
        <v>0.089999999999999997</v>
      </c>
      <c r="R253" s="220">
        <f>Q253*H253</f>
        <v>0.17999999999999999</v>
      </c>
      <c r="S253" s="220">
        <v>0</v>
      </c>
      <c r="T253" s="221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2" t="s">
        <v>128</v>
      </c>
      <c r="AT253" s="222" t="s">
        <v>123</v>
      </c>
      <c r="AU253" s="222" t="s">
        <v>87</v>
      </c>
      <c r="AY253" s="14" t="s">
        <v>121</v>
      </c>
      <c r="BE253" s="223">
        <f>IF(N253="základní",J253,0)</f>
        <v>0</v>
      </c>
      <c r="BF253" s="223">
        <f>IF(N253="snížená",J253,0)</f>
        <v>0</v>
      </c>
      <c r="BG253" s="223">
        <f>IF(N253="zákl. přenesená",J253,0)</f>
        <v>0</v>
      </c>
      <c r="BH253" s="223">
        <f>IF(N253="sníž. přenesená",J253,0)</f>
        <v>0</v>
      </c>
      <c r="BI253" s="223">
        <f>IF(N253="nulová",J253,0)</f>
        <v>0</v>
      </c>
      <c r="BJ253" s="14" t="s">
        <v>85</v>
      </c>
      <c r="BK253" s="223">
        <f>ROUND(I253*H253,2)</f>
        <v>0</v>
      </c>
      <c r="BL253" s="14" t="s">
        <v>128</v>
      </c>
      <c r="BM253" s="222" t="s">
        <v>477</v>
      </c>
    </row>
    <row r="254" s="2" customFormat="1">
      <c r="A254" s="35"/>
      <c r="B254" s="36"/>
      <c r="C254" s="37"/>
      <c r="D254" s="224" t="s">
        <v>130</v>
      </c>
      <c r="E254" s="37"/>
      <c r="F254" s="225" t="s">
        <v>478</v>
      </c>
      <c r="G254" s="37"/>
      <c r="H254" s="37"/>
      <c r="I254" s="226"/>
      <c r="J254" s="37"/>
      <c r="K254" s="37"/>
      <c r="L254" s="41"/>
      <c r="M254" s="227"/>
      <c r="N254" s="228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130</v>
      </c>
      <c r="AU254" s="14" t="s">
        <v>87</v>
      </c>
    </row>
    <row r="255" s="2" customFormat="1" ht="24.15" customHeight="1">
      <c r="A255" s="35"/>
      <c r="B255" s="36"/>
      <c r="C255" s="231" t="s">
        <v>479</v>
      </c>
      <c r="D255" s="231" t="s">
        <v>232</v>
      </c>
      <c r="E255" s="232" t="s">
        <v>480</v>
      </c>
      <c r="F255" s="233" t="s">
        <v>481</v>
      </c>
      <c r="G255" s="234" t="s">
        <v>276</v>
      </c>
      <c r="H255" s="235">
        <v>2</v>
      </c>
      <c r="I255" s="236"/>
      <c r="J255" s="237">
        <f>ROUND(I255*H255,2)</f>
        <v>0</v>
      </c>
      <c r="K255" s="233" t="s">
        <v>134</v>
      </c>
      <c r="L255" s="238"/>
      <c r="M255" s="239" t="s">
        <v>1</v>
      </c>
      <c r="N255" s="240" t="s">
        <v>42</v>
      </c>
      <c r="O255" s="88"/>
      <c r="P255" s="220">
        <f>O255*H255</f>
        <v>0</v>
      </c>
      <c r="Q255" s="220">
        <v>0.16500000000000001</v>
      </c>
      <c r="R255" s="220">
        <f>Q255*H255</f>
        <v>0.33000000000000002</v>
      </c>
      <c r="S255" s="220">
        <v>0</v>
      </c>
      <c r="T255" s="221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2" t="s">
        <v>164</v>
      </c>
      <c r="AT255" s="222" t="s">
        <v>232</v>
      </c>
      <c r="AU255" s="222" t="s">
        <v>87</v>
      </c>
      <c r="AY255" s="14" t="s">
        <v>121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4" t="s">
        <v>85</v>
      </c>
      <c r="BK255" s="223">
        <f>ROUND(I255*H255,2)</f>
        <v>0</v>
      </c>
      <c r="BL255" s="14" t="s">
        <v>128</v>
      </c>
      <c r="BM255" s="222" t="s">
        <v>482</v>
      </c>
    </row>
    <row r="256" s="2" customFormat="1" ht="21.75" customHeight="1">
      <c r="A256" s="35"/>
      <c r="B256" s="36"/>
      <c r="C256" s="211" t="s">
        <v>483</v>
      </c>
      <c r="D256" s="211" t="s">
        <v>123</v>
      </c>
      <c r="E256" s="212" t="s">
        <v>484</v>
      </c>
      <c r="F256" s="213" t="s">
        <v>485</v>
      </c>
      <c r="G256" s="214" t="s">
        <v>156</v>
      </c>
      <c r="H256" s="215">
        <v>67.299999999999997</v>
      </c>
      <c r="I256" s="216"/>
      <c r="J256" s="217">
        <f>ROUND(I256*H256,2)</f>
        <v>0</v>
      </c>
      <c r="K256" s="213" t="s">
        <v>134</v>
      </c>
      <c r="L256" s="41"/>
      <c r="M256" s="218" t="s">
        <v>1</v>
      </c>
      <c r="N256" s="219" t="s">
        <v>42</v>
      </c>
      <c r="O256" s="88"/>
      <c r="P256" s="220">
        <f>O256*H256</f>
        <v>0</v>
      </c>
      <c r="Q256" s="220">
        <v>6.0000000000000002E-05</v>
      </c>
      <c r="R256" s="220">
        <f>Q256*H256</f>
        <v>0.0040379999999999999</v>
      </c>
      <c r="S256" s="220">
        <v>0</v>
      </c>
      <c r="T256" s="221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2" t="s">
        <v>128</v>
      </c>
      <c r="AT256" s="222" t="s">
        <v>123</v>
      </c>
      <c r="AU256" s="222" t="s">
        <v>87</v>
      </c>
      <c r="AY256" s="14" t="s">
        <v>121</v>
      </c>
      <c r="BE256" s="223">
        <f>IF(N256="základní",J256,0)</f>
        <v>0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4" t="s">
        <v>85</v>
      </c>
      <c r="BK256" s="223">
        <f>ROUND(I256*H256,2)</f>
        <v>0</v>
      </c>
      <c r="BL256" s="14" t="s">
        <v>128</v>
      </c>
      <c r="BM256" s="222" t="s">
        <v>486</v>
      </c>
    </row>
    <row r="257" s="2" customFormat="1">
      <c r="A257" s="35"/>
      <c r="B257" s="36"/>
      <c r="C257" s="37"/>
      <c r="D257" s="224" t="s">
        <v>130</v>
      </c>
      <c r="E257" s="37"/>
      <c r="F257" s="225" t="s">
        <v>487</v>
      </c>
      <c r="G257" s="37"/>
      <c r="H257" s="37"/>
      <c r="I257" s="226"/>
      <c r="J257" s="37"/>
      <c r="K257" s="37"/>
      <c r="L257" s="41"/>
      <c r="M257" s="227"/>
      <c r="N257" s="228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130</v>
      </c>
      <c r="AU257" s="14" t="s">
        <v>87</v>
      </c>
    </row>
    <row r="258" s="12" customFormat="1" ht="22.8" customHeight="1">
      <c r="A258" s="12"/>
      <c r="B258" s="195"/>
      <c r="C258" s="196"/>
      <c r="D258" s="197" t="s">
        <v>76</v>
      </c>
      <c r="E258" s="209" t="s">
        <v>169</v>
      </c>
      <c r="F258" s="209" t="s">
        <v>488</v>
      </c>
      <c r="G258" s="196"/>
      <c r="H258" s="196"/>
      <c r="I258" s="199"/>
      <c r="J258" s="210">
        <f>BK258</f>
        <v>0</v>
      </c>
      <c r="K258" s="196"/>
      <c r="L258" s="201"/>
      <c r="M258" s="202"/>
      <c r="N258" s="203"/>
      <c r="O258" s="203"/>
      <c r="P258" s="204">
        <f>SUM(P259:P266)</f>
        <v>0</v>
      </c>
      <c r="Q258" s="203"/>
      <c r="R258" s="204">
        <f>SUM(R259:R266)</f>
        <v>0.033779999999999998</v>
      </c>
      <c r="S258" s="203"/>
      <c r="T258" s="205">
        <f>SUM(T259:T266)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6" t="s">
        <v>85</v>
      </c>
      <c r="AT258" s="207" t="s">
        <v>76</v>
      </c>
      <c r="AU258" s="207" t="s">
        <v>85</v>
      </c>
      <c r="AY258" s="206" t="s">
        <v>121</v>
      </c>
      <c r="BK258" s="208">
        <f>SUM(BK259:BK266)</f>
        <v>0</v>
      </c>
    </row>
    <row r="259" s="2" customFormat="1" ht="24.15" customHeight="1">
      <c r="A259" s="35"/>
      <c r="B259" s="36"/>
      <c r="C259" s="211" t="s">
        <v>489</v>
      </c>
      <c r="D259" s="211" t="s">
        <v>123</v>
      </c>
      <c r="E259" s="212" t="s">
        <v>490</v>
      </c>
      <c r="F259" s="213" t="s">
        <v>491</v>
      </c>
      <c r="G259" s="214" t="s">
        <v>126</v>
      </c>
      <c r="H259" s="215">
        <v>40.5</v>
      </c>
      <c r="I259" s="216"/>
      <c r="J259" s="217">
        <f>ROUND(I259*H259,2)</f>
        <v>0</v>
      </c>
      <c r="K259" s="213" t="s">
        <v>127</v>
      </c>
      <c r="L259" s="41"/>
      <c r="M259" s="218" t="s">
        <v>1</v>
      </c>
      <c r="N259" s="219" t="s">
        <v>42</v>
      </c>
      <c r="O259" s="88"/>
      <c r="P259" s="220">
        <f>O259*H259</f>
        <v>0</v>
      </c>
      <c r="Q259" s="220">
        <v>0.00036000000000000002</v>
      </c>
      <c r="R259" s="220">
        <f>Q259*H259</f>
        <v>0.014580000000000001</v>
      </c>
      <c r="S259" s="220">
        <v>0</v>
      </c>
      <c r="T259" s="221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2" t="s">
        <v>128</v>
      </c>
      <c r="AT259" s="222" t="s">
        <v>123</v>
      </c>
      <c r="AU259" s="222" t="s">
        <v>87</v>
      </c>
      <c r="AY259" s="14" t="s">
        <v>121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4" t="s">
        <v>85</v>
      </c>
      <c r="BK259" s="223">
        <f>ROUND(I259*H259,2)</f>
        <v>0</v>
      </c>
      <c r="BL259" s="14" t="s">
        <v>128</v>
      </c>
      <c r="BM259" s="222" t="s">
        <v>492</v>
      </c>
    </row>
    <row r="260" s="2" customFormat="1">
      <c r="A260" s="35"/>
      <c r="B260" s="36"/>
      <c r="C260" s="37"/>
      <c r="D260" s="224" t="s">
        <v>130</v>
      </c>
      <c r="E260" s="37"/>
      <c r="F260" s="225" t="s">
        <v>493</v>
      </c>
      <c r="G260" s="37"/>
      <c r="H260" s="37"/>
      <c r="I260" s="226"/>
      <c r="J260" s="37"/>
      <c r="K260" s="37"/>
      <c r="L260" s="41"/>
      <c r="M260" s="227"/>
      <c r="N260" s="228"/>
      <c r="O260" s="88"/>
      <c r="P260" s="88"/>
      <c r="Q260" s="88"/>
      <c r="R260" s="88"/>
      <c r="S260" s="88"/>
      <c r="T260" s="89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130</v>
      </c>
      <c r="AU260" s="14" t="s">
        <v>87</v>
      </c>
    </row>
    <row r="261" s="2" customFormat="1" ht="37.8" customHeight="1">
      <c r="A261" s="35"/>
      <c r="B261" s="36"/>
      <c r="C261" s="211" t="s">
        <v>494</v>
      </c>
      <c r="D261" s="211" t="s">
        <v>123</v>
      </c>
      <c r="E261" s="212" t="s">
        <v>495</v>
      </c>
      <c r="F261" s="213" t="s">
        <v>496</v>
      </c>
      <c r="G261" s="214" t="s">
        <v>156</v>
      </c>
      <c r="H261" s="215">
        <v>32</v>
      </c>
      <c r="I261" s="216"/>
      <c r="J261" s="217">
        <f>ROUND(I261*H261,2)</f>
        <v>0</v>
      </c>
      <c r="K261" s="213" t="s">
        <v>127</v>
      </c>
      <c r="L261" s="41"/>
      <c r="M261" s="218" t="s">
        <v>1</v>
      </c>
      <c r="N261" s="219" t="s">
        <v>42</v>
      </c>
      <c r="O261" s="88"/>
      <c r="P261" s="220">
        <f>O261*H261</f>
        <v>0</v>
      </c>
      <c r="Q261" s="220">
        <v>0</v>
      </c>
      <c r="R261" s="220">
        <f>Q261*H261</f>
        <v>0</v>
      </c>
      <c r="S261" s="220">
        <v>0</v>
      </c>
      <c r="T261" s="221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2" t="s">
        <v>128</v>
      </c>
      <c r="AT261" s="222" t="s">
        <v>123</v>
      </c>
      <c r="AU261" s="222" t="s">
        <v>87</v>
      </c>
      <c r="AY261" s="14" t="s">
        <v>121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4" t="s">
        <v>85</v>
      </c>
      <c r="BK261" s="223">
        <f>ROUND(I261*H261,2)</f>
        <v>0</v>
      </c>
      <c r="BL261" s="14" t="s">
        <v>128</v>
      </c>
      <c r="BM261" s="222" t="s">
        <v>497</v>
      </c>
    </row>
    <row r="262" s="2" customFormat="1">
      <c r="A262" s="35"/>
      <c r="B262" s="36"/>
      <c r="C262" s="37"/>
      <c r="D262" s="224" t="s">
        <v>130</v>
      </c>
      <c r="E262" s="37"/>
      <c r="F262" s="225" t="s">
        <v>498</v>
      </c>
      <c r="G262" s="37"/>
      <c r="H262" s="37"/>
      <c r="I262" s="226"/>
      <c r="J262" s="37"/>
      <c r="K262" s="37"/>
      <c r="L262" s="41"/>
      <c r="M262" s="227"/>
      <c r="N262" s="228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130</v>
      </c>
      <c r="AU262" s="14" t="s">
        <v>87</v>
      </c>
    </row>
    <row r="263" s="2" customFormat="1" ht="55.5" customHeight="1">
      <c r="A263" s="35"/>
      <c r="B263" s="36"/>
      <c r="C263" s="211" t="s">
        <v>499</v>
      </c>
      <c r="D263" s="211" t="s">
        <v>123</v>
      </c>
      <c r="E263" s="212" t="s">
        <v>500</v>
      </c>
      <c r="F263" s="213" t="s">
        <v>501</v>
      </c>
      <c r="G263" s="214" t="s">
        <v>156</v>
      </c>
      <c r="H263" s="215">
        <v>32</v>
      </c>
      <c r="I263" s="216"/>
      <c r="J263" s="217">
        <f>ROUND(I263*H263,2)</f>
        <v>0</v>
      </c>
      <c r="K263" s="213" t="s">
        <v>127</v>
      </c>
      <c r="L263" s="41"/>
      <c r="M263" s="218" t="s">
        <v>1</v>
      </c>
      <c r="N263" s="219" t="s">
        <v>42</v>
      </c>
      <c r="O263" s="88"/>
      <c r="P263" s="220">
        <f>O263*H263</f>
        <v>0</v>
      </c>
      <c r="Q263" s="220">
        <v>0.00059999999999999995</v>
      </c>
      <c r="R263" s="220">
        <f>Q263*H263</f>
        <v>0.019199999999999998</v>
      </c>
      <c r="S263" s="220">
        <v>0</v>
      </c>
      <c r="T263" s="221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2" t="s">
        <v>128</v>
      </c>
      <c r="AT263" s="222" t="s">
        <v>123</v>
      </c>
      <c r="AU263" s="222" t="s">
        <v>87</v>
      </c>
      <c r="AY263" s="14" t="s">
        <v>121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4" t="s">
        <v>85</v>
      </c>
      <c r="BK263" s="223">
        <f>ROUND(I263*H263,2)</f>
        <v>0</v>
      </c>
      <c r="BL263" s="14" t="s">
        <v>128</v>
      </c>
      <c r="BM263" s="222" t="s">
        <v>502</v>
      </c>
    </row>
    <row r="264" s="2" customFormat="1">
      <c r="A264" s="35"/>
      <c r="B264" s="36"/>
      <c r="C264" s="37"/>
      <c r="D264" s="224" t="s">
        <v>130</v>
      </c>
      <c r="E264" s="37"/>
      <c r="F264" s="225" t="s">
        <v>503</v>
      </c>
      <c r="G264" s="37"/>
      <c r="H264" s="37"/>
      <c r="I264" s="226"/>
      <c r="J264" s="37"/>
      <c r="K264" s="37"/>
      <c r="L264" s="41"/>
      <c r="M264" s="227"/>
      <c r="N264" s="228"/>
      <c r="O264" s="88"/>
      <c r="P264" s="88"/>
      <c r="Q264" s="88"/>
      <c r="R264" s="88"/>
      <c r="S264" s="88"/>
      <c r="T264" s="89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130</v>
      </c>
      <c r="AU264" s="14" t="s">
        <v>87</v>
      </c>
    </row>
    <row r="265" s="2" customFormat="1" ht="24.15" customHeight="1">
      <c r="A265" s="35"/>
      <c r="B265" s="36"/>
      <c r="C265" s="211" t="s">
        <v>504</v>
      </c>
      <c r="D265" s="211" t="s">
        <v>123</v>
      </c>
      <c r="E265" s="212" t="s">
        <v>505</v>
      </c>
      <c r="F265" s="213" t="s">
        <v>506</v>
      </c>
      <c r="G265" s="214" t="s">
        <v>156</v>
      </c>
      <c r="H265" s="215">
        <v>32</v>
      </c>
      <c r="I265" s="216"/>
      <c r="J265" s="217">
        <f>ROUND(I265*H265,2)</f>
        <v>0</v>
      </c>
      <c r="K265" s="213" t="s">
        <v>134</v>
      </c>
      <c r="L265" s="41"/>
      <c r="M265" s="218" t="s">
        <v>1</v>
      </c>
      <c r="N265" s="219" t="s">
        <v>42</v>
      </c>
      <c r="O265" s="88"/>
      <c r="P265" s="220">
        <f>O265*H265</f>
        <v>0</v>
      </c>
      <c r="Q265" s="220">
        <v>0</v>
      </c>
      <c r="R265" s="220">
        <f>Q265*H265</f>
        <v>0</v>
      </c>
      <c r="S265" s="220">
        <v>0</v>
      </c>
      <c r="T265" s="221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2" t="s">
        <v>128</v>
      </c>
      <c r="AT265" s="222" t="s">
        <v>123</v>
      </c>
      <c r="AU265" s="222" t="s">
        <v>87</v>
      </c>
      <c r="AY265" s="14" t="s">
        <v>121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4" t="s">
        <v>85</v>
      </c>
      <c r="BK265" s="223">
        <f>ROUND(I265*H265,2)</f>
        <v>0</v>
      </c>
      <c r="BL265" s="14" t="s">
        <v>128</v>
      </c>
      <c r="BM265" s="222" t="s">
        <v>507</v>
      </c>
    </row>
    <row r="266" s="2" customFormat="1">
      <c r="A266" s="35"/>
      <c r="B266" s="36"/>
      <c r="C266" s="37"/>
      <c r="D266" s="224" t="s">
        <v>130</v>
      </c>
      <c r="E266" s="37"/>
      <c r="F266" s="225" t="s">
        <v>508</v>
      </c>
      <c r="G266" s="37"/>
      <c r="H266" s="37"/>
      <c r="I266" s="226"/>
      <c r="J266" s="37"/>
      <c r="K266" s="37"/>
      <c r="L266" s="41"/>
      <c r="M266" s="227"/>
      <c r="N266" s="228"/>
      <c r="O266" s="88"/>
      <c r="P266" s="88"/>
      <c r="Q266" s="88"/>
      <c r="R266" s="88"/>
      <c r="S266" s="88"/>
      <c r="T266" s="89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130</v>
      </c>
      <c r="AU266" s="14" t="s">
        <v>87</v>
      </c>
    </row>
    <row r="267" s="12" customFormat="1" ht="22.8" customHeight="1">
      <c r="A267" s="12"/>
      <c r="B267" s="195"/>
      <c r="C267" s="196"/>
      <c r="D267" s="197" t="s">
        <v>76</v>
      </c>
      <c r="E267" s="209" t="s">
        <v>509</v>
      </c>
      <c r="F267" s="209" t="s">
        <v>510</v>
      </c>
      <c r="G267" s="196"/>
      <c r="H267" s="196"/>
      <c r="I267" s="199"/>
      <c r="J267" s="210">
        <f>BK267</f>
        <v>0</v>
      </c>
      <c r="K267" s="196"/>
      <c r="L267" s="201"/>
      <c r="M267" s="202"/>
      <c r="N267" s="203"/>
      <c r="O267" s="203"/>
      <c r="P267" s="204">
        <f>SUM(P268:P275)</f>
        <v>0</v>
      </c>
      <c r="Q267" s="203"/>
      <c r="R267" s="204">
        <f>SUM(R268:R275)</f>
        <v>0</v>
      </c>
      <c r="S267" s="203"/>
      <c r="T267" s="205">
        <f>SUM(T268:T275)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6" t="s">
        <v>85</v>
      </c>
      <c r="AT267" s="207" t="s">
        <v>76</v>
      </c>
      <c r="AU267" s="207" t="s">
        <v>85</v>
      </c>
      <c r="AY267" s="206" t="s">
        <v>121</v>
      </c>
      <c r="BK267" s="208">
        <f>SUM(BK268:BK275)</f>
        <v>0</v>
      </c>
    </row>
    <row r="268" s="2" customFormat="1" ht="37.8" customHeight="1">
      <c r="A268" s="35"/>
      <c r="B268" s="36"/>
      <c r="C268" s="211" t="s">
        <v>511</v>
      </c>
      <c r="D268" s="211" t="s">
        <v>123</v>
      </c>
      <c r="E268" s="212" t="s">
        <v>512</v>
      </c>
      <c r="F268" s="213" t="s">
        <v>513</v>
      </c>
      <c r="G268" s="214" t="s">
        <v>235</v>
      </c>
      <c r="H268" s="215">
        <v>13.866</v>
      </c>
      <c r="I268" s="216"/>
      <c r="J268" s="217">
        <f>ROUND(I268*H268,2)</f>
        <v>0</v>
      </c>
      <c r="K268" s="213" t="s">
        <v>134</v>
      </c>
      <c r="L268" s="41"/>
      <c r="M268" s="218" t="s">
        <v>1</v>
      </c>
      <c r="N268" s="219" t="s">
        <v>42</v>
      </c>
      <c r="O268" s="88"/>
      <c r="P268" s="220">
        <f>O268*H268</f>
        <v>0</v>
      </c>
      <c r="Q268" s="220">
        <v>0</v>
      </c>
      <c r="R268" s="220">
        <f>Q268*H268</f>
        <v>0</v>
      </c>
      <c r="S268" s="220">
        <v>0</v>
      </c>
      <c r="T268" s="221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2" t="s">
        <v>128</v>
      </c>
      <c r="AT268" s="222" t="s">
        <v>123</v>
      </c>
      <c r="AU268" s="222" t="s">
        <v>87</v>
      </c>
      <c r="AY268" s="14" t="s">
        <v>121</v>
      </c>
      <c r="BE268" s="223">
        <f>IF(N268="základní",J268,0)</f>
        <v>0</v>
      </c>
      <c r="BF268" s="223">
        <f>IF(N268="snížená",J268,0)</f>
        <v>0</v>
      </c>
      <c r="BG268" s="223">
        <f>IF(N268="zákl. přenesená",J268,0)</f>
        <v>0</v>
      </c>
      <c r="BH268" s="223">
        <f>IF(N268="sníž. přenesená",J268,0)</f>
        <v>0</v>
      </c>
      <c r="BI268" s="223">
        <f>IF(N268="nulová",J268,0)</f>
        <v>0</v>
      </c>
      <c r="BJ268" s="14" t="s">
        <v>85</v>
      </c>
      <c r="BK268" s="223">
        <f>ROUND(I268*H268,2)</f>
        <v>0</v>
      </c>
      <c r="BL268" s="14" t="s">
        <v>128</v>
      </c>
      <c r="BM268" s="222" t="s">
        <v>514</v>
      </c>
    </row>
    <row r="269" s="2" customFormat="1">
      <c r="A269" s="35"/>
      <c r="B269" s="36"/>
      <c r="C269" s="37"/>
      <c r="D269" s="224" t="s">
        <v>130</v>
      </c>
      <c r="E269" s="37"/>
      <c r="F269" s="225" t="s">
        <v>515</v>
      </c>
      <c r="G269" s="37"/>
      <c r="H269" s="37"/>
      <c r="I269" s="226"/>
      <c r="J269" s="37"/>
      <c r="K269" s="37"/>
      <c r="L269" s="41"/>
      <c r="M269" s="227"/>
      <c r="N269" s="228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130</v>
      </c>
      <c r="AU269" s="14" t="s">
        <v>87</v>
      </c>
    </row>
    <row r="270" s="2" customFormat="1" ht="44.25" customHeight="1">
      <c r="A270" s="35"/>
      <c r="B270" s="36"/>
      <c r="C270" s="211" t="s">
        <v>516</v>
      </c>
      <c r="D270" s="211" t="s">
        <v>123</v>
      </c>
      <c r="E270" s="212" t="s">
        <v>517</v>
      </c>
      <c r="F270" s="213" t="s">
        <v>518</v>
      </c>
      <c r="G270" s="214" t="s">
        <v>235</v>
      </c>
      <c r="H270" s="215">
        <v>83.195999999999998</v>
      </c>
      <c r="I270" s="216"/>
      <c r="J270" s="217">
        <f>ROUND(I270*H270,2)</f>
        <v>0</v>
      </c>
      <c r="K270" s="213" t="s">
        <v>134</v>
      </c>
      <c r="L270" s="41"/>
      <c r="M270" s="218" t="s">
        <v>1</v>
      </c>
      <c r="N270" s="219" t="s">
        <v>42</v>
      </c>
      <c r="O270" s="88"/>
      <c r="P270" s="220">
        <f>O270*H270</f>
        <v>0</v>
      </c>
      <c r="Q270" s="220">
        <v>0</v>
      </c>
      <c r="R270" s="220">
        <f>Q270*H270</f>
        <v>0</v>
      </c>
      <c r="S270" s="220">
        <v>0</v>
      </c>
      <c r="T270" s="221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2" t="s">
        <v>128</v>
      </c>
      <c r="AT270" s="222" t="s">
        <v>123</v>
      </c>
      <c r="AU270" s="222" t="s">
        <v>87</v>
      </c>
      <c r="AY270" s="14" t="s">
        <v>121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4" t="s">
        <v>85</v>
      </c>
      <c r="BK270" s="223">
        <f>ROUND(I270*H270,2)</f>
        <v>0</v>
      </c>
      <c r="BL270" s="14" t="s">
        <v>128</v>
      </c>
      <c r="BM270" s="222" t="s">
        <v>519</v>
      </c>
    </row>
    <row r="271" s="2" customFormat="1">
      <c r="A271" s="35"/>
      <c r="B271" s="36"/>
      <c r="C271" s="37"/>
      <c r="D271" s="224" t="s">
        <v>130</v>
      </c>
      <c r="E271" s="37"/>
      <c r="F271" s="225" t="s">
        <v>520</v>
      </c>
      <c r="G271" s="37"/>
      <c r="H271" s="37"/>
      <c r="I271" s="226"/>
      <c r="J271" s="37"/>
      <c r="K271" s="37"/>
      <c r="L271" s="41"/>
      <c r="M271" s="227"/>
      <c r="N271" s="228"/>
      <c r="O271" s="88"/>
      <c r="P271" s="88"/>
      <c r="Q271" s="88"/>
      <c r="R271" s="88"/>
      <c r="S271" s="88"/>
      <c r="T271" s="89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4" t="s">
        <v>130</v>
      </c>
      <c r="AU271" s="14" t="s">
        <v>87</v>
      </c>
    </row>
    <row r="272" s="2" customFormat="1" ht="44.25" customHeight="1">
      <c r="A272" s="35"/>
      <c r="B272" s="36"/>
      <c r="C272" s="211" t="s">
        <v>521</v>
      </c>
      <c r="D272" s="211" t="s">
        <v>123</v>
      </c>
      <c r="E272" s="212" t="s">
        <v>522</v>
      </c>
      <c r="F272" s="213" t="s">
        <v>523</v>
      </c>
      <c r="G272" s="214" t="s">
        <v>235</v>
      </c>
      <c r="H272" s="215">
        <v>10.346</v>
      </c>
      <c r="I272" s="216"/>
      <c r="J272" s="217">
        <f>ROUND(I272*H272,2)</f>
        <v>0</v>
      </c>
      <c r="K272" s="213" t="s">
        <v>134</v>
      </c>
      <c r="L272" s="41"/>
      <c r="M272" s="218" t="s">
        <v>1</v>
      </c>
      <c r="N272" s="219" t="s">
        <v>42</v>
      </c>
      <c r="O272" s="88"/>
      <c r="P272" s="220">
        <f>O272*H272</f>
        <v>0</v>
      </c>
      <c r="Q272" s="220">
        <v>0</v>
      </c>
      <c r="R272" s="220">
        <f>Q272*H272</f>
        <v>0</v>
      </c>
      <c r="S272" s="220">
        <v>0</v>
      </c>
      <c r="T272" s="221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2" t="s">
        <v>128</v>
      </c>
      <c r="AT272" s="222" t="s">
        <v>123</v>
      </c>
      <c r="AU272" s="222" t="s">
        <v>87</v>
      </c>
      <c r="AY272" s="14" t="s">
        <v>121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4" t="s">
        <v>85</v>
      </c>
      <c r="BK272" s="223">
        <f>ROUND(I272*H272,2)</f>
        <v>0</v>
      </c>
      <c r="BL272" s="14" t="s">
        <v>128</v>
      </c>
      <c r="BM272" s="222" t="s">
        <v>524</v>
      </c>
    </row>
    <row r="273" s="2" customFormat="1">
      <c r="A273" s="35"/>
      <c r="B273" s="36"/>
      <c r="C273" s="37"/>
      <c r="D273" s="224" t="s">
        <v>130</v>
      </c>
      <c r="E273" s="37"/>
      <c r="F273" s="225" t="s">
        <v>525</v>
      </c>
      <c r="G273" s="37"/>
      <c r="H273" s="37"/>
      <c r="I273" s="226"/>
      <c r="J273" s="37"/>
      <c r="K273" s="37"/>
      <c r="L273" s="41"/>
      <c r="M273" s="227"/>
      <c r="N273" s="228"/>
      <c r="O273" s="88"/>
      <c r="P273" s="88"/>
      <c r="Q273" s="88"/>
      <c r="R273" s="88"/>
      <c r="S273" s="88"/>
      <c r="T273" s="89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130</v>
      </c>
      <c r="AU273" s="14" t="s">
        <v>87</v>
      </c>
    </row>
    <row r="274" s="2" customFormat="1" ht="44.25" customHeight="1">
      <c r="A274" s="35"/>
      <c r="B274" s="36"/>
      <c r="C274" s="211" t="s">
        <v>526</v>
      </c>
      <c r="D274" s="211" t="s">
        <v>123</v>
      </c>
      <c r="E274" s="212" t="s">
        <v>527</v>
      </c>
      <c r="F274" s="213" t="s">
        <v>528</v>
      </c>
      <c r="G274" s="214" t="s">
        <v>235</v>
      </c>
      <c r="H274" s="215">
        <v>3.52</v>
      </c>
      <c r="I274" s="216"/>
      <c r="J274" s="217">
        <f>ROUND(I274*H274,2)</f>
        <v>0</v>
      </c>
      <c r="K274" s="213" t="s">
        <v>134</v>
      </c>
      <c r="L274" s="41"/>
      <c r="M274" s="218" t="s">
        <v>1</v>
      </c>
      <c r="N274" s="219" t="s">
        <v>42</v>
      </c>
      <c r="O274" s="88"/>
      <c r="P274" s="220">
        <f>O274*H274</f>
        <v>0</v>
      </c>
      <c r="Q274" s="220">
        <v>0</v>
      </c>
      <c r="R274" s="220">
        <f>Q274*H274</f>
        <v>0</v>
      </c>
      <c r="S274" s="220">
        <v>0</v>
      </c>
      <c r="T274" s="221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2" t="s">
        <v>128</v>
      </c>
      <c r="AT274" s="222" t="s">
        <v>123</v>
      </c>
      <c r="AU274" s="222" t="s">
        <v>87</v>
      </c>
      <c r="AY274" s="14" t="s">
        <v>121</v>
      </c>
      <c r="BE274" s="223">
        <f>IF(N274="základní",J274,0)</f>
        <v>0</v>
      </c>
      <c r="BF274" s="223">
        <f>IF(N274="snížená",J274,0)</f>
        <v>0</v>
      </c>
      <c r="BG274" s="223">
        <f>IF(N274="zákl. přenesená",J274,0)</f>
        <v>0</v>
      </c>
      <c r="BH274" s="223">
        <f>IF(N274="sníž. přenesená",J274,0)</f>
        <v>0</v>
      </c>
      <c r="BI274" s="223">
        <f>IF(N274="nulová",J274,0)</f>
        <v>0</v>
      </c>
      <c r="BJ274" s="14" t="s">
        <v>85</v>
      </c>
      <c r="BK274" s="223">
        <f>ROUND(I274*H274,2)</f>
        <v>0</v>
      </c>
      <c r="BL274" s="14" t="s">
        <v>128</v>
      </c>
      <c r="BM274" s="222" t="s">
        <v>529</v>
      </c>
    </row>
    <row r="275" s="2" customFormat="1">
      <c r="A275" s="35"/>
      <c r="B275" s="36"/>
      <c r="C275" s="37"/>
      <c r="D275" s="224" t="s">
        <v>130</v>
      </c>
      <c r="E275" s="37"/>
      <c r="F275" s="225" t="s">
        <v>530</v>
      </c>
      <c r="G275" s="37"/>
      <c r="H275" s="37"/>
      <c r="I275" s="226"/>
      <c r="J275" s="37"/>
      <c r="K275" s="37"/>
      <c r="L275" s="41"/>
      <c r="M275" s="227"/>
      <c r="N275" s="228"/>
      <c r="O275" s="88"/>
      <c r="P275" s="88"/>
      <c r="Q275" s="88"/>
      <c r="R275" s="88"/>
      <c r="S275" s="88"/>
      <c r="T275" s="89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4" t="s">
        <v>130</v>
      </c>
      <c r="AU275" s="14" t="s">
        <v>87</v>
      </c>
    </row>
    <row r="276" s="12" customFormat="1" ht="22.8" customHeight="1">
      <c r="A276" s="12"/>
      <c r="B276" s="195"/>
      <c r="C276" s="196"/>
      <c r="D276" s="197" t="s">
        <v>76</v>
      </c>
      <c r="E276" s="209" t="s">
        <v>531</v>
      </c>
      <c r="F276" s="209" t="s">
        <v>532</v>
      </c>
      <c r="G276" s="196"/>
      <c r="H276" s="196"/>
      <c r="I276" s="199"/>
      <c r="J276" s="210">
        <f>BK276</f>
        <v>0</v>
      </c>
      <c r="K276" s="196"/>
      <c r="L276" s="201"/>
      <c r="M276" s="202"/>
      <c r="N276" s="203"/>
      <c r="O276" s="203"/>
      <c r="P276" s="204">
        <f>P277</f>
        <v>0</v>
      </c>
      <c r="Q276" s="203"/>
      <c r="R276" s="204">
        <f>R277</f>
        <v>0</v>
      </c>
      <c r="S276" s="203"/>
      <c r="T276" s="205">
        <f>T277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6" t="s">
        <v>85</v>
      </c>
      <c r="AT276" s="207" t="s">
        <v>76</v>
      </c>
      <c r="AU276" s="207" t="s">
        <v>85</v>
      </c>
      <c r="AY276" s="206" t="s">
        <v>121</v>
      </c>
      <c r="BK276" s="208">
        <f>BK277</f>
        <v>0</v>
      </c>
    </row>
    <row r="277" s="2" customFormat="1" ht="49.05" customHeight="1">
      <c r="A277" s="35"/>
      <c r="B277" s="36"/>
      <c r="C277" s="211" t="s">
        <v>533</v>
      </c>
      <c r="D277" s="211" t="s">
        <v>123</v>
      </c>
      <c r="E277" s="212" t="s">
        <v>534</v>
      </c>
      <c r="F277" s="213" t="s">
        <v>535</v>
      </c>
      <c r="G277" s="214" t="s">
        <v>235</v>
      </c>
      <c r="H277" s="215">
        <v>46.329999999999998</v>
      </c>
      <c r="I277" s="216"/>
      <c r="J277" s="217">
        <f>ROUND(I277*H277,2)</f>
        <v>0</v>
      </c>
      <c r="K277" s="213" t="s">
        <v>1</v>
      </c>
      <c r="L277" s="41"/>
      <c r="M277" s="241" t="s">
        <v>1</v>
      </c>
      <c r="N277" s="242" t="s">
        <v>42</v>
      </c>
      <c r="O277" s="243"/>
      <c r="P277" s="244">
        <f>O277*H277</f>
        <v>0</v>
      </c>
      <c r="Q277" s="244">
        <v>0</v>
      </c>
      <c r="R277" s="244">
        <f>Q277*H277</f>
        <v>0</v>
      </c>
      <c r="S277" s="244">
        <v>0</v>
      </c>
      <c r="T277" s="245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2" t="s">
        <v>128</v>
      </c>
      <c r="AT277" s="222" t="s">
        <v>123</v>
      </c>
      <c r="AU277" s="222" t="s">
        <v>87</v>
      </c>
      <c r="AY277" s="14" t="s">
        <v>121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14" t="s">
        <v>85</v>
      </c>
      <c r="BK277" s="223">
        <f>ROUND(I277*H277,2)</f>
        <v>0</v>
      </c>
      <c r="BL277" s="14" t="s">
        <v>128</v>
      </c>
      <c r="BM277" s="222" t="s">
        <v>536</v>
      </c>
    </row>
    <row r="278" s="2" customFormat="1" ht="6.96" customHeight="1">
      <c r="A278" s="35"/>
      <c r="B278" s="63"/>
      <c r="C278" s="64"/>
      <c r="D278" s="64"/>
      <c r="E278" s="64"/>
      <c r="F278" s="64"/>
      <c r="G278" s="64"/>
      <c r="H278" s="64"/>
      <c r="I278" s="64"/>
      <c r="J278" s="64"/>
      <c r="K278" s="64"/>
      <c r="L278" s="41"/>
      <c r="M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</row>
  </sheetData>
  <sheetProtection sheet="1" autoFilter="0" formatColumns="0" formatRows="0" objects="1" scenarios="1" spinCount="100000" saltValue="EbSY7ePNpZoBxYdAPadI/FGEKG6I10efn3EdDHbN3WYGKqb7q2YUQGLwlPawFuGRRzc6sgjGjf/bfkUwMHGpOQ==" hashValue="N3JIPlG+4r26mrxDc3Oxms8XNOwmN7gjRoVEGzN2llWyh9aGh8kMRDiRmPmxHTE4fBbuYKWH8lZ4tdByviIOkA==" algorithmName="SHA-512" password="CC35"/>
  <autoFilter ref="C125:K277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0" r:id="rId1" display="https://podminky.urs.cz/item/CS_URS_2024_01/113107322"/>
    <hyperlink ref="F132" r:id="rId2" display="https://podminky.urs.cz/item/CS_URS_2023_02/113107323"/>
    <hyperlink ref="F134" r:id="rId3" display="https://podminky.urs.cz/item/CS_URS_2023_02/113107342"/>
    <hyperlink ref="F136" r:id="rId4" display="https://podminky.urs.cz/item/CS_URS_2023_02/115101201"/>
    <hyperlink ref="F138" r:id="rId5" display="https://podminky.urs.cz/item/CS_URS_2023_02/115101301"/>
    <hyperlink ref="F140" r:id="rId6" display="https://podminky.urs.cz/item/CS_URS_2023_02/119001405"/>
    <hyperlink ref="F142" r:id="rId7" display="https://podminky.urs.cz/item/CS_URS_2023_02/119001421"/>
    <hyperlink ref="F144" r:id="rId8" display="https://podminky.urs.cz/item/CS_URS_2023_02/119003215"/>
    <hyperlink ref="F146" r:id="rId9" display="https://podminky.urs.cz/item/CS_URS_2023_02/119003216"/>
    <hyperlink ref="F148" r:id="rId10" display="https://podminky.urs.cz/item/CS_URS_2023_02/121151103"/>
    <hyperlink ref="F150" r:id="rId11" display="https://podminky.urs.cz/item/CS_URS_2024_01/131151104"/>
    <hyperlink ref="F152" r:id="rId12" display="https://podminky.urs.cz/item/CS_URS_2024_01/131251104"/>
    <hyperlink ref="F154" r:id="rId13" display="https://podminky.urs.cz/item/CS_URS_2024_01/132151254"/>
    <hyperlink ref="F156" r:id="rId14" display="https://podminky.urs.cz/item/CS_URS_2024_01/132251254"/>
    <hyperlink ref="F158" r:id="rId15" display="https://podminky.urs.cz/item/CS_URS_2023_02/139001101"/>
    <hyperlink ref="F162" r:id="rId16" display="https://podminky.urs.cz/item/CS_URS_2023_02/162351103"/>
    <hyperlink ref="F166" r:id="rId17" display="https://podminky.urs.cz/item/CS_URS_2023_02/167151111"/>
    <hyperlink ref="F173" r:id="rId18" display="https://podminky.urs.cz/item/CS_URS_2023_02/181351003"/>
    <hyperlink ref="F175" r:id="rId19" display="https://podminky.urs.cz/item/CS_URS_2023_02/181411121"/>
    <hyperlink ref="F179" r:id="rId20" display="https://podminky.urs.cz/item/CS_URS_2024_01/212751104"/>
    <hyperlink ref="F181" r:id="rId21" display="https://podminky.urs.cz/item/CS_URS_2024_01/212751106"/>
    <hyperlink ref="F184" r:id="rId22" display="https://podminky.urs.cz/item/CS_URS_2024_01/382411211R"/>
    <hyperlink ref="F189" r:id="rId23" display="https://podminky.urs.cz/item/CS_URS_2023_02/452112111"/>
    <hyperlink ref="F193" r:id="rId24" display="https://podminky.urs.cz/item/CS_URS_2024_01/452311151"/>
    <hyperlink ref="F196" r:id="rId25" display="https://podminky.urs.cz/item/CS_URS_2024_01/564851111"/>
    <hyperlink ref="F198" r:id="rId26" display="https://podminky.urs.cz/item/CS_URS_2024_01/573211107"/>
    <hyperlink ref="F200" r:id="rId27" display="https://podminky.urs.cz/item/CS_URS_2024_01/577144111"/>
    <hyperlink ref="F202" r:id="rId28" display="https://podminky.urs.cz/item/CS_URS_2024_01/577155112"/>
    <hyperlink ref="F205" r:id="rId29" display="https://podminky.urs.cz/item/CS_URS_2023_02/359901111"/>
    <hyperlink ref="F207" r:id="rId30" display="https://podminky.urs.cz/item/CS_URS_2023_02/359901211"/>
    <hyperlink ref="F210" r:id="rId31" display="https://podminky.urs.cz/item/CS_URS_2024_01/871313121"/>
    <hyperlink ref="F213" r:id="rId32" display="https://podminky.urs.cz/item/CS_URS_2024_01/871353123"/>
    <hyperlink ref="F216" r:id="rId33" display="https://podminky.urs.cz/item/CS_URS_2024_01/877260330"/>
    <hyperlink ref="F219" r:id="rId34" display="https://podminky.urs.cz/item/CS_URS_2024_01/877310310.1"/>
    <hyperlink ref="F222" r:id="rId35" display="https://podminky.urs.cz/item/CS_URS_2024_01/877310320"/>
    <hyperlink ref="F225" r:id="rId36" display="https://podminky.urs.cz/item/CS_URS_2024_01/877310330"/>
    <hyperlink ref="F228" r:id="rId37" display="https://podminky.urs.cz/item/CS_URS_2024_01/877350320"/>
    <hyperlink ref="F233" r:id="rId38" display="https://podminky.urs.cz/item/CS_URS_2023_02/892352121"/>
    <hyperlink ref="F235" r:id="rId39" display="https://podminky.urs.cz/item/CS_URS_2023_02/894411311"/>
    <hyperlink ref="F239" r:id="rId40" display="https://podminky.urs.cz/item/CS_URS_2023_02/894412411"/>
    <hyperlink ref="F243" r:id="rId41" display="https://podminky.urs.cz/item/CS_URS_2023_02/894414111"/>
    <hyperlink ref="F246" r:id="rId42" display="https://podminky.urs.cz/item/CS_URS_2024_01/894812311"/>
    <hyperlink ref="F248" r:id="rId43" display="https://podminky.urs.cz/item/CS_URS_2024_01/894812332"/>
    <hyperlink ref="F250" r:id="rId44" display="https://podminky.urs.cz/item/CS_URS_2024_01/894812339"/>
    <hyperlink ref="F252" r:id="rId45" display="https://podminky.urs.cz/item/CS_URS_2024_01/894812357"/>
    <hyperlink ref="F254" r:id="rId46" display="https://podminky.urs.cz/item/CS_URS_2023_02/899104112"/>
    <hyperlink ref="F257" r:id="rId47" display="https://podminky.urs.cz/item/CS_URS_2023_02/899722111"/>
    <hyperlink ref="F260" r:id="rId48" display="https://podminky.urs.cz/item/CS_URS_2024_01/919726121"/>
    <hyperlink ref="F262" r:id="rId49" display="https://podminky.urs.cz/item/CS_URS_2024_01/919731122"/>
    <hyperlink ref="F264" r:id="rId50" display="https://podminky.urs.cz/item/CS_URS_2024_01/919732221"/>
    <hyperlink ref="F266" r:id="rId51" display="https://podminky.urs.cz/item/CS_URS_2023_02/919735112"/>
    <hyperlink ref="F269" r:id="rId52" display="https://podminky.urs.cz/item/CS_URS_2023_02/997002511"/>
    <hyperlink ref="F271" r:id="rId53" display="https://podminky.urs.cz/item/CS_URS_2023_02/997002519"/>
    <hyperlink ref="F273" r:id="rId54" display="https://podminky.urs.cz/item/CS_URS_2023_02/997013861"/>
    <hyperlink ref="F275" r:id="rId55" display="https://podminky.urs.cz/item/CS_URS_2023_02/99701387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Stanislav Tanczoš</dc:creator>
  <cp:lastModifiedBy>Stanislav Tanczoš</cp:lastModifiedBy>
  <dcterms:created xsi:type="dcterms:W3CDTF">2024-04-30T09:49:20Z</dcterms:created>
  <dcterms:modified xsi:type="dcterms:W3CDTF">2024-04-30T09:49:21Z</dcterms:modified>
</cp:coreProperties>
</file>