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akub\Můj disk\_PROJEKTY\2024\Rozděláno\DSN\Zateplení - Višňová 325\"/>
    </mc:Choice>
  </mc:AlternateContent>
  <bookViews>
    <workbookView xWindow="0" yWindow="0" windowWidth="0" windowHeight="0"/>
  </bookViews>
  <sheets>
    <sheet name="Rekapitulace stavby" sheetId="1" r:id="rId1"/>
    <sheet name="06_2024 - ZATEPLENÍ OBJEK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'06_2024 - ZATEPLENÍ OBJEK...'!$C$85:$K$249</definedName>
    <definedName name="_xlnm.Print_Area" localSheetId="1">'06_2024 - ZATEPLENÍ OBJEK...'!$C$4:$J$37,'06_2024 - ZATEPLENÍ OBJEK...'!$C$43:$J$69,'06_2024 - ZATEPLENÍ OBJEK...'!$C$75:$K$249</definedName>
    <definedName name="_xlnm.Print_Titles" localSheetId="1">'06_2024 - ZATEPLENÍ OBJEK...'!$85:$85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248"/>
  <c r="BH248"/>
  <c r="BG248"/>
  <c r="BE248"/>
  <c r="T248"/>
  <c r="T247"/>
  <c r="R248"/>
  <c r="R247"/>
  <c r="P248"/>
  <c r="P247"/>
  <c r="BI245"/>
  <c r="BH245"/>
  <c r="BG245"/>
  <c r="BE245"/>
  <c r="T245"/>
  <c r="T244"/>
  <c r="T243"/>
  <c r="R245"/>
  <c r="R244"/>
  <c r="R243"/>
  <c r="P245"/>
  <c r="P244"/>
  <c r="P243"/>
  <c r="BI241"/>
  <c r="BH241"/>
  <c r="BG241"/>
  <c r="BE241"/>
  <c r="T241"/>
  <c r="R241"/>
  <c r="P241"/>
  <c r="BI240"/>
  <c r="BH240"/>
  <c r="BG240"/>
  <c r="BE240"/>
  <c r="T240"/>
  <c r="R240"/>
  <c r="P240"/>
  <c r="BI237"/>
  <c r="BH237"/>
  <c r="BG237"/>
  <c r="BE237"/>
  <c r="T237"/>
  <c r="R237"/>
  <c r="P237"/>
  <c r="BI236"/>
  <c r="BH236"/>
  <c r="BG236"/>
  <c r="BE236"/>
  <c r="T236"/>
  <c r="R236"/>
  <c r="P236"/>
  <c r="BI233"/>
  <c r="BH233"/>
  <c r="BG233"/>
  <c r="BE233"/>
  <c r="T233"/>
  <c r="R233"/>
  <c r="P233"/>
  <c r="BI230"/>
  <c r="BH230"/>
  <c r="BG230"/>
  <c r="BE230"/>
  <c r="T230"/>
  <c r="R230"/>
  <c r="P230"/>
  <c r="BI228"/>
  <c r="BH228"/>
  <c r="BG228"/>
  <c r="BE228"/>
  <c r="T228"/>
  <c r="R228"/>
  <c r="P228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18"/>
  <c r="BH218"/>
  <c r="BG218"/>
  <c r="BE218"/>
  <c r="T218"/>
  <c r="R218"/>
  <c r="P218"/>
  <c r="BI215"/>
  <c r="BH215"/>
  <c r="BG215"/>
  <c r="BE215"/>
  <c r="T215"/>
  <c r="R215"/>
  <c r="P215"/>
  <c r="BI210"/>
  <c r="BH210"/>
  <c r="BG210"/>
  <c r="BE210"/>
  <c r="T210"/>
  <c r="R210"/>
  <c r="P210"/>
  <c r="BI208"/>
  <c r="BH208"/>
  <c r="BG208"/>
  <c r="BE208"/>
  <c r="T208"/>
  <c r="R208"/>
  <c r="P208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8"/>
  <c r="BH198"/>
  <c r="BG198"/>
  <c r="BE198"/>
  <c r="T198"/>
  <c r="R198"/>
  <c r="P198"/>
  <c r="BI196"/>
  <c r="BH196"/>
  <c r="BG196"/>
  <c r="BE196"/>
  <c r="T196"/>
  <c r="R196"/>
  <c r="P196"/>
  <c r="BI193"/>
  <c r="BH193"/>
  <c r="BG193"/>
  <c r="BE193"/>
  <c r="T193"/>
  <c r="R193"/>
  <c r="P193"/>
  <c r="BI191"/>
  <c r="BH191"/>
  <c r="BG191"/>
  <c r="BE191"/>
  <c r="T191"/>
  <c r="R191"/>
  <c r="P191"/>
  <c r="BI188"/>
  <c r="BH188"/>
  <c r="BG188"/>
  <c r="BE188"/>
  <c r="T188"/>
  <c r="R188"/>
  <c r="P188"/>
  <c r="BI184"/>
  <c r="BH184"/>
  <c r="BG184"/>
  <c r="BE184"/>
  <c r="T184"/>
  <c r="R184"/>
  <c r="P184"/>
  <c r="BI181"/>
  <c r="BH181"/>
  <c r="BG181"/>
  <c r="BE181"/>
  <c r="T181"/>
  <c r="R181"/>
  <c r="P181"/>
  <c r="BI179"/>
  <c r="BH179"/>
  <c r="BG179"/>
  <c r="BE179"/>
  <c r="T179"/>
  <c r="R179"/>
  <c r="P179"/>
  <c r="BI174"/>
  <c r="BH174"/>
  <c r="BG174"/>
  <c r="BE174"/>
  <c r="T174"/>
  <c r="R174"/>
  <c r="P174"/>
  <c r="BI172"/>
  <c r="BH172"/>
  <c r="BG172"/>
  <c r="BE172"/>
  <c r="T172"/>
  <c r="R172"/>
  <c r="P172"/>
  <c r="BI166"/>
  <c r="BH166"/>
  <c r="BG166"/>
  <c r="BE166"/>
  <c r="T166"/>
  <c r="R166"/>
  <c r="P166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R158"/>
  <c r="P158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8"/>
  <c r="BH148"/>
  <c r="BG148"/>
  <c r="BE148"/>
  <c r="T148"/>
  <c r="R148"/>
  <c r="P148"/>
  <c r="BI146"/>
  <c r="BH146"/>
  <c r="BG146"/>
  <c r="BE146"/>
  <c r="T146"/>
  <c r="R146"/>
  <c r="P146"/>
  <c r="BI140"/>
  <c r="BH140"/>
  <c r="BG140"/>
  <c r="BE140"/>
  <c r="T140"/>
  <c r="R140"/>
  <c r="P140"/>
  <c r="BI132"/>
  <c r="BH132"/>
  <c r="BG132"/>
  <c r="BE132"/>
  <c r="T132"/>
  <c r="R132"/>
  <c r="P132"/>
  <c r="BI124"/>
  <c r="BH124"/>
  <c r="BG124"/>
  <c r="BE124"/>
  <c r="T124"/>
  <c r="R124"/>
  <c r="P124"/>
  <c r="BI120"/>
  <c r="BH120"/>
  <c r="BG120"/>
  <c r="BE120"/>
  <c r="T120"/>
  <c r="T119"/>
  <c r="R120"/>
  <c r="R119"/>
  <c r="P120"/>
  <c r="P119"/>
  <c r="BI117"/>
  <c r="BH117"/>
  <c r="BG117"/>
  <c r="BE117"/>
  <c r="T117"/>
  <c r="R117"/>
  <c r="P117"/>
  <c r="BI114"/>
  <c r="BH114"/>
  <c r="BG114"/>
  <c r="BE114"/>
  <c r="T114"/>
  <c r="R114"/>
  <c r="P114"/>
  <c r="BI111"/>
  <c r="BH111"/>
  <c r="BG111"/>
  <c r="BE111"/>
  <c r="T111"/>
  <c r="R111"/>
  <c r="P111"/>
  <c r="BI108"/>
  <c r="BH108"/>
  <c r="BG108"/>
  <c r="BE108"/>
  <c r="T108"/>
  <c r="R108"/>
  <c r="P108"/>
  <c r="BI105"/>
  <c r="BH105"/>
  <c r="BG105"/>
  <c r="BE105"/>
  <c r="T105"/>
  <c r="R105"/>
  <c r="P105"/>
  <c r="BI103"/>
  <c r="BH103"/>
  <c r="BG103"/>
  <c r="BE103"/>
  <c r="T103"/>
  <c r="R103"/>
  <c r="P103"/>
  <c r="BI98"/>
  <c r="BH98"/>
  <c r="BG98"/>
  <c r="BE98"/>
  <c r="T98"/>
  <c r="R98"/>
  <c r="P98"/>
  <c r="BI95"/>
  <c r="BH95"/>
  <c r="BG95"/>
  <c r="BE95"/>
  <c r="T95"/>
  <c r="R95"/>
  <c r="P95"/>
  <c r="BI92"/>
  <c r="BH92"/>
  <c r="BG92"/>
  <c r="BE92"/>
  <c r="T92"/>
  <c r="R92"/>
  <c r="P92"/>
  <c r="BI89"/>
  <c r="BH89"/>
  <c r="BG89"/>
  <c r="BE89"/>
  <c r="T89"/>
  <c r="R89"/>
  <c r="P89"/>
  <c r="J83"/>
  <c r="J82"/>
  <c r="F82"/>
  <c r="F80"/>
  <c r="E78"/>
  <c r="J51"/>
  <c r="J50"/>
  <c r="F50"/>
  <c r="F48"/>
  <c r="E46"/>
  <c r="J16"/>
  <c r="E16"/>
  <c r="F83"/>
  <c r="J15"/>
  <c r="J10"/>
  <c r="J80"/>
  <c i="1" r="L50"/>
  <c r="AM50"/>
  <c r="AM49"/>
  <c r="L49"/>
  <c r="AM47"/>
  <c r="L47"/>
  <c r="L45"/>
  <c r="L44"/>
  <c i="2" r="J225"/>
  <c r="BK151"/>
  <c r="J158"/>
  <c r="J203"/>
  <c r="BK191"/>
  <c r="J205"/>
  <c r="J103"/>
  <c r="BK196"/>
  <c r="J218"/>
  <c r="BK225"/>
  <c r="BK203"/>
  <c r="J155"/>
  <c r="J161"/>
  <c r="J172"/>
  <c r="BK163"/>
  <c r="BK205"/>
  <c r="J198"/>
  <c r="J179"/>
  <c r="J95"/>
  <c r="J166"/>
  <c r="J146"/>
  <c r="J248"/>
  <c r="BK228"/>
  <c r="J163"/>
  <c r="BK221"/>
  <c r="BK201"/>
  <c r="BK184"/>
  <c r="J148"/>
  <c r="BK140"/>
  <c r="J228"/>
  <c r="BK223"/>
  <c r="BK215"/>
  <c r="J105"/>
  <c r="J236"/>
  <c r="BK120"/>
  <c r="J132"/>
  <c r="BK241"/>
  <c r="BK233"/>
  <c r="J245"/>
  <c r="J188"/>
  <c r="BK148"/>
  <c r="BK98"/>
  <c r="J120"/>
  <c r="J237"/>
  <c r="BK166"/>
  <c r="BK132"/>
  <c r="J215"/>
  <c r="J108"/>
  <c r="J201"/>
  <c r="J233"/>
  <c r="BK103"/>
  <c r="J210"/>
  <c r="BK208"/>
  <c r="BK179"/>
  <c r="BK188"/>
  <c r="J230"/>
  <c r="BK146"/>
  <c r="BK248"/>
  <c r="BK89"/>
  <c r="BK245"/>
  <c r="J114"/>
  <c r="BK210"/>
  <c r="BK155"/>
  <c r="J221"/>
  <c r="BK114"/>
  <c r="BK174"/>
  <c r="J124"/>
  <c r="J151"/>
  <c r="J111"/>
  <c r="BK105"/>
  <c r="BK230"/>
  <c r="BK117"/>
  <c r="J184"/>
  <c r="BK181"/>
  <c r="J241"/>
  <c r="J140"/>
  <c r="BK240"/>
  <c r="J196"/>
  <c r="BK111"/>
  <c r="BK95"/>
  <c r="BK198"/>
  <c r="BK108"/>
  <c r="J117"/>
  <c r="BK236"/>
  <c r="J153"/>
  <c r="BK161"/>
  <c r="J89"/>
  <c r="J92"/>
  <c r="BK153"/>
  <c r="BK124"/>
  <c r="BK218"/>
  <c r="BK172"/>
  <c r="BK237"/>
  <c r="J181"/>
  <c r="J174"/>
  <c r="J223"/>
  <c r="J191"/>
  <c r="J208"/>
  <c r="J193"/>
  <c r="BK92"/>
  <c r="BK158"/>
  <c i="1" r="AS54"/>
  <c i="2" r="J98"/>
  <c r="BK193"/>
  <c r="J240"/>
  <c l="1" r="BK88"/>
  <c r="J88"/>
  <c r="J57"/>
  <c r="T113"/>
  <c r="BK200"/>
  <c r="J200"/>
  <c r="J62"/>
  <c r="R88"/>
  <c r="R232"/>
  <c r="T88"/>
  <c r="T123"/>
  <c r="R200"/>
  <c r="T214"/>
  <c r="P88"/>
  <c r="BK113"/>
  <c r="J113"/>
  <c r="J58"/>
  <c r="P113"/>
  <c r="R113"/>
  <c r="R123"/>
  <c r="BK187"/>
  <c r="J187"/>
  <c r="J61"/>
  <c r="R187"/>
  <c r="T187"/>
  <c r="P200"/>
  <c r="T200"/>
  <c r="BK214"/>
  <c r="J214"/>
  <c r="J64"/>
  <c r="R214"/>
  <c r="R213"/>
  <c r="BK232"/>
  <c r="J232"/>
  <c r="J65"/>
  <c r="T232"/>
  <c r="BK123"/>
  <c r="J123"/>
  <c r="J60"/>
  <c r="P187"/>
  <c r="P232"/>
  <c r="P123"/>
  <c r="P214"/>
  <c r="P213"/>
  <c r="BK247"/>
  <c r="J247"/>
  <c r="J68"/>
  <c r="BK119"/>
  <c r="J119"/>
  <c r="J59"/>
  <c r="BK244"/>
  <c r="J244"/>
  <c r="J67"/>
  <c r="BF98"/>
  <c r="BF151"/>
  <c r="BF215"/>
  <c r="BF108"/>
  <c r="BF117"/>
  <c r="BF184"/>
  <c r="BF230"/>
  <c r="BF240"/>
  <c r="BF92"/>
  <c r="F51"/>
  <c r="BF95"/>
  <c r="BF114"/>
  <c r="BF148"/>
  <c r="BF174"/>
  <c r="BF188"/>
  <c r="BF196"/>
  <c r="BF105"/>
  <c r="BF132"/>
  <c r="BF208"/>
  <c r="BF221"/>
  <c r="BF225"/>
  <c r="BF236"/>
  <c r="BF237"/>
  <c r="BF241"/>
  <c r="BF245"/>
  <c r="BF248"/>
  <c r="BF172"/>
  <c r="BF210"/>
  <c r="BF223"/>
  <c r="J48"/>
  <c r="BF146"/>
  <c r="BF153"/>
  <c r="BF161"/>
  <c r="BF166"/>
  <c r="BF181"/>
  <c r="BF198"/>
  <c r="BF120"/>
  <c r="BF140"/>
  <c r="BF89"/>
  <c r="BF111"/>
  <c r="BF155"/>
  <c r="BF201"/>
  <c r="BF205"/>
  <c r="BF218"/>
  <c r="BF103"/>
  <c r="BF179"/>
  <c r="BF191"/>
  <c r="BF228"/>
  <c r="BF233"/>
  <c r="BF124"/>
  <c r="BF158"/>
  <c r="BF163"/>
  <c r="BF193"/>
  <c r="BF203"/>
  <c r="J31"/>
  <c i="1" r="AV55"/>
  <c i="2" r="F33"/>
  <c i="1" r="BB55"/>
  <c r="BB54"/>
  <c r="W31"/>
  <c i="2" r="F31"/>
  <c i="1" r="AZ55"/>
  <c r="AZ54"/>
  <c r="AV54"/>
  <c r="AK29"/>
  <c i="2" r="F34"/>
  <c i="1" r="BC55"/>
  <c r="BC54"/>
  <c r="AY54"/>
  <c i="2" r="F35"/>
  <c i="1" r="BD55"/>
  <c r="BD54"/>
  <c r="W33"/>
  <c i="2" l="1" r="P87"/>
  <c r="P86"/>
  <c i="1" r="AU55"/>
  <c i="2" r="T87"/>
  <c r="R87"/>
  <c r="R86"/>
  <c r="T213"/>
  <c r="BK87"/>
  <c r="BK86"/>
  <c r="J86"/>
  <c r="J55"/>
  <c r="BK213"/>
  <c r="J213"/>
  <c r="J63"/>
  <c r="BK243"/>
  <c r="J243"/>
  <c r="J66"/>
  <c i="1" r="AU54"/>
  <c i="2" r="F32"/>
  <c i="1" r="BA55"/>
  <c r="BA54"/>
  <c r="AW54"/>
  <c r="AK30"/>
  <c r="W29"/>
  <c r="AX54"/>
  <c r="W32"/>
  <c i="2" r="J32"/>
  <c i="1" r="AW55"/>
  <c r="AT55"/>
  <c i="2" l="1" r="T86"/>
  <c r="J87"/>
  <c r="J56"/>
  <c i="1" r="W30"/>
  <c i="2" r="J28"/>
  <c i="1" r="AG55"/>
  <c r="AG54"/>
  <c r="AK26"/>
  <c r="AK35"/>
  <c r="AT54"/>
  <c i="2" l="1" r="J37"/>
  <c i="1" r="AN54"/>
  <c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<sst xmlns="http://schemas.openxmlformats.org/spreadsheetml/2006/main">
  <si>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</si>
  <si>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</si>
  <si>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</si>
  <si>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</si>
  <si>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</si>
  <si>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{8dd84025-6e36-4d7d-b404-2f7666f412b1}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</si>
  <si>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</si>
  <si>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</si>
  <si>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</si>
  <si>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</si>
  <si>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</si>
  <si>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</si>
  <si>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</si>
  <si>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</si>
  <si>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06_2024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</si>
  <si>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</si>
  <si>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</si>
  <si>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ZATEPLENÍ OBJEKTU, VIŠŇOVÁ 325, DOMAŽLICE</t>
  </si>
  <si>
    <t>KSO:</t>
  </si>
  <si>
    <t>803 63 13</t>
  </si>
  <si>
    <t>CC-CZ:</t>
  </si>
  <si>
    <t>11101</t>
  </si>
  <si>
    <t>Místo:</t>
  </si>
  <si>
    <t>Domažlice</t>
  </si>
  <si>
    <t>Datum:</t>
  </si>
  <si>
    <t>17. 6. 2024</t>
  </si>
  <si>
    <t>Zadavatel:</t>
  </si>
  <si>
    <t>IČ:</t>
  </si>
  <si>
    <t>00253316</t>
  </si>
  <si>
    <t>Město Domažlice</t>
  </si>
  <si>
    <t>DIČ:</t>
  </si>
  <si>
    <t>CZ00253316</t>
  </si>
  <si>
    <t>Uchazeč:</t>
  </si>
  <si>
    <t>Vyplň údaj</t>
  </si>
  <si>
    <t>Projektant:</t>
  </si>
  <si>
    <t>87672014</t>
  </si>
  <si>
    <t>Baštář Jakub</t>
  </si>
  <si>
    <t/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</si>
  <si>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</si>
  <si>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</si>
  <si>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</si>
  <si>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</si>
  <si>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</si>
  <si>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</si>
  <si>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</si>
  <si>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</si>
  <si>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</si>
  <si>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</si>
  <si>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</si>
  <si>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</si>
  <si>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</si>
  <si>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</si>
  <si>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</si>
  <si>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</si>
  <si>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</si>
  <si>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</si>
  <si>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</si>
  <si>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</si>
  <si>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</si>
  <si>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</si>
  <si>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</si>
  <si>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</si>
  <si>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</si>
  <si>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</si>
  <si>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</si>
  <si>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</si>
  <si>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</si>
  <si>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</si>
  <si>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</si>
  <si>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</si>
  <si>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</si>
  <si>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</si>
  <si>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</si>
  <si>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</si>
  <si>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</si>
  <si>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</si>
  <si>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</si>
  <si>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</si>
  <si>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</si>
  <si>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</si>
  <si>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</si>
  <si>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</si>
  <si>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</si>
  <si>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</si>
  <si>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</si>
  <si>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</si>
  <si>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</si>
  <si>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</si>
  <si>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</si>
  <si>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</si>
  <si>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</si>
  <si>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</si>
  <si>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</si>
  <si>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</si>
  <si>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</si>
  <si>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</si>
  <si>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764 - Konstrukce klempířské</t>
  </si>
  <si>
    <t xml:space="preserve">    767 - Konstrukce zámečnické</t>
  </si>
  <si>
    <t>VRN - Vedlejší rozpočtové náklady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</si>
  <si>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</si>
  <si>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</si>
  <si>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</si>
  <si>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</si>
  <si>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</si>
  <si>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</si>
  <si>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</si>
  <si>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</si>
  <si>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</si>
  <si>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</si>
  <si>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</si>
  <si>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</si>
  <si>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</si>
  <si>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</si>
  <si>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</si>
  <si>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</si>
  <si>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</si>
  <si>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</si>
  <si>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</si>
  <si>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</si>
  <si>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113106071</t>
  </si>
  <si>
    <t>Rozebrání dlažeb a dílců při překopech inženýrských sítí s přemístěním hmot na skládku na vzdálenost do 3 m nebo s naložením na dopravní prostředek ručně vozovek a ploch, s jakoukoliv výplní spár ze zámkové dlažby s ložem z kameniva</t>
  </si>
  <si>
    <t>m2</t>
  </si>
  <si>
    <t>CS ÚRS 2024 01</t>
  </si>
  <si>
    <t>4</t>
  </si>
  <si>
    <t>2</t>
  </si>
  <si>
    <t>463266583</t>
  </si>
  <si>
    <t>Online PSC</t>
  </si>
  <si>
    <t>https://podminky.urs.cz/item/CS_URS_2024_01/113106071</t>
  </si>
  <si>
    <t>VV</t>
  </si>
  <si>
    <t>"zámková dlažba západ" 5,3*0,7</t>
  </si>
  <si>
    <t>121151103</t>
  </si>
  <si>
    <t>Sejmutí ornice strojně při souvislé ploše do 100 m2, tl. vrstvy do 200 mm</t>
  </si>
  <si>
    <t>-540507612</t>
  </si>
  <si>
    <t>https://podminky.urs.cz/item/CS_URS_2024_01/121151103</t>
  </si>
  <si>
    <t>"výkop pro okapový chodník" 25*0,7*0,1</t>
  </si>
  <si>
    <t>3</t>
  </si>
  <si>
    <t>122211101</t>
  </si>
  <si>
    <t>Odkopávky a prokopávky ručně zapažené i nezapažené v hornině třídy těžitelnosti I skupiny 3</t>
  </si>
  <si>
    <t>m3</t>
  </si>
  <si>
    <t>972351609</t>
  </si>
  <si>
    <t>https://podminky.urs.cz/item/CS_URS_2024_01/122211101</t>
  </si>
  <si>
    <t>"zámková dlažba západ" 5,3*0,7*0,3</t>
  </si>
  <si>
    <t>122251101</t>
  </si>
  <si>
    <t>Odkopávky a prokopávky nezapažené strojně v hornině třídy těžitelnosti I skupiny 3 do 20 m3</t>
  </si>
  <si>
    <t>-1129189320</t>
  </si>
  <si>
    <t>https://podminky.urs.cz/item/CS_URS_2024_01/122251101</t>
  </si>
  <si>
    <t>"výkop pro okapový chodník" 18*0,7*0,6</t>
  </si>
  <si>
    <t>"výkop pro trativod" 7*0,5*0,7</t>
  </si>
  <si>
    <t>Součet</t>
  </si>
  <si>
    <t>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</si>
  <si>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</si>
  <si>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</si>
  <si>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309141164</t>
  </si>
  <si>
    <t>https://podminky.urs.cz/item/CS_URS_2024_01/162751117</t>
  </si>
  <si>
    <t>6</t>
  </si>
  <si>
    <t>181311103</t>
  </si>
  <si>
    <t>Rozprostření a urovnání ornice v rovině nebo ve svahu sklonu do 1:5 ručně při souvislé ploše, tl. vrstvy do 200 mm</t>
  </si>
  <si>
    <t>579502922</t>
  </si>
  <si>
    <t>https://podminky.urs.cz/item/CS_URS_2024_01/181311103</t>
  </si>
  <si>
    <t>"výkop pro okapový chodník" 25*0,7</t>
  </si>
  <si>
    <t>7</t>
  </si>
  <si>
    <t>181411131</t>
  </si>
  <si>
    <t>Založení trávníku na půdě předem připravené plochy do 1000 m2 výsevem včetně utažení parkového v rovině nebo na svahu do 1:5</t>
  </si>
  <si>
    <t>686376103</t>
  </si>
  <si>
    <t>https://podminky.urs.cz/item/CS_URS_2024_01/181411131</t>
  </si>
  <si>
    <t>8</t>
  </si>
  <si>
    <t>M</t>
  </si>
  <si>
    <t>00572410</t>
  </si>
  <si>
    <t>osivo směs travní parková</t>
  </si>
  <si>
    <t>kg</t>
  </si>
  <si>
    <t>825870728</t>
  </si>
  <si>
    <t>17,5*0,02 'Přepočtené koeficientem množství</t>
  </si>
  <si>
    <t>Zakládání</t>
  </si>
  <si>
    <t>9</t>
  </si>
  <si>
    <t>212532111</t>
  </si>
  <si>
    <t>Lože pro trativody z kameniva hrubého drceného</t>
  </si>
  <si>
    <t>-582100423</t>
  </si>
  <si>
    <t>https://podminky.urs.cz/item/CS_URS_2024_01/212532111</t>
  </si>
  <si>
    <t>36*0,5*0,5</t>
  </si>
  <si>
    <t>10</t>
  </si>
  <si>
    <t>212755214</t>
  </si>
  <si>
    <t>Trativody bez lože z drenážních trubek plastových flexibilních D 100 mm</t>
  </si>
  <si>
    <t>m</t>
  </si>
  <si>
    <t>131527731</t>
  </si>
  <si>
    <t>https://podminky.urs.cz/item/CS_URS_2024_01/212755214</t>
  </si>
  <si>
    <t>Komunikace pozemní</t>
  </si>
  <si>
    <t>11</t>
  </si>
  <si>
    <t>596211120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</si>
  <si>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plochy do 50 m2</t>
  </si>
  <si>
    <t>-593809419</t>
  </si>
  <si>
    <t>https://podminky.urs.cz/item/CS_URS_2024_01/596211120</t>
  </si>
  <si>
    <t>Úpravy povrchů, podlahy a osazování výplní</t>
  </si>
  <si>
    <t>622131121</t>
  </si>
  <si>
    <t>Podkladní a spojovací vrstva vnějších omítaných ploch penetrace nanášená ručně stěn</t>
  </si>
  <si>
    <t>-1716951885</t>
  </si>
  <si>
    <t>https://podminky.urs.cz/item/CS_URS_2024_01/622131121</t>
  </si>
  <si>
    <t>"plocha fasády" (3,9+30,3)*4,05+(31*3,05)+(5,2*2,5)+10+8,8+4,2</t>
  </si>
  <si>
    <t>"výplně otvorů 2.NP" -(1,2*1,5+1*2,2+2,2*1,5+0,9*1,5*3+1*2,2+1*1,5+2*2,2)</t>
  </si>
  <si>
    <t>"výplně otvorů 1.NP" -(2,4*2,35+1,1*2,35+1,5*0,5+0,9*1,5+0,6*1,5+1,5*1,5*2+2*2,35+2*1,5)</t>
  </si>
  <si>
    <t>"sokl" (15,52+9,235)*0,6</t>
  </si>
  <si>
    <t>"ostění" 95*0,3*1,1</t>
  </si>
  <si>
    <t>13</t>
  </si>
  <si>
    <t>622151031</t>
  </si>
  <si>
    <t>Penetrační nátěr vnějších pastovitých tenkovrstvých omítek silikonový stěn</t>
  </si>
  <si>
    <t>-595602123</t>
  </si>
  <si>
    <t>https://podminky.urs.cz/item/CS_URS_2024_01/622151031</t>
  </si>
  <si>
    <t>14</t>
  </si>
  <si>
    <t>622211011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</si>
  <si>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40 do 80 mm</t>
  </si>
  <si>
    <t>CS ÚRS 2024 02</t>
  </si>
  <si>
    <t>502818446</t>
  </si>
  <si>
    <t>https://podminky.urs.cz/item/CS_URS_2024_02/622211011</t>
  </si>
  <si>
    <t>15</t>
  </si>
  <si>
    <t>28376075</t>
  </si>
  <si>
    <t>deska EPS grafitová fasádní λ=0,030-0,031 tl 80mm</t>
  </si>
  <si>
    <t>539848276</t>
  </si>
  <si>
    <t>237,494</t>
  </si>
  <si>
    <t>16</t>
  </si>
  <si>
    <t>727386615</t>
  </si>
  <si>
    <t>17</t>
  </si>
  <si>
    <t>28376442</t>
  </si>
  <si>
    <t>deska XPS hrana rovná a strukturovaný povrch 300kPA λ=0,035 tl 80mm</t>
  </si>
  <si>
    <t>1251327568</t>
  </si>
  <si>
    <t>15,596</t>
  </si>
  <si>
    <t>18</t>
  </si>
  <si>
    <t>622212051</t>
  </si>
  <si>
    <t>Montáž kontaktního zateplení vnějšího ostění, nadpraží nebo parapetu lepením z polystyrenových desek (dodávka ve specifikaci) hloubky špalet přes 200 do 400 mm, tloušťky desek do 40 mm</t>
  </si>
  <si>
    <t>-283509059</t>
  </si>
  <si>
    <t>https://podminky.urs.cz/item/CS_URS_2024_01/622212051</t>
  </si>
  <si>
    <t>19</t>
  </si>
  <si>
    <t>28376072</t>
  </si>
  <si>
    <t>deska EPS grafitová fasádní λ=0,030-0,031 tl 40mm</t>
  </si>
  <si>
    <t>2133838175</t>
  </si>
  <si>
    <t>95*0,3*1,1</t>
  </si>
  <si>
    <t>31,35*1,1 'Přepočtené koeficientem množství</t>
  </si>
  <si>
    <t>20</t>
  </si>
  <si>
    <t>622252001</t>
  </si>
  <si>
    <t>Montáž profilů kontaktního zateplení zakládacích soklových připevněných hmoždinkami</t>
  </si>
  <si>
    <t>-637955455</t>
  </si>
  <si>
    <t>https://podminky.urs.cz/item/CS_URS_2024_01/622252001</t>
  </si>
  <si>
    <t>9,235+1,2-2,4-1,1</t>
  </si>
  <si>
    <t>59051645</t>
  </si>
  <si>
    <t>profil zakládací Al tl 0,7mm pro ETICS pro izolant tl 80mm</t>
  </si>
  <si>
    <t>-1486641809</t>
  </si>
  <si>
    <t>7,282</t>
  </si>
  <si>
    <t>22</t>
  </si>
  <si>
    <t>622511112</t>
  </si>
  <si>
    <t>Omítka tenkovrstvá akrylátová vnějších ploch probarvená bez penetrace mozaiková střednězrnná stěn</t>
  </si>
  <si>
    <t>-771028570</t>
  </si>
  <si>
    <t>https://podminky.urs.cz/item/CS_URS_2024_01/622511112</t>
  </si>
  <si>
    <t>23</t>
  </si>
  <si>
    <t>622541012</t>
  </si>
  <si>
    <t>Omítka tenkovrstvá silikonsilikátová vnějších ploch probarvená bez penetrace, zatíraná (škrábaná), tloušťky 1,5 mm stěn</t>
  </si>
  <si>
    <t>-740459524</t>
  </si>
  <si>
    <t>https://podminky.urs.cz/item/CS_URS_2024_01/622541012</t>
  </si>
  <si>
    <t>24</t>
  </si>
  <si>
    <t>629991001</t>
  </si>
  <si>
    <t>Zakrytí vnějších ploch před znečištěním včetně pozdějšího odkrytí ploch podélných rovných (např. chodníků) fólií položenou volně</t>
  </si>
  <si>
    <t>-2018544590</t>
  </si>
  <si>
    <t>https://podminky.urs.cz/item/CS_URS_2024_01/629991001</t>
  </si>
  <si>
    <t>25</t>
  </si>
  <si>
    <t>629991011</t>
  </si>
  <si>
    <t>Zakrytí vnějších ploch před znečištěním včetně pozdějšího odkrytí výplní otvorů a svislých ploch fólií přilepenou lepící páskou</t>
  </si>
  <si>
    <t>1019751688</t>
  </si>
  <si>
    <t>https://podminky.urs.cz/item/CS_URS_2024_01/629991011</t>
  </si>
  <si>
    <t>"výplně otvorů 2.NP" (1,2*1,5+1*2,2+2,2*1,5+0,9*1,5*3+1*2,2+1*1,5+2*2,2)</t>
  </si>
  <si>
    <t>"výplně otvorů 1.NP" (2,4*2,35+1,1*2,35+1,5*0,5+0,9*1,5+0,6*1,5+1,5*1,5*2+2*2,35+2*1,5)</t>
  </si>
  <si>
    <t>26</t>
  </si>
  <si>
    <t>629995101</t>
  </si>
  <si>
    <t>Očištění vnějších ploch tlakovou vodou omytím tlakovou vodou</t>
  </si>
  <si>
    <t>-1880468280</t>
  </si>
  <si>
    <t>https://podminky.urs.cz/item/CS_URS_2024_01/629995101</t>
  </si>
  <si>
    <t>27</t>
  </si>
  <si>
    <t>637211114</t>
  </si>
  <si>
    <t>Okapový chodník z dlaždic betonových do cementové malty MC-10 se zalitím spár cementovou maltou, tl. dlaždic 50 mm</t>
  </si>
  <si>
    <t>-1637659497</t>
  </si>
  <si>
    <t>https://podminky.urs.cz/item/CS_URS_2024_01/637211114</t>
  </si>
  <si>
    <t>0,5*(9,5+1,55+6,15)</t>
  </si>
  <si>
    <t>28</t>
  </si>
  <si>
    <t>637311122</t>
  </si>
  <si>
    <t>Okapový chodník z obrubníků betonových chodníkových, se zalitím spár cementovou maltou do lože z betonu prostého, z obrubníků stojatých</t>
  </si>
  <si>
    <t>-496384855</t>
  </si>
  <si>
    <t>https://podminky.urs.cz/item/CS_URS_2024_01/637311122</t>
  </si>
  <si>
    <t>0,5+9,5+1,55+6,15+0,5</t>
  </si>
  <si>
    <t>Ostatní konstrukce a práce, bourání</t>
  </si>
  <si>
    <t>29</t>
  </si>
  <si>
    <t>941311111</t>
  </si>
  <si>
    <t>Lešení řadové modulové lehké pracovní s podlahami s provozním zatížením tř. 3 do 200 kg/m2 šířky tř. SW06 od 0,6 do 0,9 m výšky do 10 m montáž</t>
  </si>
  <si>
    <t>1142462630</t>
  </si>
  <si>
    <t>https://podminky.urs.cz/item/CS_URS_2024_01/941311111</t>
  </si>
  <si>
    <t>(9,3+17+9,3)*7</t>
  </si>
  <si>
    <t>30</t>
  </si>
  <si>
    <t>941311811</t>
  </si>
  <si>
    <t>Lešení řadové modulové lehké pracovní s podlahami s provozním zatížením tř. 3 do 200 kg/m2 šířky tř. SW06 od 0,6 do 0,9 m výšky do 10 m demontáž</t>
  </si>
  <si>
    <t>1212885018</t>
  </si>
  <si>
    <t>https://podminky.urs.cz/item/CS_URS_2024_01/941311811</t>
  </si>
  <si>
    <t>31</t>
  </si>
  <si>
    <t>944511111</t>
  </si>
  <si>
    <t>Síť ochranná zavěšená na konstrukci lešení z textilie z umělých vláken montáž</t>
  </si>
  <si>
    <t>483037404</t>
  </si>
  <si>
    <t>https://podminky.urs.cz/item/CS_URS_2024_01/944511111</t>
  </si>
  <si>
    <t>32</t>
  </si>
  <si>
    <t>944511811</t>
  </si>
  <si>
    <t>Síť ochranná zavěšená na konstrukci lešení z textilie z umělých vláken demontáž</t>
  </si>
  <si>
    <t>1069528487</t>
  </si>
  <si>
    <t>https://podminky.urs.cz/item/CS_URS_2024_01/944511811</t>
  </si>
  <si>
    <t>33</t>
  </si>
  <si>
    <t>978015391</t>
  </si>
  <si>
    <t>Otlučení vápenných nebo vápenocementových omítek vnějších ploch s vyškrabáním spar a s očištěním zdiva stupně členitosti 1 a 2, v rozsahu přes 80 do 100 %</t>
  </si>
  <si>
    <t>-61507737</t>
  </si>
  <si>
    <t>https://podminky.urs.cz/item/CS_URS_2024_01/978015391</t>
  </si>
  <si>
    <t>997</t>
  </si>
  <si>
    <t>Přesun sutě</t>
  </si>
  <si>
    <t>34</t>
  </si>
  <si>
    <t>997013152</t>
  </si>
  <si>
    <t>Vnitrostaveništní doprava suti a vybouraných hmot vodorovně do 50 m s naložením s omezením mechanizace pro budovy a haly výšky přes 6 do 9 m</t>
  </si>
  <si>
    <t>t</t>
  </si>
  <si>
    <t>-352461379</t>
  </si>
  <si>
    <t>https://podminky.urs.cz/item/CS_URS_2024_01/997013152</t>
  </si>
  <si>
    <t>35</t>
  </si>
  <si>
    <t>997013501</t>
  </si>
  <si>
    <t>Odvoz suti a vybouraných hmot na skládku nebo meziskládku se složením, na vzdálenost do 1 km</t>
  </si>
  <si>
    <t>-1622835961</t>
  </si>
  <si>
    <t>https://podminky.urs.cz/item/CS_URS_2024_01/997013501</t>
  </si>
  <si>
    <t>36</t>
  </si>
  <si>
    <t>997013509</t>
  </si>
  <si>
    <t>Odvoz suti a vybouraných hmot na skládku nebo meziskládku se složením, na vzdálenost Příplatek k ceně za každý další započatý 1 km přes 1 km</t>
  </si>
  <si>
    <t>-1461916068</t>
  </si>
  <si>
    <t>https://podminky.urs.cz/item/CS_URS_2024_01/997013509</t>
  </si>
  <si>
    <t>17,165*10</t>
  </si>
  <si>
    <t>37</t>
  </si>
  <si>
    <t>997013871</t>
  </si>
  <si>
    <t>Poplatek za uložení stavebního odpadu na recyklační skládce (skládkovné) směsného stavebního a demoličního zatříděného do Katalogu odpadů pod kódem 17 09 04</t>
  </si>
  <si>
    <t>-1754483197</t>
  </si>
  <si>
    <t>https://podminky.urs.cz/item/CS_URS_2024_01/997013871</t>
  </si>
  <si>
    <t>38</t>
  </si>
  <si>
    <t>997013873</t>
  </si>
  <si>
    <t>Poplatek za uložení stavebního odpadu na recyklační skládce (skládkovné) zeminy a kamení zatříděného do Katalogu odpadů pod kódem 17 05 04</t>
  </si>
  <si>
    <t>-1117830836</t>
  </si>
  <si>
    <t>https://podminky.urs.cz/item/CS_URS_2024_01/997013873</t>
  </si>
  <si>
    <t>8*1,5</t>
  </si>
  <si>
    <t>PSV</t>
  </si>
  <si>
    <t>Práce a dodávky PSV</t>
  </si>
  <si>
    <t>764</t>
  </si>
  <si>
    <t>Konstrukce klempířské</t>
  </si>
  <si>
    <t>39</t>
  </si>
  <si>
    <t>764244402</t>
  </si>
  <si>
    <t>Oplechování horních ploch zdí a nadezdívek (atik) z titanzinkového předzvětralého plechu mechanicky kotvené rš 200 mm</t>
  </si>
  <si>
    <t>875538090</t>
  </si>
  <si>
    <t>https://podminky.urs.cz/item/CS_URS_2024_02/764244402</t>
  </si>
  <si>
    <t>"K1" 40</t>
  </si>
  <si>
    <t>40</t>
  </si>
  <si>
    <t>764246445</t>
  </si>
  <si>
    <t>Oplechování parapetů z titanzinkového předzvětralého plechu rovných celoplošně lepené, bez rohů rš 400 mm</t>
  </si>
  <si>
    <t>1257463319</t>
  </si>
  <si>
    <t>https://podminky.urs.cz/item/CS_URS_2024_01/764246445</t>
  </si>
  <si>
    <t>"K2" 2,2*1+2*1+1,5*4+1*5+0,9*4+0,6*1</t>
  </si>
  <si>
    <t>41</t>
  </si>
  <si>
    <t>764246465</t>
  </si>
  <si>
    <t>Oplechování parapetů z titanzinkového předzvětralého plechu rovných celoplošně lepené, bez rohů Příplatek k cenám za zvýšenou pracnost při provedení rohu nebo koutu do rš 400 mm</t>
  </si>
  <si>
    <t>kus</t>
  </si>
  <si>
    <t>716302162</t>
  </si>
  <si>
    <t>https://podminky.urs.cz/item/CS_URS_2024_01/764246465</t>
  </si>
  <si>
    <t>42</t>
  </si>
  <si>
    <t>764507505-R</t>
  </si>
  <si>
    <t>Prodloužení vývodu pro střešní svod na tloušťku nové tepelné izolace</t>
  </si>
  <si>
    <t>1014531212</t>
  </si>
  <si>
    <t>https://podminky.urs.cz/item/CS_URS_2024_01/764507505-R</t>
  </si>
  <si>
    <t>43</t>
  </si>
  <si>
    <t>764004863</t>
  </si>
  <si>
    <t>Demontáž klempířských konstrukcí svodu k dalšímu použití</t>
  </si>
  <si>
    <t>-899841831</t>
  </si>
  <si>
    <t>https://podminky.urs.cz/item/CS_URS_2024_01/764004863</t>
  </si>
  <si>
    <t>6+3,1+3,5</t>
  </si>
  <si>
    <t>44</t>
  </si>
  <si>
    <t>764508131</t>
  </si>
  <si>
    <t>Montáž svodu kruhového, průměru svodu</t>
  </si>
  <si>
    <t>1088916625</t>
  </si>
  <si>
    <t>https://podminky.urs.cz/item/CS_URS_2024_01/764508131</t>
  </si>
  <si>
    <t>45</t>
  </si>
  <si>
    <t>998764101</t>
  </si>
  <si>
    <t>Přesun hmot pro konstrukce klempířské stanovený z hmotnosti přesunovaného materiálu vodorovná dopravní vzdálenost do 50 m základní v objektech výšky do 6 m</t>
  </si>
  <si>
    <t>430700181</t>
  </si>
  <si>
    <t>https://podminky.urs.cz/item/CS_URS_2024_01/998764101</t>
  </si>
  <si>
    <t>767</t>
  </si>
  <si>
    <t>Konstrukce zámečnické</t>
  </si>
  <si>
    <t>46</t>
  </si>
  <si>
    <t>767161111</t>
  </si>
  <si>
    <t>Montáž zábradlí rovného z trubek nebo tenkostěnných profilů do zdiva, hmotnosti 1 m zábradlí do 20 kg</t>
  </si>
  <si>
    <t>-1209439251</t>
  </si>
  <si>
    <t>https://podminky.urs.cz/item/CS_URS_2024_01/767161111</t>
  </si>
  <si>
    <t>"Z1" 3</t>
  </si>
  <si>
    <t>47</t>
  </si>
  <si>
    <t>RMAT0001</t>
  </si>
  <si>
    <t>zábradlí z trubek pozink</t>
  </si>
  <si>
    <t>359853276</t>
  </si>
  <si>
    <t>48</t>
  </si>
  <si>
    <t>767161114</t>
  </si>
  <si>
    <t>Montáž zábradlí rovného z trubek nebo tenkostěnných profilů do zdiva, hmotnosti 1 m zábradlí přes 20 do 30 kg</t>
  </si>
  <si>
    <t>-1554328494</t>
  </si>
  <si>
    <t>https://podminky.urs.cz/item/CS_URS_2024_01/767161114</t>
  </si>
  <si>
    <t>"Z2" 1</t>
  </si>
  <si>
    <t>49</t>
  </si>
  <si>
    <t>RMAT0002</t>
  </si>
  <si>
    <t xml:space="preserve">zábradlí z trubek s výplní 1,15*1m pozink </t>
  </si>
  <si>
    <t>-1481221064</t>
  </si>
  <si>
    <t>50</t>
  </si>
  <si>
    <t>998767101</t>
  </si>
  <si>
    <t>Přesun hmot pro zámečnické konstrukce stanovený z hmotnosti přesunovaného materiálu vodorovná dopravní vzdálenost do 50 m základní v objektech výšky do 6 m</t>
  </si>
  <si>
    <t>1084151370</t>
  </si>
  <si>
    <t>https://podminky.urs.cz/item/CS_URS_2024_01/998767101</t>
  </si>
  <si>
    <t>VRN</t>
  </si>
  <si>
    <t>Vedlejší rozpočtové náklady</t>
  </si>
  <si>
    <t>VRN3</t>
  </si>
  <si>
    <t>Zařízení staveniště</t>
  </si>
  <si>
    <t>51</t>
  </si>
  <si>
    <t>030001000</t>
  </si>
  <si>
    <t>…</t>
  </si>
  <si>
    <t>1024</t>
  </si>
  <si>
    <t>-130867281</t>
  </si>
  <si>
    <t>https://podminky.urs.cz/item/CS_URS_2024_01/030001000</t>
  </si>
  <si>
    <t>VRN4</t>
  </si>
  <si>
    <t>Inženýrská činnost</t>
  </si>
  <si>
    <t>52</t>
  </si>
  <si>
    <t>043103000</t>
  </si>
  <si>
    <t>Zkoušky</t>
  </si>
  <si>
    <t>551047091</t>
  </si>
  <si>
    <t>https://podminky.urs.cz/item/CS_URS_2024_01/043103000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</si>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</sst>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071" TargetMode="External" /><Relationship Id="rId2" Type="http://schemas.openxmlformats.org/officeDocument/2006/relationships/hyperlink" Target="https://podminky.urs.cz/item/CS_URS_2024_01/121151103" TargetMode="External" /><Relationship Id="rId3" Type="http://schemas.openxmlformats.org/officeDocument/2006/relationships/hyperlink" Target="https://podminky.urs.cz/item/CS_URS_2024_01/122211101" TargetMode="External" /><Relationship Id="rId4" Type="http://schemas.openxmlformats.org/officeDocument/2006/relationships/hyperlink" Target="https://podminky.urs.cz/item/CS_URS_2024_01/122251101" TargetMode="External" /><Relationship Id="rId5" Type="http://schemas.openxmlformats.org/officeDocument/2006/relationships/hyperlink" Target="https://podminky.urs.cz/item/CS_URS_2024_01/162751117" TargetMode="External" /><Relationship Id="rId6" Type="http://schemas.openxmlformats.org/officeDocument/2006/relationships/hyperlink" Target="https://podminky.urs.cz/item/CS_URS_2024_01/181311103" TargetMode="External" /><Relationship Id="rId7" Type="http://schemas.openxmlformats.org/officeDocument/2006/relationships/hyperlink" Target="https://podminky.urs.cz/item/CS_URS_2024_01/181411131" TargetMode="External" /><Relationship Id="rId8" Type="http://schemas.openxmlformats.org/officeDocument/2006/relationships/hyperlink" Target="https://podminky.urs.cz/item/CS_URS_2024_01/212532111" TargetMode="External" /><Relationship Id="rId9" Type="http://schemas.openxmlformats.org/officeDocument/2006/relationships/hyperlink" Target="https://podminky.urs.cz/item/CS_URS_2024_01/212755214" TargetMode="External" /><Relationship Id="rId10" Type="http://schemas.openxmlformats.org/officeDocument/2006/relationships/hyperlink" Target="https://podminky.urs.cz/item/CS_URS_2024_01/596211120" TargetMode="External" /><Relationship Id="rId11" Type="http://schemas.openxmlformats.org/officeDocument/2006/relationships/hyperlink" Target="https://podminky.urs.cz/item/CS_URS_2024_01/622131121" TargetMode="External" /><Relationship Id="rId12" Type="http://schemas.openxmlformats.org/officeDocument/2006/relationships/hyperlink" Target="https://podminky.urs.cz/item/CS_URS_2024_01/622151031" TargetMode="External" /><Relationship Id="rId13" Type="http://schemas.openxmlformats.org/officeDocument/2006/relationships/hyperlink" Target="https://podminky.urs.cz/item/CS_URS_2024_02/622211011" TargetMode="External" /><Relationship Id="rId14" Type="http://schemas.openxmlformats.org/officeDocument/2006/relationships/hyperlink" Target="https://podminky.urs.cz/item/CS_URS_2024_02/622211011" TargetMode="External" /><Relationship Id="rId15" Type="http://schemas.openxmlformats.org/officeDocument/2006/relationships/hyperlink" Target="https://podminky.urs.cz/item/CS_URS_2024_01/622212051" TargetMode="External" /><Relationship Id="rId16" Type="http://schemas.openxmlformats.org/officeDocument/2006/relationships/hyperlink" Target="https://podminky.urs.cz/item/CS_URS_2024_01/622252001" TargetMode="External" /><Relationship Id="rId17" Type="http://schemas.openxmlformats.org/officeDocument/2006/relationships/hyperlink" Target="https://podminky.urs.cz/item/CS_URS_2024_01/622511112" TargetMode="External" /><Relationship Id="rId18" Type="http://schemas.openxmlformats.org/officeDocument/2006/relationships/hyperlink" Target="https://podminky.urs.cz/item/CS_URS_2024_01/622541012" TargetMode="External" /><Relationship Id="rId19" Type="http://schemas.openxmlformats.org/officeDocument/2006/relationships/hyperlink" Target="https://podminky.urs.cz/item/CS_URS_2024_01/629991001" TargetMode="External" /><Relationship Id="rId20" Type="http://schemas.openxmlformats.org/officeDocument/2006/relationships/hyperlink" Target="https://podminky.urs.cz/item/CS_URS_2024_01/629991011" TargetMode="External" /><Relationship Id="rId21" Type="http://schemas.openxmlformats.org/officeDocument/2006/relationships/hyperlink" Target="https://podminky.urs.cz/item/CS_URS_2024_01/629995101" TargetMode="External" /><Relationship Id="rId22" Type="http://schemas.openxmlformats.org/officeDocument/2006/relationships/hyperlink" Target="https://podminky.urs.cz/item/CS_URS_2024_01/637211114" TargetMode="External" /><Relationship Id="rId23" Type="http://schemas.openxmlformats.org/officeDocument/2006/relationships/hyperlink" Target="https://podminky.urs.cz/item/CS_URS_2024_01/637311122" TargetMode="External" /><Relationship Id="rId24" Type="http://schemas.openxmlformats.org/officeDocument/2006/relationships/hyperlink" Target="https://podminky.urs.cz/item/CS_URS_2024_01/941311111" TargetMode="External" /><Relationship Id="rId25" Type="http://schemas.openxmlformats.org/officeDocument/2006/relationships/hyperlink" Target="https://podminky.urs.cz/item/CS_URS_2024_01/941311811" TargetMode="External" /><Relationship Id="rId26" Type="http://schemas.openxmlformats.org/officeDocument/2006/relationships/hyperlink" Target="https://podminky.urs.cz/item/CS_URS_2024_01/944511111" TargetMode="External" /><Relationship Id="rId27" Type="http://schemas.openxmlformats.org/officeDocument/2006/relationships/hyperlink" Target="https://podminky.urs.cz/item/CS_URS_2024_01/944511811" TargetMode="External" /><Relationship Id="rId28" Type="http://schemas.openxmlformats.org/officeDocument/2006/relationships/hyperlink" Target="https://podminky.urs.cz/item/CS_URS_2024_01/978015391" TargetMode="External" /><Relationship Id="rId29" Type="http://schemas.openxmlformats.org/officeDocument/2006/relationships/hyperlink" Target="https://podminky.urs.cz/item/CS_URS_2024_01/997013152" TargetMode="External" /><Relationship Id="rId30" Type="http://schemas.openxmlformats.org/officeDocument/2006/relationships/hyperlink" Target="https://podminky.urs.cz/item/CS_URS_2024_01/997013501" TargetMode="External" /><Relationship Id="rId31" Type="http://schemas.openxmlformats.org/officeDocument/2006/relationships/hyperlink" Target="https://podminky.urs.cz/item/CS_URS_2024_01/997013509" TargetMode="External" /><Relationship Id="rId32" Type="http://schemas.openxmlformats.org/officeDocument/2006/relationships/hyperlink" Target="https://podminky.urs.cz/item/CS_URS_2024_01/997013871" TargetMode="External" /><Relationship Id="rId33" Type="http://schemas.openxmlformats.org/officeDocument/2006/relationships/hyperlink" Target="https://podminky.urs.cz/item/CS_URS_2024_01/997013873" TargetMode="External" /><Relationship Id="rId34" Type="http://schemas.openxmlformats.org/officeDocument/2006/relationships/hyperlink" Target="https://podminky.urs.cz/item/CS_URS_2024_02/764244402" TargetMode="External" /><Relationship Id="rId35" Type="http://schemas.openxmlformats.org/officeDocument/2006/relationships/hyperlink" Target="https://podminky.urs.cz/item/CS_URS_2024_01/764246445" TargetMode="External" /><Relationship Id="rId36" Type="http://schemas.openxmlformats.org/officeDocument/2006/relationships/hyperlink" Target="https://podminky.urs.cz/item/CS_URS_2024_01/764246465" TargetMode="External" /><Relationship Id="rId37" Type="http://schemas.openxmlformats.org/officeDocument/2006/relationships/hyperlink" Target="https://podminky.urs.cz/item/CS_URS_2024_01/764507505-R" TargetMode="External" /><Relationship Id="rId38" Type="http://schemas.openxmlformats.org/officeDocument/2006/relationships/hyperlink" Target="https://podminky.urs.cz/item/CS_URS_2024_01/764004863" TargetMode="External" /><Relationship Id="rId39" Type="http://schemas.openxmlformats.org/officeDocument/2006/relationships/hyperlink" Target="https://podminky.urs.cz/item/CS_URS_2024_01/764508131" TargetMode="External" /><Relationship Id="rId40" Type="http://schemas.openxmlformats.org/officeDocument/2006/relationships/hyperlink" Target="https://podminky.urs.cz/item/CS_URS_2024_01/998764101" TargetMode="External" /><Relationship Id="rId41" Type="http://schemas.openxmlformats.org/officeDocument/2006/relationships/hyperlink" Target="https://podminky.urs.cz/item/CS_URS_2024_01/767161111" TargetMode="External" /><Relationship Id="rId42" Type="http://schemas.openxmlformats.org/officeDocument/2006/relationships/hyperlink" Target="https://podminky.urs.cz/item/CS_URS_2024_01/767161114" TargetMode="External" /><Relationship Id="rId43" Type="http://schemas.openxmlformats.org/officeDocument/2006/relationships/hyperlink" Target="https://podminky.urs.cz/item/CS_URS_2024_01/998767101" TargetMode="External" /><Relationship Id="rId44" Type="http://schemas.openxmlformats.org/officeDocument/2006/relationships/hyperlink" Target="https://podminky.urs.cz/item/CS_URS_2024_01/030001000" TargetMode="External" /><Relationship Id="rId45" Type="http://schemas.openxmlformats.org/officeDocument/2006/relationships/hyperlink" Target="https://podminky.urs.cz/item/CS_URS_2024_01/043103000" TargetMode="External" /><Relationship Id="rId4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27</v>
      </c>
      <c r="AL10" s="23"/>
      <c r="AM10" s="23"/>
      <c r="AN10" s="28" t="s">
        <v>28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29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30</v>
      </c>
      <c r="AL11" s="23"/>
      <c r="AM11" s="23"/>
      <c r="AN11" s="28" t="s">
        <v>31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27</v>
      </c>
      <c r="AL13" s="23"/>
      <c r="AM13" s="23"/>
      <c r="AN13" s="35" t="s">
        <v>33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33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30</v>
      </c>
      <c r="AL14" s="23"/>
      <c r="AM14" s="23"/>
      <c r="AN14" s="35" t="s">
        <v>33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27</v>
      </c>
      <c r="AL16" s="23"/>
      <c r="AM16" s="23"/>
      <c r="AN16" s="28" t="s">
        <v>35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30</v>
      </c>
      <c r="AL17" s="23"/>
      <c r="AM17" s="23"/>
      <c r="AN17" s="28" t="s">
        <v>37</v>
      </c>
      <c r="AO17" s="23"/>
      <c r="AP17" s="23"/>
      <c r="AQ17" s="23"/>
      <c r="AR17" s="21"/>
      <c r="BE17" s="32"/>
      <c r="BS17" s="18" t="s">
        <v>38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27</v>
      </c>
      <c r="AL19" s="23"/>
      <c r="AM19" s="23"/>
      <c r="AN19" s="28" t="s">
        <v>35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30</v>
      </c>
      <c r="AL20" s="23"/>
      <c r="AM20" s="23"/>
      <c r="AN20" s="28" t="s">
        <v>37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42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43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44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45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46</v>
      </c>
      <c r="E29" s="48"/>
      <c r="F29" s="33" t="s">
        <v>47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48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49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50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51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52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53</v>
      </c>
      <c r="U35" s="55"/>
      <c r="V35" s="55"/>
      <c r="W35" s="55"/>
      <c r="X35" s="57" t="s">
        <v>54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55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06_2024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ZATEPLENÍ OBJEKTU, VIŠŇOVÁ 325, DOMAŽLICE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22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Domažlice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24</v>
      </c>
      <c r="AJ47" s="41"/>
      <c r="AK47" s="41"/>
      <c r="AL47" s="41"/>
      <c r="AM47" s="73" t="str">
        <f>IF(AN8= "","",AN8)</f>
        <v>17. 6. 2024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26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Domažlice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34</v>
      </c>
      <c r="AJ49" s="41"/>
      <c r="AK49" s="41"/>
      <c r="AL49" s="41"/>
      <c r="AM49" s="74" t="str">
        <f>IF(E17="","",E17)</f>
        <v>Baštář Jakub</v>
      </c>
      <c r="AN49" s="65"/>
      <c r="AO49" s="65"/>
      <c r="AP49" s="65"/>
      <c r="AQ49" s="41"/>
      <c r="AR49" s="45"/>
      <c r="AS49" s="75" t="s">
        <v>56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32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39</v>
      </c>
      <c r="AJ50" s="41"/>
      <c r="AK50" s="41"/>
      <c r="AL50" s="41"/>
      <c r="AM50" s="74" t="str">
        <f>IF(E20="","",E20)</f>
        <v>Baštář Jakub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57</v>
      </c>
      <c r="D52" s="88"/>
      <c r="E52" s="88"/>
      <c r="F52" s="88"/>
      <c r="G52" s="88"/>
      <c r="H52" s="89"/>
      <c r="I52" s="90" t="s">
        <v>58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59</v>
      </c>
      <c r="AH52" s="88"/>
      <c r="AI52" s="88"/>
      <c r="AJ52" s="88"/>
      <c r="AK52" s="88"/>
      <c r="AL52" s="88"/>
      <c r="AM52" s="88"/>
      <c r="AN52" s="90" t="s">
        <v>60</v>
      </c>
      <c r="AO52" s="88"/>
      <c r="AP52" s="88"/>
      <c r="AQ52" s="92" t="s">
        <v>61</v>
      </c>
      <c r="AR52" s="45"/>
      <c r="AS52" s="93" t="s">
        <v>62</v>
      </c>
      <c r="AT52" s="94" t="s">
        <v>63</v>
      </c>
      <c r="AU52" s="94" t="s">
        <v>64</v>
      </c>
      <c r="AV52" s="94" t="s">
        <v>65</v>
      </c>
      <c r="AW52" s="94" t="s">
        <v>66</v>
      </c>
      <c r="AX52" s="94" t="s">
        <v>67</v>
      </c>
      <c r="AY52" s="94" t="s">
        <v>68</v>
      </c>
      <c r="AZ52" s="94" t="s">
        <v>69</v>
      </c>
      <c r="BA52" s="94" t="s">
        <v>70</v>
      </c>
      <c r="BB52" s="94" t="s">
        <v>71</v>
      </c>
      <c r="BC52" s="94" t="s">
        <v>72</v>
      </c>
      <c r="BD52" s="95" t="s">
        <v>73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74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37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75</v>
      </c>
      <c r="BT54" s="110" t="s">
        <v>76</v>
      </c>
      <c r="BV54" s="110" t="s">
        <v>77</v>
      </c>
      <c r="BW54" s="110" t="s">
        <v>5</v>
      </c>
      <c r="BX54" s="110" t="s">
        <v>78</v>
      </c>
      <c r="CL54" s="110" t="s">
        <v>19</v>
      </c>
    </row>
    <row r="55" s="7" customFormat="1" ht="24.75" customHeight="1">
      <c r="A55" s="111" t="s">
        <v>79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'06_2024 - ZATEPLENÍ OBJEK...'!J28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80</v>
      </c>
      <c r="AR55" s="118"/>
      <c r="AS55" s="119">
        <v>0</v>
      </c>
      <c r="AT55" s="120">
        <f>ROUND(SUM(AV55:AW55),2)</f>
        <v>0</v>
      </c>
      <c r="AU55" s="121">
        <f>'06_2024 - ZATEPLENÍ OBJEK...'!P86</f>
        <v>0</v>
      </c>
      <c r="AV55" s="120">
        <f>'06_2024 - ZATEPLENÍ OBJEK...'!J31</f>
        <v>0</v>
      </c>
      <c r="AW55" s="120">
        <f>'06_2024 - ZATEPLENÍ OBJEK...'!J32</f>
        <v>0</v>
      </c>
      <c r="AX55" s="120">
        <f>'06_2024 - ZATEPLENÍ OBJEK...'!J33</f>
        <v>0</v>
      </c>
      <c r="AY55" s="120">
        <f>'06_2024 - ZATEPLENÍ OBJEK...'!J34</f>
        <v>0</v>
      </c>
      <c r="AZ55" s="120">
        <f>'06_2024 - ZATEPLENÍ OBJEK...'!F31</f>
        <v>0</v>
      </c>
      <c r="BA55" s="120">
        <f>'06_2024 - ZATEPLENÍ OBJEK...'!F32</f>
        <v>0</v>
      </c>
      <c r="BB55" s="120">
        <f>'06_2024 - ZATEPLENÍ OBJEK...'!F33</f>
        <v>0</v>
      </c>
      <c r="BC55" s="120">
        <f>'06_2024 - ZATEPLENÍ OBJEK...'!F34</f>
        <v>0</v>
      </c>
      <c r="BD55" s="122">
        <f>'06_2024 - ZATEPLENÍ OBJEK...'!F35</f>
        <v>0</v>
      </c>
      <c r="BE55" s="7"/>
      <c r="BT55" s="123" t="s">
        <v>81</v>
      </c>
      <c r="BU55" s="123" t="s">
        <v>82</v>
      </c>
      <c r="BV55" s="123" t="s">
        <v>77</v>
      </c>
      <c r="BW55" s="123" t="s">
        <v>5</v>
      </c>
      <c r="BX55" s="123" t="s">
        <v>78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lZu3DDL3bm+ZerX4DTv612eLuWPpqfKmhrwjNCUqwJPvqSSPQjATPP/ZgiJgPFd0nk3WimDixViPXXKYFiIVdA==" hashValue="fy3I2eh6kZKN/2j202WCOdUhT1sSuw4vFeqv/2K6K8evmsZcIAskJ15Faeh5M7s08VfYgc9nNB7hq5tW6vCAh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6_2024 - ZATEPLENÍ OBJEK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1"/>
      <c r="AT3" s="18" t="s">
        <v>81</v>
      </c>
    </row>
    <row r="4" s="1" customFormat="1" ht="24.96" customHeight="1">
      <c r="B4" s="21"/>
      <c r="D4" s="126" t="s">
        <v>83</v>
      </c>
      <c r="L4" s="21"/>
      <c r="M4" s="127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8" t="s">
        <v>16</v>
      </c>
      <c r="E6" s="39"/>
      <c r="F6" s="39"/>
      <c r="G6" s="39"/>
      <c r="H6" s="39"/>
      <c r="I6" s="39"/>
      <c r="J6" s="39"/>
      <c r="K6" s="39"/>
      <c r="L6" s="12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0" t="s">
        <v>17</v>
      </c>
      <c r="F7" s="39"/>
      <c r="G7" s="39"/>
      <c r="H7" s="39"/>
      <c r="I7" s="39"/>
      <c r="J7" s="39"/>
      <c r="K7" s="39"/>
      <c r="L7" s="12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8" t="s">
        <v>18</v>
      </c>
      <c r="E9" s="39"/>
      <c r="F9" s="131" t="s">
        <v>19</v>
      </c>
      <c r="G9" s="39"/>
      <c r="H9" s="39"/>
      <c r="I9" s="128" t="s">
        <v>20</v>
      </c>
      <c r="J9" s="131" t="s">
        <v>21</v>
      </c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8" t="s">
        <v>22</v>
      </c>
      <c r="E10" s="39"/>
      <c r="F10" s="131" t="s">
        <v>23</v>
      </c>
      <c r="G10" s="39"/>
      <c r="H10" s="39"/>
      <c r="I10" s="128" t="s">
        <v>24</v>
      </c>
      <c r="J10" s="132" t="str">
        <f>'Rekapitulace stavby'!AN8</f>
        <v>17. 6. 2024</v>
      </c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8" t="s">
        <v>26</v>
      </c>
      <c r="E12" s="39"/>
      <c r="F12" s="39"/>
      <c r="G12" s="39"/>
      <c r="H12" s="39"/>
      <c r="I12" s="128" t="s">
        <v>27</v>
      </c>
      <c r="J12" s="131" t="s">
        <v>28</v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1" t="s">
        <v>29</v>
      </c>
      <c r="F13" s="39"/>
      <c r="G13" s="39"/>
      <c r="H13" s="39"/>
      <c r="I13" s="128" t="s">
        <v>30</v>
      </c>
      <c r="J13" s="131" t="s">
        <v>31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8" t="s">
        <v>32</v>
      </c>
      <c r="E15" s="39"/>
      <c r="F15" s="39"/>
      <c r="G15" s="39"/>
      <c r="H15" s="39"/>
      <c r="I15" s="128" t="s">
        <v>27</v>
      </c>
      <c r="J15" s="34" t="str">
        <f>'Rekapitulace stavby'!AN13</f>
        <v>Vyplň údaj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1"/>
      <c r="G16" s="131"/>
      <c r="H16" s="131"/>
      <c r="I16" s="128" t="s">
        <v>30</v>
      </c>
      <c r="J16" s="34" t="str">
        <f>'Rekapitulace stavby'!AN14</f>
        <v>Vyplň údaj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8" t="s">
        <v>34</v>
      </c>
      <c r="E18" s="39"/>
      <c r="F18" s="39"/>
      <c r="G18" s="39"/>
      <c r="H18" s="39"/>
      <c r="I18" s="128" t="s">
        <v>27</v>
      </c>
      <c r="J18" s="131" t="s">
        <v>35</v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1" t="s">
        <v>36</v>
      </c>
      <c r="F19" s="39"/>
      <c r="G19" s="39"/>
      <c r="H19" s="39"/>
      <c r="I19" s="128" t="s">
        <v>30</v>
      </c>
      <c r="J19" s="131" t="s">
        <v>37</v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8" t="s">
        <v>39</v>
      </c>
      <c r="E21" s="39"/>
      <c r="F21" s="39"/>
      <c r="G21" s="39"/>
      <c r="H21" s="39"/>
      <c r="I21" s="128" t="s">
        <v>27</v>
      </c>
      <c r="J21" s="131" t="s">
        <v>35</v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1" t="s">
        <v>36</v>
      </c>
      <c r="F22" s="39"/>
      <c r="G22" s="39"/>
      <c r="H22" s="39"/>
      <c r="I22" s="128" t="s">
        <v>30</v>
      </c>
      <c r="J22" s="131" t="s">
        <v>37</v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8" t="s">
        <v>40</v>
      </c>
      <c r="E24" s="39"/>
      <c r="F24" s="39"/>
      <c r="G24" s="39"/>
      <c r="H24" s="39"/>
      <c r="I24" s="39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7.25" customHeight="1">
      <c r="A25" s="133"/>
      <c r="B25" s="134"/>
      <c r="C25" s="133"/>
      <c r="D25" s="133"/>
      <c r="E25" s="135" t="s">
        <v>41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7"/>
      <c r="E27" s="137"/>
      <c r="F27" s="137"/>
      <c r="G27" s="137"/>
      <c r="H27" s="137"/>
      <c r="I27" s="137"/>
      <c r="J27" s="137"/>
      <c r="K27" s="137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8" t="s">
        <v>42</v>
      </c>
      <c r="E28" s="39"/>
      <c r="F28" s="39"/>
      <c r="G28" s="39"/>
      <c r="H28" s="39"/>
      <c r="I28" s="39"/>
      <c r="J28" s="139">
        <f>ROUND(J86, 2)</f>
        <v>0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7"/>
      <c r="E29" s="137"/>
      <c r="F29" s="137"/>
      <c r="G29" s="137"/>
      <c r="H29" s="137"/>
      <c r="I29" s="137"/>
      <c r="J29" s="137"/>
      <c r="K29" s="137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0" t="s">
        <v>44</v>
      </c>
      <c r="G30" s="39"/>
      <c r="H30" s="39"/>
      <c r="I30" s="140" t="s">
        <v>43</v>
      </c>
      <c r="J30" s="140" t="s">
        <v>45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1" t="s">
        <v>46</v>
      </c>
      <c r="E31" s="128" t="s">
        <v>47</v>
      </c>
      <c r="F31" s="142">
        <f>ROUND((SUM(BE86:BE249)),  2)</f>
        <v>0</v>
      </c>
      <c r="G31" s="39"/>
      <c r="H31" s="39"/>
      <c r="I31" s="143">
        <v>0.20999999999999999</v>
      </c>
      <c r="J31" s="142">
        <f>ROUND(((SUM(BE86:BE249))*I31),  2)</f>
        <v>0</v>
      </c>
      <c r="K31" s="39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8" t="s">
        <v>48</v>
      </c>
      <c r="F32" s="142">
        <f>ROUND((SUM(BF86:BF249)),  2)</f>
        <v>0</v>
      </c>
      <c r="G32" s="39"/>
      <c r="H32" s="39"/>
      <c r="I32" s="143">
        <v>0.12</v>
      </c>
      <c r="J32" s="142">
        <f>ROUND(((SUM(BF86:BF249))*I32), 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8" t="s">
        <v>49</v>
      </c>
      <c r="F33" s="142">
        <f>ROUND((SUM(BG86:BG249)),  2)</f>
        <v>0</v>
      </c>
      <c r="G33" s="39"/>
      <c r="H33" s="39"/>
      <c r="I33" s="143">
        <v>0.20999999999999999</v>
      </c>
      <c r="J33" s="142">
        <f>0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8" t="s">
        <v>50</v>
      </c>
      <c r="F34" s="142">
        <f>ROUND((SUM(BH86:BH249)),  2)</f>
        <v>0</v>
      </c>
      <c r="G34" s="39"/>
      <c r="H34" s="39"/>
      <c r="I34" s="143">
        <v>0.12</v>
      </c>
      <c r="J34" s="142">
        <f>0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8" t="s">
        <v>51</v>
      </c>
      <c r="F35" s="142">
        <f>ROUND((SUM(BI86:BI249)),  2)</f>
        <v>0</v>
      </c>
      <c r="G35" s="39"/>
      <c r="H35" s="39"/>
      <c r="I35" s="143">
        <v>0</v>
      </c>
      <c r="J35" s="142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4"/>
      <c r="D37" s="145" t="s">
        <v>52</v>
      </c>
      <c r="E37" s="146"/>
      <c r="F37" s="146"/>
      <c r="G37" s="147" t="s">
        <v>53</v>
      </c>
      <c r="H37" s="148" t="s">
        <v>54</v>
      </c>
      <c r="I37" s="146"/>
      <c r="J37" s="149">
        <f>SUM(J28:J35)</f>
        <v>0</v>
      </c>
      <c r="K37" s="150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84</v>
      </c>
      <c r="D43" s="41"/>
      <c r="E43" s="41"/>
      <c r="F43" s="41"/>
      <c r="G43" s="41"/>
      <c r="H43" s="41"/>
      <c r="I43" s="41"/>
      <c r="J43" s="41"/>
      <c r="K43" s="41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41"/>
      <c r="J45" s="41"/>
      <c r="K45" s="41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ZATEPLENÍ OBJEKTU, VIŠŇOVÁ 325, DOMAŽLICE</v>
      </c>
      <c r="F46" s="41"/>
      <c r="G46" s="41"/>
      <c r="H46" s="41"/>
      <c r="I46" s="41"/>
      <c r="J46" s="41"/>
      <c r="K46" s="41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22</v>
      </c>
      <c r="D48" s="41"/>
      <c r="E48" s="41"/>
      <c r="F48" s="28" t="str">
        <f>F10</f>
        <v>Domažlice</v>
      </c>
      <c r="G48" s="41"/>
      <c r="H48" s="41"/>
      <c r="I48" s="33" t="s">
        <v>24</v>
      </c>
      <c r="J48" s="73" t="str">
        <f>IF(J10="","",J10)</f>
        <v>17. 6. 2024</v>
      </c>
      <c r="K48" s="41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26</v>
      </c>
      <c r="D50" s="41"/>
      <c r="E50" s="41"/>
      <c r="F50" s="28" t="str">
        <f>E13</f>
        <v>Město Domažlice</v>
      </c>
      <c r="G50" s="41"/>
      <c r="H50" s="41"/>
      <c r="I50" s="33" t="s">
        <v>34</v>
      </c>
      <c r="J50" s="37" t="str">
        <f>E19</f>
        <v>Baštář Jakub</v>
      </c>
      <c r="K50" s="41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32</v>
      </c>
      <c r="D51" s="41"/>
      <c r="E51" s="41"/>
      <c r="F51" s="28" t="str">
        <f>IF(E16="","",E16)</f>
        <v>Vyplň údaj</v>
      </c>
      <c r="G51" s="41"/>
      <c r="H51" s="41"/>
      <c r="I51" s="33" t="s">
        <v>39</v>
      </c>
      <c r="J51" s="37" t="str">
        <f>E22</f>
        <v>Baštář Jakub</v>
      </c>
      <c r="K51" s="41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5" t="s">
        <v>85</v>
      </c>
      <c r="D53" s="156"/>
      <c r="E53" s="156"/>
      <c r="F53" s="156"/>
      <c r="G53" s="156"/>
      <c r="H53" s="156"/>
      <c r="I53" s="156"/>
      <c r="J53" s="157" t="s">
        <v>86</v>
      </c>
      <c r="K53" s="156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8" t="s">
        <v>74</v>
      </c>
      <c r="D55" s="41"/>
      <c r="E55" s="41"/>
      <c r="F55" s="41"/>
      <c r="G55" s="41"/>
      <c r="H55" s="41"/>
      <c r="I55" s="41"/>
      <c r="J55" s="103">
        <f>J86</f>
        <v>0</v>
      </c>
      <c r="K55" s="41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87</v>
      </c>
    </row>
    <row r="56" s="9" customFormat="1" ht="24.96" customHeight="1">
      <c r="A56" s="9"/>
      <c r="B56" s="159"/>
      <c r="C56" s="160"/>
      <c r="D56" s="161" t="s">
        <v>88</v>
      </c>
      <c r="E56" s="162"/>
      <c r="F56" s="162"/>
      <c r="G56" s="162"/>
      <c r="H56" s="162"/>
      <c r="I56" s="162"/>
      <c r="J56" s="163">
        <f>J87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89</v>
      </c>
      <c r="E57" s="168"/>
      <c r="F57" s="168"/>
      <c r="G57" s="168"/>
      <c r="H57" s="168"/>
      <c r="I57" s="168"/>
      <c r="J57" s="169">
        <f>J88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5"/>
      <c r="C58" s="166"/>
      <c r="D58" s="167" t="s">
        <v>90</v>
      </c>
      <c r="E58" s="168"/>
      <c r="F58" s="168"/>
      <c r="G58" s="168"/>
      <c r="H58" s="168"/>
      <c r="I58" s="168"/>
      <c r="J58" s="169">
        <f>J113</f>
        <v>0</v>
      </c>
      <c r="K58" s="166"/>
      <c r="L58" s="17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5"/>
      <c r="C59" s="166"/>
      <c r="D59" s="167" t="s">
        <v>91</v>
      </c>
      <c r="E59" s="168"/>
      <c r="F59" s="168"/>
      <c r="G59" s="168"/>
      <c r="H59" s="168"/>
      <c r="I59" s="168"/>
      <c r="J59" s="169">
        <f>J119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5"/>
      <c r="C60" s="166"/>
      <c r="D60" s="167" t="s">
        <v>92</v>
      </c>
      <c r="E60" s="168"/>
      <c r="F60" s="168"/>
      <c r="G60" s="168"/>
      <c r="H60" s="168"/>
      <c r="I60" s="168"/>
      <c r="J60" s="169">
        <f>J123</f>
        <v>0</v>
      </c>
      <c r="K60" s="166"/>
      <c r="L60" s="17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5"/>
      <c r="C61" s="166"/>
      <c r="D61" s="167" t="s">
        <v>93</v>
      </c>
      <c r="E61" s="168"/>
      <c r="F61" s="168"/>
      <c r="G61" s="168"/>
      <c r="H61" s="168"/>
      <c r="I61" s="168"/>
      <c r="J61" s="169">
        <f>J187</f>
        <v>0</v>
      </c>
      <c r="K61" s="166"/>
      <c r="L61" s="17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5"/>
      <c r="C62" s="166"/>
      <c r="D62" s="167" t="s">
        <v>94</v>
      </c>
      <c r="E62" s="168"/>
      <c r="F62" s="168"/>
      <c r="G62" s="168"/>
      <c r="H62" s="168"/>
      <c r="I62" s="168"/>
      <c r="J62" s="169">
        <f>J200</f>
        <v>0</v>
      </c>
      <c r="K62" s="166"/>
      <c r="L62" s="17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59"/>
      <c r="C63" s="160"/>
      <c r="D63" s="161" t="s">
        <v>95</v>
      </c>
      <c r="E63" s="162"/>
      <c r="F63" s="162"/>
      <c r="G63" s="162"/>
      <c r="H63" s="162"/>
      <c r="I63" s="162"/>
      <c r="J63" s="163">
        <f>J213</f>
        <v>0</v>
      </c>
      <c r="K63" s="160"/>
      <c r="L63" s="16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65"/>
      <c r="C64" s="166"/>
      <c r="D64" s="167" t="s">
        <v>96</v>
      </c>
      <c r="E64" s="168"/>
      <c r="F64" s="168"/>
      <c r="G64" s="168"/>
      <c r="H64" s="168"/>
      <c r="I64" s="168"/>
      <c r="J64" s="169">
        <f>J214</f>
        <v>0</v>
      </c>
      <c r="K64" s="166"/>
      <c r="L64" s="17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5"/>
      <c r="C65" s="166"/>
      <c r="D65" s="167" t="s">
        <v>97</v>
      </c>
      <c r="E65" s="168"/>
      <c r="F65" s="168"/>
      <c r="G65" s="168"/>
      <c r="H65" s="168"/>
      <c r="I65" s="168"/>
      <c r="J65" s="169">
        <f>J232</f>
        <v>0</v>
      </c>
      <c r="K65" s="166"/>
      <c r="L65" s="17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59"/>
      <c r="C66" s="160"/>
      <c r="D66" s="161" t="s">
        <v>98</v>
      </c>
      <c r="E66" s="162"/>
      <c r="F66" s="162"/>
      <c r="G66" s="162"/>
      <c r="H66" s="162"/>
      <c r="I66" s="162"/>
      <c r="J66" s="163">
        <f>J243</f>
        <v>0</v>
      </c>
      <c r="K66" s="160"/>
      <c r="L66" s="16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65"/>
      <c r="C67" s="166"/>
      <c r="D67" s="167" t="s">
        <v>99</v>
      </c>
      <c r="E67" s="168"/>
      <c r="F67" s="168"/>
      <c r="G67" s="168"/>
      <c r="H67" s="168"/>
      <c r="I67" s="168"/>
      <c r="J67" s="169">
        <f>J244</f>
        <v>0</v>
      </c>
      <c r="K67" s="166"/>
      <c r="L67" s="17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5"/>
      <c r="C68" s="166"/>
      <c r="D68" s="167" t="s">
        <v>100</v>
      </c>
      <c r="E68" s="168"/>
      <c r="F68" s="168"/>
      <c r="G68" s="168"/>
      <c r="H68" s="168"/>
      <c r="I68" s="168"/>
      <c r="J68" s="169">
        <f>J247</f>
        <v>0</v>
      </c>
      <c r="K68" s="166"/>
      <c r="L68" s="17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2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2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2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101</v>
      </c>
      <c r="D75" s="41"/>
      <c r="E75" s="41"/>
      <c r="F75" s="41"/>
      <c r="G75" s="41"/>
      <c r="H75" s="41"/>
      <c r="I75" s="41"/>
      <c r="J75" s="41"/>
      <c r="K75" s="41"/>
      <c r="L75" s="12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2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2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E7</f>
        <v>ZATEPLENÍ OBJEKTU, VIŠŇOVÁ 325, DOMAŽLICE</v>
      </c>
      <c r="F78" s="41"/>
      <c r="G78" s="41"/>
      <c r="H78" s="41"/>
      <c r="I78" s="41"/>
      <c r="J78" s="41"/>
      <c r="K78" s="41"/>
      <c r="L78" s="12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2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22</v>
      </c>
      <c r="D80" s="41"/>
      <c r="E80" s="41"/>
      <c r="F80" s="28" t="str">
        <f>F10</f>
        <v>Domažlice</v>
      </c>
      <c r="G80" s="41"/>
      <c r="H80" s="41"/>
      <c r="I80" s="33" t="s">
        <v>24</v>
      </c>
      <c r="J80" s="73" t="str">
        <f>IF(J10="","",J10)</f>
        <v>17. 6. 2024</v>
      </c>
      <c r="K80" s="41"/>
      <c r="L80" s="12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2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26</v>
      </c>
      <c r="D82" s="41"/>
      <c r="E82" s="41"/>
      <c r="F82" s="28" t="str">
        <f>E13</f>
        <v>Město Domažlice</v>
      </c>
      <c r="G82" s="41"/>
      <c r="H82" s="41"/>
      <c r="I82" s="33" t="s">
        <v>34</v>
      </c>
      <c r="J82" s="37" t="str">
        <f>E19</f>
        <v>Baštář Jakub</v>
      </c>
      <c r="K82" s="41"/>
      <c r="L82" s="12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32</v>
      </c>
      <c r="D83" s="41"/>
      <c r="E83" s="41"/>
      <c r="F83" s="28" t="str">
        <f>IF(E16="","",E16)</f>
        <v>Vyplň údaj</v>
      </c>
      <c r="G83" s="41"/>
      <c r="H83" s="41"/>
      <c r="I83" s="33" t="s">
        <v>39</v>
      </c>
      <c r="J83" s="37" t="str">
        <f>E22</f>
        <v>Baštář Jakub</v>
      </c>
      <c r="K83" s="41"/>
      <c r="L83" s="12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2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1"/>
      <c r="B85" s="172"/>
      <c r="C85" s="173" t="s">
        <v>102</v>
      </c>
      <c r="D85" s="174" t="s">
        <v>61</v>
      </c>
      <c r="E85" s="174" t="s">
        <v>57</v>
      </c>
      <c r="F85" s="174" t="s">
        <v>58</v>
      </c>
      <c r="G85" s="174" t="s">
        <v>103</v>
      </c>
      <c r="H85" s="174" t="s">
        <v>104</v>
      </c>
      <c r="I85" s="174" t="s">
        <v>105</v>
      </c>
      <c r="J85" s="174" t="s">
        <v>86</v>
      </c>
      <c r="K85" s="175" t="s">
        <v>106</v>
      </c>
      <c r="L85" s="176"/>
      <c r="M85" s="93" t="s">
        <v>37</v>
      </c>
      <c r="N85" s="94" t="s">
        <v>46</v>
      </c>
      <c r="O85" s="94" t="s">
        <v>107</v>
      </c>
      <c r="P85" s="94" t="s">
        <v>108</v>
      </c>
      <c r="Q85" s="94" t="s">
        <v>109</v>
      </c>
      <c r="R85" s="94" t="s">
        <v>110</v>
      </c>
      <c r="S85" s="94" t="s">
        <v>111</v>
      </c>
      <c r="T85" s="95" t="s">
        <v>112</v>
      </c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</row>
    <row r="86" s="2" customFormat="1" ht="22.8" customHeight="1">
      <c r="A86" s="39"/>
      <c r="B86" s="40"/>
      <c r="C86" s="100" t="s">
        <v>113</v>
      </c>
      <c r="D86" s="41"/>
      <c r="E86" s="41"/>
      <c r="F86" s="41"/>
      <c r="G86" s="41"/>
      <c r="H86" s="41"/>
      <c r="I86" s="41"/>
      <c r="J86" s="177">
        <f>BK86</f>
        <v>0</v>
      </c>
      <c r="K86" s="41"/>
      <c r="L86" s="45"/>
      <c r="M86" s="96"/>
      <c r="N86" s="178"/>
      <c r="O86" s="97"/>
      <c r="P86" s="179">
        <f>P87+P213+P243</f>
        <v>0</v>
      </c>
      <c r="Q86" s="97"/>
      <c r="R86" s="179">
        <f>R87+R213+R243</f>
        <v>24.842056183039997</v>
      </c>
      <c r="S86" s="97"/>
      <c r="T86" s="180">
        <f>T87+T213+T243</f>
        <v>17.216614749999998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75</v>
      </c>
      <c r="AU86" s="18" t="s">
        <v>87</v>
      </c>
      <c r="BK86" s="181">
        <f>BK87+BK213+BK243</f>
        <v>0</v>
      </c>
    </row>
    <row r="87" s="12" customFormat="1" ht="25.92" customHeight="1">
      <c r="A87" s="12"/>
      <c r="B87" s="182"/>
      <c r="C87" s="183"/>
      <c r="D87" s="184" t="s">
        <v>75</v>
      </c>
      <c r="E87" s="185" t="s">
        <v>114</v>
      </c>
      <c r="F87" s="185" t="s">
        <v>115</v>
      </c>
      <c r="G87" s="183"/>
      <c r="H87" s="183"/>
      <c r="I87" s="186"/>
      <c r="J87" s="187">
        <f>BK87</f>
        <v>0</v>
      </c>
      <c r="K87" s="183"/>
      <c r="L87" s="188"/>
      <c r="M87" s="189"/>
      <c r="N87" s="190"/>
      <c r="O87" s="190"/>
      <c r="P87" s="191">
        <f>P88+P113+P119+P123+P187+P200</f>
        <v>0</v>
      </c>
      <c r="Q87" s="190"/>
      <c r="R87" s="191">
        <f>R88+R113+R119+R123+R187+R200</f>
        <v>24.730107863039997</v>
      </c>
      <c r="S87" s="190"/>
      <c r="T87" s="192">
        <f>T88+T113+T119+T123+T187+T200</f>
        <v>17.166970749999997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3" t="s">
        <v>81</v>
      </c>
      <c r="AT87" s="194" t="s">
        <v>75</v>
      </c>
      <c r="AU87" s="194" t="s">
        <v>76</v>
      </c>
      <c r="AY87" s="193" t="s">
        <v>116</v>
      </c>
      <c r="BK87" s="195">
        <f>BK88+BK113+BK119+BK123+BK187+BK200</f>
        <v>0</v>
      </c>
    </row>
    <row r="88" s="12" customFormat="1" ht="22.8" customHeight="1">
      <c r="A88" s="12"/>
      <c r="B88" s="182"/>
      <c r="C88" s="183"/>
      <c r="D88" s="184" t="s">
        <v>75</v>
      </c>
      <c r="E88" s="196" t="s">
        <v>81</v>
      </c>
      <c r="F88" s="196" t="s">
        <v>117</v>
      </c>
      <c r="G88" s="183"/>
      <c r="H88" s="183"/>
      <c r="I88" s="186"/>
      <c r="J88" s="197">
        <f>BK88</f>
        <v>0</v>
      </c>
      <c r="K88" s="183"/>
      <c r="L88" s="188"/>
      <c r="M88" s="189"/>
      <c r="N88" s="190"/>
      <c r="O88" s="190"/>
      <c r="P88" s="191">
        <f>SUM(P89:P112)</f>
        <v>0</v>
      </c>
      <c r="Q88" s="190"/>
      <c r="R88" s="191">
        <f>SUM(R89:R112)</f>
        <v>0.00035</v>
      </c>
      <c r="S88" s="190"/>
      <c r="T88" s="192">
        <f>SUM(T89:T112)</f>
        <v>1.0944499999999999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3" t="s">
        <v>81</v>
      </c>
      <c r="AT88" s="194" t="s">
        <v>75</v>
      </c>
      <c r="AU88" s="194" t="s">
        <v>81</v>
      </c>
      <c r="AY88" s="193" t="s">
        <v>116</v>
      </c>
      <c r="BK88" s="195">
        <f>SUM(BK89:BK112)</f>
        <v>0</v>
      </c>
    </row>
    <row r="89" s="2" customFormat="1" ht="37.8" customHeight="1">
      <c r="A89" s="39"/>
      <c r="B89" s="40"/>
      <c r="C89" s="198" t="s">
        <v>81</v>
      </c>
      <c r="D89" s="198" t="s">
        <v>118</v>
      </c>
      <c r="E89" s="199" t="s">
        <v>119</v>
      </c>
      <c r="F89" s="200" t="s">
        <v>120</v>
      </c>
      <c r="G89" s="201" t="s">
        <v>121</v>
      </c>
      <c r="H89" s="202">
        <v>3.71</v>
      </c>
      <c r="I89" s="203"/>
      <c r="J89" s="204">
        <f>ROUND(I89*H89,2)</f>
        <v>0</v>
      </c>
      <c r="K89" s="200" t="s">
        <v>122</v>
      </c>
      <c r="L89" s="45"/>
      <c r="M89" s="205" t="s">
        <v>37</v>
      </c>
      <c r="N89" s="206" t="s">
        <v>48</v>
      </c>
      <c r="O89" s="85"/>
      <c r="P89" s="207">
        <f>O89*H89</f>
        <v>0</v>
      </c>
      <c r="Q89" s="207">
        <v>0</v>
      </c>
      <c r="R89" s="207">
        <f>Q89*H89</f>
        <v>0</v>
      </c>
      <c r="S89" s="207">
        <v>0.29499999999999998</v>
      </c>
      <c r="T89" s="208">
        <f>S89*H89</f>
        <v>1.0944499999999999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09" t="s">
        <v>123</v>
      </c>
      <c r="AT89" s="209" t="s">
        <v>118</v>
      </c>
      <c r="AU89" s="209" t="s">
        <v>124</v>
      </c>
      <c r="AY89" s="18" t="s">
        <v>116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18" t="s">
        <v>124</v>
      </c>
      <c r="BK89" s="210">
        <f>ROUND(I89*H89,2)</f>
        <v>0</v>
      </c>
      <c r="BL89" s="18" t="s">
        <v>123</v>
      </c>
      <c r="BM89" s="209" t="s">
        <v>125</v>
      </c>
    </row>
    <row r="90" s="2" customFormat="1">
      <c r="A90" s="39"/>
      <c r="B90" s="40"/>
      <c r="C90" s="41"/>
      <c r="D90" s="211" t="s">
        <v>126</v>
      </c>
      <c r="E90" s="41"/>
      <c r="F90" s="212" t="s">
        <v>127</v>
      </c>
      <c r="G90" s="41"/>
      <c r="H90" s="41"/>
      <c r="I90" s="213"/>
      <c r="J90" s="41"/>
      <c r="K90" s="41"/>
      <c r="L90" s="45"/>
      <c r="M90" s="214"/>
      <c r="N90" s="215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126</v>
      </c>
      <c r="AU90" s="18" t="s">
        <v>124</v>
      </c>
    </row>
    <row r="91" s="13" customFormat="1">
      <c r="A91" s="13"/>
      <c r="B91" s="216"/>
      <c r="C91" s="217"/>
      <c r="D91" s="218" t="s">
        <v>128</v>
      </c>
      <c r="E91" s="219" t="s">
        <v>37</v>
      </c>
      <c r="F91" s="220" t="s">
        <v>129</v>
      </c>
      <c r="G91" s="217"/>
      <c r="H91" s="221">
        <v>3.71</v>
      </c>
      <c r="I91" s="222"/>
      <c r="J91" s="217"/>
      <c r="K91" s="217"/>
      <c r="L91" s="223"/>
      <c r="M91" s="224"/>
      <c r="N91" s="225"/>
      <c r="O91" s="225"/>
      <c r="P91" s="225"/>
      <c r="Q91" s="225"/>
      <c r="R91" s="225"/>
      <c r="S91" s="225"/>
      <c r="T91" s="22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7" t="s">
        <v>128</v>
      </c>
      <c r="AU91" s="227" t="s">
        <v>124</v>
      </c>
      <c r="AV91" s="13" t="s">
        <v>124</v>
      </c>
      <c r="AW91" s="13" t="s">
        <v>38</v>
      </c>
      <c r="AX91" s="13" t="s">
        <v>81</v>
      </c>
      <c r="AY91" s="227" t="s">
        <v>116</v>
      </c>
    </row>
    <row r="92" s="2" customFormat="1" ht="16.5" customHeight="1">
      <c r="A92" s="39"/>
      <c r="B92" s="40"/>
      <c r="C92" s="198" t="s">
        <v>124</v>
      </c>
      <c r="D92" s="198" t="s">
        <v>118</v>
      </c>
      <c r="E92" s="199" t="s">
        <v>130</v>
      </c>
      <c r="F92" s="200" t="s">
        <v>131</v>
      </c>
      <c r="G92" s="201" t="s">
        <v>121</v>
      </c>
      <c r="H92" s="202">
        <v>1.75</v>
      </c>
      <c r="I92" s="203"/>
      <c r="J92" s="204">
        <f>ROUND(I92*H92,2)</f>
        <v>0</v>
      </c>
      <c r="K92" s="200" t="s">
        <v>122</v>
      </c>
      <c r="L92" s="45"/>
      <c r="M92" s="205" t="s">
        <v>37</v>
      </c>
      <c r="N92" s="206" t="s">
        <v>48</v>
      </c>
      <c r="O92" s="85"/>
      <c r="P92" s="207">
        <f>O92*H92</f>
        <v>0</v>
      </c>
      <c r="Q92" s="207">
        <v>0</v>
      </c>
      <c r="R92" s="207">
        <f>Q92*H92</f>
        <v>0</v>
      </c>
      <c r="S92" s="207">
        <v>0</v>
      </c>
      <c r="T92" s="208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09" t="s">
        <v>123</v>
      </c>
      <c r="AT92" s="209" t="s">
        <v>118</v>
      </c>
      <c r="AU92" s="209" t="s">
        <v>124</v>
      </c>
      <c r="AY92" s="18" t="s">
        <v>116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18" t="s">
        <v>124</v>
      </c>
      <c r="BK92" s="210">
        <f>ROUND(I92*H92,2)</f>
        <v>0</v>
      </c>
      <c r="BL92" s="18" t="s">
        <v>123</v>
      </c>
      <c r="BM92" s="209" t="s">
        <v>132</v>
      </c>
    </row>
    <row r="93" s="2" customFormat="1">
      <c r="A93" s="39"/>
      <c r="B93" s="40"/>
      <c r="C93" s="41"/>
      <c r="D93" s="211" t="s">
        <v>126</v>
      </c>
      <c r="E93" s="41"/>
      <c r="F93" s="212" t="s">
        <v>133</v>
      </c>
      <c r="G93" s="41"/>
      <c r="H93" s="41"/>
      <c r="I93" s="213"/>
      <c r="J93" s="41"/>
      <c r="K93" s="41"/>
      <c r="L93" s="45"/>
      <c r="M93" s="214"/>
      <c r="N93" s="215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126</v>
      </c>
      <c r="AU93" s="18" t="s">
        <v>124</v>
      </c>
    </row>
    <row r="94" s="13" customFormat="1">
      <c r="A94" s="13"/>
      <c r="B94" s="216"/>
      <c r="C94" s="217"/>
      <c r="D94" s="218" t="s">
        <v>128</v>
      </c>
      <c r="E94" s="219" t="s">
        <v>37</v>
      </c>
      <c r="F94" s="220" t="s">
        <v>134</v>
      </c>
      <c r="G94" s="217"/>
      <c r="H94" s="221">
        <v>1.75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7" t="s">
        <v>128</v>
      </c>
      <c r="AU94" s="227" t="s">
        <v>124</v>
      </c>
      <c r="AV94" s="13" t="s">
        <v>124</v>
      </c>
      <c r="AW94" s="13" t="s">
        <v>38</v>
      </c>
      <c r="AX94" s="13" t="s">
        <v>81</v>
      </c>
      <c r="AY94" s="227" t="s">
        <v>116</v>
      </c>
    </row>
    <row r="95" s="2" customFormat="1" ht="16.5" customHeight="1">
      <c r="A95" s="39"/>
      <c r="B95" s="40"/>
      <c r="C95" s="198" t="s">
        <v>135</v>
      </c>
      <c r="D95" s="198" t="s">
        <v>118</v>
      </c>
      <c r="E95" s="199" t="s">
        <v>136</v>
      </c>
      <c r="F95" s="200" t="s">
        <v>137</v>
      </c>
      <c r="G95" s="201" t="s">
        <v>138</v>
      </c>
      <c r="H95" s="202">
        <v>1.113</v>
      </c>
      <c r="I95" s="203"/>
      <c r="J95" s="204">
        <f>ROUND(I95*H95,2)</f>
        <v>0</v>
      </c>
      <c r="K95" s="200" t="s">
        <v>122</v>
      </c>
      <c r="L95" s="45"/>
      <c r="M95" s="205" t="s">
        <v>37</v>
      </c>
      <c r="N95" s="206" t="s">
        <v>48</v>
      </c>
      <c r="O95" s="85"/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09" t="s">
        <v>123</v>
      </c>
      <c r="AT95" s="209" t="s">
        <v>118</v>
      </c>
      <c r="AU95" s="209" t="s">
        <v>124</v>
      </c>
      <c r="AY95" s="18" t="s">
        <v>116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8" t="s">
        <v>124</v>
      </c>
      <c r="BK95" s="210">
        <f>ROUND(I95*H95,2)</f>
        <v>0</v>
      </c>
      <c r="BL95" s="18" t="s">
        <v>123</v>
      </c>
      <c r="BM95" s="209" t="s">
        <v>139</v>
      </c>
    </row>
    <row r="96" s="2" customFormat="1">
      <c r="A96" s="39"/>
      <c r="B96" s="40"/>
      <c r="C96" s="41"/>
      <c r="D96" s="211" t="s">
        <v>126</v>
      </c>
      <c r="E96" s="41"/>
      <c r="F96" s="212" t="s">
        <v>140</v>
      </c>
      <c r="G96" s="41"/>
      <c r="H96" s="41"/>
      <c r="I96" s="213"/>
      <c r="J96" s="41"/>
      <c r="K96" s="41"/>
      <c r="L96" s="45"/>
      <c r="M96" s="214"/>
      <c r="N96" s="215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126</v>
      </c>
      <c r="AU96" s="18" t="s">
        <v>124</v>
      </c>
    </row>
    <row r="97" s="13" customFormat="1">
      <c r="A97" s="13"/>
      <c r="B97" s="216"/>
      <c r="C97" s="217"/>
      <c r="D97" s="218" t="s">
        <v>128</v>
      </c>
      <c r="E97" s="219" t="s">
        <v>37</v>
      </c>
      <c r="F97" s="220" t="s">
        <v>141</v>
      </c>
      <c r="G97" s="217"/>
      <c r="H97" s="221">
        <v>1.113</v>
      </c>
      <c r="I97" s="222"/>
      <c r="J97" s="217"/>
      <c r="K97" s="217"/>
      <c r="L97" s="223"/>
      <c r="M97" s="224"/>
      <c r="N97" s="225"/>
      <c r="O97" s="225"/>
      <c r="P97" s="225"/>
      <c r="Q97" s="225"/>
      <c r="R97" s="225"/>
      <c r="S97" s="225"/>
      <c r="T97" s="22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7" t="s">
        <v>128</v>
      </c>
      <c r="AU97" s="227" t="s">
        <v>124</v>
      </c>
      <c r="AV97" s="13" t="s">
        <v>124</v>
      </c>
      <c r="AW97" s="13" t="s">
        <v>38</v>
      </c>
      <c r="AX97" s="13" t="s">
        <v>81</v>
      </c>
      <c r="AY97" s="227" t="s">
        <v>116</v>
      </c>
    </row>
    <row r="98" s="2" customFormat="1" ht="16.5" customHeight="1">
      <c r="A98" s="39"/>
      <c r="B98" s="40"/>
      <c r="C98" s="198" t="s">
        <v>123</v>
      </c>
      <c r="D98" s="198" t="s">
        <v>118</v>
      </c>
      <c r="E98" s="199" t="s">
        <v>142</v>
      </c>
      <c r="F98" s="200" t="s">
        <v>143</v>
      </c>
      <c r="G98" s="201" t="s">
        <v>138</v>
      </c>
      <c r="H98" s="202">
        <v>10.01</v>
      </c>
      <c r="I98" s="203"/>
      <c r="J98" s="204">
        <f>ROUND(I98*H98,2)</f>
        <v>0</v>
      </c>
      <c r="K98" s="200" t="s">
        <v>122</v>
      </c>
      <c r="L98" s="45"/>
      <c r="M98" s="205" t="s">
        <v>37</v>
      </c>
      <c r="N98" s="206" t="s">
        <v>48</v>
      </c>
      <c r="O98" s="85"/>
      <c r="P98" s="207">
        <f>O98*H98</f>
        <v>0</v>
      </c>
      <c r="Q98" s="207">
        <v>0</v>
      </c>
      <c r="R98" s="207">
        <f>Q98*H98</f>
        <v>0</v>
      </c>
      <c r="S98" s="207">
        <v>0</v>
      </c>
      <c r="T98" s="208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09" t="s">
        <v>123</v>
      </c>
      <c r="AT98" s="209" t="s">
        <v>118</v>
      </c>
      <c r="AU98" s="209" t="s">
        <v>124</v>
      </c>
      <c r="AY98" s="18" t="s">
        <v>116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18" t="s">
        <v>124</v>
      </c>
      <c r="BK98" s="210">
        <f>ROUND(I98*H98,2)</f>
        <v>0</v>
      </c>
      <c r="BL98" s="18" t="s">
        <v>123</v>
      </c>
      <c r="BM98" s="209" t="s">
        <v>144</v>
      </c>
    </row>
    <row r="99" s="2" customFormat="1">
      <c r="A99" s="39"/>
      <c r="B99" s="40"/>
      <c r="C99" s="41"/>
      <c r="D99" s="211" t="s">
        <v>126</v>
      </c>
      <c r="E99" s="41"/>
      <c r="F99" s="212" t="s">
        <v>145</v>
      </c>
      <c r="G99" s="41"/>
      <c r="H99" s="41"/>
      <c r="I99" s="213"/>
      <c r="J99" s="41"/>
      <c r="K99" s="41"/>
      <c r="L99" s="45"/>
      <c r="M99" s="214"/>
      <c r="N99" s="215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126</v>
      </c>
      <c r="AU99" s="18" t="s">
        <v>124</v>
      </c>
    </row>
    <row r="100" s="13" customFormat="1">
      <c r="A100" s="13"/>
      <c r="B100" s="216"/>
      <c r="C100" s="217"/>
      <c r="D100" s="218" t="s">
        <v>128</v>
      </c>
      <c r="E100" s="219" t="s">
        <v>37</v>
      </c>
      <c r="F100" s="220" t="s">
        <v>146</v>
      </c>
      <c r="G100" s="217"/>
      <c r="H100" s="221">
        <v>7.5599999999999996</v>
      </c>
      <c r="I100" s="222"/>
      <c r="J100" s="217"/>
      <c r="K100" s="217"/>
      <c r="L100" s="223"/>
      <c r="M100" s="224"/>
      <c r="N100" s="225"/>
      <c r="O100" s="225"/>
      <c r="P100" s="225"/>
      <c r="Q100" s="225"/>
      <c r="R100" s="225"/>
      <c r="S100" s="225"/>
      <c r="T100" s="22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7" t="s">
        <v>128</v>
      </c>
      <c r="AU100" s="227" t="s">
        <v>124</v>
      </c>
      <c r="AV100" s="13" t="s">
        <v>124</v>
      </c>
      <c r="AW100" s="13" t="s">
        <v>38</v>
      </c>
      <c r="AX100" s="13" t="s">
        <v>76</v>
      </c>
      <c r="AY100" s="227" t="s">
        <v>116</v>
      </c>
    </row>
    <row r="101" s="13" customFormat="1">
      <c r="A101" s="13"/>
      <c r="B101" s="216"/>
      <c r="C101" s="217"/>
      <c r="D101" s="218" t="s">
        <v>128</v>
      </c>
      <c r="E101" s="219" t="s">
        <v>37</v>
      </c>
      <c r="F101" s="220" t="s">
        <v>147</v>
      </c>
      <c r="G101" s="217"/>
      <c r="H101" s="221">
        <v>2.4500000000000002</v>
      </c>
      <c r="I101" s="222"/>
      <c r="J101" s="217"/>
      <c r="K101" s="217"/>
      <c r="L101" s="223"/>
      <c r="M101" s="224"/>
      <c r="N101" s="225"/>
      <c r="O101" s="225"/>
      <c r="P101" s="225"/>
      <c r="Q101" s="225"/>
      <c r="R101" s="225"/>
      <c r="S101" s="225"/>
      <c r="T101" s="22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7" t="s">
        <v>128</v>
      </c>
      <c r="AU101" s="227" t="s">
        <v>124</v>
      </c>
      <c r="AV101" s="13" t="s">
        <v>124</v>
      </c>
      <c r="AW101" s="13" t="s">
        <v>38</v>
      </c>
      <c r="AX101" s="13" t="s">
        <v>76</v>
      </c>
      <c r="AY101" s="227" t="s">
        <v>116</v>
      </c>
    </row>
    <row r="102" s="14" customFormat="1">
      <c r="A102" s="14"/>
      <c r="B102" s="228"/>
      <c r="C102" s="229"/>
      <c r="D102" s="218" t="s">
        <v>128</v>
      </c>
      <c r="E102" s="230" t="s">
        <v>37</v>
      </c>
      <c r="F102" s="231" t="s">
        <v>148</v>
      </c>
      <c r="G102" s="229"/>
      <c r="H102" s="232">
        <v>10.01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38" t="s">
        <v>128</v>
      </c>
      <c r="AU102" s="238" t="s">
        <v>124</v>
      </c>
      <c r="AV102" s="14" t="s">
        <v>123</v>
      </c>
      <c r="AW102" s="14" t="s">
        <v>38</v>
      </c>
      <c r="AX102" s="14" t="s">
        <v>81</v>
      </c>
      <c r="AY102" s="238" t="s">
        <v>116</v>
      </c>
    </row>
    <row r="103" s="2" customFormat="1" ht="37.8" customHeight="1">
      <c r="A103" s="39"/>
      <c r="B103" s="40"/>
      <c r="C103" s="198" t="s">
        <v>149</v>
      </c>
      <c r="D103" s="198" t="s">
        <v>118</v>
      </c>
      <c r="E103" s="199" t="s">
        <v>150</v>
      </c>
      <c r="F103" s="200" t="s">
        <v>151</v>
      </c>
      <c r="G103" s="201" t="s">
        <v>138</v>
      </c>
      <c r="H103" s="202">
        <v>8</v>
      </c>
      <c r="I103" s="203"/>
      <c r="J103" s="204">
        <f>ROUND(I103*H103,2)</f>
        <v>0</v>
      </c>
      <c r="K103" s="200" t="s">
        <v>122</v>
      </c>
      <c r="L103" s="45"/>
      <c r="M103" s="205" t="s">
        <v>37</v>
      </c>
      <c r="N103" s="206" t="s">
        <v>48</v>
      </c>
      <c r="O103" s="85"/>
      <c r="P103" s="207">
        <f>O103*H103</f>
        <v>0</v>
      </c>
      <c r="Q103" s="207">
        <v>0</v>
      </c>
      <c r="R103" s="207">
        <f>Q103*H103</f>
        <v>0</v>
      </c>
      <c r="S103" s="207">
        <v>0</v>
      </c>
      <c r="T103" s="208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09" t="s">
        <v>123</v>
      </c>
      <c r="AT103" s="209" t="s">
        <v>118</v>
      </c>
      <c r="AU103" s="209" t="s">
        <v>124</v>
      </c>
      <c r="AY103" s="18" t="s">
        <v>116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18" t="s">
        <v>124</v>
      </c>
      <c r="BK103" s="210">
        <f>ROUND(I103*H103,2)</f>
        <v>0</v>
      </c>
      <c r="BL103" s="18" t="s">
        <v>123</v>
      </c>
      <c r="BM103" s="209" t="s">
        <v>152</v>
      </c>
    </row>
    <row r="104" s="2" customFormat="1">
      <c r="A104" s="39"/>
      <c r="B104" s="40"/>
      <c r="C104" s="41"/>
      <c r="D104" s="211" t="s">
        <v>126</v>
      </c>
      <c r="E104" s="41"/>
      <c r="F104" s="212" t="s">
        <v>153</v>
      </c>
      <c r="G104" s="41"/>
      <c r="H104" s="41"/>
      <c r="I104" s="213"/>
      <c r="J104" s="41"/>
      <c r="K104" s="41"/>
      <c r="L104" s="45"/>
      <c r="M104" s="214"/>
      <c r="N104" s="215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126</v>
      </c>
      <c r="AU104" s="18" t="s">
        <v>124</v>
      </c>
    </row>
    <row r="105" s="2" customFormat="1" ht="24.15" customHeight="1">
      <c r="A105" s="39"/>
      <c r="B105" s="40"/>
      <c r="C105" s="198" t="s">
        <v>154</v>
      </c>
      <c r="D105" s="198" t="s">
        <v>118</v>
      </c>
      <c r="E105" s="199" t="s">
        <v>155</v>
      </c>
      <c r="F105" s="200" t="s">
        <v>156</v>
      </c>
      <c r="G105" s="201" t="s">
        <v>121</v>
      </c>
      <c r="H105" s="202">
        <v>17.5</v>
      </c>
      <c r="I105" s="203"/>
      <c r="J105" s="204">
        <f>ROUND(I105*H105,2)</f>
        <v>0</v>
      </c>
      <c r="K105" s="200" t="s">
        <v>122</v>
      </c>
      <c r="L105" s="45"/>
      <c r="M105" s="205" t="s">
        <v>37</v>
      </c>
      <c r="N105" s="206" t="s">
        <v>48</v>
      </c>
      <c r="O105" s="85"/>
      <c r="P105" s="207">
        <f>O105*H105</f>
        <v>0</v>
      </c>
      <c r="Q105" s="207">
        <v>0</v>
      </c>
      <c r="R105" s="207">
        <f>Q105*H105</f>
        <v>0</v>
      </c>
      <c r="S105" s="207">
        <v>0</v>
      </c>
      <c r="T105" s="208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09" t="s">
        <v>123</v>
      </c>
      <c r="AT105" s="209" t="s">
        <v>118</v>
      </c>
      <c r="AU105" s="209" t="s">
        <v>124</v>
      </c>
      <c r="AY105" s="18" t="s">
        <v>116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18" t="s">
        <v>124</v>
      </c>
      <c r="BK105" s="210">
        <f>ROUND(I105*H105,2)</f>
        <v>0</v>
      </c>
      <c r="BL105" s="18" t="s">
        <v>123</v>
      </c>
      <c r="BM105" s="209" t="s">
        <v>157</v>
      </c>
    </row>
    <row r="106" s="2" customFormat="1">
      <c r="A106" s="39"/>
      <c r="B106" s="40"/>
      <c r="C106" s="41"/>
      <c r="D106" s="211" t="s">
        <v>126</v>
      </c>
      <c r="E106" s="41"/>
      <c r="F106" s="212" t="s">
        <v>158</v>
      </c>
      <c r="G106" s="41"/>
      <c r="H106" s="41"/>
      <c r="I106" s="213"/>
      <c r="J106" s="41"/>
      <c r="K106" s="41"/>
      <c r="L106" s="45"/>
      <c r="M106" s="214"/>
      <c r="N106" s="215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126</v>
      </c>
      <c r="AU106" s="18" t="s">
        <v>124</v>
      </c>
    </row>
    <row r="107" s="13" customFormat="1">
      <c r="A107" s="13"/>
      <c r="B107" s="216"/>
      <c r="C107" s="217"/>
      <c r="D107" s="218" t="s">
        <v>128</v>
      </c>
      <c r="E107" s="219" t="s">
        <v>37</v>
      </c>
      <c r="F107" s="220" t="s">
        <v>159</v>
      </c>
      <c r="G107" s="217"/>
      <c r="H107" s="221">
        <v>17.5</v>
      </c>
      <c r="I107" s="222"/>
      <c r="J107" s="217"/>
      <c r="K107" s="217"/>
      <c r="L107" s="223"/>
      <c r="M107" s="224"/>
      <c r="N107" s="225"/>
      <c r="O107" s="225"/>
      <c r="P107" s="225"/>
      <c r="Q107" s="225"/>
      <c r="R107" s="225"/>
      <c r="S107" s="225"/>
      <c r="T107" s="22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7" t="s">
        <v>128</v>
      </c>
      <c r="AU107" s="227" t="s">
        <v>124</v>
      </c>
      <c r="AV107" s="13" t="s">
        <v>124</v>
      </c>
      <c r="AW107" s="13" t="s">
        <v>38</v>
      </c>
      <c r="AX107" s="13" t="s">
        <v>81</v>
      </c>
      <c r="AY107" s="227" t="s">
        <v>116</v>
      </c>
    </row>
    <row r="108" s="2" customFormat="1" ht="24.15" customHeight="1">
      <c r="A108" s="39"/>
      <c r="B108" s="40"/>
      <c r="C108" s="198" t="s">
        <v>160</v>
      </c>
      <c r="D108" s="198" t="s">
        <v>118</v>
      </c>
      <c r="E108" s="199" t="s">
        <v>161</v>
      </c>
      <c r="F108" s="200" t="s">
        <v>162</v>
      </c>
      <c r="G108" s="201" t="s">
        <v>121</v>
      </c>
      <c r="H108" s="202">
        <v>17.5</v>
      </c>
      <c r="I108" s="203"/>
      <c r="J108" s="204">
        <f>ROUND(I108*H108,2)</f>
        <v>0</v>
      </c>
      <c r="K108" s="200" t="s">
        <v>122</v>
      </c>
      <c r="L108" s="45"/>
      <c r="M108" s="205" t="s">
        <v>37</v>
      </c>
      <c r="N108" s="206" t="s">
        <v>48</v>
      </c>
      <c r="O108" s="85"/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09" t="s">
        <v>123</v>
      </c>
      <c r="AT108" s="209" t="s">
        <v>118</v>
      </c>
      <c r="AU108" s="209" t="s">
        <v>124</v>
      </c>
      <c r="AY108" s="18" t="s">
        <v>116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18" t="s">
        <v>124</v>
      </c>
      <c r="BK108" s="210">
        <f>ROUND(I108*H108,2)</f>
        <v>0</v>
      </c>
      <c r="BL108" s="18" t="s">
        <v>123</v>
      </c>
      <c r="BM108" s="209" t="s">
        <v>163</v>
      </c>
    </row>
    <row r="109" s="2" customFormat="1">
      <c r="A109" s="39"/>
      <c r="B109" s="40"/>
      <c r="C109" s="41"/>
      <c r="D109" s="211" t="s">
        <v>126</v>
      </c>
      <c r="E109" s="41"/>
      <c r="F109" s="212" t="s">
        <v>164</v>
      </c>
      <c r="G109" s="41"/>
      <c r="H109" s="41"/>
      <c r="I109" s="213"/>
      <c r="J109" s="41"/>
      <c r="K109" s="41"/>
      <c r="L109" s="45"/>
      <c r="M109" s="214"/>
      <c r="N109" s="215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126</v>
      </c>
      <c r="AU109" s="18" t="s">
        <v>124</v>
      </c>
    </row>
    <row r="110" s="13" customFormat="1">
      <c r="A110" s="13"/>
      <c r="B110" s="216"/>
      <c r="C110" s="217"/>
      <c r="D110" s="218" t="s">
        <v>128</v>
      </c>
      <c r="E110" s="219" t="s">
        <v>37</v>
      </c>
      <c r="F110" s="220" t="s">
        <v>159</v>
      </c>
      <c r="G110" s="217"/>
      <c r="H110" s="221">
        <v>17.5</v>
      </c>
      <c r="I110" s="222"/>
      <c r="J110" s="217"/>
      <c r="K110" s="217"/>
      <c r="L110" s="223"/>
      <c r="M110" s="224"/>
      <c r="N110" s="225"/>
      <c r="O110" s="225"/>
      <c r="P110" s="225"/>
      <c r="Q110" s="225"/>
      <c r="R110" s="225"/>
      <c r="S110" s="225"/>
      <c r="T110" s="22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7" t="s">
        <v>128</v>
      </c>
      <c r="AU110" s="227" t="s">
        <v>124</v>
      </c>
      <c r="AV110" s="13" t="s">
        <v>124</v>
      </c>
      <c r="AW110" s="13" t="s">
        <v>38</v>
      </c>
      <c r="AX110" s="13" t="s">
        <v>81</v>
      </c>
      <c r="AY110" s="227" t="s">
        <v>116</v>
      </c>
    </row>
    <row r="111" s="2" customFormat="1" ht="16.5" customHeight="1">
      <c r="A111" s="39"/>
      <c r="B111" s="40"/>
      <c r="C111" s="239" t="s">
        <v>165</v>
      </c>
      <c r="D111" s="239" t="s">
        <v>166</v>
      </c>
      <c r="E111" s="240" t="s">
        <v>167</v>
      </c>
      <c r="F111" s="241" t="s">
        <v>168</v>
      </c>
      <c r="G111" s="242" t="s">
        <v>169</v>
      </c>
      <c r="H111" s="243">
        <v>0.34999999999999998</v>
      </c>
      <c r="I111" s="244"/>
      <c r="J111" s="245">
        <f>ROUND(I111*H111,2)</f>
        <v>0</v>
      </c>
      <c r="K111" s="241" t="s">
        <v>122</v>
      </c>
      <c r="L111" s="246"/>
      <c r="M111" s="247" t="s">
        <v>37</v>
      </c>
      <c r="N111" s="248" t="s">
        <v>48</v>
      </c>
      <c r="O111" s="85"/>
      <c r="P111" s="207">
        <f>O111*H111</f>
        <v>0</v>
      </c>
      <c r="Q111" s="207">
        <v>0.001</v>
      </c>
      <c r="R111" s="207">
        <f>Q111*H111</f>
        <v>0.00035</v>
      </c>
      <c r="S111" s="207">
        <v>0</v>
      </c>
      <c r="T111" s="208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09" t="s">
        <v>165</v>
      </c>
      <c r="AT111" s="209" t="s">
        <v>166</v>
      </c>
      <c r="AU111" s="209" t="s">
        <v>124</v>
      </c>
      <c r="AY111" s="18" t="s">
        <v>116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18" t="s">
        <v>124</v>
      </c>
      <c r="BK111" s="210">
        <f>ROUND(I111*H111,2)</f>
        <v>0</v>
      </c>
      <c r="BL111" s="18" t="s">
        <v>123</v>
      </c>
      <c r="BM111" s="209" t="s">
        <v>170</v>
      </c>
    </row>
    <row r="112" s="13" customFormat="1">
      <c r="A112" s="13"/>
      <c r="B112" s="216"/>
      <c r="C112" s="217"/>
      <c r="D112" s="218" t="s">
        <v>128</v>
      </c>
      <c r="E112" s="217"/>
      <c r="F112" s="220" t="s">
        <v>171</v>
      </c>
      <c r="G112" s="217"/>
      <c r="H112" s="221">
        <v>0.34999999999999998</v>
      </c>
      <c r="I112" s="222"/>
      <c r="J112" s="217"/>
      <c r="K112" s="217"/>
      <c r="L112" s="223"/>
      <c r="M112" s="224"/>
      <c r="N112" s="225"/>
      <c r="O112" s="225"/>
      <c r="P112" s="225"/>
      <c r="Q112" s="225"/>
      <c r="R112" s="225"/>
      <c r="S112" s="225"/>
      <c r="T112" s="22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7" t="s">
        <v>128</v>
      </c>
      <c r="AU112" s="227" t="s">
        <v>124</v>
      </c>
      <c r="AV112" s="13" t="s">
        <v>124</v>
      </c>
      <c r="AW112" s="13" t="s">
        <v>4</v>
      </c>
      <c r="AX112" s="13" t="s">
        <v>81</v>
      </c>
      <c r="AY112" s="227" t="s">
        <v>116</v>
      </c>
    </row>
    <row r="113" s="12" customFormat="1" ht="22.8" customHeight="1">
      <c r="A113" s="12"/>
      <c r="B113" s="182"/>
      <c r="C113" s="183"/>
      <c r="D113" s="184" t="s">
        <v>75</v>
      </c>
      <c r="E113" s="196" t="s">
        <v>124</v>
      </c>
      <c r="F113" s="196" t="s">
        <v>172</v>
      </c>
      <c r="G113" s="183"/>
      <c r="H113" s="183"/>
      <c r="I113" s="186"/>
      <c r="J113" s="197">
        <f>BK113</f>
        <v>0</v>
      </c>
      <c r="K113" s="183"/>
      <c r="L113" s="188"/>
      <c r="M113" s="189"/>
      <c r="N113" s="190"/>
      <c r="O113" s="190"/>
      <c r="P113" s="191">
        <f>SUM(P114:P118)</f>
        <v>0</v>
      </c>
      <c r="Q113" s="190"/>
      <c r="R113" s="191">
        <f>SUM(R114:R118)</f>
        <v>14.687625599999999</v>
      </c>
      <c r="S113" s="190"/>
      <c r="T113" s="192">
        <f>SUM(T114:T118)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93" t="s">
        <v>81</v>
      </c>
      <c r="AT113" s="194" t="s">
        <v>75</v>
      </c>
      <c r="AU113" s="194" t="s">
        <v>81</v>
      </c>
      <c r="AY113" s="193" t="s">
        <v>116</v>
      </c>
      <c r="BK113" s="195">
        <f>SUM(BK114:BK118)</f>
        <v>0</v>
      </c>
    </row>
    <row r="114" s="2" customFormat="1" ht="16.5" customHeight="1">
      <c r="A114" s="39"/>
      <c r="B114" s="40"/>
      <c r="C114" s="198" t="s">
        <v>173</v>
      </c>
      <c r="D114" s="198" t="s">
        <v>118</v>
      </c>
      <c r="E114" s="199" t="s">
        <v>174</v>
      </c>
      <c r="F114" s="200" t="s">
        <v>175</v>
      </c>
      <c r="G114" s="201" t="s">
        <v>138</v>
      </c>
      <c r="H114" s="202">
        <v>9</v>
      </c>
      <c r="I114" s="203"/>
      <c r="J114" s="204">
        <f>ROUND(I114*H114,2)</f>
        <v>0</v>
      </c>
      <c r="K114" s="200" t="s">
        <v>122</v>
      </c>
      <c r="L114" s="45"/>
      <c r="M114" s="205" t="s">
        <v>37</v>
      </c>
      <c r="N114" s="206" t="s">
        <v>48</v>
      </c>
      <c r="O114" s="85"/>
      <c r="P114" s="207">
        <f>O114*H114</f>
        <v>0</v>
      </c>
      <c r="Q114" s="207">
        <v>1.6299999999999999</v>
      </c>
      <c r="R114" s="207">
        <f>Q114*H114</f>
        <v>14.669999999999998</v>
      </c>
      <c r="S114" s="207">
        <v>0</v>
      </c>
      <c r="T114" s="208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09" t="s">
        <v>123</v>
      </c>
      <c r="AT114" s="209" t="s">
        <v>118</v>
      </c>
      <c r="AU114" s="209" t="s">
        <v>124</v>
      </c>
      <c r="AY114" s="18" t="s">
        <v>116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18" t="s">
        <v>124</v>
      </c>
      <c r="BK114" s="210">
        <f>ROUND(I114*H114,2)</f>
        <v>0</v>
      </c>
      <c r="BL114" s="18" t="s">
        <v>123</v>
      </c>
      <c r="BM114" s="209" t="s">
        <v>176</v>
      </c>
    </row>
    <row r="115" s="2" customFormat="1">
      <c r="A115" s="39"/>
      <c r="B115" s="40"/>
      <c r="C115" s="41"/>
      <c r="D115" s="211" t="s">
        <v>126</v>
      </c>
      <c r="E115" s="41"/>
      <c r="F115" s="212" t="s">
        <v>177</v>
      </c>
      <c r="G115" s="41"/>
      <c r="H115" s="41"/>
      <c r="I115" s="213"/>
      <c r="J115" s="41"/>
      <c r="K115" s="41"/>
      <c r="L115" s="45"/>
      <c r="M115" s="214"/>
      <c r="N115" s="215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126</v>
      </c>
      <c r="AU115" s="18" t="s">
        <v>124</v>
      </c>
    </row>
    <row r="116" s="13" customFormat="1">
      <c r="A116" s="13"/>
      <c r="B116" s="216"/>
      <c r="C116" s="217"/>
      <c r="D116" s="218" t="s">
        <v>128</v>
      </c>
      <c r="E116" s="219" t="s">
        <v>37</v>
      </c>
      <c r="F116" s="220" t="s">
        <v>178</v>
      </c>
      <c r="G116" s="217"/>
      <c r="H116" s="221">
        <v>9</v>
      </c>
      <c r="I116" s="222"/>
      <c r="J116" s="217"/>
      <c r="K116" s="217"/>
      <c r="L116" s="223"/>
      <c r="M116" s="224"/>
      <c r="N116" s="225"/>
      <c r="O116" s="225"/>
      <c r="P116" s="225"/>
      <c r="Q116" s="225"/>
      <c r="R116" s="225"/>
      <c r="S116" s="225"/>
      <c r="T116" s="22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7" t="s">
        <v>128</v>
      </c>
      <c r="AU116" s="227" t="s">
        <v>124</v>
      </c>
      <c r="AV116" s="13" t="s">
        <v>124</v>
      </c>
      <c r="AW116" s="13" t="s">
        <v>38</v>
      </c>
      <c r="AX116" s="13" t="s">
        <v>81</v>
      </c>
      <c r="AY116" s="227" t="s">
        <v>116</v>
      </c>
    </row>
    <row r="117" s="2" customFormat="1" ht="16.5" customHeight="1">
      <c r="A117" s="39"/>
      <c r="B117" s="40"/>
      <c r="C117" s="198" t="s">
        <v>179</v>
      </c>
      <c r="D117" s="198" t="s">
        <v>118</v>
      </c>
      <c r="E117" s="199" t="s">
        <v>180</v>
      </c>
      <c r="F117" s="200" t="s">
        <v>181</v>
      </c>
      <c r="G117" s="201" t="s">
        <v>182</v>
      </c>
      <c r="H117" s="202">
        <v>36</v>
      </c>
      <c r="I117" s="203"/>
      <c r="J117" s="204">
        <f>ROUND(I117*H117,2)</f>
        <v>0</v>
      </c>
      <c r="K117" s="200" t="s">
        <v>122</v>
      </c>
      <c r="L117" s="45"/>
      <c r="M117" s="205" t="s">
        <v>37</v>
      </c>
      <c r="N117" s="206" t="s">
        <v>48</v>
      </c>
      <c r="O117" s="85"/>
      <c r="P117" s="207">
        <f>O117*H117</f>
        <v>0</v>
      </c>
      <c r="Q117" s="207">
        <v>0.00048959999999999997</v>
      </c>
      <c r="R117" s="207">
        <f>Q117*H117</f>
        <v>0.017625599999999998</v>
      </c>
      <c r="S117" s="207">
        <v>0</v>
      </c>
      <c r="T117" s="208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09" t="s">
        <v>123</v>
      </c>
      <c r="AT117" s="209" t="s">
        <v>118</v>
      </c>
      <c r="AU117" s="209" t="s">
        <v>124</v>
      </c>
      <c r="AY117" s="18" t="s">
        <v>116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18" t="s">
        <v>124</v>
      </c>
      <c r="BK117" s="210">
        <f>ROUND(I117*H117,2)</f>
        <v>0</v>
      </c>
      <c r="BL117" s="18" t="s">
        <v>123</v>
      </c>
      <c r="BM117" s="209" t="s">
        <v>183</v>
      </c>
    </row>
    <row r="118" s="2" customFormat="1">
      <c r="A118" s="39"/>
      <c r="B118" s="40"/>
      <c r="C118" s="41"/>
      <c r="D118" s="211" t="s">
        <v>126</v>
      </c>
      <c r="E118" s="41"/>
      <c r="F118" s="212" t="s">
        <v>184</v>
      </c>
      <c r="G118" s="41"/>
      <c r="H118" s="41"/>
      <c r="I118" s="213"/>
      <c r="J118" s="41"/>
      <c r="K118" s="41"/>
      <c r="L118" s="45"/>
      <c r="M118" s="214"/>
      <c r="N118" s="215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126</v>
      </c>
      <c r="AU118" s="18" t="s">
        <v>124</v>
      </c>
    </row>
    <row r="119" s="12" customFormat="1" ht="22.8" customHeight="1">
      <c r="A119" s="12"/>
      <c r="B119" s="182"/>
      <c r="C119" s="183"/>
      <c r="D119" s="184" t="s">
        <v>75</v>
      </c>
      <c r="E119" s="196" t="s">
        <v>149</v>
      </c>
      <c r="F119" s="196" t="s">
        <v>185</v>
      </c>
      <c r="G119" s="183"/>
      <c r="H119" s="183"/>
      <c r="I119" s="186"/>
      <c r="J119" s="197">
        <f>BK119</f>
        <v>0</v>
      </c>
      <c r="K119" s="183"/>
      <c r="L119" s="188"/>
      <c r="M119" s="189"/>
      <c r="N119" s="190"/>
      <c r="O119" s="190"/>
      <c r="P119" s="191">
        <f>SUM(P120:P122)</f>
        <v>0</v>
      </c>
      <c r="Q119" s="190"/>
      <c r="R119" s="191">
        <f>SUM(R120:R122)</f>
        <v>0.33100619999999997</v>
      </c>
      <c r="S119" s="190"/>
      <c r="T119" s="192">
        <f>SUM(T120:T122)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93" t="s">
        <v>81</v>
      </c>
      <c r="AT119" s="194" t="s">
        <v>75</v>
      </c>
      <c r="AU119" s="194" t="s">
        <v>81</v>
      </c>
      <c r="AY119" s="193" t="s">
        <v>116</v>
      </c>
      <c r="BK119" s="195">
        <f>SUM(BK120:BK122)</f>
        <v>0</v>
      </c>
    </row>
    <row r="120" s="2" customFormat="1" ht="37.8" customHeight="1">
      <c r="A120" s="39"/>
      <c r="B120" s="40"/>
      <c r="C120" s="198" t="s">
        <v>186</v>
      </c>
      <c r="D120" s="198" t="s">
        <v>118</v>
      </c>
      <c r="E120" s="199" t="s">
        <v>187</v>
      </c>
      <c r="F120" s="200" t="s">
        <v>188</v>
      </c>
      <c r="G120" s="201" t="s">
        <v>121</v>
      </c>
      <c r="H120" s="202">
        <v>3.71</v>
      </c>
      <c r="I120" s="203"/>
      <c r="J120" s="204">
        <f>ROUND(I120*H120,2)</f>
        <v>0</v>
      </c>
      <c r="K120" s="200" t="s">
        <v>122</v>
      </c>
      <c r="L120" s="45"/>
      <c r="M120" s="205" t="s">
        <v>37</v>
      </c>
      <c r="N120" s="206" t="s">
        <v>48</v>
      </c>
      <c r="O120" s="85"/>
      <c r="P120" s="207">
        <f>O120*H120</f>
        <v>0</v>
      </c>
      <c r="Q120" s="207">
        <v>0.089219999999999994</v>
      </c>
      <c r="R120" s="207">
        <f>Q120*H120</f>
        <v>0.33100619999999997</v>
      </c>
      <c r="S120" s="207">
        <v>0</v>
      </c>
      <c r="T120" s="208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09" t="s">
        <v>123</v>
      </c>
      <c r="AT120" s="209" t="s">
        <v>118</v>
      </c>
      <c r="AU120" s="209" t="s">
        <v>124</v>
      </c>
      <c r="AY120" s="18" t="s">
        <v>116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18" t="s">
        <v>124</v>
      </c>
      <c r="BK120" s="210">
        <f>ROUND(I120*H120,2)</f>
        <v>0</v>
      </c>
      <c r="BL120" s="18" t="s">
        <v>123</v>
      </c>
      <c r="BM120" s="209" t="s">
        <v>189</v>
      </c>
    </row>
    <row r="121" s="2" customFormat="1">
      <c r="A121" s="39"/>
      <c r="B121" s="40"/>
      <c r="C121" s="41"/>
      <c r="D121" s="211" t="s">
        <v>126</v>
      </c>
      <c r="E121" s="41"/>
      <c r="F121" s="212" t="s">
        <v>190</v>
      </c>
      <c r="G121" s="41"/>
      <c r="H121" s="41"/>
      <c r="I121" s="213"/>
      <c r="J121" s="41"/>
      <c r="K121" s="41"/>
      <c r="L121" s="45"/>
      <c r="M121" s="214"/>
      <c r="N121" s="215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126</v>
      </c>
      <c r="AU121" s="18" t="s">
        <v>124</v>
      </c>
    </row>
    <row r="122" s="13" customFormat="1">
      <c r="A122" s="13"/>
      <c r="B122" s="216"/>
      <c r="C122" s="217"/>
      <c r="D122" s="218" t="s">
        <v>128</v>
      </c>
      <c r="E122" s="219" t="s">
        <v>37</v>
      </c>
      <c r="F122" s="220" t="s">
        <v>129</v>
      </c>
      <c r="G122" s="217"/>
      <c r="H122" s="221">
        <v>3.71</v>
      </c>
      <c r="I122" s="222"/>
      <c r="J122" s="217"/>
      <c r="K122" s="217"/>
      <c r="L122" s="223"/>
      <c r="M122" s="224"/>
      <c r="N122" s="225"/>
      <c r="O122" s="225"/>
      <c r="P122" s="225"/>
      <c r="Q122" s="225"/>
      <c r="R122" s="225"/>
      <c r="S122" s="225"/>
      <c r="T122" s="22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7" t="s">
        <v>128</v>
      </c>
      <c r="AU122" s="227" t="s">
        <v>124</v>
      </c>
      <c r="AV122" s="13" t="s">
        <v>124</v>
      </c>
      <c r="AW122" s="13" t="s">
        <v>38</v>
      </c>
      <c r="AX122" s="13" t="s">
        <v>81</v>
      </c>
      <c r="AY122" s="227" t="s">
        <v>116</v>
      </c>
    </row>
    <row r="123" s="12" customFormat="1" ht="22.8" customHeight="1">
      <c r="A123" s="12"/>
      <c r="B123" s="182"/>
      <c r="C123" s="183"/>
      <c r="D123" s="184" t="s">
        <v>75</v>
      </c>
      <c r="E123" s="196" t="s">
        <v>154</v>
      </c>
      <c r="F123" s="196" t="s">
        <v>191</v>
      </c>
      <c r="G123" s="183"/>
      <c r="H123" s="183"/>
      <c r="I123" s="186"/>
      <c r="J123" s="197">
        <f>BK123</f>
        <v>0</v>
      </c>
      <c r="K123" s="183"/>
      <c r="L123" s="188"/>
      <c r="M123" s="189"/>
      <c r="N123" s="190"/>
      <c r="O123" s="190"/>
      <c r="P123" s="191">
        <f>SUM(P124:P186)</f>
        <v>0</v>
      </c>
      <c r="Q123" s="190"/>
      <c r="R123" s="191">
        <f>SUM(R124:R186)</f>
        <v>9.7111260630400018</v>
      </c>
      <c r="S123" s="190"/>
      <c r="T123" s="192">
        <f>SUM(T124:T186)</f>
        <v>0.0016287500000000002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93" t="s">
        <v>81</v>
      </c>
      <c r="AT123" s="194" t="s">
        <v>75</v>
      </c>
      <c r="AU123" s="194" t="s">
        <v>81</v>
      </c>
      <c r="AY123" s="193" t="s">
        <v>116</v>
      </c>
      <c r="BK123" s="195">
        <f>SUM(BK124:BK186)</f>
        <v>0</v>
      </c>
    </row>
    <row r="124" s="2" customFormat="1" ht="16.5" customHeight="1">
      <c r="A124" s="39"/>
      <c r="B124" s="40"/>
      <c r="C124" s="198" t="s">
        <v>8</v>
      </c>
      <c r="D124" s="198" t="s">
        <v>118</v>
      </c>
      <c r="E124" s="199" t="s">
        <v>192</v>
      </c>
      <c r="F124" s="200" t="s">
        <v>193</v>
      </c>
      <c r="G124" s="201" t="s">
        <v>121</v>
      </c>
      <c r="H124" s="202">
        <v>272.38799999999998</v>
      </c>
      <c r="I124" s="203"/>
      <c r="J124" s="204">
        <f>ROUND(I124*H124,2)</f>
        <v>0</v>
      </c>
      <c r="K124" s="200" t="s">
        <v>122</v>
      </c>
      <c r="L124" s="45"/>
      <c r="M124" s="205" t="s">
        <v>37</v>
      </c>
      <c r="N124" s="206" t="s">
        <v>48</v>
      </c>
      <c r="O124" s="85"/>
      <c r="P124" s="207">
        <f>O124*H124</f>
        <v>0</v>
      </c>
      <c r="Q124" s="207">
        <v>0.000263</v>
      </c>
      <c r="R124" s="207">
        <f>Q124*H124</f>
        <v>0.071638043999999998</v>
      </c>
      <c r="S124" s="207">
        <v>0</v>
      </c>
      <c r="T124" s="20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09" t="s">
        <v>123</v>
      </c>
      <c r="AT124" s="209" t="s">
        <v>118</v>
      </c>
      <c r="AU124" s="209" t="s">
        <v>124</v>
      </c>
      <c r="AY124" s="18" t="s">
        <v>116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18" t="s">
        <v>124</v>
      </c>
      <c r="BK124" s="210">
        <f>ROUND(I124*H124,2)</f>
        <v>0</v>
      </c>
      <c r="BL124" s="18" t="s">
        <v>123</v>
      </c>
      <c r="BM124" s="209" t="s">
        <v>194</v>
      </c>
    </row>
    <row r="125" s="2" customFormat="1">
      <c r="A125" s="39"/>
      <c r="B125" s="40"/>
      <c r="C125" s="41"/>
      <c r="D125" s="211" t="s">
        <v>126</v>
      </c>
      <c r="E125" s="41"/>
      <c r="F125" s="212" t="s">
        <v>195</v>
      </c>
      <c r="G125" s="41"/>
      <c r="H125" s="41"/>
      <c r="I125" s="213"/>
      <c r="J125" s="41"/>
      <c r="K125" s="41"/>
      <c r="L125" s="45"/>
      <c r="M125" s="214"/>
      <c r="N125" s="215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126</v>
      </c>
      <c r="AU125" s="18" t="s">
        <v>124</v>
      </c>
    </row>
    <row r="126" s="13" customFormat="1">
      <c r="A126" s="13"/>
      <c r="B126" s="216"/>
      <c r="C126" s="217"/>
      <c r="D126" s="218" t="s">
        <v>128</v>
      </c>
      <c r="E126" s="219" t="s">
        <v>37</v>
      </c>
      <c r="F126" s="220" t="s">
        <v>196</v>
      </c>
      <c r="G126" s="217"/>
      <c r="H126" s="221">
        <v>269.06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7" t="s">
        <v>128</v>
      </c>
      <c r="AU126" s="227" t="s">
        <v>124</v>
      </c>
      <c r="AV126" s="13" t="s">
        <v>124</v>
      </c>
      <c r="AW126" s="13" t="s">
        <v>38</v>
      </c>
      <c r="AX126" s="13" t="s">
        <v>76</v>
      </c>
      <c r="AY126" s="227" t="s">
        <v>116</v>
      </c>
    </row>
    <row r="127" s="13" customFormat="1">
      <c r="A127" s="13"/>
      <c r="B127" s="216"/>
      <c r="C127" s="217"/>
      <c r="D127" s="218" t="s">
        <v>128</v>
      </c>
      <c r="E127" s="219" t="s">
        <v>37</v>
      </c>
      <c r="F127" s="220" t="s">
        <v>197</v>
      </c>
      <c r="G127" s="217"/>
      <c r="H127" s="221">
        <v>-19.449999999999999</v>
      </c>
      <c r="I127" s="222"/>
      <c r="J127" s="217"/>
      <c r="K127" s="217"/>
      <c r="L127" s="223"/>
      <c r="M127" s="224"/>
      <c r="N127" s="225"/>
      <c r="O127" s="225"/>
      <c r="P127" s="225"/>
      <c r="Q127" s="225"/>
      <c r="R127" s="225"/>
      <c r="S127" s="225"/>
      <c r="T127" s="22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7" t="s">
        <v>128</v>
      </c>
      <c r="AU127" s="227" t="s">
        <v>124</v>
      </c>
      <c r="AV127" s="13" t="s">
        <v>124</v>
      </c>
      <c r="AW127" s="13" t="s">
        <v>38</v>
      </c>
      <c r="AX127" s="13" t="s">
        <v>76</v>
      </c>
      <c r="AY127" s="227" t="s">
        <v>116</v>
      </c>
    </row>
    <row r="128" s="13" customFormat="1">
      <c r="A128" s="13"/>
      <c r="B128" s="216"/>
      <c r="C128" s="217"/>
      <c r="D128" s="218" t="s">
        <v>128</v>
      </c>
      <c r="E128" s="219" t="s">
        <v>37</v>
      </c>
      <c r="F128" s="220" t="s">
        <v>198</v>
      </c>
      <c r="G128" s="217"/>
      <c r="H128" s="221">
        <v>-23.425000000000001</v>
      </c>
      <c r="I128" s="222"/>
      <c r="J128" s="217"/>
      <c r="K128" s="217"/>
      <c r="L128" s="223"/>
      <c r="M128" s="224"/>
      <c r="N128" s="225"/>
      <c r="O128" s="225"/>
      <c r="P128" s="225"/>
      <c r="Q128" s="225"/>
      <c r="R128" s="225"/>
      <c r="S128" s="225"/>
      <c r="T128" s="22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7" t="s">
        <v>128</v>
      </c>
      <c r="AU128" s="227" t="s">
        <v>124</v>
      </c>
      <c r="AV128" s="13" t="s">
        <v>124</v>
      </c>
      <c r="AW128" s="13" t="s">
        <v>38</v>
      </c>
      <c r="AX128" s="13" t="s">
        <v>76</v>
      </c>
      <c r="AY128" s="227" t="s">
        <v>116</v>
      </c>
    </row>
    <row r="129" s="13" customFormat="1">
      <c r="A129" s="13"/>
      <c r="B129" s="216"/>
      <c r="C129" s="217"/>
      <c r="D129" s="218" t="s">
        <v>128</v>
      </c>
      <c r="E129" s="219" t="s">
        <v>37</v>
      </c>
      <c r="F129" s="220" t="s">
        <v>199</v>
      </c>
      <c r="G129" s="217"/>
      <c r="H129" s="221">
        <v>14.853</v>
      </c>
      <c r="I129" s="222"/>
      <c r="J129" s="217"/>
      <c r="K129" s="217"/>
      <c r="L129" s="223"/>
      <c r="M129" s="224"/>
      <c r="N129" s="225"/>
      <c r="O129" s="225"/>
      <c r="P129" s="225"/>
      <c r="Q129" s="225"/>
      <c r="R129" s="225"/>
      <c r="S129" s="225"/>
      <c r="T129" s="22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7" t="s">
        <v>128</v>
      </c>
      <c r="AU129" s="227" t="s">
        <v>124</v>
      </c>
      <c r="AV129" s="13" t="s">
        <v>124</v>
      </c>
      <c r="AW129" s="13" t="s">
        <v>38</v>
      </c>
      <c r="AX129" s="13" t="s">
        <v>76</v>
      </c>
      <c r="AY129" s="227" t="s">
        <v>116</v>
      </c>
    </row>
    <row r="130" s="13" customFormat="1">
      <c r="A130" s="13"/>
      <c r="B130" s="216"/>
      <c r="C130" s="217"/>
      <c r="D130" s="218" t="s">
        <v>128</v>
      </c>
      <c r="E130" s="219" t="s">
        <v>37</v>
      </c>
      <c r="F130" s="220" t="s">
        <v>200</v>
      </c>
      <c r="G130" s="217"/>
      <c r="H130" s="221">
        <v>31.350000000000001</v>
      </c>
      <c r="I130" s="222"/>
      <c r="J130" s="217"/>
      <c r="K130" s="217"/>
      <c r="L130" s="223"/>
      <c r="M130" s="224"/>
      <c r="N130" s="225"/>
      <c r="O130" s="225"/>
      <c r="P130" s="225"/>
      <c r="Q130" s="225"/>
      <c r="R130" s="225"/>
      <c r="S130" s="225"/>
      <c r="T130" s="22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7" t="s">
        <v>128</v>
      </c>
      <c r="AU130" s="227" t="s">
        <v>124</v>
      </c>
      <c r="AV130" s="13" t="s">
        <v>124</v>
      </c>
      <c r="AW130" s="13" t="s">
        <v>38</v>
      </c>
      <c r="AX130" s="13" t="s">
        <v>76</v>
      </c>
      <c r="AY130" s="227" t="s">
        <v>116</v>
      </c>
    </row>
    <row r="131" s="14" customFormat="1">
      <c r="A131" s="14"/>
      <c r="B131" s="228"/>
      <c r="C131" s="229"/>
      <c r="D131" s="218" t="s">
        <v>128</v>
      </c>
      <c r="E131" s="230" t="s">
        <v>37</v>
      </c>
      <c r="F131" s="231" t="s">
        <v>148</v>
      </c>
      <c r="G131" s="229"/>
      <c r="H131" s="232">
        <v>272.38799999999998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38" t="s">
        <v>128</v>
      </c>
      <c r="AU131" s="238" t="s">
        <v>124</v>
      </c>
      <c r="AV131" s="14" t="s">
        <v>123</v>
      </c>
      <c r="AW131" s="14" t="s">
        <v>38</v>
      </c>
      <c r="AX131" s="14" t="s">
        <v>81</v>
      </c>
      <c r="AY131" s="238" t="s">
        <v>116</v>
      </c>
    </row>
    <row r="132" s="2" customFormat="1" ht="16.5" customHeight="1">
      <c r="A132" s="39"/>
      <c r="B132" s="40"/>
      <c r="C132" s="198" t="s">
        <v>201</v>
      </c>
      <c r="D132" s="198" t="s">
        <v>118</v>
      </c>
      <c r="E132" s="199" t="s">
        <v>202</v>
      </c>
      <c r="F132" s="200" t="s">
        <v>203</v>
      </c>
      <c r="G132" s="201" t="s">
        <v>121</v>
      </c>
      <c r="H132" s="202">
        <v>272.38799999999998</v>
      </c>
      <c r="I132" s="203"/>
      <c r="J132" s="204">
        <f>ROUND(I132*H132,2)</f>
        <v>0</v>
      </c>
      <c r="K132" s="200" t="s">
        <v>122</v>
      </c>
      <c r="L132" s="45"/>
      <c r="M132" s="205" t="s">
        <v>37</v>
      </c>
      <c r="N132" s="206" t="s">
        <v>48</v>
      </c>
      <c r="O132" s="85"/>
      <c r="P132" s="207">
        <f>O132*H132</f>
        <v>0</v>
      </c>
      <c r="Q132" s="207">
        <v>0.00013999999999999999</v>
      </c>
      <c r="R132" s="207">
        <f>Q132*H132</f>
        <v>0.038134319999999992</v>
      </c>
      <c r="S132" s="207">
        <v>0</v>
      </c>
      <c r="T132" s="20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09" t="s">
        <v>123</v>
      </c>
      <c r="AT132" s="209" t="s">
        <v>118</v>
      </c>
      <c r="AU132" s="209" t="s">
        <v>124</v>
      </c>
      <c r="AY132" s="18" t="s">
        <v>116</v>
      </c>
      <c r="BE132" s="210">
        <f>IF(N132="základní",J132,0)</f>
        <v>0</v>
      </c>
      <c r="BF132" s="210">
        <f>IF(N132="snížená",J132,0)</f>
        <v>0</v>
      </c>
      <c r="BG132" s="210">
        <f>IF(N132="zákl. přenesená",J132,0)</f>
        <v>0</v>
      </c>
      <c r="BH132" s="210">
        <f>IF(N132="sníž. přenesená",J132,0)</f>
        <v>0</v>
      </c>
      <c r="BI132" s="210">
        <f>IF(N132="nulová",J132,0)</f>
        <v>0</v>
      </c>
      <c r="BJ132" s="18" t="s">
        <v>124</v>
      </c>
      <c r="BK132" s="210">
        <f>ROUND(I132*H132,2)</f>
        <v>0</v>
      </c>
      <c r="BL132" s="18" t="s">
        <v>123</v>
      </c>
      <c r="BM132" s="209" t="s">
        <v>204</v>
      </c>
    </row>
    <row r="133" s="2" customFormat="1">
      <c r="A133" s="39"/>
      <c r="B133" s="40"/>
      <c r="C133" s="41"/>
      <c r="D133" s="211" t="s">
        <v>126</v>
      </c>
      <c r="E133" s="41"/>
      <c r="F133" s="212" t="s">
        <v>205</v>
      </c>
      <c r="G133" s="41"/>
      <c r="H133" s="41"/>
      <c r="I133" s="213"/>
      <c r="J133" s="41"/>
      <c r="K133" s="41"/>
      <c r="L133" s="45"/>
      <c r="M133" s="214"/>
      <c r="N133" s="215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126</v>
      </c>
      <c r="AU133" s="18" t="s">
        <v>124</v>
      </c>
    </row>
    <row r="134" s="13" customFormat="1">
      <c r="A134" s="13"/>
      <c r="B134" s="216"/>
      <c r="C134" s="217"/>
      <c r="D134" s="218" t="s">
        <v>128</v>
      </c>
      <c r="E134" s="219" t="s">
        <v>37</v>
      </c>
      <c r="F134" s="220" t="s">
        <v>196</v>
      </c>
      <c r="G134" s="217"/>
      <c r="H134" s="221">
        <v>269.06</v>
      </c>
      <c r="I134" s="222"/>
      <c r="J134" s="217"/>
      <c r="K134" s="217"/>
      <c r="L134" s="223"/>
      <c r="M134" s="224"/>
      <c r="N134" s="225"/>
      <c r="O134" s="225"/>
      <c r="P134" s="225"/>
      <c r="Q134" s="225"/>
      <c r="R134" s="225"/>
      <c r="S134" s="225"/>
      <c r="T134" s="22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7" t="s">
        <v>128</v>
      </c>
      <c r="AU134" s="227" t="s">
        <v>124</v>
      </c>
      <c r="AV134" s="13" t="s">
        <v>124</v>
      </c>
      <c r="AW134" s="13" t="s">
        <v>38</v>
      </c>
      <c r="AX134" s="13" t="s">
        <v>76</v>
      </c>
      <c r="AY134" s="227" t="s">
        <v>116</v>
      </c>
    </row>
    <row r="135" s="13" customFormat="1">
      <c r="A135" s="13"/>
      <c r="B135" s="216"/>
      <c r="C135" s="217"/>
      <c r="D135" s="218" t="s">
        <v>128</v>
      </c>
      <c r="E135" s="219" t="s">
        <v>37</v>
      </c>
      <c r="F135" s="220" t="s">
        <v>197</v>
      </c>
      <c r="G135" s="217"/>
      <c r="H135" s="221">
        <v>-19.449999999999999</v>
      </c>
      <c r="I135" s="222"/>
      <c r="J135" s="217"/>
      <c r="K135" s="217"/>
      <c r="L135" s="223"/>
      <c r="M135" s="224"/>
      <c r="N135" s="225"/>
      <c r="O135" s="225"/>
      <c r="P135" s="225"/>
      <c r="Q135" s="225"/>
      <c r="R135" s="225"/>
      <c r="S135" s="225"/>
      <c r="T135" s="22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7" t="s">
        <v>128</v>
      </c>
      <c r="AU135" s="227" t="s">
        <v>124</v>
      </c>
      <c r="AV135" s="13" t="s">
        <v>124</v>
      </c>
      <c r="AW135" s="13" t="s">
        <v>38</v>
      </c>
      <c r="AX135" s="13" t="s">
        <v>76</v>
      </c>
      <c r="AY135" s="227" t="s">
        <v>116</v>
      </c>
    </row>
    <row r="136" s="13" customFormat="1">
      <c r="A136" s="13"/>
      <c r="B136" s="216"/>
      <c r="C136" s="217"/>
      <c r="D136" s="218" t="s">
        <v>128</v>
      </c>
      <c r="E136" s="219" t="s">
        <v>37</v>
      </c>
      <c r="F136" s="220" t="s">
        <v>198</v>
      </c>
      <c r="G136" s="217"/>
      <c r="H136" s="221">
        <v>-23.425000000000001</v>
      </c>
      <c r="I136" s="222"/>
      <c r="J136" s="217"/>
      <c r="K136" s="217"/>
      <c r="L136" s="223"/>
      <c r="M136" s="224"/>
      <c r="N136" s="225"/>
      <c r="O136" s="225"/>
      <c r="P136" s="225"/>
      <c r="Q136" s="225"/>
      <c r="R136" s="225"/>
      <c r="S136" s="225"/>
      <c r="T136" s="22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7" t="s">
        <v>128</v>
      </c>
      <c r="AU136" s="227" t="s">
        <v>124</v>
      </c>
      <c r="AV136" s="13" t="s">
        <v>124</v>
      </c>
      <c r="AW136" s="13" t="s">
        <v>38</v>
      </c>
      <c r="AX136" s="13" t="s">
        <v>76</v>
      </c>
      <c r="AY136" s="227" t="s">
        <v>116</v>
      </c>
    </row>
    <row r="137" s="13" customFormat="1">
      <c r="A137" s="13"/>
      <c r="B137" s="216"/>
      <c r="C137" s="217"/>
      <c r="D137" s="218" t="s">
        <v>128</v>
      </c>
      <c r="E137" s="219" t="s">
        <v>37</v>
      </c>
      <c r="F137" s="220" t="s">
        <v>199</v>
      </c>
      <c r="G137" s="217"/>
      <c r="H137" s="221">
        <v>14.853</v>
      </c>
      <c r="I137" s="222"/>
      <c r="J137" s="217"/>
      <c r="K137" s="217"/>
      <c r="L137" s="223"/>
      <c r="M137" s="224"/>
      <c r="N137" s="225"/>
      <c r="O137" s="225"/>
      <c r="P137" s="225"/>
      <c r="Q137" s="225"/>
      <c r="R137" s="225"/>
      <c r="S137" s="225"/>
      <c r="T137" s="22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7" t="s">
        <v>128</v>
      </c>
      <c r="AU137" s="227" t="s">
        <v>124</v>
      </c>
      <c r="AV137" s="13" t="s">
        <v>124</v>
      </c>
      <c r="AW137" s="13" t="s">
        <v>38</v>
      </c>
      <c r="AX137" s="13" t="s">
        <v>76</v>
      </c>
      <c r="AY137" s="227" t="s">
        <v>116</v>
      </c>
    </row>
    <row r="138" s="13" customFormat="1">
      <c r="A138" s="13"/>
      <c r="B138" s="216"/>
      <c r="C138" s="217"/>
      <c r="D138" s="218" t="s">
        <v>128</v>
      </c>
      <c r="E138" s="219" t="s">
        <v>37</v>
      </c>
      <c r="F138" s="220" t="s">
        <v>200</v>
      </c>
      <c r="G138" s="217"/>
      <c r="H138" s="221">
        <v>31.350000000000001</v>
      </c>
      <c r="I138" s="222"/>
      <c r="J138" s="217"/>
      <c r="K138" s="217"/>
      <c r="L138" s="223"/>
      <c r="M138" s="224"/>
      <c r="N138" s="225"/>
      <c r="O138" s="225"/>
      <c r="P138" s="225"/>
      <c r="Q138" s="225"/>
      <c r="R138" s="225"/>
      <c r="S138" s="225"/>
      <c r="T138" s="22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7" t="s">
        <v>128</v>
      </c>
      <c r="AU138" s="227" t="s">
        <v>124</v>
      </c>
      <c r="AV138" s="13" t="s">
        <v>124</v>
      </c>
      <c r="AW138" s="13" t="s">
        <v>38</v>
      </c>
      <c r="AX138" s="13" t="s">
        <v>76</v>
      </c>
      <c r="AY138" s="227" t="s">
        <v>116</v>
      </c>
    </row>
    <row r="139" s="14" customFormat="1">
      <c r="A139" s="14"/>
      <c r="B139" s="228"/>
      <c r="C139" s="229"/>
      <c r="D139" s="218" t="s">
        <v>128</v>
      </c>
      <c r="E139" s="230" t="s">
        <v>37</v>
      </c>
      <c r="F139" s="231" t="s">
        <v>148</v>
      </c>
      <c r="G139" s="229"/>
      <c r="H139" s="232">
        <v>272.38799999999998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38" t="s">
        <v>128</v>
      </c>
      <c r="AU139" s="238" t="s">
        <v>124</v>
      </c>
      <c r="AV139" s="14" t="s">
        <v>123</v>
      </c>
      <c r="AW139" s="14" t="s">
        <v>38</v>
      </c>
      <c r="AX139" s="14" t="s">
        <v>81</v>
      </c>
      <c r="AY139" s="238" t="s">
        <v>116</v>
      </c>
    </row>
    <row r="140" s="2" customFormat="1" ht="37.8" customHeight="1">
      <c r="A140" s="39"/>
      <c r="B140" s="40"/>
      <c r="C140" s="198" t="s">
        <v>206</v>
      </c>
      <c r="D140" s="198" t="s">
        <v>118</v>
      </c>
      <c r="E140" s="199" t="s">
        <v>207</v>
      </c>
      <c r="F140" s="200" t="s">
        <v>208</v>
      </c>
      <c r="G140" s="201" t="s">
        <v>121</v>
      </c>
      <c r="H140" s="202">
        <v>226.185</v>
      </c>
      <c r="I140" s="203"/>
      <c r="J140" s="204">
        <f>ROUND(I140*H140,2)</f>
        <v>0</v>
      </c>
      <c r="K140" s="200" t="s">
        <v>209</v>
      </c>
      <c r="L140" s="45"/>
      <c r="M140" s="205" t="s">
        <v>37</v>
      </c>
      <c r="N140" s="206" t="s">
        <v>48</v>
      </c>
      <c r="O140" s="85"/>
      <c r="P140" s="207">
        <f>O140*H140</f>
        <v>0</v>
      </c>
      <c r="Q140" s="207">
        <v>0.0083540799999999998</v>
      </c>
      <c r="R140" s="207">
        <f>Q140*H140</f>
        <v>1.8895675848</v>
      </c>
      <c r="S140" s="207">
        <v>0</v>
      </c>
      <c r="T140" s="20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09" t="s">
        <v>123</v>
      </c>
      <c r="AT140" s="209" t="s">
        <v>118</v>
      </c>
      <c r="AU140" s="209" t="s">
        <v>124</v>
      </c>
      <c r="AY140" s="18" t="s">
        <v>116</v>
      </c>
      <c r="BE140" s="210">
        <f>IF(N140="základní",J140,0)</f>
        <v>0</v>
      </c>
      <c r="BF140" s="210">
        <f>IF(N140="snížená",J140,0)</f>
        <v>0</v>
      </c>
      <c r="BG140" s="210">
        <f>IF(N140="zákl. přenesená",J140,0)</f>
        <v>0</v>
      </c>
      <c r="BH140" s="210">
        <f>IF(N140="sníž. přenesená",J140,0)</f>
        <v>0</v>
      </c>
      <c r="BI140" s="210">
        <f>IF(N140="nulová",J140,0)</f>
        <v>0</v>
      </c>
      <c r="BJ140" s="18" t="s">
        <v>124</v>
      </c>
      <c r="BK140" s="210">
        <f>ROUND(I140*H140,2)</f>
        <v>0</v>
      </c>
      <c r="BL140" s="18" t="s">
        <v>123</v>
      </c>
      <c r="BM140" s="209" t="s">
        <v>210</v>
      </c>
    </row>
    <row r="141" s="2" customFormat="1">
      <c r="A141" s="39"/>
      <c r="B141" s="40"/>
      <c r="C141" s="41"/>
      <c r="D141" s="211" t="s">
        <v>126</v>
      </c>
      <c r="E141" s="41"/>
      <c r="F141" s="212" t="s">
        <v>211</v>
      </c>
      <c r="G141" s="41"/>
      <c r="H141" s="41"/>
      <c r="I141" s="213"/>
      <c r="J141" s="41"/>
      <c r="K141" s="41"/>
      <c r="L141" s="45"/>
      <c r="M141" s="214"/>
      <c r="N141" s="215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126</v>
      </c>
      <c r="AU141" s="18" t="s">
        <v>124</v>
      </c>
    </row>
    <row r="142" s="13" customFormat="1">
      <c r="A142" s="13"/>
      <c r="B142" s="216"/>
      <c r="C142" s="217"/>
      <c r="D142" s="218" t="s">
        <v>128</v>
      </c>
      <c r="E142" s="219" t="s">
        <v>37</v>
      </c>
      <c r="F142" s="220" t="s">
        <v>196</v>
      </c>
      <c r="G142" s="217"/>
      <c r="H142" s="221">
        <v>269.06</v>
      </c>
      <c r="I142" s="222"/>
      <c r="J142" s="217"/>
      <c r="K142" s="217"/>
      <c r="L142" s="223"/>
      <c r="M142" s="224"/>
      <c r="N142" s="225"/>
      <c r="O142" s="225"/>
      <c r="P142" s="225"/>
      <c r="Q142" s="225"/>
      <c r="R142" s="225"/>
      <c r="S142" s="225"/>
      <c r="T142" s="22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7" t="s">
        <v>128</v>
      </c>
      <c r="AU142" s="227" t="s">
        <v>124</v>
      </c>
      <c r="AV142" s="13" t="s">
        <v>124</v>
      </c>
      <c r="AW142" s="13" t="s">
        <v>38</v>
      </c>
      <c r="AX142" s="13" t="s">
        <v>76</v>
      </c>
      <c r="AY142" s="227" t="s">
        <v>116</v>
      </c>
    </row>
    <row r="143" s="13" customFormat="1">
      <c r="A143" s="13"/>
      <c r="B143" s="216"/>
      <c r="C143" s="217"/>
      <c r="D143" s="218" t="s">
        <v>128</v>
      </c>
      <c r="E143" s="219" t="s">
        <v>37</v>
      </c>
      <c r="F143" s="220" t="s">
        <v>197</v>
      </c>
      <c r="G143" s="217"/>
      <c r="H143" s="221">
        <v>-19.449999999999999</v>
      </c>
      <c r="I143" s="222"/>
      <c r="J143" s="217"/>
      <c r="K143" s="217"/>
      <c r="L143" s="223"/>
      <c r="M143" s="224"/>
      <c r="N143" s="225"/>
      <c r="O143" s="225"/>
      <c r="P143" s="225"/>
      <c r="Q143" s="225"/>
      <c r="R143" s="225"/>
      <c r="S143" s="225"/>
      <c r="T143" s="22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7" t="s">
        <v>128</v>
      </c>
      <c r="AU143" s="227" t="s">
        <v>124</v>
      </c>
      <c r="AV143" s="13" t="s">
        <v>124</v>
      </c>
      <c r="AW143" s="13" t="s">
        <v>38</v>
      </c>
      <c r="AX143" s="13" t="s">
        <v>76</v>
      </c>
      <c r="AY143" s="227" t="s">
        <v>116</v>
      </c>
    </row>
    <row r="144" s="13" customFormat="1">
      <c r="A144" s="13"/>
      <c r="B144" s="216"/>
      <c r="C144" s="217"/>
      <c r="D144" s="218" t="s">
        <v>128</v>
      </c>
      <c r="E144" s="219" t="s">
        <v>37</v>
      </c>
      <c r="F144" s="220" t="s">
        <v>198</v>
      </c>
      <c r="G144" s="217"/>
      <c r="H144" s="221">
        <v>-23.425000000000001</v>
      </c>
      <c r="I144" s="222"/>
      <c r="J144" s="217"/>
      <c r="K144" s="217"/>
      <c r="L144" s="223"/>
      <c r="M144" s="224"/>
      <c r="N144" s="225"/>
      <c r="O144" s="225"/>
      <c r="P144" s="225"/>
      <c r="Q144" s="225"/>
      <c r="R144" s="225"/>
      <c r="S144" s="225"/>
      <c r="T144" s="22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7" t="s">
        <v>128</v>
      </c>
      <c r="AU144" s="227" t="s">
        <v>124</v>
      </c>
      <c r="AV144" s="13" t="s">
        <v>124</v>
      </c>
      <c r="AW144" s="13" t="s">
        <v>38</v>
      </c>
      <c r="AX144" s="13" t="s">
        <v>76</v>
      </c>
      <c r="AY144" s="227" t="s">
        <v>116</v>
      </c>
    </row>
    <row r="145" s="14" customFormat="1">
      <c r="A145" s="14"/>
      <c r="B145" s="228"/>
      <c r="C145" s="229"/>
      <c r="D145" s="218" t="s">
        <v>128</v>
      </c>
      <c r="E145" s="230" t="s">
        <v>37</v>
      </c>
      <c r="F145" s="231" t="s">
        <v>148</v>
      </c>
      <c r="G145" s="229"/>
      <c r="H145" s="232">
        <v>226.185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38" t="s">
        <v>128</v>
      </c>
      <c r="AU145" s="238" t="s">
        <v>124</v>
      </c>
      <c r="AV145" s="14" t="s">
        <v>123</v>
      </c>
      <c r="AW145" s="14" t="s">
        <v>38</v>
      </c>
      <c r="AX145" s="14" t="s">
        <v>81</v>
      </c>
      <c r="AY145" s="238" t="s">
        <v>116</v>
      </c>
    </row>
    <row r="146" s="2" customFormat="1" ht="16.5" customHeight="1">
      <c r="A146" s="39"/>
      <c r="B146" s="40"/>
      <c r="C146" s="239" t="s">
        <v>212</v>
      </c>
      <c r="D146" s="239" t="s">
        <v>166</v>
      </c>
      <c r="E146" s="240" t="s">
        <v>213</v>
      </c>
      <c r="F146" s="241" t="s">
        <v>214</v>
      </c>
      <c r="G146" s="242" t="s">
        <v>121</v>
      </c>
      <c r="H146" s="243">
        <v>237.494</v>
      </c>
      <c r="I146" s="244"/>
      <c r="J146" s="245">
        <f>ROUND(I146*H146,2)</f>
        <v>0</v>
      </c>
      <c r="K146" s="241" t="s">
        <v>209</v>
      </c>
      <c r="L146" s="246"/>
      <c r="M146" s="247" t="s">
        <v>37</v>
      </c>
      <c r="N146" s="248" t="s">
        <v>48</v>
      </c>
      <c r="O146" s="85"/>
      <c r="P146" s="207">
        <f>O146*H146</f>
        <v>0</v>
      </c>
      <c r="Q146" s="207">
        <v>0.0011999999999999999</v>
      </c>
      <c r="R146" s="207">
        <f>Q146*H146</f>
        <v>0.28499279999999999</v>
      </c>
      <c r="S146" s="207">
        <v>0</v>
      </c>
      <c r="T146" s="20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09" t="s">
        <v>165</v>
      </c>
      <c r="AT146" s="209" t="s">
        <v>166</v>
      </c>
      <c r="AU146" s="209" t="s">
        <v>124</v>
      </c>
      <c r="AY146" s="18" t="s">
        <v>116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18" t="s">
        <v>124</v>
      </c>
      <c r="BK146" s="210">
        <f>ROUND(I146*H146,2)</f>
        <v>0</v>
      </c>
      <c r="BL146" s="18" t="s">
        <v>123</v>
      </c>
      <c r="BM146" s="209" t="s">
        <v>215</v>
      </c>
    </row>
    <row r="147" s="13" customFormat="1">
      <c r="A147" s="13"/>
      <c r="B147" s="216"/>
      <c r="C147" s="217"/>
      <c r="D147" s="218" t="s">
        <v>128</v>
      </c>
      <c r="E147" s="219" t="s">
        <v>37</v>
      </c>
      <c r="F147" s="220" t="s">
        <v>216</v>
      </c>
      <c r="G147" s="217"/>
      <c r="H147" s="221">
        <v>237.494</v>
      </c>
      <c r="I147" s="222"/>
      <c r="J147" s="217"/>
      <c r="K147" s="217"/>
      <c r="L147" s="223"/>
      <c r="M147" s="224"/>
      <c r="N147" s="225"/>
      <c r="O147" s="225"/>
      <c r="P147" s="225"/>
      <c r="Q147" s="225"/>
      <c r="R147" s="225"/>
      <c r="S147" s="225"/>
      <c r="T147" s="22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7" t="s">
        <v>128</v>
      </c>
      <c r="AU147" s="227" t="s">
        <v>124</v>
      </c>
      <c r="AV147" s="13" t="s">
        <v>124</v>
      </c>
      <c r="AW147" s="13" t="s">
        <v>38</v>
      </c>
      <c r="AX147" s="13" t="s">
        <v>81</v>
      </c>
      <c r="AY147" s="227" t="s">
        <v>116</v>
      </c>
    </row>
    <row r="148" s="2" customFormat="1" ht="37.8" customHeight="1">
      <c r="A148" s="39"/>
      <c r="B148" s="40"/>
      <c r="C148" s="198" t="s">
        <v>217</v>
      </c>
      <c r="D148" s="198" t="s">
        <v>118</v>
      </c>
      <c r="E148" s="199" t="s">
        <v>207</v>
      </c>
      <c r="F148" s="200" t="s">
        <v>208</v>
      </c>
      <c r="G148" s="201" t="s">
        <v>121</v>
      </c>
      <c r="H148" s="202">
        <v>14.853</v>
      </c>
      <c r="I148" s="203"/>
      <c r="J148" s="204">
        <f>ROUND(I148*H148,2)</f>
        <v>0</v>
      </c>
      <c r="K148" s="200" t="s">
        <v>209</v>
      </c>
      <c r="L148" s="45"/>
      <c r="M148" s="205" t="s">
        <v>37</v>
      </c>
      <c r="N148" s="206" t="s">
        <v>48</v>
      </c>
      <c r="O148" s="85"/>
      <c r="P148" s="207">
        <f>O148*H148</f>
        <v>0</v>
      </c>
      <c r="Q148" s="207">
        <v>0.0083540799999999998</v>
      </c>
      <c r="R148" s="207">
        <f>Q148*H148</f>
        <v>0.12408315024</v>
      </c>
      <c r="S148" s="207">
        <v>0</v>
      </c>
      <c r="T148" s="20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09" t="s">
        <v>123</v>
      </c>
      <c r="AT148" s="209" t="s">
        <v>118</v>
      </c>
      <c r="AU148" s="209" t="s">
        <v>124</v>
      </c>
      <c r="AY148" s="18" t="s">
        <v>116</v>
      </c>
      <c r="BE148" s="210">
        <f>IF(N148="základní",J148,0)</f>
        <v>0</v>
      </c>
      <c r="BF148" s="210">
        <f>IF(N148="snížená",J148,0)</f>
        <v>0</v>
      </c>
      <c r="BG148" s="210">
        <f>IF(N148="zákl. přenesená",J148,0)</f>
        <v>0</v>
      </c>
      <c r="BH148" s="210">
        <f>IF(N148="sníž. přenesená",J148,0)</f>
        <v>0</v>
      </c>
      <c r="BI148" s="210">
        <f>IF(N148="nulová",J148,0)</f>
        <v>0</v>
      </c>
      <c r="BJ148" s="18" t="s">
        <v>124</v>
      </c>
      <c r="BK148" s="210">
        <f>ROUND(I148*H148,2)</f>
        <v>0</v>
      </c>
      <c r="BL148" s="18" t="s">
        <v>123</v>
      </c>
      <c r="BM148" s="209" t="s">
        <v>218</v>
      </c>
    </row>
    <row r="149" s="2" customFormat="1">
      <c r="A149" s="39"/>
      <c r="B149" s="40"/>
      <c r="C149" s="41"/>
      <c r="D149" s="211" t="s">
        <v>126</v>
      </c>
      <c r="E149" s="41"/>
      <c r="F149" s="212" t="s">
        <v>211</v>
      </c>
      <c r="G149" s="41"/>
      <c r="H149" s="41"/>
      <c r="I149" s="213"/>
      <c r="J149" s="41"/>
      <c r="K149" s="41"/>
      <c r="L149" s="45"/>
      <c r="M149" s="214"/>
      <c r="N149" s="215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126</v>
      </c>
      <c r="AU149" s="18" t="s">
        <v>124</v>
      </c>
    </row>
    <row r="150" s="13" customFormat="1">
      <c r="A150" s="13"/>
      <c r="B150" s="216"/>
      <c r="C150" s="217"/>
      <c r="D150" s="218" t="s">
        <v>128</v>
      </c>
      <c r="E150" s="219" t="s">
        <v>37</v>
      </c>
      <c r="F150" s="220" t="s">
        <v>199</v>
      </c>
      <c r="G150" s="217"/>
      <c r="H150" s="221">
        <v>14.853</v>
      </c>
      <c r="I150" s="222"/>
      <c r="J150" s="217"/>
      <c r="K150" s="217"/>
      <c r="L150" s="223"/>
      <c r="M150" s="224"/>
      <c r="N150" s="225"/>
      <c r="O150" s="225"/>
      <c r="P150" s="225"/>
      <c r="Q150" s="225"/>
      <c r="R150" s="225"/>
      <c r="S150" s="225"/>
      <c r="T150" s="22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7" t="s">
        <v>128</v>
      </c>
      <c r="AU150" s="227" t="s">
        <v>124</v>
      </c>
      <c r="AV150" s="13" t="s">
        <v>124</v>
      </c>
      <c r="AW150" s="13" t="s">
        <v>38</v>
      </c>
      <c r="AX150" s="13" t="s">
        <v>81</v>
      </c>
      <c r="AY150" s="227" t="s">
        <v>116</v>
      </c>
    </row>
    <row r="151" s="2" customFormat="1" ht="16.5" customHeight="1">
      <c r="A151" s="39"/>
      <c r="B151" s="40"/>
      <c r="C151" s="239" t="s">
        <v>219</v>
      </c>
      <c r="D151" s="239" t="s">
        <v>166</v>
      </c>
      <c r="E151" s="240" t="s">
        <v>220</v>
      </c>
      <c r="F151" s="241" t="s">
        <v>221</v>
      </c>
      <c r="G151" s="242" t="s">
        <v>121</v>
      </c>
      <c r="H151" s="243">
        <v>15.596</v>
      </c>
      <c r="I151" s="244"/>
      <c r="J151" s="245">
        <f>ROUND(I151*H151,2)</f>
        <v>0</v>
      </c>
      <c r="K151" s="241" t="s">
        <v>209</v>
      </c>
      <c r="L151" s="246"/>
      <c r="M151" s="247" t="s">
        <v>37</v>
      </c>
      <c r="N151" s="248" t="s">
        <v>48</v>
      </c>
      <c r="O151" s="85"/>
      <c r="P151" s="207">
        <f>O151*H151</f>
        <v>0</v>
      </c>
      <c r="Q151" s="207">
        <v>0.0023999999999999998</v>
      </c>
      <c r="R151" s="207">
        <f>Q151*H151</f>
        <v>0.037430399999999996</v>
      </c>
      <c r="S151" s="207">
        <v>0</v>
      </c>
      <c r="T151" s="20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09" t="s">
        <v>165</v>
      </c>
      <c r="AT151" s="209" t="s">
        <v>166</v>
      </c>
      <c r="AU151" s="209" t="s">
        <v>124</v>
      </c>
      <c r="AY151" s="18" t="s">
        <v>116</v>
      </c>
      <c r="BE151" s="210">
        <f>IF(N151="základní",J151,0)</f>
        <v>0</v>
      </c>
      <c r="BF151" s="210">
        <f>IF(N151="snížená",J151,0)</f>
        <v>0</v>
      </c>
      <c r="BG151" s="210">
        <f>IF(N151="zákl. přenesená",J151,0)</f>
        <v>0</v>
      </c>
      <c r="BH151" s="210">
        <f>IF(N151="sníž. přenesená",J151,0)</f>
        <v>0</v>
      </c>
      <c r="BI151" s="210">
        <f>IF(N151="nulová",J151,0)</f>
        <v>0</v>
      </c>
      <c r="BJ151" s="18" t="s">
        <v>124</v>
      </c>
      <c r="BK151" s="210">
        <f>ROUND(I151*H151,2)</f>
        <v>0</v>
      </c>
      <c r="BL151" s="18" t="s">
        <v>123</v>
      </c>
      <c r="BM151" s="209" t="s">
        <v>222</v>
      </c>
    </row>
    <row r="152" s="13" customFormat="1">
      <c r="A152" s="13"/>
      <c r="B152" s="216"/>
      <c r="C152" s="217"/>
      <c r="D152" s="218" t="s">
        <v>128</v>
      </c>
      <c r="E152" s="219" t="s">
        <v>37</v>
      </c>
      <c r="F152" s="220" t="s">
        <v>223</v>
      </c>
      <c r="G152" s="217"/>
      <c r="H152" s="221">
        <v>15.596</v>
      </c>
      <c r="I152" s="222"/>
      <c r="J152" s="217"/>
      <c r="K152" s="217"/>
      <c r="L152" s="223"/>
      <c r="M152" s="224"/>
      <c r="N152" s="225"/>
      <c r="O152" s="225"/>
      <c r="P152" s="225"/>
      <c r="Q152" s="225"/>
      <c r="R152" s="225"/>
      <c r="S152" s="225"/>
      <c r="T152" s="22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7" t="s">
        <v>128</v>
      </c>
      <c r="AU152" s="227" t="s">
        <v>124</v>
      </c>
      <c r="AV152" s="13" t="s">
        <v>124</v>
      </c>
      <c r="AW152" s="13" t="s">
        <v>38</v>
      </c>
      <c r="AX152" s="13" t="s">
        <v>81</v>
      </c>
      <c r="AY152" s="227" t="s">
        <v>116</v>
      </c>
    </row>
    <row r="153" s="2" customFormat="1" ht="24.15" customHeight="1">
      <c r="A153" s="39"/>
      <c r="B153" s="40"/>
      <c r="C153" s="198" t="s">
        <v>224</v>
      </c>
      <c r="D153" s="198" t="s">
        <v>118</v>
      </c>
      <c r="E153" s="199" t="s">
        <v>225</v>
      </c>
      <c r="F153" s="200" t="s">
        <v>226</v>
      </c>
      <c r="G153" s="201" t="s">
        <v>182</v>
      </c>
      <c r="H153" s="202">
        <v>95</v>
      </c>
      <c r="I153" s="203"/>
      <c r="J153" s="204">
        <f>ROUND(I153*H153,2)</f>
        <v>0</v>
      </c>
      <c r="K153" s="200" t="s">
        <v>122</v>
      </c>
      <c r="L153" s="45"/>
      <c r="M153" s="205" t="s">
        <v>37</v>
      </c>
      <c r="N153" s="206" t="s">
        <v>48</v>
      </c>
      <c r="O153" s="85"/>
      <c r="P153" s="207">
        <f>O153*H153</f>
        <v>0</v>
      </c>
      <c r="Q153" s="207">
        <v>0.0033899999999999998</v>
      </c>
      <c r="R153" s="207">
        <f>Q153*H153</f>
        <v>0.32205</v>
      </c>
      <c r="S153" s="207">
        <v>0</v>
      </c>
      <c r="T153" s="20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09" t="s">
        <v>123</v>
      </c>
      <c r="AT153" s="209" t="s">
        <v>118</v>
      </c>
      <c r="AU153" s="209" t="s">
        <v>124</v>
      </c>
      <c r="AY153" s="18" t="s">
        <v>116</v>
      </c>
      <c r="BE153" s="210">
        <f>IF(N153="základní",J153,0)</f>
        <v>0</v>
      </c>
      <c r="BF153" s="210">
        <f>IF(N153="snížená",J153,0)</f>
        <v>0</v>
      </c>
      <c r="BG153" s="210">
        <f>IF(N153="zákl. přenesená",J153,0)</f>
        <v>0</v>
      </c>
      <c r="BH153" s="210">
        <f>IF(N153="sníž. přenesená",J153,0)</f>
        <v>0</v>
      </c>
      <c r="BI153" s="210">
        <f>IF(N153="nulová",J153,0)</f>
        <v>0</v>
      </c>
      <c r="BJ153" s="18" t="s">
        <v>124</v>
      </c>
      <c r="BK153" s="210">
        <f>ROUND(I153*H153,2)</f>
        <v>0</v>
      </c>
      <c r="BL153" s="18" t="s">
        <v>123</v>
      </c>
      <c r="BM153" s="209" t="s">
        <v>227</v>
      </c>
    </row>
    <row r="154" s="2" customFormat="1">
      <c r="A154" s="39"/>
      <c r="B154" s="40"/>
      <c r="C154" s="41"/>
      <c r="D154" s="211" t="s">
        <v>126</v>
      </c>
      <c r="E154" s="41"/>
      <c r="F154" s="212" t="s">
        <v>228</v>
      </c>
      <c r="G154" s="41"/>
      <c r="H154" s="41"/>
      <c r="I154" s="213"/>
      <c r="J154" s="41"/>
      <c r="K154" s="41"/>
      <c r="L154" s="45"/>
      <c r="M154" s="214"/>
      <c r="N154" s="215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126</v>
      </c>
      <c r="AU154" s="18" t="s">
        <v>124</v>
      </c>
    </row>
    <row r="155" s="2" customFormat="1" ht="16.5" customHeight="1">
      <c r="A155" s="39"/>
      <c r="B155" s="40"/>
      <c r="C155" s="239" t="s">
        <v>229</v>
      </c>
      <c r="D155" s="239" t="s">
        <v>166</v>
      </c>
      <c r="E155" s="240" t="s">
        <v>230</v>
      </c>
      <c r="F155" s="241" t="s">
        <v>231</v>
      </c>
      <c r="G155" s="242" t="s">
        <v>121</v>
      </c>
      <c r="H155" s="243">
        <v>34.484999999999999</v>
      </c>
      <c r="I155" s="244"/>
      <c r="J155" s="245">
        <f>ROUND(I155*H155,2)</f>
        <v>0</v>
      </c>
      <c r="K155" s="241" t="s">
        <v>122</v>
      </c>
      <c r="L155" s="246"/>
      <c r="M155" s="247" t="s">
        <v>37</v>
      </c>
      <c r="N155" s="248" t="s">
        <v>48</v>
      </c>
      <c r="O155" s="85"/>
      <c r="P155" s="207">
        <f>O155*H155</f>
        <v>0</v>
      </c>
      <c r="Q155" s="207">
        <v>0.00059999999999999995</v>
      </c>
      <c r="R155" s="207">
        <f>Q155*H155</f>
        <v>0.020690999999999998</v>
      </c>
      <c r="S155" s="207">
        <v>0</v>
      </c>
      <c r="T155" s="20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09" t="s">
        <v>165</v>
      </c>
      <c r="AT155" s="209" t="s">
        <v>166</v>
      </c>
      <c r="AU155" s="209" t="s">
        <v>124</v>
      </c>
      <c r="AY155" s="18" t="s">
        <v>116</v>
      </c>
      <c r="BE155" s="210">
        <f>IF(N155="základní",J155,0)</f>
        <v>0</v>
      </c>
      <c r="BF155" s="210">
        <f>IF(N155="snížená",J155,0)</f>
        <v>0</v>
      </c>
      <c r="BG155" s="210">
        <f>IF(N155="zákl. přenesená",J155,0)</f>
        <v>0</v>
      </c>
      <c r="BH155" s="210">
        <f>IF(N155="sníž. přenesená",J155,0)</f>
        <v>0</v>
      </c>
      <c r="BI155" s="210">
        <f>IF(N155="nulová",J155,0)</f>
        <v>0</v>
      </c>
      <c r="BJ155" s="18" t="s">
        <v>124</v>
      </c>
      <c r="BK155" s="210">
        <f>ROUND(I155*H155,2)</f>
        <v>0</v>
      </c>
      <c r="BL155" s="18" t="s">
        <v>123</v>
      </c>
      <c r="BM155" s="209" t="s">
        <v>232</v>
      </c>
    </row>
    <row r="156" s="13" customFormat="1">
      <c r="A156" s="13"/>
      <c r="B156" s="216"/>
      <c r="C156" s="217"/>
      <c r="D156" s="218" t="s">
        <v>128</v>
      </c>
      <c r="E156" s="219" t="s">
        <v>37</v>
      </c>
      <c r="F156" s="220" t="s">
        <v>233</v>
      </c>
      <c r="G156" s="217"/>
      <c r="H156" s="221">
        <v>31.350000000000001</v>
      </c>
      <c r="I156" s="222"/>
      <c r="J156" s="217"/>
      <c r="K156" s="217"/>
      <c r="L156" s="223"/>
      <c r="M156" s="224"/>
      <c r="N156" s="225"/>
      <c r="O156" s="225"/>
      <c r="P156" s="225"/>
      <c r="Q156" s="225"/>
      <c r="R156" s="225"/>
      <c r="S156" s="225"/>
      <c r="T156" s="22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7" t="s">
        <v>128</v>
      </c>
      <c r="AU156" s="227" t="s">
        <v>124</v>
      </c>
      <c r="AV156" s="13" t="s">
        <v>124</v>
      </c>
      <c r="AW156" s="13" t="s">
        <v>38</v>
      </c>
      <c r="AX156" s="13" t="s">
        <v>81</v>
      </c>
      <c r="AY156" s="227" t="s">
        <v>116</v>
      </c>
    </row>
    <row r="157" s="13" customFormat="1">
      <c r="A157" s="13"/>
      <c r="B157" s="216"/>
      <c r="C157" s="217"/>
      <c r="D157" s="218" t="s">
        <v>128</v>
      </c>
      <c r="E157" s="217"/>
      <c r="F157" s="220" t="s">
        <v>234</v>
      </c>
      <c r="G157" s="217"/>
      <c r="H157" s="221">
        <v>34.484999999999999</v>
      </c>
      <c r="I157" s="222"/>
      <c r="J157" s="217"/>
      <c r="K157" s="217"/>
      <c r="L157" s="223"/>
      <c r="M157" s="224"/>
      <c r="N157" s="225"/>
      <c r="O157" s="225"/>
      <c r="P157" s="225"/>
      <c r="Q157" s="225"/>
      <c r="R157" s="225"/>
      <c r="S157" s="225"/>
      <c r="T157" s="22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7" t="s">
        <v>128</v>
      </c>
      <c r="AU157" s="227" t="s">
        <v>124</v>
      </c>
      <c r="AV157" s="13" t="s">
        <v>124</v>
      </c>
      <c r="AW157" s="13" t="s">
        <v>4</v>
      </c>
      <c r="AX157" s="13" t="s">
        <v>81</v>
      </c>
      <c r="AY157" s="227" t="s">
        <v>116</v>
      </c>
    </row>
    <row r="158" s="2" customFormat="1" ht="16.5" customHeight="1">
      <c r="A158" s="39"/>
      <c r="B158" s="40"/>
      <c r="C158" s="198" t="s">
        <v>235</v>
      </c>
      <c r="D158" s="198" t="s">
        <v>118</v>
      </c>
      <c r="E158" s="199" t="s">
        <v>236</v>
      </c>
      <c r="F158" s="200" t="s">
        <v>237</v>
      </c>
      <c r="G158" s="201" t="s">
        <v>182</v>
      </c>
      <c r="H158" s="202">
        <v>6.9349999999999996</v>
      </c>
      <c r="I158" s="203"/>
      <c r="J158" s="204">
        <f>ROUND(I158*H158,2)</f>
        <v>0</v>
      </c>
      <c r="K158" s="200" t="s">
        <v>122</v>
      </c>
      <c r="L158" s="45"/>
      <c r="M158" s="205" t="s">
        <v>37</v>
      </c>
      <c r="N158" s="206" t="s">
        <v>48</v>
      </c>
      <c r="O158" s="85"/>
      <c r="P158" s="207">
        <f>O158*H158</f>
        <v>0</v>
      </c>
      <c r="Q158" s="207">
        <v>4.74E-05</v>
      </c>
      <c r="R158" s="207">
        <f>Q158*H158</f>
        <v>0.00032871899999999999</v>
      </c>
      <c r="S158" s="207">
        <v>0</v>
      </c>
      <c r="T158" s="20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09" t="s">
        <v>123</v>
      </c>
      <c r="AT158" s="209" t="s">
        <v>118</v>
      </c>
      <c r="AU158" s="209" t="s">
        <v>124</v>
      </c>
      <c r="AY158" s="18" t="s">
        <v>116</v>
      </c>
      <c r="BE158" s="210">
        <f>IF(N158="základní",J158,0)</f>
        <v>0</v>
      </c>
      <c r="BF158" s="210">
        <f>IF(N158="snížená",J158,0)</f>
        <v>0</v>
      </c>
      <c r="BG158" s="210">
        <f>IF(N158="zákl. přenesená",J158,0)</f>
        <v>0</v>
      </c>
      <c r="BH158" s="210">
        <f>IF(N158="sníž. přenesená",J158,0)</f>
        <v>0</v>
      </c>
      <c r="BI158" s="210">
        <f>IF(N158="nulová",J158,0)</f>
        <v>0</v>
      </c>
      <c r="BJ158" s="18" t="s">
        <v>124</v>
      </c>
      <c r="BK158" s="210">
        <f>ROUND(I158*H158,2)</f>
        <v>0</v>
      </c>
      <c r="BL158" s="18" t="s">
        <v>123</v>
      </c>
      <c r="BM158" s="209" t="s">
        <v>238</v>
      </c>
    </row>
    <row r="159" s="2" customFormat="1">
      <c r="A159" s="39"/>
      <c r="B159" s="40"/>
      <c r="C159" s="41"/>
      <c r="D159" s="211" t="s">
        <v>126</v>
      </c>
      <c r="E159" s="41"/>
      <c r="F159" s="212" t="s">
        <v>239</v>
      </c>
      <c r="G159" s="41"/>
      <c r="H159" s="41"/>
      <c r="I159" s="213"/>
      <c r="J159" s="41"/>
      <c r="K159" s="41"/>
      <c r="L159" s="45"/>
      <c r="M159" s="214"/>
      <c r="N159" s="215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126</v>
      </c>
      <c r="AU159" s="18" t="s">
        <v>124</v>
      </c>
    </row>
    <row r="160" s="13" customFormat="1">
      <c r="A160" s="13"/>
      <c r="B160" s="216"/>
      <c r="C160" s="217"/>
      <c r="D160" s="218" t="s">
        <v>128</v>
      </c>
      <c r="E160" s="219" t="s">
        <v>37</v>
      </c>
      <c r="F160" s="220" t="s">
        <v>240</v>
      </c>
      <c r="G160" s="217"/>
      <c r="H160" s="221">
        <v>6.9349999999999996</v>
      </c>
      <c r="I160" s="222"/>
      <c r="J160" s="217"/>
      <c r="K160" s="217"/>
      <c r="L160" s="223"/>
      <c r="M160" s="224"/>
      <c r="N160" s="225"/>
      <c r="O160" s="225"/>
      <c r="P160" s="225"/>
      <c r="Q160" s="225"/>
      <c r="R160" s="225"/>
      <c r="S160" s="225"/>
      <c r="T160" s="22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7" t="s">
        <v>128</v>
      </c>
      <c r="AU160" s="227" t="s">
        <v>124</v>
      </c>
      <c r="AV160" s="13" t="s">
        <v>124</v>
      </c>
      <c r="AW160" s="13" t="s">
        <v>38</v>
      </c>
      <c r="AX160" s="13" t="s">
        <v>81</v>
      </c>
      <c r="AY160" s="227" t="s">
        <v>116</v>
      </c>
    </row>
    <row r="161" s="2" customFormat="1" ht="16.5" customHeight="1">
      <c r="A161" s="39"/>
      <c r="B161" s="40"/>
      <c r="C161" s="239" t="s">
        <v>7</v>
      </c>
      <c r="D161" s="239" t="s">
        <v>166</v>
      </c>
      <c r="E161" s="240" t="s">
        <v>241</v>
      </c>
      <c r="F161" s="241" t="s">
        <v>242</v>
      </c>
      <c r="G161" s="242" t="s">
        <v>182</v>
      </c>
      <c r="H161" s="243">
        <v>7.282</v>
      </c>
      <c r="I161" s="244"/>
      <c r="J161" s="245">
        <f>ROUND(I161*H161,2)</f>
        <v>0</v>
      </c>
      <c r="K161" s="241" t="s">
        <v>209</v>
      </c>
      <c r="L161" s="246"/>
      <c r="M161" s="247" t="s">
        <v>37</v>
      </c>
      <c r="N161" s="248" t="s">
        <v>48</v>
      </c>
      <c r="O161" s="85"/>
      <c r="P161" s="207">
        <f>O161*H161</f>
        <v>0</v>
      </c>
      <c r="Q161" s="207">
        <v>0.00027999999999999998</v>
      </c>
      <c r="R161" s="207">
        <f>Q161*H161</f>
        <v>0.0020389599999999998</v>
      </c>
      <c r="S161" s="207">
        <v>0</v>
      </c>
      <c r="T161" s="20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09" t="s">
        <v>165</v>
      </c>
      <c r="AT161" s="209" t="s">
        <v>166</v>
      </c>
      <c r="AU161" s="209" t="s">
        <v>124</v>
      </c>
      <c r="AY161" s="18" t="s">
        <v>116</v>
      </c>
      <c r="BE161" s="210">
        <f>IF(N161="základní",J161,0)</f>
        <v>0</v>
      </c>
      <c r="BF161" s="210">
        <f>IF(N161="snížená",J161,0)</f>
        <v>0</v>
      </c>
      <c r="BG161" s="210">
        <f>IF(N161="zákl. přenesená",J161,0)</f>
        <v>0</v>
      </c>
      <c r="BH161" s="210">
        <f>IF(N161="sníž. přenesená",J161,0)</f>
        <v>0</v>
      </c>
      <c r="BI161" s="210">
        <f>IF(N161="nulová",J161,0)</f>
        <v>0</v>
      </c>
      <c r="BJ161" s="18" t="s">
        <v>124</v>
      </c>
      <c r="BK161" s="210">
        <f>ROUND(I161*H161,2)</f>
        <v>0</v>
      </c>
      <c r="BL161" s="18" t="s">
        <v>123</v>
      </c>
      <c r="BM161" s="209" t="s">
        <v>243</v>
      </c>
    </row>
    <row r="162" s="13" customFormat="1">
      <c r="A162" s="13"/>
      <c r="B162" s="216"/>
      <c r="C162" s="217"/>
      <c r="D162" s="218" t="s">
        <v>128</v>
      </c>
      <c r="E162" s="219" t="s">
        <v>37</v>
      </c>
      <c r="F162" s="220" t="s">
        <v>244</v>
      </c>
      <c r="G162" s="217"/>
      <c r="H162" s="221">
        <v>7.282</v>
      </c>
      <c r="I162" s="222"/>
      <c r="J162" s="217"/>
      <c r="K162" s="217"/>
      <c r="L162" s="223"/>
      <c r="M162" s="224"/>
      <c r="N162" s="225"/>
      <c r="O162" s="225"/>
      <c r="P162" s="225"/>
      <c r="Q162" s="225"/>
      <c r="R162" s="225"/>
      <c r="S162" s="225"/>
      <c r="T162" s="22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27" t="s">
        <v>128</v>
      </c>
      <c r="AU162" s="227" t="s">
        <v>124</v>
      </c>
      <c r="AV162" s="13" t="s">
        <v>124</v>
      </c>
      <c r="AW162" s="13" t="s">
        <v>38</v>
      </c>
      <c r="AX162" s="13" t="s">
        <v>81</v>
      </c>
      <c r="AY162" s="227" t="s">
        <v>116</v>
      </c>
    </row>
    <row r="163" s="2" customFormat="1" ht="21.75" customHeight="1">
      <c r="A163" s="39"/>
      <c r="B163" s="40"/>
      <c r="C163" s="198" t="s">
        <v>245</v>
      </c>
      <c r="D163" s="198" t="s">
        <v>118</v>
      </c>
      <c r="E163" s="199" t="s">
        <v>246</v>
      </c>
      <c r="F163" s="200" t="s">
        <v>247</v>
      </c>
      <c r="G163" s="201" t="s">
        <v>121</v>
      </c>
      <c r="H163" s="202">
        <v>14.853</v>
      </c>
      <c r="I163" s="203"/>
      <c r="J163" s="204">
        <f>ROUND(I163*H163,2)</f>
        <v>0</v>
      </c>
      <c r="K163" s="200" t="s">
        <v>122</v>
      </c>
      <c r="L163" s="45"/>
      <c r="M163" s="205" t="s">
        <v>37</v>
      </c>
      <c r="N163" s="206" t="s">
        <v>48</v>
      </c>
      <c r="O163" s="85"/>
      <c r="P163" s="207">
        <f>O163*H163</f>
        <v>0</v>
      </c>
      <c r="Q163" s="207">
        <v>0.0057000000000000002</v>
      </c>
      <c r="R163" s="207">
        <f>Q163*H163</f>
        <v>0.084662100000000004</v>
      </c>
      <c r="S163" s="207">
        <v>0</v>
      </c>
      <c r="T163" s="20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09" t="s">
        <v>123</v>
      </c>
      <c r="AT163" s="209" t="s">
        <v>118</v>
      </c>
      <c r="AU163" s="209" t="s">
        <v>124</v>
      </c>
      <c r="AY163" s="18" t="s">
        <v>116</v>
      </c>
      <c r="BE163" s="210">
        <f>IF(N163="základní",J163,0)</f>
        <v>0</v>
      </c>
      <c r="BF163" s="210">
        <f>IF(N163="snížená",J163,0)</f>
        <v>0</v>
      </c>
      <c r="BG163" s="210">
        <f>IF(N163="zákl. přenesená",J163,0)</f>
        <v>0</v>
      </c>
      <c r="BH163" s="210">
        <f>IF(N163="sníž. přenesená",J163,0)</f>
        <v>0</v>
      </c>
      <c r="BI163" s="210">
        <f>IF(N163="nulová",J163,0)</f>
        <v>0</v>
      </c>
      <c r="BJ163" s="18" t="s">
        <v>124</v>
      </c>
      <c r="BK163" s="210">
        <f>ROUND(I163*H163,2)</f>
        <v>0</v>
      </c>
      <c r="BL163" s="18" t="s">
        <v>123</v>
      </c>
      <c r="BM163" s="209" t="s">
        <v>248</v>
      </c>
    </row>
    <row r="164" s="2" customFormat="1">
      <c r="A164" s="39"/>
      <c r="B164" s="40"/>
      <c r="C164" s="41"/>
      <c r="D164" s="211" t="s">
        <v>126</v>
      </c>
      <c r="E164" s="41"/>
      <c r="F164" s="212" t="s">
        <v>249</v>
      </c>
      <c r="G164" s="41"/>
      <c r="H164" s="41"/>
      <c r="I164" s="213"/>
      <c r="J164" s="41"/>
      <c r="K164" s="41"/>
      <c r="L164" s="45"/>
      <c r="M164" s="214"/>
      <c r="N164" s="215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126</v>
      </c>
      <c r="AU164" s="18" t="s">
        <v>124</v>
      </c>
    </row>
    <row r="165" s="13" customFormat="1">
      <c r="A165" s="13"/>
      <c r="B165" s="216"/>
      <c r="C165" s="217"/>
      <c r="D165" s="218" t="s">
        <v>128</v>
      </c>
      <c r="E165" s="219" t="s">
        <v>37</v>
      </c>
      <c r="F165" s="220" t="s">
        <v>199</v>
      </c>
      <c r="G165" s="217"/>
      <c r="H165" s="221">
        <v>14.853</v>
      </c>
      <c r="I165" s="222"/>
      <c r="J165" s="217"/>
      <c r="K165" s="217"/>
      <c r="L165" s="223"/>
      <c r="M165" s="224"/>
      <c r="N165" s="225"/>
      <c r="O165" s="225"/>
      <c r="P165" s="225"/>
      <c r="Q165" s="225"/>
      <c r="R165" s="225"/>
      <c r="S165" s="225"/>
      <c r="T165" s="22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7" t="s">
        <v>128</v>
      </c>
      <c r="AU165" s="227" t="s">
        <v>124</v>
      </c>
      <c r="AV165" s="13" t="s">
        <v>124</v>
      </c>
      <c r="AW165" s="13" t="s">
        <v>38</v>
      </c>
      <c r="AX165" s="13" t="s">
        <v>81</v>
      </c>
      <c r="AY165" s="227" t="s">
        <v>116</v>
      </c>
    </row>
    <row r="166" s="2" customFormat="1" ht="24.15" customHeight="1">
      <c r="A166" s="39"/>
      <c r="B166" s="40"/>
      <c r="C166" s="198" t="s">
        <v>250</v>
      </c>
      <c r="D166" s="198" t="s">
        <v>118</v>
      </c>
      <c r="E166" s="199" t="s">
        <v>251</v>
      </c>
      <c r="F166" s="200" t="s">
        <v>252</v>
      </c>
      <c r="G166" s="201" t="s">
        <v>121</v>
      </c>
      <c r="H166" s="202">
        <v>226.185</v>
      </c>
      <c r="I166" s="203"/>
      <c r="J166" s="204">
        <f>ROUND(I166*H166,2)</f>
        <v>0</v>
      </c>
      <c r="K166" s="200" t="s">
        <v>122</v>
      </c>
      <c r="L166" s="45"/>
      <c r="M166" s="205" t="s">
        <v>37</v>
      </c>
      <c r="N166" s="206" t="s">
        <v>48</v>
      </c>
      <c r="O166" s="85"/>
      <c r="P166" s="207">
        <f>O166*H166</f>
        <v>0</v>
      </c>
      <c r="Q166" s="207">
        <v>0.0027499999999999998</v>
      </c>
      <c r="R166" s="207">
        <f>Q166*H166</f>
        <v>0.62200875</v>
      </c>
      <c r="S166" s="207">
        <v>0</v>
      </c>
      <c r="T166" s="20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09" t="s">
        <v>123</v>
      </c>
      <c r="AT166" s="209" t="s">
        <v>118</v>
      </c>
      <c r="AU166" s="209" t="s">
        <v>124</v>
      </c>
      <c r="AY166" s="18" t="s">
        <v>116</v>
      </c>
      <c r="BE166" s="210">
        <f>IF(N166="základní",J166,0)</f>
        <v>0</v>
      </c>
      <c r="BF166" s="210">
        <f>IF(N166="snížená",J166,0)</f>
        <v>0</v>
      </c>
      <c r="BG166" s="210">
        <f>IF(N166="zákl. přenesená",J166,0)</f>
        <v>0</v>
      </c>
      <c r="BH166" s="210">
        <f>IF(N166="sníž. přenesená",J166,0)</f>
        <v>0</v>
      </c>
      <c r="BI166" s="210">
        <f>IF(N166="nulová",J166,0)</f>
        <v>0</v>
      </c>
      <c r="BJ166" s="18" t="s">
        <v>124</v>
      </c>
      <c r="BK166" s="210">
        <f>ROUND(I166*H166,2)</f>
        <v>0</v>
      </c>
      <c r="BL166" s="18" t="s">
        <v>123</v>
      </c>
      <c r="BM166" s="209" t="s">
        <v>253</v>
      </c>
    </row>
    <row r="167" s="2" customFormat="1">
      <c r="A167" s="39"/>
      <c r="B167" s="40"/>
      <c r="C167" s="41"/>
      <c r="D167" s="211" t="s">
        <v>126</v>
      </c>
      <c r="E167" s="41"/>
      <c r="F167" s="212" t="s">
        <v>254</v>
      </c>
      <c r="G167" s="41"/>
      <c r="H167" s="41"/>
      <c r="I167" s="213"/>
      <c r="J167" s="41"/>
      <c r="K167" s="41"/>
      <c r="L167" s="45"/>
      <c r="M167" s="214"/>
      <c r="N167" s="215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126</v>
      </c>
      <c r="AU167" s="18" t="s">
        <v>124</v>
      </c>
    </row>
    <row r="168" s="13" customFormat="1">
      <c r="A168" s="13"/>
      <c r="B168" s="216"/>
      <c r="C168" s="217"/>
      <c r="D168" s="218" t="s">
        <v>128</v>
      </c>
      <c r="E168" s="219" t="s">
        <v>37</v>
      </c>
      <c r="F168" s="220" t="s">
        <v>196</v>
      </c>
      <c r="G168" s="217"/>
      <c r="H168" s="221">
        <v>269.06</v>
      </c>
      <c r="I168" s="222"/>
      <c r="J168" s="217"/>
      <c r="K168" s="217"/>
      <c r="L168" s="223"/>
      <c r="M168" s="224"/>
      <c r="N168" s="225"/>
      <c r="O168" s="225"/>
      <c r="P168" s="225"/>
      <c r="Q168" s="225"/>
      <c r="R168" s="225"/>
      <c r="S168" s="225"/>
      <c r="T168" s="22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7" t="s">
        <v>128</v>
      </c>
      <c r="AU168" s="227" t="s">
        <v>124</v>
      </c>
      <c r="AV168" s="13" t="s">
        <v>124</v>
      </c>
      <c r="AW168" s="13" t="s">
        <v>38</v>
      </c>
      <c r="AX168" s="13" t="s">
        <v>76</v>
      </c>
      <c r="AY168" s="227" t="s">
        <v>116</v>
      </c>
    </row>
    <row r="169" s="13" customFormat="1">
      <c r="A169" s="13"/>
      <c r="B169" s="216"/>
      <c r="C169" s="217"/>
      <c r="D169" s="218" t="s">
        <v>128</v>
      </c>
      <c r="E169" s="219" t="s">
        <v>37</v>
      </c>
      <c r="F169" s="220" t="s">
        <v>197</v>
      </c>
      <c r="G169" s="217"/>
      <c r="H169" s="221">
        <v>-19.449999999999999</v>
      </c>
      <c r="I169" s="222"/>
      <c r="J169" s="217"/>
      <c r="K169" s="217"/>
      <c r="L169" s="223"/>
      <c r="M169" s="224"/>
      <c r="N169" s="225"/>
      <c r="O169" s="225"/>
      <c r="P169" s="225"/>
      <c r="Q169" s="225"/>
      <c r="R169" s="225"/>
      <c r="S169" s="225"/>
      <c r="T169" s="22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7" t="s">
        <v>128</v>
      </c>
      <c r="AU169" s="227" t="s">
        <v>124</v>
      </c>
      <c r="AV169" s="13" t="s">
        <v>124</v>
      </c>
      <c r="AW169" s="13" t="s">
        <v>38</v>
      </c>
      <c r="AX169" s="13" t="s">
        <v>76</v>
      </c>
      <c r="AY169" s="227" t="s">
        <v>116</v>
      </c>
    </row>
    <row r="170" s="13" customFormat="1">
      <c r="A170" s="13"/>
      <c r="B170" s="216"/>
      <c r="C170" s="217"/>
      <c r="D170" s="218" t="s">
        <v>128</v>
      </c>
      <c r="E170" s="219" t="s">
        <v>37</v>
      </c>
      <c r="F170" s="220" t="s">
        <v>198</v>
      </c>
      <c r="G170" s="217"/>
      <c r="H170" s="221">
        <v>-23.425000000000001</v>
      </c>
      <c r="I170" s="222"/>
      <c r="J170" s="217"/>
      <c r="K170" s="217"/>
      <c r="L170" s="223"/>
      <c r="M170" s="224"/>
      <c r="N170" s="225"/>
      <c r="O170" s="225"/>
      <c r="P170" s="225"/>
      <c r="Q170" s="225"/>
      <c r="R170" s="225"/>
      <c r="S170" s="225"/>
      <c r="T170" s="22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27" t="s">
        <v>128</v>
      </c>
      <c r="AU170" s="227" t="s">
        <v>124</v>
      </c>
      <c r="AV170" s="13" t="s">
        <v>124</v>
      </c>
      <c r="AW170" s="13" t="s">
        <v>38</v>
      </c>
      <c r="AX170" s="13" t="s">
        <v>76</v>
      </c>
      <c r="AY170" s="227" t="s">
        <v>116</v>
      </c>
    </row>
    <row r="171" s="14" customFormat="1">
      <c r="A171" s="14"/>
      <c r="B171" s="228"/>
      <c r="C171" s="229"/>
      <c r="D171" s="218" t="s">
        <v>128</v>
      </c>
      <c r="E171" s="230" t="s">
        <v>37</v>
      </c>
      <c r="F171" s="231" t="s">
        <v>148</v>
      </c>
      <c r="G171" s="229"/>
      <c r="H171" s="232">
        <v>226.185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38" t="s">
        <v>128</v>
      </c>
      <c r="AU171" s="238" t="s">
        <v>124</v>
      </c>
      <c r="AV171" s="14" t="s">
        <v>123</v>
      </c>
      <c r="AW171" s="14" t="s">
        <v>38</v>
      </c>
      <c r="AX171" s="14" t="s">
        <v>81</v>
      </c>
      <c r="AY171" s="238" t="s">
        <v>116</v>
      </c>
    </row>
    <row r="172" s="2" customFormat="1" ht="24.15" customHeight="1">
      <c r="A172" s="39"/>
      <c r="B172" s="40"/>
      <c r="C172" s="198" t="s">
        <v>255</v>
      </c>
      <c r="D172" s="198" t="s">
        <v>118</v>
      </c>
      <c r="E172" s="199" t="s">
        <v>256</v>
      </c>
      <c r="F172" s="200" t="s">
        <v>257</v>
      </c>
      <c r="G172" s="201" t="s">
        <v>121</v>
      </c>
      <c r="H172" s="202">
        <v>20</v>
      </c>
      <c r="I172" s="203"/>
      <c r="J172" s="204">
        <f>ROUND(I172*H172,2)</f>
        <v>0</v>
      </c>
      <c r="K172" s="200" t="s">
        <v>122</v>
      </c>
      <c r="L172" s="45"/>
      <c r="M172" s="205" t="s">
        <v>37</v>
      </c>
      <c r="N172" s="206" t="s">
        <v>48</v>
      </c>
      <c r="O172" s="85"/>
      <c r="P172" s="207">
        <f>O172*H172</f>
        <v>0</v>
      </c>
      <c r="Q172" s="207">
        <v>0.00038499999999999998</v>
      </c>
      <c r="R172" s="207">
        <f>Q172*H172</f>
        <v>0.0076999999999999994</v>
      </c>
      <c r="S172" s="207">
        <v>6.0000000000000002E-05</v>
      </c>
      <c r="T172" s="208">
        <f>S172*H172</f>
        <v>0.0012000000000000001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09" t="s">
        <v>123</v>
      </c>
      <c r="AT172" s="209" t="s">
        <v>118</v>
      </c>
      <c r="AU172" s="209" t="s">
        <v>124</v>
      </c>
      <c r="AY172" s="18" t="s">
        <v>116</v>
      </c>
      <c r="BE172" s="210">
        <f>IF(N172="základní",J172,0)</f>
        <v>0</v>
      </c>
      <c r="BF172" s="210">
        <f>IF(N172="snížená",J172,0)</f>
        <v>0</v>
      </c>
      <c r="BG172" s="210">
        <f>IF(N172="zákl. přenesená",J172,0)</f>
        <v>0</v>
      </c>
      <c r="BH172" s="210">
        <f>IF(N172="sníž. přenesená",J172,0)</f>
        <v>0</v>
      </c>
      <c r="BI172" s="210">
        <f>IF(N172="nulová",J172,0)</f>
        <v>0</v>
      </c>
      <c r="BJ172" s="18" t="s">
        <v>124</v>
      </c>
      <c r="BK172" s="210">
        <f>ROUND(I172*H172,2)</f>
        <v>0</v>
      </c>
      <c r="BL172" s="18" t="s">
        <v>123</v>
      </c>
      <c r="BM172" s="209" t="s">
        <v>258</v>
      </c>
    </row>
    <row r="173" s="2" customFormat="1">
      <c r="A173" s="39"/>
      <c r="B173" s="40"/>
      <c r="C173" s="41"/>
      <c r="D173" s="211" t="s">
        <v>126</v>
      </c>
      <c r="E173" s="41"/>
      <c r="F173" s="212" t="s">
        <v>259</v>
      </c>
      <c r="G173" s="41"/>
      <c r="H173" s="41"/>
      <c r="I173" s="213"/>
      <c r="J173" s="41"/>
      <c r="K173" s="41"/>
      <c r="L173" s="45"/>
      <c r="M173" s="214"/>
      <c r="N173" s="215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126</v>
      </c>
      <c r="AU173" s="18" t="s">
        <v>124</v>
      </c>
    </row>
    <row r="174" s="2" customFormat="1" ht="24.15" customHeight="1">
      <c r="A174" s="39"/>
      <c r="B174" s="40"/>
      <c r="C174" s="198" t="s">
        <v>260</v>
      </c>
      <c r="D174" s="198" t="s">
        <v>118</v>
      </c>
      <c r="E174" s="199" t="s">
        <v>261</v>
      </c>
      <c r="F174" s="200" t="s">
        <v>262</v>
      </c>
      <c r="G174" s="201" t="s">
        <v>121</v>
      </c>
      <c r="H174" s="202">
        <v>42.875</v>
      </c>
      <c r="I174" s="203"/>
      <c r="J174" s="204">
        <f>ROUND(I174*H174,2)</f>
        <v>0</v>
      </c>
      <c r="K174" s="200" t="s">
        <v>122</v>
      </c>
      <c r="L174" s="45"/>
      <c r="M174" s="205" t="s">
        <v>37</v>
      </c>
      <c r="N174" s="206" t="s">
        <v>48</v>
      </c>
      <c r="O174" s="85"/>
      <c r="P174" s="207">
        <f>O174*H174</f>
        <v>0</v>
      </c>
      <c r="Q174" s="207">
        <v>0.00038499999999999998</v>
      </c>
      <c r="R174" s="207">
        <f>Q174*H174</f>
        <v>0.016506875000000001</v>
      </c>
      <c r="S174" s="207">
        <v>1.0000000000000001E-05</v>
      </c>
      <c r="T174" s="208">
        <f>S174*H174</f>
        <v>0.00042875000000000004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09" t="s">
        <v>123</v>
      </c>
      <c r="AT174" s="209" t="s">
        <v>118</v>
      </c>
      <c r="AU174" s="209" t="s">
        <v>124</v>
      </c>
      <c r="AY174" s="18" t="s">
        <v>116</v>
      </c>
      <c r="BE174" s="210">
        <f>IF(N174="základní",J174,0)</f>
        <v>0</v>
      </c>
      <c r="BF174" s="210">
        <f>IF(N174="snížená",J174,0)</f>
        <v>0</v>
      </c>
      <c r="BG174" s="210">
        <f>IF(N174="zákl. přenesená",J174,0)</f>
        <v>0</v>
      </c>
      <c r="BH174" s="210">
        <f>IF(N174="sníž. přenesená",J174,0)</f>
        <v>0</v>
      </c>
      <c r="BI174" s="210">
        <f>IF(N174="nulová",J174,0)</f>
        <v>0</v>
      </c>
      <c r="BJ174" s="18" t="s">
        <v>124</v>
      </c>
      <c r="BK174" s="210">
        <f>ROUND(I174*H174,2)</f>
        <v>0</v>
      </c>
      <c r="BL174" s="18" t="s">
        <v>123</v>
      </c>
      <c r="BM174" s="209" t="s">
        <v>263</v>
      </c>
    </row>
    <row r="175" s="2" customFormat="1">
      <c r="A175" s="39"/>
      <c r="B175" s="40"/>
      <c r="C175" s="41"/>
      <c r="D175" s="211" t="s">
        <v>126</v>
      </c>
      <c r="E175" s="41"/>
      <c r="F175" s="212" t="s">
        <v>264</v>
      </c>
      <c r="G175" s="41"/>
      <c r="H175" s="41"/>
      <c r="I175" s="213"/>
      <c r="J175" s="41"/>
      <c r="K175" s="41"/>
      <c r="L175" s="45"/>
      <c r="M175" s="214"/>
      <c r="N175" s="215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126</v>
      </c>
      <c r="AU175" s="18" t="s">
        <v>124</v>
      </c>
    </row>
    <row r="176" s="13" customFormat="1">
      <c r="A176" s="13"/>
      <c r="B176" s="216"/>
      <c r="C176" s="217"/>
      <c r="D176" s="218" t="s">
        <v>128</v>
      </c>
      <c r="E176" s="219" t="s">
        <v>37</v>
      </c>
      <c r="F176" s="220" t="s">
        <v>265</v>
      </c>
      <c r="G176" s="217"/>
      <c r="H176" s="221">
        <v>19.449999999999999</v>
      </c>
      <c r="I176" s="222"/>
      <c r="J176" s="217"/>
      <c r="K176" s="217"/>
      <c r="L176" s="223"/>
      <c r="M176" s="224"/>
      <c r="N176" s="225"/>
      <c r="O176" s="225"/>
      <c r="P176" s="225"/>
      <c r="Q176" s="225"/>
      <c r="R176" s="225"/>
      <c r="S176" s="225"/>
      <c r="T176" s="22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7" t="s">
        <v>128</v>
      </c>
      <c r="AU176" s="227" t="s">
        <v>124</v>
      </c>
      <c r="AV176" s="13" t="s">
        <v>124</v>
      </c>
      <c r="AW176" s="13" t="s">
        <v>38</v>
      </c>
      <c r="AX176" s="13" t="s">
        <v>76</v>
      </c>
      <c r="AY176" s="227" t="s">
        <v>116</v>
      </c>
    </row>
    <row r="177" s="13" customFormat="1">
      <c r="A177" s="13"/>
      <c r="B177" s="216"/>
      <c r="C177" s="217"/>
      <c r="D177" s="218" t="s">
        <v>128</v>
      </c>
      <c r="E177" s="219" t="s">
        <v>37</v>
      </c>
      <c r="F177" s="220" t="s">
        <v>266</v>
      </c>
      <c r="G177" s="217"/>
      <c r="H177" s="221">
        <v>23.425000000000001</v>
      </c>
      <c r="I177" s="222"/>
      <c r="J177" s="217"/>
      <c r="K177" s="217"/>
      <c r="L177" s="223"/>
      <c r="M177" s="224"/>
      <c r="N177" s="225"/>
      <c r="O177" s="225"/>
      <c r="P177" s="225"/>
      <c r="Q177" s="225"/>
      <c r="R177" s="225"/>
      <c r="S177" s="225"/>
      <c r="T177" s="22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7" t="s">
        <v>128</v>
      </c>
      <c r="AU177" s="227" t="s">
        <v>124</v>
      </c>
      <c r="AV177" s="13" t="s">
        <v>124</v>
      </c>
      <c r="AW177" s="13" t="s">
        <v>38</v>
      </c>
      <c r="AX177" s="13" t="s">
        <v>76</v>
      </c>
      <c r="AY177" s="227" t="s">
        <v>116</v>
      </c>
    </row>
    <row r="178" s="14" customFormat="1">
      <c r="A178" s="14"/>
      <c r="B178" s="228"/>
      <c r="C178" s="229"/>
      <c r="D178" s="218" t="s">
        <v>128</v>
      </c>
      <c r="E178" s="230" t="s">
        <v>37</v>
      </c>
      <c r="F178" s="231" t="s">
        <v>148</v>
      </c>
      <c r="G178" s="229"/>
      <c r="H178" s="232">
        <v>42.875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38" t="s">
        <v>128</v>
      </c>
      <c r="AU178" s="238" t="s">
        <v>124</v>
      </c>
      <c r="AV178" s="14" t="s">
        <v>123</v>
      </c>
      <c r="AW178" s="14" t="s">
        <v>38</v>
      </c>
      <c r="AX178" s="14" t="s">
        <v>81</v>
      </c>
      <c r="AY178" s="238" t="s">
        <v>116</v>
      </c>
    </row>
    <row r="179" s="2" customFormat="1" ht="16.5" customHeight="1">
      <c r="A179" s="39"/>
      <c r="B179" s="40"/>
      <c r="C179" s="198" t="s">
        <v>267</v>
      </c>
      <c r="D179" s="198" t="s">
        <v>118</v>
      </c>
      <c r="E179" s="199" t="s">
        <v>268</v>
      </c>
      <c r="F179" s="200" t="s">
        <v>269</v>
      </c>
      <c r="G179" s="201" t="s">
        <v>121</v>
      </c>
      <c r="H179" s="202">
        <v>272.38799999999998</v>
      </c>
      <c r="I179" s="203"/>
      <c r="J179" s="204">
        <f>ROUND(I179*H179,2)</f>
        <v>0</v>
      </c>
      <c r="K179" s="200" t="s">
        <v>122</v>
      </c>
      <c r="L179" s="45"/>
      <c r="M179" s="205" t="s">
        <v>37</v>
      </c>
      <c r="N179" s="206" t="s">
        <v>48</v>
      </c>
      <c r="O179" s="85"/>
      <c r="P179" s="207">
        <f>O179*H179</f>
        <v>0</v>
      </c>
      <c r="Q179" s="207">
        <v>0</v>
      </c>
      <c r="R179" s="207">
        <f>Q179*H179</f>
        <v>0</v>
      </c>
      <c r="S179" s="207">
        <v>0</v>
      </c>
      <c r="T179" s="20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09" t="s">
        <v>123</v>
      </c>
      <c r="AT179" s="209" t="s">
        <v>118</v>
      </c>
      <c r="AU179" s="209" t="s">
        <v>124</v>
      </c>
      <c r="AY179" s="18" t="s">
        <v>116</v>
      </c>
      <c r="BE179" s="210">
        <f>IF(N179="základní",J179,0)</f>
        <v>0</v>
      </c>
      <c r="BF179" s="210">
        <f>IF(N179="snížená",J179,0)</f>
        <v>0</v>
      </c>
      <c r="BG179" s="210">
        <f>IF(N179="zákl. přenesená",J179,0)</f>
        <v>0</v>
      </c>
      <c r="BH179" s="210">
        <f>IF(N179="sníž. přenesená",J179,0)</f>
        <v>0</v>
      </c>
      <c r="BI179" s="210">
        <f>IF(N179="nulová",J179,0)</f>
        <v>0</v>
      </c>
      <c r="BJ179" s="18" t="s">
        <v>124</v>
      </c>
      <c r="BK179" s="210">
        <f>ROUND(I179*H179,2)</f>
        <v>0</v>
      </c>
      <c r="BL179" s="18" t="s">
        <v>123</v>
      </c>
      <c r="BM179" s="209" t="s">
        <v>270</v>
      </c>
    </row>
    <row r="180" s="2" customFormat="1">
      <c r="A180" s="39"/>
      <c r="B180" s="40"/>
      <c r="C180" s="41"/>
      <c r="D180" s="211" t="s">
        <v>126</v>
      </c>
      <c r="E180" s="41"/>
      <c r="F180" s="212" t="s">
        <v>271</v>
      </c>
      <c r="G180" s="41"/>
      <c r="H180" s="41"/>
      <c r="I180" s="213"/>
      <c r="J180" s="41"/>
      <c r="K180" s="41"/>
      <c r="L180" s="45"/>
      <c r="M180" s="214"/>
      <c r="N180" s="215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126</v>
      </c>
      <c r="AU180" s="18" t="s">
        <v>124</v>
      </c>
    </row>
    <row r="181" s="2" customFormat="1" ht="24.15" customHeight="1">
      <c r="A181" s="39"/>
      <c r="B181" s="40"/>
      <c r="C181" s="198" t="s">
        <v>272</v>
      </c>
      <c r="D181" s="198" t="s">
        <v>118</v>
      </c>
      <c r="E181" s="199" t="s">
        <v>273</v>
      </c>
      <c r="F181" s="200" t="s">
        <v>274</v>
      </c>
      <c r="G181" s="201" t="s">
        <v>121</v>
      </c>
      <c r="H181" s="202">
        <v>8.5999999999999996</v>
      </c>
      <c r="I181" s="203"/>
      <c r="J181" s="204">
        <f>ROUND(I181*H181,2)</f>
        <v>0</v>
      </c>
      <c r="K181" s="200" t="s">
        <v>122</v>
      </c>
      <c r="L181" s="45"/>
      <c r="M181" s="205" t="s">
        <v>37</v>
      </c>
      <c r="N181" s="206" t="s">
        <v>48</v>
      </c>
      <c r="O181" s="85"/>
      <c r="P181" s="207">
        <f>O181*H181</f>
        <v>0</v>
      </c>
      <c r="Q181" s="207">
        <v>0.30356640000000001</v>
      </c>
      <c r="R181" s="207">
        <f>Q181*H181</f>
        <v>2.6106710400000002</v>
      </c>
      <c r="S181" s="207">
        <v>0</v>
      </c>
      <c r="T181" s="20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09" t="s">
        <v>123</v>
      </c>
      <c r="AT181" s="209" t="s">
        <v>118</v>
      </c>
      <c r="AU181" s="209" t="s">
        <v>124</v>
      </c>
      <c r="AY181" s="18" t="s">
        <v>116</v>
      </c>
      <c r="BE181" s="210">
        <f>IF(N181="základní",J181,0)</f>
        <v>0</v>
      </c>
      <c r="BF181" s="210">
        <f>IF(N181="snížená",J181,0)</f>
        <v>0</v>
      </c>
      <c r="BG181" s="210">
        <f>IF(N181="zákl. přenesená",J181,0)</f>
        <v>0</v>
      </c>
      <c r="BH181" s="210">
        <f>IF(N181="sníž. přenesená",J181,0)</f>
        <v>0</v>
      </c>
      <c r="BI181" s="210">
        <f>IF(N181="nulová",J181,0)</f>
        <v>0</v>
      </c>
      <c r="BJ181" s="18" t="s">
        <v>124</v>
      </c>
      <c r="BK181" s="210">
        <f>ROUND(I181*H181,2)</f>
        <v>0</v>
      </c>
      <c r="BL181" s="18" t="s">
        <v>123</v>
      </c>
      <c r="BM181" s="209" t="s">
        <v>275</v>
      </c>
    </row>
    <row r="182" s="2" customFormat="1">
      <c r="A182" s="39"/>
      <c r="B182" s="40"/>
      <c r="C182" s="41"/>
      <c r="D182" s="211" t="s">
        <v>126</v>
      </c>
      <c r="E182" s="41"/>
      <c r="F182" s="212" t="s">
        <v>276</v>
      </c>
      <c r="G182" s="41"/>
      <c r="H182" s="41"/>
      <c r="I182" s="213"/>
      <c r="J182" s="41"/>
      <c r="K182" s="41"/>
      <c r="L182" s="45"/>
      <c r="M182" s="214"/>
      <c r="N182" s="215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126</v>
      </c>
      <c r="AU182" s="18" t="s">
        <v>124</v>
      </c>
    </row>
    <row r="183" s="13" customFormat="1">
      <c r="A183" s="13"/>
      <c r="B183" s="216"/>
      <c r="C183" s="217"/>
      <c r="D183" s="218" t="s">
        <v>128</v>
      </c>
      <c r="E183" s="219" t="s">
        <v>37</v>
      </c>
      <c r="F183" s="220" t="s">
        <v>277</v>
      </c>
      <c r="G183" s="217"/>
      <c r="H183" s="221">
        <v>8.5999999999999996</v>
      </c>
      <c r="I183" s="222"/>
      <c r="J183" s="217"/>
      <c r="K183" s="217"/>
      <c r="L183" s="223"/>
      <c r="M183" s="224"/>
      <c r="N183" s="225"/>
      <c r="O183" s="225"/>
      <c r="P183" s="225"/>
      <c r="Q183" s="225"/>
      <c r="R183" s="225"/>
      <c r="S183" s="225"/>
      <c r="T183" s="22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27" t="s">
        <v>128</v>
      </c>
      <c r="AU183" s="227" t="s">
        <v>124</v>
      </c>
      <c r="AV183" s="13" t="s">
        <v>124</v>
      </c>
      <c r="AW183" s="13" t="s">
        <v>38</v>
      </c>
      <c r="AX183" s="13" t="s">
        <v>81</v>
      </c>
      <c r="AY183" s="227" t="s">
        <v>116</v>
      </c>
    </row>
    <row r="184" s="2" customFormat="1" ht="24.15" customHeight="1">
      <c r="A184" s="39"/>
      <c r="B184" s="40"/>
      <c r="C184" s="198" t="s">
        <v>278</v>
      </c>
      <c r="D184" s="198" t="s">
        <v>118</v>
      </c>
      <c r="E184" s="199" t="s">
        <v>279</v>
      </c>
      <c r="F184" s="200" t="s">
        <v>280</v>
      </c>
      <c r="G184" s="201" t="s">
        <v>182</v>
      </c>
      <c r="H184" s="202">
        <v>18.199999999999999</v>
      </c>
      <c r="I184" s="203"/>
      <c r="J184" s="204">
        <f>ROUND(I184*H184,2)</f>
        <v>0</v>
      </c>
      <c r="K184" s="200" t="s">
        <v>122</v>
      </c>
      <c r="L184" s="45"/>
      <c r="M184" s="205" t="s">
        <v>37</v>
      </c>
      <c r="N184" s="206" t="s">
        <v>48</v>
      </c>
      <c r="O184" s="85"/>
      <c r="P184" s="207">
        <f>O184*H184</f>
        <v>0</v>
      </c>
      <c r="Q184" s="207">
        <v>0.19662760000000001</v>
      </c>
      <c r="R184" s="207">
        <f>Q184*H184</f>
        <v>3.57862232</v>
      </c>
      <c r="S184" s="207">
        <v>0</v>
      </c>
      <c r="T184" s="20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09" t="s">
        <v>123</v>
      </c>
      <c r="AT184" s="209" t="s">
        <v>118</v>
      </c>
      <c r="AU184" s="209" t="s">
        <v>124</v>
      </c>
      <c r="AY184" s="18" t="s">
        <v>116</v>
      </c>
      <c r="BE184" s="210">
        <f>IF(N184="základní",J184,0)</f>
        <v>0</v>
      </c>
      <c r="BF184" s="210">
        <f>IF(N184="snížená",J184,0)</f>
        <v>0</v>
      </c>
      <c r="BG184" s="210">
        <f>IF(N184="zákl. přenesená",J184,0)</f>
        <v>0</v>
      </c>
      <c r="BH184" s="210">
        <f>IF(N184="sníž. přenesená",J184,0)</f>
        <v>0</v>
      </c>
      <c r="BI184" s="210">
        <f>IF(N184="nulová",J184,0)</f>
        <v>0</v>
      </c>
      <c r="BJ184" s="18" t="s">
        <v>124</v>
      </c>
      <c r="BK184" s="210">
        <f>ROUND(I184*H184,2)</f>
        <v>0</v>
      </c>
      <c r="BL184" s="18" t="s">
        <v>123</v>
      </c>
      <c r="BM184" s="209" t="s">
        <v>281</v>
      </c>
    </row>
    <row r="185" s="2" customFormat="1">
      <c r="A185" s="39"/>
      <c r="B185" s="40"/>
      <c r="C185" s="41"/>
      <c r="D185" s="211" t="s">
        <v>126</v>
      </c>
      <c r="E185" s="41"/>
      <c r="F185" s="212" t="s">
        <v>282</v>
      </c>
      <c r="G185" s="41"/>
      <c r="H185" s="41"/>
      <c r="I185" s="213"/>
      <c r="J185" s="41"/>
      <c r="K185" s="41"/>
      <c r="L185" s="45"/>
      <c r="M185" s="214"/>
      <c r="N185" s="215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126</v>
      </c>
      <c r="AU185" s="18" t="s">
        <v>124</v>
      </c>
    </row>
    <row r="186" s="13" customFormat="1">
      <c r="A186" s="13"/>
      <c r="B186" s="216"/>
      <c r="C186" s="217"/>
      <c r="D186" s="218" t="s">
        <v>128</v>
      </c>
      <c r="E186" s="219" t="s">
        <v>37</v>
      </c>
      <c r="F186" s="220" t="s">
        <v>283</v>
      </c>
      <c r="G186" s="217"/>
      <c r="H186" s="221">
        <v>18.199999999999999</v>
      </c>
      <c r="I186" s="222"/>
      <c r="J186" s="217"/>
      <c r="K186" s="217"/>
      <c r="L186" s="223"/>
      <c r="M186" s="224"/>
      <c r="N186" s="225"/>
      <c r="O186" s="225"/>
      <c r="P186" s="225"/>
      <c r="Q186" s="225"/>
      <c r="R186" s="225"/>
      <c r="S186" s="225"/>
      <c r="T186" s="22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7" t="s">
        <v>128</v>
      </c>
      <c r="AU186" s="227" t="s">
        <v>124</v>
      </c>
      <c r="AV186" s="13" t="s">
        <v>124</v>
      </c>
      <c r="AW186" s="13" t="s">
        <v>38</v>
      </c>
      <c r="AX186" s="13" t="s">
        <v>81</v>
      </c>
      <c r="AY186" s="227" t="s">
        <v>116</v>
      </c>
    </row>
    <row r="187" s="12" customFormat="1" ht="22.8" customHeight="1">
      <c r="A187" s="12"/>
      <c r="B187" s="182"/>
      <c r="C187" s="183"/>
      <c r="D187" s="184" t="s">
        <v>75</v>
      </c>
      <c r="E187" s="196" t="s">
        <v>173</v>
      </c>
      <c r="F187" s="196" t="s">
        <v>284</v>
      </c>
      <c r="G187" s="183"/>
      <c r="H187" s="183"/>
      <c r="I187" s="186"/>
      <c r="J187" s="197">
        <f>BK187</f>
        <v>0</v>
      </c>
      <c r="K187" s="183"/>
      <c r="L187" s="188"/>
      <c r="M187" s="189"/>
      <c r="N187" s="190"/>
      <c r="O187" s="190"/>
      <c r="P187" s="191">
        <f>SUM(P188:P199)</f>
        <v>0</v>
      </c>
      <c r="Q187" s="190"/>
      <c r="R187" s="191">
        <f>SUM(R188:R199)</f>
        <v>0</v>
      </c>
      <c r="S187" s="190"/>
      <c r="T187" s="192">
        <f>SUM(T188:T199)</f>
        <v>16.070891999999997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93" t="s">
        <v>81</v>
      </c>
      <c r="AT187" s="194" t="s">
        <v>75</v>
      </c>
      <c r="AU187" s="194" t="s">
        <v>81</v>
      </c>
      <c r="AY187" s="193" t="s">
        <v>116</v>
      </c>
      <c r="BK187" s="195">
        <f>SUM(BK188:BK199)</f>
        <v>0</v>
      </c>
    </row>
    <row r="188" s="2" customFormat="1" ht="24.15" customHeight="1">
      <c r="A188" s="39"/>
      <c r="B188" s="40"/>
      <c r="C188" s="198" t="s">
        <v>285</v>
      </c>
      <c r="D188" s="198" t="s">
        <v>118</v>
      </c>
      <c r="E188" s="199" t="s">
        <v>286</v>
      </c>
      <c r="F188" s="200" t="s">
        <v>287</v>
      </c>
      <c r="G188" s="201" t="s">
        <v>121</v>
      </c>
      <c r="H188" s="202">
        <v>249.19999999999999</v>
      </c>
      <c r="I188" s="203"/>
      <c r="J188" s="204">
        <f>ROUND(I188*H188,2)</f>
        <v>0</v>
      </c>
      <c r="K188" s="200" t="s">
        <v>122</v>
      </c>
      <c r="L188" s="45"/>
      <c r="M188" s="205" t="s">
        <v>37</v>
      </c>
      <c r="N188" s="206" t="s">
        <v>48</v>
      </c>
      <c r="O188" s="85"/>
      <c r="P188" s="207">
        <f>O188*H188</f>
        <v>0</v>
      </c>
      <c r="Q188" s="207">
        <v>0</v>
      </c>
      <c r="R188" s="207">
        <f>Q188*H188</f>
        <v>0</v>
      </c>
      <c r="S188" s="207">
        <v>0</v>
      </c>
      <c r="T188" s="20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09" t="s">
        <v>123</v>
      </c>
      <c r="AT188" s="209" t="s">
        <v>118</v>
      </c>
      <c r="AU188" s="209" t="s">
        <v>124</v>
      </c>
      <c r="AY188" s="18" t="s">
        <v>116</v>
      </c>
      <c r="BE188" s="210">
        <f>IF(N188="základní",J188,0)</f>
        <v>0</v>
      </c>
      <c r="BF188" s="210">
        <f>IF(N188="snížená",J188,0)</f>
        <v>0</v>
      </c>
      <c r="BG188" s="210">
        <f>IF(N188="zákl. přenesená",J188,0)</f>
        <v>0</v>
      </c>
      <c r="BH188" s="210">
        <f>IF(N188="sníž. přenesená",J188,0)</f>
        <v>0</v>
      </c>
      <c r="BI188" s="210">
        <f>IF(N188="nulová",J188,0)</f>
        <v>0</v>
      </c>
      <c r="BJ188" s="18" t="s">
        <v>124</v>
      </c>
      <c r="BK188" s="210">
        <f>ROUND(I188*H188,2)</f>
        <v>0</v>
      </c>
      <c r="BL188" s="18" t="s">
        <v>123</v>
      </c>
      <c r="BM188" s="209" t="s">
        <v>288</v>
      </c>
    </row>
    <row r="189" s="2" customFormat="1">
      <c r="A189" s="39"/>
      <c r="B189" s="40"/>
      <c r="C189" s="41"/>
      <c r="D189" s="211" t="s">
        <v>126</v>
      </c>
      <c r="E189" s="41"/>
      <c r="F189" s="212" t="s">
        <v>289</v>
      </c>
      <c r="G189" s="41"/>
      <c r="H189" s="41"/>
      <c r="I189" s="213"/>
      <c r="J189" s="41"/>
      <c r="K189" s="41"/>
      <c r="L189" s="45"/>
      <c r="M189" s="214"/>
      <c r="N189" s="215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126</v>
      </c>
      <c r="AU189" s="18" t="s">
        <v>124</v>
      </c>
    </row>
    <row r="190" s="13" customFormat="1">
      <c r="A190" s="13"/>
      <c r="B190" s="216"/>
      <c r="C190" s="217"/>
      <c r="D190" s="218" t="s">
        <v>128</v>
      </c>
      <c r="E190" s="219" t="s">
        <v>37</v>
      </c>
      <c r="F190" s="220" t="s">
        <v>290</v>
      </c>
      <c r="G190" s="217"/>
      <c r="H190" s="221">
        <v>249.19999999999999</v>
      </c>
      <c r="I190" s="222"/>
      <c r="J190" s="217"/>
      <c r="K190" s="217"/>
      <c r="L190" s="223"/>
      <c r="M190" s="224"/>
      <c r="N190" s="225"/>
      <c r="O190" s="225"/>
      <c r="P190" s="225"/>
      <c r="Q190" s="225"/>
      <c r="R190" s="225"/>
      <c r="S190" s="225"/>
      <c r="T190" s="22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7" t="s">
        <v>128</v>
      </c>
      <c r="AU190" s="227" t="s">
        <v>124</v>
      </c>
      <c r="AV190" s="13" t="s">
        <v>124</v>
      </c>
      <c r="AW190" s="13" t="s">
        <v>38</v>
      </c>
      <c r="AX190" s="13" t="s">
        <v>81</v>
      </c>
      <c r="AY190" s="227" t="s">
        <v>116</v>
      </c>
    </row>
    <row r="191" s="2" customFormat="1" ht="24.15" customHeight="1">
      <c r="A191" s="39"/>
      <c r="B191" s="40"/>
      <c r="C191" s="198" t="s">
        <v>291</v>
      </c>
      <c r="D191" s="198" t="s">
        <v>118</v>
      </c>
      <c r="E191" s="199" t="s">
        <v>292</v>
      </c>
      <c r="F191" s="200" t="s">
        <v>293</v>
      </c>
      <c r="G191" s="201" t="s">
        <v>121</v>
      </c>
      <c r="H191" s="202">
        <v>249.19999999999999</v>
      </c>
      <c r="I191" s="203"/>
      <c r="J191" s="204">
        <f>ROUND(I191*H191,2)</f>
        <v>0</v>
      </c>
      <c r="K191" s="200" t="s">
        <v>122</v>
      </c>
      <c r="L191" s="45"/>
      <c r="M191" s="205" t="s">
        <v>37</v>
      </c>
      <c r="N191" s="206" t="s">
        <v>48</v>
      </c>
      <c r="O191" s="85"/>
      <c r="P191" s="207">
        <f>O191*H191</f>
        <v>0</v>
      </c>
      <c r="Q191" s="207">
        <v>0</v>
      </c>
      <c r="R191" s="207">
        <f>Q191*H191</f>
        <v>0</v>
      </c>
      <c r="S191" s="207">
        <v>0</v>
      </c>
      <c r="T191" s="20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09" t="s">
        <v>123</v>
      </c>
      <c r="AT191" s="209" t="s">
        <v>118</v>
      </c>
      <c r="AU191" s="209" t="s">
        <v>124</v>
      </c>
      <c r="AY191" s="18" t="s">
        <v>116</v>
      </c>
      <c r="BE191" s="210">
        <f>IF(N191="základní",J191,0)</f>
        <v>0</v>
      </c>
      <c r="BF191" s="210">
        <f>IF(N191="snížená",J191,0)</f>
        <v>0</v>
      </c>
      <c r="BG191" s="210">
        <f>IF(N191="zákl. přenesená",J191,0)</f>
        <v>0</v>
      </c>
      <c r="BH191" s="210">
        <f>IF(N191="sníž. přenesená",J191,0)</f>
        <v>0</v>
      </c>
      <c r="BI191" s="210">
        <f>IF(N191="nulová",J191,0)</f>
        <v>0</v>
      </c>
      <c r="BJ191" s="18" t="s">
        <v>124</v>
      </c>
      <c r="BK191" s="210">
        <f>ROUND(I191*H191,2)</f>
        <v>0</v>
      </c>
      <c r="BL191" s="18" t="s">
        <v>123</v>
      </c>
      <c r="BM191" s="209" t="s">
        <v>294</v>
      </c>
    </row>
    <row r="192" s="2" customFormat="1">
      <c r="A192" s="39"/>
      <c r="B192" s="40"/>
      <c r="C192" s="41"/>
      <c r="D192" s="211" t="s">
        <v>126</v>
      </c>
      <c r="E192" s="41"/>
      <c r="F192" s="212" t="s">
        <v>295</v>
      </c>
      <c r="G192" s="41"/>
      <c r="H192" s="41"/>
      <c r="I192" s="213"/>
      <c r="J192" s="41"/>
      <c r="K192" s="41"/>
      <c r="L192" s="45"/>
      <c r="M192" s="214"/>
      <c r="N192" s="215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126</v>
      </c>
      <c r="AU192" s="18" t="s">
        <v>124</v>
      </c>
    </row>
    <row r="193" s="2" customFormat="1" ht="16.5" customHeight="1">
      <c r="A193" s="39"/>
      <c r="B193" s="40"/>
      <c r="C193" s="198" t="s">
        <v>296</v>
      </c>
      <c r="D193" s="198" t="s">
        <v>118</v>
      </c>
      <c r="E193" s="199" t="s">
        <v>297</v>
      </c>
      <c r="F193" s="200" t="s">
        <v>298</v>
      </c>
      <c r="G193" s="201" t="s">
        <v>121</v>
      </c>
      <c r="H193" s="202">
        <v>249.19999999999999</v>
      </c>
      <c r="I193" s="203"/>
      <c r="J193" s="204">
        <f>ROUND(I193*H193,2)</f>
        <v>0</v>
      </c>
      <c r="K193" s="200" t="s">
        <v>122</v>
      </c>
      <c r="L193" s="45"/>
      <c r="M193" s="205" t="s">
        <v>37</v>
      </c>
      <c r="N193" s="206" t="s">
        <v>48</v>
      </c>
      <c r="O193" s="85"/>
      <c r="P193" s="207">
        <f>O193*H193</f>
        <v>0</v>
      </c>
      <c r="Q193" s="207">
        <v>0</v>
      </c>
      <c r="R193" s="207">
        <f>Q193*H193</f>
        <v>0</v>
      </c>
      <c r="S193" s="207">
        <v>0</v>
      </c>
      <c r="T193" s="20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09" t="s">
        <v>123</v>
      </c>
      <c r="AT193" s="209" t="s">
        <v>118</v>
      </c>
      <c r="AU193" s="209" t="s">
        <v>124</v>
      </c>
      <c r="AY193" s="18" t="s">
        <v>116</v>
      </c>
      <c r="BE193" s="210">
        <f>IF(N193="základní",J193,0)</f>
        <v>0</v>
      </c>
      <c r="BF193" s="210">
        <f>IF(N193="snížená",J193,0)</f>
        <v>0</v>
      </c>
      <c r="BG193" s="210">
        <f>IF(N193="zákl. přenesená",J193,0)</f>
        <v>0</v>
      </c>
      <c r="BH193" s="210">
        <f>IF(N193="sníž. přenesená",J193,0)</f>
        <v>0</v>
      </c>
      <c r="BI193" s="210">
        <f>IF(N193="nulová",J193,0)</f>
        <v>0</v>
      </c>
      <c r="BJ193" s="18" t="s">
        <v>124</v>
      </c>
      <c r="BK193" s="210">
        <f>ROUND(I193*H193,2)</f>
        <v>0</v>
      </c>
      <c r="BL193" s="18" t="s">
        <v>123</v>
      </c>
      <c r="BM193" s="209" t="s">
        <v>299</v>
      </c>
    </row>
    <row r="194" s="2" customFormat="1">
      <c r="A194" s="39"/>
      <c r="B194" s="40"/>
      <c r="C194" s="41"/>
      <c r="D194" s="211" t="s">
        <v>126</v>
      </c>
      <c r="E194" s="41"/>
      <c r="F194" s="212" t="s">
        <v>300</v>
      </c>
      <c r="G194" s="41"/>
      <c r="H194" s="41"/>
      <c r="I194" s="213"/>
      <c r="J194" s="41"/>
      <c r="K194" s="41"/>
      <c r="L194" s="45"/>
      <c r="M194" s="214"/>
      <c r="N194" s="215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126</v>
      </c>
      <c r="AU194" s="18" t="s">
        <v>124</v>
      </c>
    </row>
    <row r="195" s="13" customFormat="1">
      <c r="A195" s="13"/>
      <c r="B195" s="216"/>
      <c r="C195" s="217"/>
      <c r="D195" s="218" t="s">
        <v>128</v>
      </c>
      <c r="E195" s="219" t="s">
        <v>37</v>
      </c>
      <c r="F195" s="220" t="s">
        <v>290</v>
      </c>
      <c r="G195" s="217"/>
      <c r="H195" s="221">
        <v>249.19999999999999</v>
      </c>
      <c r="I195" s="222"/>
      <c r="J195" s="217"/>
      <c r="K195" s="217"/>
      <c r="L195" s="223"/>
      <c r="M195" s="224"/>
      <c r="N195" s="225"/>
      <c r="O195" s="225"/>
      <c r="P195" s="225"/>
      <c r="Q195" s="225"/>
      <c r="R195" s="225"/>
      <c r="S195" s="225"/>
      <c r="T195" s="22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27" t="s">
        <v>128</v>
      </c>
      <c r="AU195" s="227" t="s">
        <v>124</v>
      </c>
      <c r="AV195" s="13" t="s">
        <v>124</v>
      </c>
      <c r="AW195" s="13" t="s">
        <v>38</v>
      </c>
      <c r="AX195" s="13" t="s">
        <v>81</v>
      </c>
      <c r="AY195" s="227" t="s">
        <v>116</v>
      </c>
    </row>
    <row r="196" s="2" customFormat="1" ht="16.5" customHeight="1">
      <c r="A196" s="39"/>
      <c r="B196" s="40"/>
      <c r="C196" s="198" t="s">
        <v>301</v>
      </c>
      <c r="D196" s="198" t="s">
        <v>118</v>
      </c>
      <c r="E196" s="199" t="s">
        <v>302</v>
      </c>
      <c r="F196" s="200" t="s">
        <v>303</v>
      </c>
      <c r="G196" s="201" t="s">
        <v>121</v>
      </c>
      <c r="H196" s="202">
        <v>249.19999999999999</v>
      </c>
      <c r="I196" s="203"/>
      <c r="J196" s="204">
        <f>ROUND(I196*H196,2)</f>
        <v>0</v>
      </c>
      <c r="K196" s="200" t="s">
        <v>122</v>
      </c>
      <c r="L196" s="45"/>
      <c r="M196" s="205" t="s">
        <v>37</v>
      </c>
      <c r="N196" s="206" t="s">
        <v>48</v>
      </c>
      <c r="O196" s="85"/>
      <c r="P196" s="207">
        <f>O196*H196</f>
        <v>0</v>
      </c>
      <c r="Q196" s="207">
        <v>0</v>
      </c>
      <c r="R196" s="207">
        <f>Q196*H196</f>
        <v>0</v>
      </c>
      <c r="S196" s="207">
        <v>0</v>
      </c>
      <c r="T196" s="20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09" t="s">
        <v>123</v>
      </c>
      <c r="AT196" s="209" t="s">
        <v>118</v>
      </c>
      <c r="AU196" s="209" t="s">
        <v>124</v>
      </c>
      <c r="AY196" s="18" t="s">
        <v>116</v>
      </c>
      <c r="BE196" s="210">
        <f>IF(N196="základní",J196,0)</f>
        <v>0</v>
      </c>
      <c r="BF196" s="210">
        <f>IF(N196="snížená",J196,0)</f>
        <v>0</v>
      </c>
      <c r="BG196" s="210">
        <f>IF(N196="zákl. přenesená",J196,0)</f>
        <v>0</v>
      </c>
      <c r="BH196" s="210">
        <f>IF(N196="sníž. přenesená",J196,0)</f>
        <v>0</v>
      </c>
      <c r="BI196" s="210">
        <f>IF(N196="nulová",J196,0)</f>
        <v>0</v>
      </c>
      <c r="BJ196" s="18" t="s">
        <v>124</v>
      </c>
      <c r="BK196" s="210">
        <f>ROUND(I196*H196,2)</f>
        <v>0</v>
      </c>
      <c r="BL196" s="18" t="s">
        <v>123</v>
      </c>
      <c r="BM196" s="209" t="s">
        <v>304</v>
      </c>
    </row>
    <row r="197" s="2" customFormat="1">
      <c r="A197" s="39"/>
      <c r="B197" s="40"/>
      <c r="C197" s="41"/>
      <c r="D197" s="211" t="s">
        <v>126</v>
      </c>
      <c r="E197" s="41"/>
      <c r="F197" s="212" t="s">
        <v>305</v>
      </c>
      <c r="G197" s="41"/>
      <c r="H197" s="41"/>
      <c r="I197" s="213"/>
      <c r="J197" s="41"/>
      <c r="K197" s="41"/>
      <c r="L197" s="45"/>
      <c r="M197" s="214"/>
      <c r="N197" s="215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126</v>
      </c>
      <c r="AU197" s="18" t="s">
        <v>124</v>
      </c>
    </row>
    <row r="198" s="2" customFormat="1" ht="24.15" customHeight="1">
      <c r="A198" s="39"/>
      <c r="B198" s="40"/>
      <c r="C198" s="198" t="s">
        <v>306</v>
      </c>
      <c r="D198" s="198" t="s">
        <v>118</v>
      </c>
      <c r="E198" s="199" t="s">
        <v>307</v>
      </c>
      <c r="F198" s="200" t="s">
        <v>308</v>
      </c>
      <c r="G198" s="201" t="s">
        <v>121</v>
      </c>
      <c r="H198" s="202">
        <v>272.38799999999998</v>
      </c>
      <c r="I198" s="203"/>
      <c r="J198" s="204">
        <f>ROUND(I198*H198,2)</f>
        <v>0</v>
      </c>
      <c r="K198" s="200" t="s">
        <v>122</v>
      </c>
      <c r="L198" s="45"/>
      <c r="M198" s="205" t="s">
        <v>37</v>
      </c>
      <c r="N198" s="206" t="s">
        <v>48</v>
      </c>
      <c r="O198" s="85"/>
      <c r="P198" s="207">
        <f>O198*H198</f>
        <v>0</v>
      </c>
      <c r="Q198" s="207">
        <v>0</v>
      </c>
      <c r="R198" s="207">
        <f>Q198*H198</f>
        <v>0</v>
      </c>
      <c r="S198" s="207">
        <v>0.058999999999999997</v>
      </c>
      <c r="T198" s="208">
        <f>S198*H198</f>
        <v>16.070891999999997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09" t="s">
        <v>123</v>
      </c>
      <c r="AT198" s="209" t="s">
        <v>118</v>
      </c>
      <c r="AU198" s="209" t="s">
        <v>124</v>
      </c>
      <c r="AY198" s="18" t="s">
        <v>116</v>
      </c>
      <c r="BE198" s="210">
        <f>IF(N198="základní",J198,0)</f>
        <v>0</v>
      </c>
      <c r="BF198" s="210">
        <f>IF(N198="snížená",J198,0)</f>
        <v>0</v>
      </c>
      <c r="BG198" s="210">
        <f>IF(N198="zákl. přenesená",J198,0)</f>
        <v>0</v>
      </c>
      <c r="BH198" s="210">
        <f>IF(N198="sníž. přenesená",J198,0)</f>
        <v>0</v>
      </c>
      <c r="BI198" s="210">
        <f>IF(N198="nulová",J198,0)</f>
        <v>0</v>
      </c>
      <c r="BJ198" s="18" t="s">
        <v>124</v>
      </c>
      <c r="BK198" s="210">
        <f>ROUND(I198*H198,2)</f>
        <v>0</v>
      </c>
      <c r="BL198" s="18" t="s">
        <v>123</v>
      </c>
      <c r="BM198" s="209" t="s">
        <v>309</v>
      </c>
    </row>
    <row r="199" s="2" customFormat="1">
      <c r="A199" s="39"/>
      <c r="B199" s="40"/>
      <c r="C199" s="41"/>
      <c r="D199" s="211" t="s">
        <v>126</v>
      </c>
      <c r="E199" s="41"/>
      <c r="F199" s="212" t="s">
        <v>310</v>
      </c>
      <c r="G199" s="41"/>
      <c r="H199" s="41"/>
      <c r="I199" s="213"/>
      <c r="J199" s="41"/>
      <c r="K199" s="41"/>
      <c r="L199" s="45"/>
      <c r="M199" s="214"/>
      <c r="N199" s="215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126</v>
      </c>
      <c r="AU199" s="18" t="s">
        <v>124</v>
      </c>
    </row>
    <row r="200" s="12" customFormat="1" ht="22.8" customHeight="1">
      <c r="A200" s="12"/>
      <c r="B200" s="182"/>
      <c r="C200" s="183"/>
      <c r="D200" s="184" t="s">
        <v>75</v>
      </c>
      <c r="E200" s="196" t="s">
        <v>311</v>
      </c>
      <c r="F200" s="196" t="s">
        <v>312</v>
      </c>
      <c r="G200" s="183"/>
      <c r="H200" s="183"/>
      <c r="I200" s="186"/>
      <c r="J200" s="197">
        <f>BK200</f>
        <v>0</v>
      </c>
      <c r="K200" s="183"/>
      <c r="L200" s="188"/>
      <c r="M200" s="189"/>
      <c r="N200" s="190"/>
      <c r="O200" s="190"/>
      <c r="P200" s="191">
        <f>SUM(P201:P212)</f>
        <v>0</v>
      </c>
      <c r="Q200" s="190"/>
      <c r="R200" s="191">
        <f>SUM(R201:R212)</f>
        <v>0</v>
      </c>
      <c r="S200" s="190"/>
      <c r="T200" s="192">
        <f>SUM(T201:T212)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93" t="s">
        <v>81</v>
      </c>
      <c r="AT200" s="194" t="s">
        <v>75</v>
      </c>
      <c r="AU200" s="194" t="s">
        <v>81</v>
      </c>
      <c r="AY200" s="193" t="s">
        <v>116</v>
      </c>
      <c r="BK200" s="195">
        <f>SUM(BK201:BK212)</f>
        <v>0</v>
      </c>
    </row>
    <row r="201" s="2" customFormat="1" ht="24.15" customHeight="1">
      <c r="A201" s="39"/>
      <c r="B201" s="40"/>
      <c r="C201" s="198" t="s">
        <v>313</v>
      </c>
      <c r="D201" s="198" t="s">
        <v>118</v>
      </c>
      <c r="E201" s="199" t="s">
        <v>314</v>
      </c>
      <c r="F201" s="200" t="s">
        <v>315</v>
      </c>
      <c r="G201" s="201" t="s">
        <v>316</v>
      </c>
      <c r="H201" s="202">
        <v>17.216999999999999</v>
      </c>
      <c r="I201" s="203"/>
      <c r="J201" s="204">
        <f>ROUND(I201*H201,2)</f>
        <v>0</v>
      </c>
      <c r="K201" s="200" t="s">
        <v>122</v>
      </c>
      <c r="L201" s="45"/>
      <c r="M201" s="205" t="s">
        <v>37</v>
      </c>
      <c r="N201" s="206" t="s">
        <v>48</v>
      </c>
      <c r="O201" s="85"/>
      <c r="P201" s="207">
        <f>O201*H201</f>
        <v>0</v>
      </c>
      <c r="Q201" s="207">
        <v>0</v>
      </c>
      <c r="R201" s="207">
        <f>Q201*H201</f>
        <v>0</v>
      </c>
      <c r="S201" s="207">
        <v>0</v>
      </c>
      <c r="T201" s="20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09" t="s">
        <v>123</v>
      </c>
      <c r="AT201" s="209" t="s">
        <v>118</v>
      </c>
      <c r="AU201" s="209" t="s">
        <v>124</v>
      </c>
      <c r="AY201" s="18" t="s">
        <v>116</v>
      </c>
      <c r="BE201" s="210">
        <f>IF(N201="základní",J201,0)</f>
        <v>0</v>
      </c>
      <c r="BF201" s="210">
        <f>IF(N201="snížená",J201,0)</f>
        <v>0</v>
      </c>
      <c r="BG201" s="210">
        <f>IF(N201="zákl. přenesená",J201,0)</f>
        <v>0</v>
      </c>
      <c r="BH201" s="210">
        <f>IF(N201="sníž. přenesená",J201,0)</f>
        <v>0</v>
      </c>
      <c r="BI201" s="210">
        <f>IF(N201="nulová",J201,0)</f>
        <v>0</v>
      </c>
      <c r="BJ201" s="18" t="s">
        <v>124</v>
      </c>
      <c r="BK201" s="210">
        <f>ROUND(I201*H201,2)</f>
        <v>0</v>
      </c>
      <c r="BL201" s="18" t="s">
        <v>123</v>
      </c>
      <c r="BM201" s="209" t="s">
        <v>317</v>
      </c>
    </row>
    <row r="202" s="2" customFormat="1">
      <c r="A202" s="39"/>
      <c r="B202" s="40"/>
      <c r="C202" s="41"/>
      <c r="D202" s="211" t="s">
        <v>126</v>
      </c>
      <c r="E202" s="41"/>
      <c r="F202" s="212" t="s">
        <v>318</v>
      </c>
      <c r="G202" s="41"/>
      <c r="H202" s="41"/>
      <c r="I202" s="213"/>
      <c r="J202" s="41"/>
      <c r="K202" s="41"/>
      <c r="L202" s="45"/>
      <c r="M202" s="214"/>
      <c r="N202" s="215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126</v>
      </c>
      <c r="AU202" s="18" t="s">
        <v>124</v>
      </c>
    </row>
    <row r="203" s="2" customFormat="1" ht="21.75" customHeight="1">
      <c r="A203" s="39"/>
      <c r="B203" s="40"/>
      <c r="C203" s="198" t="s">
        <v>319</v>
      </c>
      <c r="D203" s="198" t="s">
        <v>118</v>
      </c>
      <c r="E203" s="199" t="s">
        <v>320</v>
      </c>
      <c r="F203" s="200" t="s">
        <v>321</v>
      </c>
      <c r="G203" s="201" t="s">
        <v>316</v>
      </c>
      <c r="H203" s="202">
        <v>17.216999999999999</v>
      </c>
      <c r="I203" s="203"/>
      <c r="J203" s="204">
        <f>ROUND(I203*H203,2)</f>
        <v>0</v>
      </c>
      <c r="K203" s="200" t="s">
        <v>122</v>
      </c>
      <c r="L203" s="45"/>
      <c r="M203" s="205" t="s">
        <v>37</v>
      </c>
      <c r="N203" s="206" t="s">
        <v>48</v>
      </c>
      <c r="O203" s="85"/>
      <c r="P203" s="207">
        <f>O203*H203</f>
        <v>0</v>
      </c>
      <c r="Q203" s="207">
        <v>0</v>
      </c>
      <c r="R203" s="207">
        <f>Q203*H203</f>
        <v>0</v>
      </c>
      <c r="S203" s="207">
        <v>0</v>
      </c>
      <c r="T203" s="20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09" t="s">
        <v>123</v>
      </c>
      <c r="AT203" s="209" t="s">
        <v>118</v>
      </c>
      <c r="AU203" s="209" t="s">
        <v>124</v>
      </c>
      <c r="AY203" s="18" t="s">
        <v>116</v>
      </c>
      <c r="BE203" s="210">
        <f>IF(N203="základní",J203,0)</f>
        <v>0</v>
      </c>
      <c r="BF203" s="210">
        <f>IF(N203="snížená",J203,0)</f>
        <v>0</v>
      </c>
      <c r="BG203" s="210">
        <f>IF(N203="zákl. přenesená",J203,0)</f>
        <v>0</v>
      </c>
      <c r="BH203" s="210">
        <f>IF(N203="sníž. přenesená",J203,0)</f>
        <v>0</v>
      </c>
      <c r="BI203" s="210">
        <f>IF(N203="nulová",J203,0)</f>
        <v>0</v>
      </c>
      <c r="BJ203" s="18" t="s">
        <v>124</v>
      </c>
      <c r="BK203" s="210">
        <f>ROUND(I203*H203,2)</f>
        <v>0</v>
      </c>
      <c r="BL203" s="18" t="s">
        <v>123</v>
      </c>
      <c r="BM203" s="209" t="s">
        <v>322</v>
      </c>
    </row>
    <row r="204" s="2" customFormat="1">
      <c r="A204" s="39"/>
      <c r="B204" s="40"/>
      <c r="C204" s="41"/>
      <c r="D204" s="211" t="s">
        <v>126</v>
      </c>
      <c r="E204" s="41"/>
      <c r="F204" s="212" t="s">
        <v>323</v>
      </c>
      <c r="G204" s="41"/>
      <c r="H204" s="41"/>
      <c r="I204" s="213"/>
      <c r="J204" s="41"/>
      <c r="K204" s="41"/>
      <c r="L204" s="45"/>
      <c r="M204" s="214"/>
      <c r="N204" s="215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126</v>
      </c>
      <c r="AU204" s="18" t="s">
        <v>124</v>
      </c>
    </row>
    <row r="205" s="2" customFormat="1" ht="24.15" customHeight="1">
      <c r="A205" s="39"/>
      <c r="B205" s="40"/>
      <c r="C205" s="198" t="s">
        <v>324</v>
      </c>
      <c r="D205" s="198" t="s">
        <v>118</v>
      </c>
      <c r="E205" s="199" t="s">
        <v>325</v>
      </c>
      <c r="F205" s="200" t="s">
        <v>326</v>
      </c>
      <c r="G205" s="201" t="s">
        <v>316</v>
      </c>
      <c r="H205" s="202">
        <v>171.65000000000001</v>
      </c>
      <c r="I205" s="203"/>
      <c r="J205" s="204">
        <f>ROUND(I205*H205,2)</f>
        <v>0</v>
      </c>
      <c r="K205" s="200" t="s">
        <v>122</v>
      </c>
      <c r="L205" s="45"/>
      <c r="M205" s="205" t="s">
        <v>37</v>
      </c>
      <c r="N205" s="206" t="s">
        <v>48</v>
      </c>
      <c r="O205" s="85"/>
      <c r="P205" s="207">
        <f>O205*H205</f>
        <v>0</v>
      </c>
      <c r="Q205" s="207">
        <v>0</v>
      </c>
      <c r="R205" s="207">
        <f>Q205*H205</f>
        <v>0</v>
      </c>
      <c r="S205" s="207">
        <v>0</v>
      </c>
      <c r="T205" s="20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09" t="s">
        <v>123</v>
      </c>
      <c r="AT205" s="209" t="s">
        <v>118</v>
      </c>
      <c r="AU205" s="209" t="s">
        <v>124</v>
      </c>
      <c r="AY205" s="18" t="s">
        <v>116</v>
      </c>
      <c r="BE205" s="210">
        <f>IF(N205="základní",J205,0)</f>
        <v>0</v>
      </c>
      <c r="BF205" s="210">
        <f>IF(N205="snížená",J205,0)</f>
        <v>0</v>
      </c>
      <c r="BG205" s="210">
        <f>IF(N205="zákl. přenesená",J205,0)</f>
        <v>0</v>
      </c>
      <c r="BH205" s="210">
        <f>IF(N205="sníž. přenesená",J205,0)</f>
        <v>0</v>
      </c>
      <c r="BI205" s="210">
        <f>IF(N205="nulová",J205,0)</f>
        <v>0</v>
      </c>
      <c r="BJ205" s="18" t="s">
        <v>124</v>
      </c>
      <c r="BK205" s="210">
        <f>ROUND(I205*H205,2)</f>
        <v>0</v>
      </c>
      <c r="BL205" s="18" t="s">
        <v>123</v>
      </c>
      <c r="BM205" s="209" t="s">
        <v>327</v>
      </c>
    </row>
    <row r="206" s="2" customFormat="1">
      <c r="A206" s="39"/>
      <c r="B206" s="40"/>
      <c r="C206" s="41"/>
      <c r="D206" s="211" t="s">
        <v>126</v>
      </c>
      <c r="E206" s="41"/>
      <c r="F206" s="212" t="s">
        <v>328</v>
      </c>
      <c r="G206" s="41"/>
      <c r="H206" s="41"/>
      <c r="I206" s="213"/>
      <c r="J206" s="41"/>
      <c r="K206" s="41"/>
      <c r="L206" s="45"/>
      <c r="M206" s="214"/>
      <c r="N206" s="215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126</v>
      </c>
      <c r="AU206" s="18" t="s">
        <v>124</v>
      </c>
    </row>
    <row r="207" s="13" customFormat="1">
      <c r="A207" s="13"/>
      <c r="B207" s="216"/>
      <c r="C207" s="217"/>
      <c r="D207" s="218" t="s">
        <v>128</v>
      </c>
      <c r="E207" s="219" t="s">
        <v>37</v>
      </c>
      <c r="F207" s="220" t="s">
        <v>329</v>
      </c>
      <c r="G207" s="217"/>
      <c r="H207" s="221">
        <v>171.65000000000001</v>
      </c>
      <c r="I207" s="222"/>
      <c r="J207" s="217"/>
      <c r="K207" s="217"/>
      <c r="L207" s="223"/>
      <c r="M207" s="224"/>
      <c r="N207" s="225"/>
      <c r="O207" s="225"/>
      <c r="P207" s="225"/>
      <c r="Q207" s="225"/>
      <c r="R207" s="225"/>
      <c r="S207" s="225"/>
      <c r="T207" s="22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27" t="s">
        <v>128</v>
      </c>
      <c r="AU207" s="227" t="s">
        <v>124</v>
      </c>
      <c r="AV207" s="13" t="s">
        <v>124</v>
      </c>
      <c r="AW207" s="13" t="s">
        <v>38</v>
      </c>
      <c r="AX207" s="13" t="s">
        <v>81</v>
      </c>
      <c r="AY207" s="227" t="s">
        <v>116</v>
      </c>
    </row>
    <row r="208" s="2" customFormat="1" ht="24.15" customHeight="1">
      <c r="A208" s="39"/>
      <c r="B208" s="40"/>
      <c r="C208" s="198" t="s">
        <v>330</v>
      </c>
      <c r="D208" s="198" t="s">
        <v>118</v>
      </c>
      <c r="E208" s="199" t="s">
        <v>331</v>
      </c>
      <c r="F208" s="200" t="s">
        <v>332</v>
      </c>
      <c r="G208" s="201" t="s">
        <v>316</v>
      </c>
      <c r="H208" s="202">
        <v>17.164999999999999</v>
      </c>
      <c r="I208" s="203"/>
      <c r="J208" s="204">
        <f>ROUND(I208*H208,2)</f>
        <v>0</v>
      </c>
      <c r="K208" s="200" t="s">
        <v>122</v>
      </c>
      <c r="L208" s="45"/>
      <c r="M208" s="205" t="s">
        <v>37</v>
      </c>
      <c r="N208" s="206" t="s">
        <v>48</v>
      </c>
      <c r="O208" s="85"/>
      <c r="P208" s="207">
        <f>O208*H208</f>
        <v>0</v>
      </c>
      <c r="Q208" s="207">
        <v>0</v>
      </c>
      <c r="R208" s="207">
        <f>Q208*H208</f>
        <v>0</v>
      </c>
      <c r="S208" s="207">
        <v>0</v>
      </c>
      <c r="T208" s="20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09" t="s">
        <v>123</v>
      </c>
      <c r="AT208" s="209" t="s">
        <v>118</v>
      </c>
      <c r="AU208" s="209" t="s">
        <v>124</v>
      </c>
      <c r="AY208" s="18" t="s">
        <v>116</v>
      </c>
      <c r="BE208" s="210">
        <f>IF(N208="základní",J208,0)</f>
        <v>0</v>
      </c>
      <c r="BF208" s="210">
        <f>IF(N208="snížená",J208,0)</f>
        <v>0</v>
      </c>
      <c r="BG208" s="210">
        <f>IF(N208="zákl. přenesená",J208,0)</f>
        <v>0</v>
      </c>
      <c r="BH208" s="210">
        <f>IF(N208="sníž. přenesená",J208,0)</f>
        <v>0</v>
      </c>
      <c r="BI208" s="210">
        <f>IF(N208="nulová",J208,0)</f>
        <v>0</v>
      </c>
      <c r="BJ208" s="18" t="s">
        <v>124</v>
      </c>
      <c r="BK208" s="210">
        <f>ROUND(I208*H208,2)</f>
        <v>0</v>
      </c>
      <c r="BL208" s="18" t="s">
        <v>123</v>
      </c>
      <c r="BM208" s="209" t="s">
        <v>333</v>
      </c>
    </row>
    <row r="209" s="2" customFormat="1">
      <c r="A209" s="39"/>
      <c r="B209" s="40"/>
      <c r="C209" s="41"/>
      <c r="D209" s="211" t="s">
        <v>126</v>
      </c>
      <c r="E209" s="41"/>
      <c r="F209" s="212" t="s">
        <v>334</v>
      </c>
      <c r="G209" s="41"/>
      <c r="H209" s="41"/>
      <c r="I209" s="213"/>
      <c r="J209" s="41"/>
      <c r="K209" s="41"/>
      <c r="L209" s="45"/>
      <c r="M209" s="214"/>
      <c r="N209" s="215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126</v>
      </c>
      <c r="AU209" s="18" t="s">
        <v>124</v>
      </c>
    </row>
    <row r="210" s="2" customFormat="1" ht="24.15" customHeight="1">
      <c r="A210" s="39"/>
      <c r="B210" s="40"/>
      <c r="C210" s="198" t="s">
        <v>335</v>
      </c>
      <c r="D210" s="198" t="s">
        <v>118</v>
      </c>
      <c r="E210" s="199" t="s">
        <v>336</v>
      </c>
      <c r="F210" s="200" t="s">
        <v>337</v>
      </c>
      <c r="G210" s="201" t="s">
        <v>316</v>
      </c>
      <c r="H210" s="202">
        <v>12</v>
      </c>
      <c r="I210" s="203"/>
      <c r="J210" s="204">
        <f>ROUND(I210*H210,2)</f>
        <v>0</v>
      </c>
      <c r="K210" s="200" t="s">
        <v>122</v>
      </c>
      <c r="L210" s="45"/>
      <c r="M210" s="205" t="s">
        <v>37</v>
      </c>
      <c r="N210" s="206" t="s">
        <v>48</v>
      </c>
      <c r="O210" s="85"/>
      <c r="P210" s="207">
        <f>O210*H210</f>
        <v>0</v>
      </c>
      <c r="Q210" s="207">
        <v>0</v>
      </c>
      <c r="R210" s="207">
        <f>Q210*H210</f>
        <v>0</v>
      </c>
      <c r="S210" s="207">
        <v>0</v>
      </c>
      <c r="T210" s="20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09" t="s">
        <v>123</v>
      </c>
      <c r="AT210" s="209" t="s">
        <v>118</v>
      </c>
      <c r="AU210" s="209" t="s">
        <v>124</v>
      </c>
      <c r="AY210" s="18" t="s">
        <v>116</v>
      </c>
      <c r="BE210" s="210">
        <f>IF(N210="základní",J210,0)</f>
        <v>0</v>
      </c>
      <c r="BF210" s="210">
        <f>IF(N210="snížená",J210,0)</f>
        <v>0</v>
      </c>
      <c r="BG210" s="210">
        <f>IF(N210="zákl. přenesená",J210,0)</f>
        <v>0</v>
      </c>
      <c r="BH210" s="210">
        <f>IF(N210="sníž. přenesená",J210,0)</f>
        <v>0</v>
      </c>
      <c r="BI210" s="210">
        <f>IF(N210="nulová",J210,0)</f>
        <v>0</v>
      </c>
      <c r="BJ210" s="18" t="s">
        <v>124</v>
      </c>
      <c r="BK210" s="210">
        <f>ROUND(I210*H210,2)</f>
        <v>0</v>
      </c>
      <c r="BL210" s="18" t="s">
        <v>123</v>
      </c>
      <c r="BM210" s="209" t="s">
        <v>338</v>
      </c>
    </row>
    <row r="211" s="2" customFormat="1">
      <c r="A211" s="39"/>
      <c r="B211" s="40"/>
      <c r="C211" s="41"/>
      <c r="D211" s="211" t="s">
        <v>126</v>
      </c>
      <c r="E211" s="41"/>
      <c r="F211" s="212" t="s">
        <v>339</v>
      </c>
      <c r="G211" s="41"/>
      <c r="H211" s="41"/>
      <c r="I211" s="213"/>
      <c r="J211" s="41"/>
      <c r="K211" s="41"/>
      <c r="L211" s="45"/>
      <c r="M211" s="214"/>
      <c r="N211" s="215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126</v>
      </c>
      <c r="AU211" s="18" t="s">
        <v>124</v>
      </c>
    </row>
    <row r="212" s="13" customFormat="1">
      <c r="A212" s="13"/>
      <c r="B212" s="216"/>
      <c r="C212" s="217"/>
      <c r="D212" s="218" t="s">
        <v>128</v>
      </c>
      <c r="E212" s="219" t="s">
        <v>37</v>
      </c>
      <c r="F212" s="220" t="s">
        <v>340</v>
      </c>
      <c r="G212" s="217"/>
      <c r="H212" s="221">
        <v>12</v>
      </c>
      <c r="I212" s="222"/>
      <c r="J212" s="217"/>
      <c r="K212" s="217"/>
      <c r="L212" s="223"/>
      <c r="M212" s="224"/>
      <c r="N212" s="225"/>
      <c r="O212" s="225"/>
      <c r="P212" s="225"/>
      <c r="Q212" s="225"/>
      <c r="R212" s="225"/>
      <c r="S212" s="225"/>
      <c r="T212" s="22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27" t="s">
        <v>128</v>
      </c>
      <c r="AU212" s="227" t="s">
        <v>124</v>
      </c>
      <c r="AV212" s="13" t="s">
        <v>124</v>
      </c>
      <c r="AW212" s="13" t="s">
        <v>38</v>
      </c>
      <c r="AX212" s="13" t="s">
        <v>81</v>
      </c>
      <c r="AY212" s="227" t="s">
        <v>116</v>
      </c>
    </row>
    <row r="213" s="12" customFormat="1" ht="25.92" customHeight="1">
      <c r="A213" s="12"/>
      <c r="B213" s="182"/>
      <c r="C213" s="183"/>
      <c r="D213" s="184" t="s">
        <v>75</v>
      </c>
      <c r="E213" s="185" t="s">
        <v>341</v>
      </c>
      <c r="F213" s="185" t="s">
        <v>342</v>
      </c>
      <c r="G213" s="183"/>
      <c r="H213" s="183"/>
      <c r="I213" s="186"/>
      <c r="J213" s="187">
        <f>BK213</f>
        <v>0</v>
      </c>
      <c r="K213" s="183"/>
      <c r="L213" s="188"/>
      <c r="M213" s="189"/>
      <c r="N213" s="190"/>
      <c r="O213" s="190"/>
      <c r="P213" s="191">
        <f>P214+P232</f>
        <v>0</v>
      </c>
      <c r="Q213" s="190"/>
      <c r="R213" s="191">
        <f>R214+R232</f>
        <v>0.11194832</v>
      </c>
      <c r="S213" s="190"/>
      <c r="T213" s="192">
        <f>T214+T232</f>
        <v>0.049644000000000001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93" t="s">
        <v>124</v>
      </c>
      <c r="AT213" s="194" t="s">
        <v>75</v>
      </c>
      <c r="AU213" s="194" t="s">
        <v>76</v>
      </c>
      <c r="AY213" s="193" t="s">
        <v>116</v>
      </c>
      <c r="BK213" s="195">
        <f>BK214+BK232</f>
        <v>0</v>
      </c>
    </row>
    <row r="214" s="12" customFormat="1" ht="22.8" customHeight="1">
      <c r="A214" s="12"/>
      <c r="B214" s="182"/>
      <c r="C214" s="183"/>
      <c r="D214" s="184" t="s">
        <v>75</v>
      </c>
      <c r="E214" s="196" t="s">
        <v>343</v>
      </c>
      <c r="F214" s="196" t="s">
        <v>344</v>
      </c>
      <c r="G214" s="183"/>
      <c r="H214" s="183"/>
      <c r="I214" s="186"/>
      <c r="J214" s="197">
        <f>BK214</f>
        <v>0</v>
      </c>
      <c r="K214" s="183"/>
      <c r="L214" s="188"/>
      <c r="M214" s="189"/>
      <c r="N214" s="190"/>
      <c r="O214" s="190"/>
      <c r="P214" s="191">
        <f>SUM(P215:P231)</f>
        <v>0</v>
      </c>
      <c r="Q214" s="190"/>
      <c r="R214" s="191">
        <f>SUM(R215:R231)</f>
        <v>0.11170832</v>
      </c>
      <c r="S214" s="190"/>
      <c r="T214" s="192">
        <f>SUM(T215:T231)</f>
        <v>0.049644000000000001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93" t="s">
        <v>124</v>
      </c>
      <c r="AT214" s="194" t="s">
        <v>75</v>
      </c>
      <c r="AU214" s="194" t="s">
        <v>81</v>
      </c>
      <c r="AY214" s="193" t="s">
        <v>116</v>
      </c>
      <c r="BK214" s="195">
        <f>SUM(BK215:BK231)</f>
        <v>0</v>
      </c>
    </row>
    <row r="215" s="2" customFormat="1" ht="24.15" customHeight="1">
      <c r="A215" s="39"/>
      <c r="B215" s="40"/>
      <c r="C215" s="198" t="s">
        <v>345</v>
      </c>
      <c r="D215" s="198" t="s">
        <v>118</v>
      </c>
      <c r="E215" s="199" t="s">
        <v>346</v>
      </c>
      <c r="F215" s="200" t="s">
        <v>347</v>
      </c>
      <c r="G215" s="201" t="s">
        <v>182</v>
      </c>
      <c r="H215" s="202">
        <v>40</v>
      </c>
      <c r="I215" s="203"/>
      <c r="J215" s="204">
        <f>ROUND(I215*H215,2)</f>
        <v>0</v>
      </c>
      <c r="K215" s="200" t="s">
        <v>209</v>
      </c>
      <c r="L215" s="45"/>
      <c r="M215" s="205" t="s">
        <v>37</v>
      </c>
      <c r="N215" s="206" t="s">
        <v>48</v>
      </c>
      <c r="O215" s="85"/>
      <c r="P215" s="207">
        <f>O215*H215</f>
        <v>0</v>
      </c>
      <c r="Q215" s="207">
        <v>0.0012442</v>
      </c>
      <c r="R215" s="207">
        <f>Q215*H215</f>
        <v>0.049768</v>
      </c>
      <c r="S215" s="207">
        <v>0</v>
      </c>
      <c r="T215" s="20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09" t="s">
        <v>217</v>
      </c>
      <c r="AT215" s="209" t="s">
        <v>118</v>
      </c>
      <c r="AU215" s="209" t="s">
        <v>124</v>
      </c>
      <c r="AY215" s="18" t="s">
        <v>116</v>
      </c>
      <c r="BE215" s="210">
        <f>IF(N215="základní",J215,0)</f>
        <v>0</v>
      </c>
      <c r="BF215" s="210">
        <f>IF(N215="snížená",J215,0)</f>
        <v>0</v>
      </c>
      <c r="BG215" s="210">
        <f>IF(N215="zákl. přenesená",J215,0)</f>
        <v>0</v>
      </c>
      <c r="BH215" s="210">
        <f>IF(N215="sníž. přenesená",J215,0)</f>
        <v>0</v>
      </c>
      <c r="BI215" s="210">
        <f>IF(N215="nulová",J215,0)</f>
        <v>0</v>
      </c>
      <c r="BJ215" s="18" t="s">
        <v>124</v>
      </c>
      <c r="BK215" s="210">
        <f>ROUND(I215*H215,2)</f>
        <v>0</v>
      </c>
      <c r="BL215" s="18" t="s">
        <v>217</v>
      </c>
      <c r="BM215" s="209" t="s">
        <v>348</v>
      </c>
    </row>
    <row r="216" s="2" customFormat="1">
      <c r="A216" s="39"/>
      <c r="B216" s="40"/>
      <c r="C216" s="41"/>
      <c r="D216" s="211" t="s">
        <v>126</v>
      </c>
      <c r="E216" s="41"/>
      <c r="F216" s="212" t="s">
        <v>349</v>
      </c>
      <c r="G216" s="41"/>
      <c r="H216" s="41"/>
      <c r="I216" s="213"/>
      <c r="J216" s="41"/>
      <c r="K216" s="41"/>
      <c r="L216" s="45"/>
      <c r="M216" s="214"/>
      <c r="N216" s="215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126</v>
      </c>
      <c r="AU216" s="18" t="s">
        <v>124</v>
      </c>
    </row>
    <row r="217" s="13" customFormat="1">
      <c r="A217" s="13"/>
      <c r="B217" s="216"/>
      <c r="C217" s="217"/>
      <c r="D217" s="218" t="s">
        <v>128</v>
      </c>
      <c r="E217" s="219" t="s">
        <v>37</v>
      </c>
      <c r="F217" s="220" t="s">
        <v>350</v>
      </c>
      <c r="G217" s="217"/>
      <c r="H217" s="221">
        <v>40</v>
      </c>
      <c r="I217" s="222"/>
      <c r="J217" s="217"/>
      <c r="K217" s="217"/>
      <c r="L217" s="223"/>
      <c r="M217" s="224"/>
      <c r="N217" s="225"/>
      <c r="O217" s="225"/>
      <c r="P217" s="225"/>
      <c r="Q217" s="225"/>
      <c r="R217" s="225"/>
      <c r="S217" s="225"/>
      <c r="T217" s="22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27" t="s">
        <v>128</v>
      </c>
      <c r="AU217" s="227" t="s">
        <v>124</v>
      </c>
      <c r="AV217" s="13" t="s">
        <v>124</v>
      </c>
      <c r="AW217" s="13" t="s">
        <v>38</v>
      </c>
      <c r="AX217" s="13" t="s">
        <v>81</v>
      </c>
      <c r="AY217" s="227" t="s">
        <v>116</v>
      </c>
    </row>
    <row r="218" s="2" customFormat="1" ht="21.75" customHeight="1">
      <c r="A218" s="39"/>
      <c r="B218" s="40"/>
      <c r="C218" s="198" t="s">
        <v>351</v>
      </c>
      <c r="D218" s="198" t="s">
        <v>118</v>
      </c>
      <c r="E218" s="199" t="s">
        <v>352</v>
      </c>
      <c r="F218" s="200" t="s">
        <v>353</v>
      </c>
      <c r="G218" s="201" t="s">
        <v>182</v>
      </c>
      <c r="H218" s="202">
        <v>19.399999999999999</v>
      </c>
      <c r="I218" s="203"/>
      <c r="J218" s="204">
        <f>ROUND(I218*H218,2)</f>
        <v>0</v>
      </c>
      <c r="K218" s="200" t="s">
        <v>122</v>
      </c>
      <c r="L218" s="45"/>
      <c r="M218" s="205" t="s">
        <v>37</v>
      </c>
      <c r="N218" s="206" t="s">
        <v>48</v>
      </c>
      <c r="O218" s="85"/>
      <c r="P218" s="207">
        <f>O218*H218</f>
        <v>0</v>
      </c>
      <c r="Q218" s="207">
        <v>0.0031928</v>
      </c>
      <c r="R218" s="207">
        <f>Q218*H218</f>
        <v>0.061940319999999993</v>
      </c>
      <c r="S218" s="207">
        <v>0</v>
      </c>
      <c r="T218" s="20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09" t="s">
        <v>217</v>
      </c>
      <c r="AT218" s="209" t="s">
        <v>118</v>
      </c>
      <c r="AU218" s="209" t="s">
        <v>124</v>
      </c>
      <c r="AY218" s="18" t="s">
        <v>116</v>
      </c>
      <c r="BE218" s="210">
        <f>IF(N218="základní",J218,0)</f>
        <v>0</v>
      </c>
      <c r="BF218" s="210">
        <f>IF(N218="snížená",J218,0)</f>
        <v>0</v>
      </c>
      <c r="BG218" s="210">
        <f>IF(N218="zákl. přenesená",J218,0)</f>
        <v>0</v>
      </c>
      <c r="BH218" s="210">
        <f>IF(N218="sníž. přenesená",J218,0)</f>
        <v>0</v>
      </c>
      <c r="BI218" s="210">
        <f>IF(N218="nulová",J218,0)</f>
        <v>0</v>
      </c>
      <c r="BJ218" s="18" t="s">
        <v>124</v>
      </c>
      <c r="BK218" s="210">
        <f>ROUND(I218*H218,2)</f>
        <v>0</v>
      </c>
      <c r="BL218" s="18" t="s">
        <v>217</v>
      </c>
      <c r="BM218" s="209" t="s">
        <v>354</v>
      </c>
    </row>
    <row r="219" s="2" customFormat="1">
      <c r="A219" s="39"/>
      <c r="B219" s="40"/>
      <c r="C219" s="41"/>
      <c r="D219" s="211" t="s">
        <v>126</v>
      </c>
      <c r="E219" s="41"/>
      <c r="F219" s="212" t="s">
        <v>355</v>
      </c>
      <c r="G219" s="41"/>
      <c r="H219" s="41"/>
      <c r="I219" s="213"/>
      <c r="J219" s="41"/>
      <c r="K219" s="41"/>
      <c r="L219" s="45"/>
      <c r="M219" s="214"/>
      <c r="N219" s="215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126</v>
      </c>
      <c r="AU219" s="18" t="s">
        <v>124</v>
      </c>
    </row>
    <row r="220" s="13" customFormat="1">
      <c r="A220" s="13"/>
      <c r="B220" s="216"/>
      <c r="C220" s="217"/>
      <c r="D220" s="218" t="s">
        <v>128</v>
      </c>
      <c r="E220" s="219" t="s">
        <v>37</v>
      </c>
      <c r="F220" s="220" t="s">
        <v>356</v>
      </c>
      <c r="G220" s="217"/>
      <c r="H220" s="221">
        <v>19.399999999999999</v>
      </c>
      <c r="I220" s="222"/>
      <c r="J220" s="217"/>
      <c r="K220" s="217"/>
      <c r="L220" s="223"/>
      <c r="M220" s="224"/>
      <c r="N220" s="225"/>
      <c r="O220" s="225"/>
      <c r="P220" s="225"/>
      <c r="Q220" s="225"/>
      <c r="R220" s="225"/>
      <c r="S220" s="225"/>
      <c r="T220" s="22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27" t="s">
        <v>128</v>
      </c>
      <c r="AU220" s="227" t="s">
        <v>124</v>
      </c>
      <c r="AV220" s="13" t="s">
        <v>124</v>
      </c>
      <c r="AW220" s="13" t="s">
        <v>38</v>
      </c>
      <c r="AX220" s="13" t="s">
        <v>81</v>
      </c>
      <c r="AY220" s="227" t="s">
        <v>116</v>
      </c>
    </row>
    <row r="221" s="2" customFormat="1" ht="24.15" customHeight="1">
      <c r="A221" s="39"/>
      <c r="B221" s="40"/>
      <c r="C221" s="198" t="s">
        <v>357</v>
      </c>
      <c r="D221" s="198" t="s">
        <v>118</v>
      </c>
      <c r="E221" s="199" t="s">
        <v>358</v>
      </c>
      <c r="F221" s="200" t="s">
        <v>359</v>
      </c>
      <c r="G221" s="201" t="s">
        <v>360</v>
      </c>
      <c r="H221" s="202">
        <v>34</v>
      </c>
      <c r="I221" s="203"/>
      <c r="J221" s="204">
        <f>ROUND(I221*H221,2)</f>
        <v>0</v>
      </c>
      <c r="K221" s="200" t="s">
        <v>122</v>
      </c>
      <c r="L221" s="45"/>
      <c r="M221" s="205" t="s">
        <v>37</v>
      </c>
      <c r="N221" s="206" t="s">
        <v>48</v>
      </c>
      <c r="O221" s="85"/>
      <c r="P221" s="207">
        <f>O221*H221</f>
        <v>0</v>
      </c>
      <c r="Q221" s="207">
        <v>0</v>
      </c>
      <c r="R221" s="207">
        <f>Q221*H221</f>
        <v>0</v>
      </c>
      <c r="S221" s="207">
        <v>0</v>
      </c>
      <c r="T221" s="20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09" t="s">
        <v>217</v>
      </c>
      <c r="AT221" s="209" t="s">
        <v>118</v>
      </c>
      <c r="AU221" s="209" t="s">
        <v>124</v>
      </c>
      <c r="AY221" s="18" t="s">
        <v>116</v>
      </c>
      <c r="BE221" s="210">
        <f>IF(N221="základní",J221,0)</f>
        <v>0</v>
      </c>
      <c r="BF221" s="210">
        <f>IF(N221="snížená",J221,0)</f>
        <v>0</v>
      </c>
      <c r="BG221" s="210">
        <f>IF(N221="zákl. přenesená",J221,0)</f>
        <v>0</v>
      </c>
      <c r="BH221" s="210">
        <f>IF(N221="sníž. přenesená",J221,0)</f>
        <v>0</v>
      </c>
      <c r="BI221" s="210">
        <f>IF(N221="nulová",J221,0)</f>
        <v>0</v>
      </c>
      <c r="BJ221" s="18" t="s">
        <v>124</v>
      </c>
      <c r="BK221" s="210">
        <f>ROUND(I221*H221,2)</f>
        <v>0</v>
      </c>
      <c r="BL221" s="18" t="s">
        <v>217</v>
      </c>
      <c r="BM221" s="209" t="s">
        <v>361</v>
      </c>
    </row>
    <row r="222" s="2" customFormat="1">
      <c r="A222" s="39"/>
      <c r="B222" s="40"/>
      <c r="C222" s="41"/>
      <c r="D222" s="211" t="s">
        <v>126</v>
      </c>
      <c r="E222" s="41"/>
      <c r="F222" s="212" t="s">
        <v>362</v>
      </c>
      <c r="G222" s="41"/>
      <c r="H222" s="41"/>
      <c r="I222" s="213"/>
      <c r="J222" s="41"/>
      <c r="K222" s="41"/>
      <c r="L222" s="45"/>
      <c r="M222" s="214"/>
      <c r="N222" s="215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126</v>
      </c>
      <c r="AU222" s="18" t="s">
        <v>124</v>
      </c>
    </row>
    <row r="223" s="2" customFormat="1" ht="16.5" customHeight="1">
      <c r="A223" s="39"/>
      <c r="B223" s="40"/>
      <c r="C223" s="198" t="s">
        <v>363</v>
      </c>
      <c r="D223" s="198" t="s">
        <v>118</v>
      </c>
      <c r="E223" s="199" t="s">
        <v>364</v>
      </c>
      <c r="F223" s="200" t="s">
        <v>365</v>
      </c>
      <c r="G223" s="201" t="s">
        <v>360</v>
      </c>
      <c r="H223" s="202">
        <v>3</v>
      </c>
      <c r="I223" s="203"/>
      <c r="J223" s="204">
        <f>ROUND(I223*H223,2)</f>
        <v>0</v>
      </c>
      <c r="K223" s="200" t="s">
        <v>122</v>
      </c>
      <c r="L223" s="45"/>
      <c r="M223" s="205" t="s">
        <v>37</v>
      </c>
      <c r="N223" s="206" t="s">
        <v>48</v>
      </c>
      <c r="O223" s="85"/>
      <c r="P223" s="207">
        <f>O223*H223</f>
        <v>0</v>
      </c>
      <c r="Q223" s="207">
        <v>0</v>
      </c>
      <c r="R223" s="207">
        <f>Q223*H223</f>
        <v>0</v>
      </c>
      <c r="S223" s="207">
        <v>0</v>
      </c>
      <c r="T223" s="20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09" t="s">
        <v>217</v>
      </c>
      <c r="AT223" s="209" t="s">
        <v>118</v>
      </c>
      <c r="AU223" s="209" t="s">
        <v>124</v>
      </c>
      <c r="AY223" s="18" t="s">
        <v>116</v>
      </c>
      <c r="BE223" s="210">
        <f>IF(N223="základní",J223,0)</f>
        <v>0</v>
      </c>
      <c r="BF223" s="210">
        <f>IF(N223="snížená",J223,0)</f>
        <v>0</v>
      </c>
      <c r="BG223" s="210">
        <f>IF(N223="zákl. přenesená",J223,0)</f>
        <v>0</v>
      </c>
      <c r="BH223" s="210">
        <f>IF(N223="sníž. přenesená",J223,0)</f>
        <v>0</v>
      </c>
      <c r="BI223" s="210">
        <f>IF(N223="nulová",J223,0)</f>
        <v>0</v>
      </c>
      <c r="BJ223" s="18" t="s">
        <v>124</v>
      </c>
      <c r="BK223" s="210">
        <f>ROUND(I223*H223,2)</f>
        <v>0</v>
      </c>
      <c r="BL223" s="18" t="s">
        <v>217</v>
      </c>
      <c r="BM223" s="209" t="s">
        <v>366</v>
      </c>
    </row>
    <row r="224" s="2" customFormat="1">
      <c r="A224" s="39"/>
      <c r="B224" s="40"/>
      <c r="C224" s="41"/>
      <c r="D224" s="211" t="s">
        <v>126</v>
      </c>
      <c r="E224" s="41"/>
      <c r="F224" s="212" t="s">
        <v>367</v>
      </c>
      <c r="G224" s="41"/>
      <c r="H224" s="41"/>
      <c r="I224" s="213"/>
      <c r="J224" s="41"/>
      <c r="K224" s="41"/>
      <c r="L224" s="45"/>
      <c r="M224" s="214"/>
      <c r="N224" s="215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126</v>
      </c>
      <c r="AU224" s="18" t="s">
        <v>124</v>
      </c>
    </row>
    <row r="225" s="2" customFormat="1" ht="16.5" customHeight="1">
      <c r="A225" s="39"/>
      <c r="B225" s="40"/>
      <c r="C225" s="198" t="s">
        <v>368</v>
      </c>
      <c r="D225" s="198" t="s">
        <v>118</v>
      </c>
      <c r="E225" s="199" t="s">
        <v>369</v>
      </c>
      <c r="F225" s="200" t="s">
        <v>370</v>
      </c>
      <c r="G225" s="201" t="s">
        <v>182</v>
      </c>
      <c r="H225" s="202">
        <v>12.6</v>
      </c>
      <c r="I225" s="203"/>
      <c r="J225" s="204">
        <f>ROUND(I225*H225,2)</f>
        <v>0</v>
      </c>
      <c r="K225" s="200" t="s">
        <v>122</v>
      </c>
      <c r="L225" s="45"/>
      <c r="M225" s="205" t="s">
        <v>37</v>
      </c>
      <c r="N225" s="206" t="s">
        <v>48</v>
      </c>
      <c r="O225" s="85"/>
      <c r="P225" s="207">
        <f>O225*H225</f>
        <v>0</v>
      </c>
      <c r="Q225" s="207">
        <v>0</v>
      </c>
      <c r="R225" s="207">
        <f>Q225*H225</f>
        <v>0</v>
      </c>
      <c r="S225" s="207">
        <v>0.0039399999999999999</v>
      </c>
      <c r="T225" s="208">
        <f>S225*H225</f>
        <v>0.049644000000000001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09" t="s">
        <v>217</v>
      </c>
      <c r="AT225" s="209" t="s">
        <v>118</v>
      </c>
      <c r="AU225" s="209" t="s">
        <v>124</v>
      </c>
      <c r="AY225" s="18" t="s">
        <v>116</v>
      </c>
      <c r="BE225" s="210">
        <f>IF(N225="základní",J225,0)</f>
        <v>0</v>
      </c>
      <c r="BF225" s="210">
        <f>IF(N225="snížená",J225,0)</f>
        <v>0</v>
      </c>
      <c r="BG225" s="210">
        <f>IF(N225="zákl. přenesená",J225,0)</f>
        <v>0</v>
      </c>
      <c r="BH225" s="210">
        <f>IF(N225="sníž. přenesená",J225,0)</f>
        <v>0</v>
      </c>
      <c r="BI225" s="210">
        <f>IF(N225="nulová",J225,0)</f>
        <v>0</v>
      </c>
      <c r="BJ225" s="18" t="s">
        <v>124</v>
      </c>
      <c r="BK225" s="210">
        <f>ROUND(I225*H225,2)</f>
        <v>0</v>
      </c>
      <c r="BL225" s="18" t="s">
        <v>217</v>
      </c>
      <c r="BM225" s="209" t="s">
        <v>371</v>
      </c>
    </row>
    <row r="226" s="2" customFormat="1">
      <c r="A226" s="39"/>
      <c r="B226" s="40"/>
      <c r="C226" s="41"/>
      <c r="D226" s="211" t="s">
        <v>126</v>
      </c>
      <c r="E226" s="41"/>
      <c r="F226" s="212" t="s">
        <v>372</v>
      </c>
      <c r="G226" s="41"/>
      <c r="H226" s="41"/>
      <c r="I226" s="213"/>
      <c r="J226" s="41"/>
      <c r="K226" s="41"/>
      <c r="L226" s="45"/>
      <c r="M226" s="214"/>
      <c r="N226" s="215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126</v>
      </c>
      <c r="AU226" s="18" t="s">
        <v>124</v>
      </c>
    </row>
    <row r="227" s="13" customFormat="1">
      <c r="A227" s="13"/>
      <c r="B227" s="216"/>
      <c r="C227" s="217"/>
      <c r="D227" s="218" t="s">
        <v>128</v>
      </c>
      <c r="E227" s="219" t="s">
        <v>37</v>
      </c>
      <c r="F227" s="220" t="s">
        <v>373</v>
      </c>
      <c r="G227" s="217"/>
      <c r="H227" s="221">
        <v>12.6</v>
      </c>
      <c r="I227" s="222"/>
      <c r="J227" s="217"/>
      <c r="K227" s="217"/>
      <c r="L227" s="223"/>
      <c r="M227" s="224"/>
      <c r="N227" s="225"/>
      <c r="O227" s="225"/>
      <c r="P227" s="225"/>
      <c r="Q227" s="225"/>
      <c r="R227" s="225"/>
      <c r="S227" s="225"/>
      <c r="T227" s="22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7" t="s">
        <v>128</v>
      </c>
      <c r="AU227" s="227" t="s">
        <v>124</v>
      </c>
      <c r="AV227" s="13" t="s">
        <v>124</v>
      </c>
      <c r="AW227" s="13" t="s">
        <v>38</v>
      </c>
      <c r="AX227" s="13" t="s">
        <v>81</v>
      </c>
      <c r="AY227" s="227" t="s">
        <v>116</v>
      </c>
    </row>
    <row r="228" s="2" customFormat="1" ht="16.5" customHeight="1">
      <c r="A228" s="39"/>
      <c r="B228" s="40"/>
      <c r="C228" s="198" t="s">
        <v>374</v>
      </c>
      <c r="D228" s="198" t="s">
        <v>118</v>
      </c>
      <c r="E228" s="199" t="s">
        <v>375</v>
      </c>
      <c r="F228" s="200" t="s">
        <v>376</v>
      </c>
      <c r="G228" s="201" t="s">
        <v>182</v>
      </c>
      <c r="H228" s="202">
        <v>12.6</v>
      </c>
      <c r="I228" s="203"/>
      <c r="J228" s="204">
        <f>ROUND(I228*H228,2)</f>
        <v>0</v>
      </c>
      <c r="K228" s="200" t="s">
        <v>122</v>
      </c>
      <c r="L228" s="45"/>
      <c r="M228" s="205" t="s">
        <v>37</v>
      </c>
      <c r="N228" s="206" t="s">
        <v>48</v>
      </c>
      <c r="O228" s="85"/>
      <c r="P228" s="207">
        <f>O228*H228</f>
        <v>0</v>
      </c>
      <c r="Q228" s="207">
        <v>0</v>
      </c>
      <c r="R228" s="207">
        <f>Q228*H228</f>
        <v>0</v>
      </c>
      <c r="S228" s="207">
        <v>0</v>
      </c>
      <c r="T228" s="20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09" t="s">
        <v>217</v>
      </c>
      <c r="AT228" s="209" t="s">
        <v>118</v>
      </c>
      <c r="AU228" s="209" t="s">
        <v>124</v>
      </c>
      <c r="AY228" s="18" t="s">
        <v>116</v>
      </c>
      <c r="BE228" s="210">
        <f>IF(N228="základní",J228,0)</f>
        <v>0</v>
      </c>
      <c r="BF228" s="210">
        <f>IF(N228="snížená",J228,0)</f>
        <v>0</v>
      </c>
      <c r="BG228" s="210">
        <f>IF(N228="zákl. přenesená",J228,0)</f>
        <v>0</v>
      </c>
      <c r="BH228" s="210">
        <f>IF(N228="sníž. přenesená",J228,0)</f>
        <v>0</v>
      </c>
      <c r="BI228" s="210">
        <f>IF(N228="nulová",J228,0)</f>
        <v>0</v>
      </c>
      <c r="BJ228" s="18" t="s">
        <v>124</v>
      </c>
      <c r="BK228" s="210">
        <f>ROUND(I228*H228,2)</f>
        <v>0</v>
      </c>
      <c r="BL228" s="18" t="s">
        <v>217</v>
      </c>
      <c r="BM228" s="209" t="s">
        <v>377</v>
      </c>
    </row>
    <row r="229" s="2" customFormat="1">
      <c r="A229" s="39"/>
      <c r="B229" s="40"/>
      <c r="C229" s="41"/>
      <c r="D229" s="211" t="s">
        <v>126</v>
      </c>
      <c r="E229" s="41"/>
      <c r="F229" s="212" t="s">
        <v>378</v>
      </c>
      <c r="G229" s="41"/>
      <c r="H229" s="41"/>
      <c r="I229" s="213"/>
      <c r="J229" s="41"/>
      <c r="K229" s="41"/>
      <c r="L229" s="45"/>
      <c r="M229" s="214"/>
      <c r="N229" s="215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126</v>
      </c>
      <c r="AU229" s="18" t="s">
        <v>124</v>
      </c>
    </row>
    <row r="230" s="2" customFormat="1" ht="24.15" customHeight="1">
      <c r="A230" s="39"/>
      <c r="B230" s="40"/>
      <c r="C230" s="198" t="s">
        <v>379</v>
      </c>
      <c r="D230" s="198" t="s">
        <v>118</v>
      </c>
      <c r="E230" s="199" t="s">
        <v>380</v>
      </c>
      <c r="F230" s="200" t="s">
        <v>381</v>
      </c>
      <c r="G230" s="201" t="s">
        <v>316</v>
      </c>
      <c r="H230" s="202">
        <v>0.112</v>
      </c>
      <c r="I230" s="203"/>
      <c r="J230" s="204">
        <f>ROUND(I230*H230,2)</f>
        <v>0</v>
      </c>
      <c r="K230" s="200" t="s">
        <v>122</v>
      </c>
      <c r="L230" s="45"/>
      <c r="M230" s="205" t="s">
        <v>37</v>
      </c>
      <c r="N230" s="206" t="s">
        <v>48</v>
      </c>
      <c r="O230" s="85"/>
      <c r="P230" s="207">
        <f>O230*H230</f>
        <v>0</v>
      </c>
      <c r="Q230" s="207">
        <v>0</v>
      </c>
      <c r="R230" s="207">
        <f>Q230*H230</f>
        <v>0</v>
      </c>
      <c r="S230" s="207">
        <v>0</v>
      </c>
      <c r="T230" s="20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09" t="s">
        <v>217</v>
      </c>
      <c r="AT230" s="209" t="s">
        <v>118</v>
      </c>
      <c r="AU230" s="209" t="s">
        <v>124</v>
      </c>
      <c r="AY230" s="18" t="s">
        <v>116</v>
      </c>
      <c r="BE230" s="210">
        <f>IF(N230="základní",J230,0)</f>
        <v>0</v>
      </c>
      <c r="BF230" s="210">
        <f>IF(N230="snížená",J230,0)</f>
        <v>0</v>
      </c>
      <c r="BG230" s="210">
        <f>IF(N230="zákl. přenesená",J230,0)</f>
        <v>0</v>
      </c>
      <c r="BH230" s="210">
        <f>IF(N230="sníž. přenesená",J230,0)</f>
        <v>0</v>
      </c>
      <c r="BI230" s="210">
        <f>IF(N230="nulová",J230,0)</f>
        <v>0</v>
      </c>
      <c r="BJ230" s="18" t="s">
        <v>124</v>
      </c>
      <c r="BK230" s="210">
        <f>ROUND(I230*H230,2)</f>
        <v>0</v>
      </c>
      <c r="BL230" s="18" t="s">
        <v>217</v>
      </c>
      <c r="BM230" s="209" t="s">
        <v>382</v>
      </c>
    </row>
    <row r="231" s="2" customFormat="1">
      <c r="A231" s="39"/>
      <c r="B231" s="40"/>
      <c r="C231" s="41"/>
      <c r="D231" s="211" t="s">
        <v>126</v>
      </c>
      <c r="E231" s="41"/>
      <c r="F231" s="212" t="s">
        <v>383</v>
      </c>
      <c r="G231" s="41"/>
      <c r="H231" s="41"/>
      <c r="I231" s="213"/>
      <c r="J231" s="41"/>
      <c r="K231" s="41"/>
      <c r="L231" s="45"/>
      <c r="M231" s="214"/>
      <c r="N231" s="215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126</v>
      </c>
      <c r="AU231" s="18" t="s">
        <v>124</v>
      </c>
    </row>
    <row r="232" s="12" customFormat="1" ht="22.8" customHeight="1">
      <c r="A232" s="12"/>
      <c r="B232" s="182"/>
      <c r="C232" s="183"/>
      <c r="D232" s="184" t="s">
        <v>75</v>
      </c>
      <c r="E232" s="196" t="s">
        <v>384</v>
      </c>
      <c r="F232" s="196" t="s">
        <v>385</v>
      </c>
      <c r="G232" s="183"/>
      <c r="H232" s="183"/>
      <c r="I232" s="186"/>
      <c r="J232" s="197">
        <f>BK232</f>
        <v>0</v>
      </c>
      <c r="K232" s="183"/>
      <c r="L232" s="188"/>
      <c r="M232" s="189"/>
      <c r="N232" s="190"/>
      <c r="O232" s="190"/>
      <c r="P232" s="191">
        <f>SUM(P233:P242)</f>
        <v>0</v>
      </c>
      <c r="Q232" s="190"/>
      <c r="R232" s="191">
        <f>SUM(R233:R242)</f>
        <v>0.00024000000000000001</v>
      </c>
      <c r="S232" s="190"/>
      <c r="T232" s="192">
        <f>SUM(T233:T242)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193" t="s">
        <v>124</v>
      </c>
      <c r="AT232" s="194" t="s">
        <v>75</v>
      </c>
      <c r="AU232" s="194" t="s">
        <v>81</v>
      </c>
      <c r="AY232" s="193" t="s">
        <v>116</v>
      </c>
      <c r="BK232" s="195">
        <f>SUM(BK233:BK242)</f>
        <v>0</v>
      </c>
    </row>
    <row r="233" s="2" customFormat="1" ht="21.75" customHeight="1">
      <c r="A233" s="39"/>
      <c r="B233" s="40"/>
      <c r="C233" s="198" t="s">
        <v>386</v>
      </c>
      <c r="D233" s="198" t="s">
        <v>118</v>
      </c>
      <c r="E233" s="199" t="s">
        <v>387</v>
      </c>
      <c r="F233" s="200" t="s">
        <v>388</v>
      </c>
      <c r="G233" s="201" t="s">
        <v>182</v>
      </c>
      <c r="H233" s="202">
        <v>3</v>
      </c>
      <c r="I233" s="203"/>
      <c r="J233" s="204">
        <f>ROUND(I233*H233,2)</f>
        <v>0</v>
      </c>
      <c r="K233" s="200" t="s">
        <v>122</v>
      </c>
      <c r="L233" s="45"/>
      <c r="M233" s="205" t="s">
        <v>37</v>
      </c>
      <c r="N233" s="206" t="s">
        <v>48</v>
      </c>
      <c r="O233" s="85"/>
      <c r="P233" s="207">
        <f>O233*H233</f>
        <v>0</v>
      </c>
      <c r="Q233" s="207">
        <v>6.0000000000000002E-05</v>
      </c>
      <c r="R233" s="207">
        <f>Q233*H233</f>
        <v>0.00018000000000000001</v>
      </c>
      <c r="S233" s="207">
        <v>0</v>
      </c>
      <c r="T233" s="20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09" t="s">
        <v>217</v>
      </c>
      <c r="AT233" s="209" t="s">
        <v>118</v>
      </c>
      <c r="AU233" s="209" t="s">
        <v>124</v>
      </c>
      <c r="AY233" s="18" t="s">
        <v>116</v>
      </c>
      <c r="BE233" s="210">
        <f>IF(N233="základní",J233,0)</f>
        <v>0</v>
      </c>
      <c r="BF233" s="210">
        <f>IF(N233="snížená",J233,0)</f>
        <v>0</v>
      </c>
      <c r="BG233" s="210">
        <f>IF(N233="zákl. přenesená",J233,0)</f>
        <v>0</v>
      </c>
      <c r="BH233" s="210">
        <f>IF(N233="sníž. přenesená",J233,0)</f>
        <v>0</v>
      </c>
      <c r="BI233" s="210">
        <f>IF(N233="nulová",J233,0)</f>
        <v>0</v>
      </c>
      <c r="BJ233" s="18" t="s">
        <v>124</v>
      </c>
      <c r="BK233" s="210">
        <f>ROUND(I233*H233,2)</f>
        <v>0</v>
      </c>
      <c r="BL233" s="18" t="s">
        <v>217</v>
      </c>
      <c r="BM233" s="209" t="s">
        <v>389</v>
      </c>
    </row>
    <row r="234" s="2" customFormat="1">
      <c r="A234" s="39"/>
      <c r="B234" s="40"/>
      <c r="C234" s="41"/>
      <c r="D234" s="211" t="s">
        <v>126</v>
      </c>
      <c r="E234" s="41"/>
      <c r="F234" s="212" t="s">
        <v>390</v>
      </c>
      <c r="G234" s="41"/>
      <c r="H234" s="41"/>
      <c r="I234" s="213"/>
      <c r="J234" s="41"/>
      <c r="K234" s="41"/>
      <c r="L234" s="45"/>
      <c r="M234" s="214"/>
      <c r="N234" s="215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126</v>
      </c>
      <c r="AU234" s="18" t="s">
        <v>124</v>
      </c>
    </row>
    <row r="235" s="13" customFormat="1">
      <c r="A235" s="13"/>
      <c r="B235" s="216"/>
      <c r="C235" s="217"/>
      <c r="D235" s="218" t="s">
        <v>128</v>
      </c>
      <c r="E235" s="219" t="s">
        <v>37</v>
      </c>
      <c r="F235" s="220" t="s">
        <v>391</v>
      </c>
      <c r="G235" s="217"/>
      <c r="H235" s="221">
        <v>3</v>
      </c>
      <c r="I235" s="222"/>
      <c r="J235" s="217"/>
      <c r="K235" s="217"/>
      <c r="L235" s="223"/>
      <c r="M235" s="224"/>
      <c r="N235" s="225"/>
      <c r="O235" s="225"/>
      <c r="P235" s="225"/>
      <c r="Q235" s="225"/>
      <c r="R235" s="225"/>
      <c r="S235" s="225"/>
      <c r="T235" s="22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27" t="s">
        <v>128</v>
      </c>
      <c r="AU235" s="227" t="s">
        <v>124</v>
      </c>
      <c r="AV235" s="13" t="s">
        <v>124</v>
      </c>
      <c r="AW235" s="13" t="s">
        <v>38</v>
      </c>
      <c r="AX235" s="13" t="s">
        <v>81</v>
      </c>
      <c r="AY235" s="227" t="s">
        <v>116</v>
      </c>
    </row>
    <row r="236" s="2" customFormat="1" ht="16.5" customHeight="1">
      <c r="A236" s="39"/>
      <c r="B236" s="40"/>
      <c r="C236" s="239" t="s">
        <v>392</v>
      </c>
      <c r="D236" s="239" t="s">
        <v>166</v>
      </c>
      <c r="E236" s="240" t="s">
        <v>393</v>
      </c>
      <c r="F236" s="241" t="s">
        <v>394</v>
      </c>
      <c r="G236" s="242" t="s">
        <v>182</v>
      </c>
      <c r="H236" s="243">
        <v>3</v>
      </c>
      <c r="I236" s="244"/>
      <c r="J236" s="245">
        <f>ROUND(I236*H236,2)</f>
        <v>0</v>
      </c>
      <c r="K236" s="241" t="s">
        <v>37</v>
      </c>
      <c r="L236" s="246"/>
      <c r="M236" s="247" t="s">
        <v>37</v>
      </c>
      <c r="N236" s="248" t="s">
        <v>48</v>
      </c>
      <c r="O236" s="85"/>
      <c r="P236" s="207">
        <f>O236*H236</f>
        <v>0</v>
      </c>
      <c r="Q236" s="207">
        <v>0</v>
      </c>
      <c r="R236" s="207">
        <f>Q236*H236</f>
        <v>0</v>
      </c>
      <c r="S236" s="207">
        <v>0</v>
      </c>
      <c r="T236" s="20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09" t="s">
        <v>301</v>
      </c>
      <c r="AT236" s="209" t="s">
        <v>166</v>
      </c>
      <c r="AU236" s="209" t="s">
        <v>124</v>
      </c>
      <c r="AY236" s="18" t="s">
        <v>116</v>
      </c>
      <c r="BE236" s="210">
        <f>IF(N236="základní",J236,0)</f>
        <v>0</v>
      </c>
      <c r="BF236" s="210">
        <f>IF(N236="snížená",J236,0)</f>
        <v>0</v>
      </c>
      <c r="BG236" s="210">
        <f>IF(N236="zákl. přenesená",J236,0)</f>
        <v>0</v>
      </c>
      <c r="BH236" s="210">
        <f>IF(N236="sníž. přenesená",J236,0)</f>
        <v>0</v>
      </c>
      <c r="BI236" s="210">
        <f>IF(N236="nulová",J236,0)</f>
        <v>0</v>
      </c>
      <c r="BJ236" s="18" t="s">
        <v>124</v>
      </c>
      <c r="BK236" s="210">
        <f>ROUND(I236*H236,2)</f>
        <v>0</v>
      </c>
      <c r="BL236" s="18" t="s">
        <v>217</v>
      </c>
      <c r="BM236" s="209" t="s">
        <v>395</v>
      </c>
    </row>
    <row r="237" s="2" customFormat="1" ht="21.75" customHeight="1">
      <c r="A237" s="39"/>
      <c r="B237" s="40"/>
      <c r="C237" s="198" t="s">
        <v>396</v>
      </c>
      <c r="D237" s="198" t="s">
        <v>118</v>
      </c>
      <c r="E237" s="199" t="s">
        <v>397</v>
      </c>
      <c r="F237" s="200" t="s">
        <v>398</v>
      </c>
      <c r="G237" s="201" t="s">
        <v>182</v>
      </c>
      <c r="H237" s="202">
        <v>1</v>
      </c>
      <c r="I237" s="203"/>
      <c r="J237" s="204">
        <f>ROUND(I237*H237,2)</f>
        <v>0</v>
      </c>
      <c r="K237" s="200" t="s">
        <v>122</v>
      </c>
      <c r="L237" s="45"/>
      <c r="M237" s="205" t="s">
        <v>37</v>
      </c>
      <c r="N237" s="206" t="s">
        <v>48</v>
      </c>
      <c r="O237" s="85"/>
      <c r="P237" s="207">
        <f>O237*H237</f>
        <v>0</v>
      </c>
      <c r="Q237" s="207">
        <v>6.0000000000000002E-05</v>
      </c>
      <c r="R237" s="207">
        <f>Q237*H237</f>
        <v>6.0000000000000002E-05</v>
      </c>
      <c r="S237" s="207">
        <v>0</v>
      </c>
      <c r="T237" s="20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09" t="s">
        <v>217</v>
      </c>
      <c r="AT237" s="209" t="s">
        <v>118</v>
      </c>
      <c r="AU237" s="209" t="s">
        <v>124</v>
      </c>
      <c r="AY237" s="18" t="s">
        <v>116</v>
      </c>
      <c r="BE237" s="210">
        <f>IF(N237="základní",J237,0)</f>
        <v>0</v>
      </c>
      <c r="BF237" s="210">
        <f>IF(N237="snížená",J237,0)</f>
        <v>0</v>
      </c>
      <c r="BG237" s="210">
        <f>IF(N237="zákl. přenesená",J237,0)</f>
        <v>0</v>
      </c>
      <c r="BH237" s="210">
        <f>IF(N237="sníž. přenesená",J237,0)</f>
        <v>0</v>
      </c>
      <c r="BI237" s="210">
        <f>IF(N237="nulová",J237,0)</f>
        <v>0</v>
      </c>
      <c r="BJ237" s="18" t="s">
        <v>124</v>
      </c>
      <c r="BK237" s="210">
        <f>ROUND(I237*H237,2)</f>
        <v>0</v>
      </c>
      <c r="BL237" s="18" t="s">
        <v>217</v>
      </c>
      <c r="BM237" s="209" t="s">
        <v>399</v>
      </c>
    </row>
    <row r="238" s="2" customFormat="1">
      <c r="A238" s="39"/>
      <c r="B238" s="40"/>
      <c r="C238" s="41"/>
      <c r="D238" s="211" t="s">
        <v>126</v>
      </c>
      <c r="E238" s="41"/>
      <c r="F238" s="212" t="s">
        <v>400</v>
      </c>
      <c r="G238" s="41"/>
      <c r="H238" s="41"/>
      <c r="I238" s="213"/>
      <c r="J238" s="41"/>
      <c r="K238" s="41"/>
      <c r="L238" s="45"/>
      <c r="M238" s="214"/>
      <c r="N238" s="215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126</v>
      </c>
      <c r="AU238" s="18" t="s">
        <v>124</v>
      </c>
    </row>
    <row r="239" s="13" customFormat="1">
      <c r="A239" s="13"/>
      <c r="B239" s="216"/>
      <c r="C239" s="217"/>
      <c r="D239" s="218" t="s">
        <v>128</v>
      </c>
      <c r="E239" s="219" t="s">
        <v>37</v>
      </c>
      <c r="F239" s="220" t="s">
        <v>401</v>
      </c>
      <c r="G239" s="217"/>
      <c r="H239" s="221">
        <v>1</v>
      </c>
      <c r="I239" s="222"/>
      <c r="J239" s="217"/>
      <c r="K239" s="217"/>
      <c r="L239" s="223"/>
      <c r="M239" s="224"/>
      <c r="N239" s="225"/>
      <c r="O239" s="225"/>
      <c r="P239" s="225"/>
      <c r="Q239" s="225"/>
      <c r="R239" s="225"/>
      <c r="S239" s="225"/>
      <c r="T239" s="22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27" t="s">
        <v>128</v>
      </c>
      <c r="AU239" s="227" t="s">
        <v>124</v>
      </c>
      <c r="AV239" s="13" t="s">
        <v>124</v>
      </c>
      <c r="AW239" s="13" t="s">
        <v>38</v>
      </c>
      <c r="AX239" s="13" t="s">
        <v>81</v>
      </c>
      <c r="AY239" s="227" t="s">
        <v>116</v>
      </c>
    </row>
    <row r="240" s="2" customFormat="1" ht="16.5" customHeight="1">
      <c r="A240" s="39"/>
      <c r="B240" s="40"/>
      <c r="C240" s="239" t="s">
        <v>402</v>
      </c>
      <c r="D240" s="239" t="s">
        <v>166</v>
      </c>
      <c r="E240" s="240" t="s">
        <v>403</v>
      </c>
      <c r="F240" s="241" t="s">
        <v>404</v>
      </c>
      <c r="G240" s="242" t="s">
        <v>37</v>
      </c>
      <c r="H240" s="243">
        <v>1</v>
      </c>
      <c r="I240" s="244"/>
      <c r="J240" s="245">
        <f>ROUND(I240*H240,2)</f>
        <v>0</v>
      </c>
      <c r="K240" s="241" t="s">
        <v>37</v>
      </c>
      <c r="L240" s="246"/>
      <c r="M240" s="247" t="s">
        <v>37</v>
      </c>
      <c r="N240" s="248" t="s">
        <v>48</v>
      </c>
      <c r="O240" s="85"/>
      <c r="P240" s="207">
        <f>O240*H240</f>
        <v>0</v>
      </c>
      <c r="Q240" s="207">
        <v>0</v>
      </c>
      <c r="R240" s="207">
        <f>Q240*H240</f>
        <v>0</v>
      </c>
      <c r="S240" s="207">
        <v>0</v>
      </c>
      <c r="T240" s="20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09" t="s">
        <v>301</v>
      </c>
      <c r="AT240" s="209" t="s">
        <v>166</v>
      </c>
      <c r="AU240" s="209" t="s">
        <v>124</v>
      </c>
      <c r="AY240" s="18" t="s">
        <v>116</v>
      </c>
      <c r="BE240" s="210">
        <f>IF(N240="základní",J240,0)</f>
        <v>0</v>
      </c>
      <c r="BF240" s="210">
        <f>IF(N240="snížená",J240,0)</f>
        <v>0</v>
      </c>
      <c r="BG240" s="210">
        <f>IF(N240="zákl. přenesená",J240,0)</f>
        <v>0</v>
      </c>
      <c r="BH240" s="210">
        <f>IF(N240="sníž. přenesená",J240,0)</f>
        <v>0</v>
      </c>
      <c r="BI240" s="210">
        <f>IF(N240="nulová",J240,0)</f>
        <v>0</v>
      </c>
      <c r="BJ240" s="18" t="s">
        <v>124</v>
      </c>
      <c r="BK240" s="210">
        <f>ROUND(I240*H240,2)</f>
        <v>0</v>
      </c>
      <c r="BL240" s="18" t="s">
        <v>217</v>
      </c>
      <c r="BM240" s="209" t="s">
        <v>405</v>
      </c>
    </row>
    <row r="241" s="2" customFormat="1" ht="24.15" customHeight="1">
      <c r="A241" s="39"/>
      <c r="B241" s="40"/>
      <c r="C241" s="198" t="s">
        <v>406</v>
      </c>
      <c r="D241" s="198" t="s">
        <v>118</v>
      </c>
      <c r="E241" s="199" t="s">
        <v>407</v>
      </c>
      <c r="F241" s="200" t="s">
        <v>408</v>
      </c>
      <c r="G241" s="201" t="s">
        <v>316</v>
      </c>
      <c r="H241" s="202">
        <v>0.01</v>
      </c>
      <c r="I241" s="203"/>
      <c r="J241" s="204">
        <f>ROUND(I241*H241,2)</f>
        <v>0</v>
      </c>
      <c r="K241" s="200" t="s">
        <v>122</v>
      </c>
      <c r="L241" s="45"/>
      <c r="M241" s="205" t="s">
        <v>37</v>
      </c>
      <c r="N241" s="206" t="s">
        <v>48</v>
      </c>
      <c r="O241" s="85"/>
      <c r="P241" s="207">
        <f>O241*H241</f>
        <v>0</v>
      </c>
      <c r="Q241" s="207">
        <v>0</v>
      </c>
      <c r="R241" s="207">
        <f>Q241*H241</f>
        <v>0</v>
      </c>
      <c r="S241" s="207">
        <v>0</v>
      </c>
      <c r="T241" s="20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09" t="s">
        <v>217</v>
      </c>
      <c r="AT241" s="209" t="s">
        <v>118</v>
      </c>
      <c r="AU241" s="209" t="s">
        <v>124</v>
      </c>
      <c r="AY241" s="18" t="s">
        <v>116</v>
      </c>
      <c r="BE241" s="210">
        <f>IF(N241="základní",J241,0)</f>
        <v>0</v>
      </c>
      <c r="BF241" s="210">
        <f>IF(N241="snížená",J241,0)</f>
        <v>0</v>
      </c>
      <c r="BG241" s="210">
        <f>IF(N241="zákl. přenesená",J241,0)</f>
        <v>0</v>
      </c>
      <c r="BH241" s="210">
        <f>IF(N241="sníž. přenesená",J241,0)</f>
        <v>0</v>
      </c>
      <c r="BI241" s="210">
        <f>IF(N241="nulová",J241,0)</f>
        <v>0</v>
      </c>
      <c r="BJ241" s="18" t="s">
        <v>124</v>
      </c>
      <c r="BK241" s="210">
        <f>ROUND(I241*H241,2)</f>
        <v>0</v>
      </c>
      <c r="BL241" s="18" t="s">
        <v>217</v>
      </c>
      <c r="BM241" s="209" t="s">
        <v>409</v>
      </c>
    </row>
    <row r="242" s="2" customFormat="1">
      <c r="A242" s="39"/>
      <c r="B242" s="40"/>
      <c r="C242" s="41"/>
      <c r="D242" s="211" t="s">
        <v>126</v>
      </c>
      <c r="E242" s="41"/>
      <c r="F242" s="212" t="s">
        <v>410</v>
      </c>
      <c r="G242" s="41"/>
      <c r="H242" s="41"/>
      <c r="I242" s="213"/>
      <c r="J242" s="41"/>
      <c r="K242" s="41"/>
      <c r="L242" s="45"/>
      <c r="M242" s="214"/>
      <c r="N242" s="215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126</v>
      </c>
      <c r="AU242" s="18" t="s">
        <v>124</v>
      </c>
    </row>
    <row r="243" s="12" customFormat="1" ht="25.92" customHeight="1">
      <c r="A243" s="12"/>
      <c r="B243" s="182"/>
      <c r="C243" s="183"/>
      <c r="D243" s="184" t="s">
        <v>75</v>
      </c>
      <c r="E243" s="185" t="s">
        <v>411</v>
      </c>
      <c r="F243" s="185" t="s">
        <v>412</v>
      </c>
      <c r="G243" s="183"/>
      <c r="H243" s="183"/>
      <c r="I243" s="186"/>
      <c r="J243" s="187">
        <f>BK243</f>
        <v>0</v>
      </c>
      <c r="K243" s="183"/>
      <c r="L243" s="188"/>
      <c r="M243" s="189"/>
      <c r="N243" s="190"/>
      <c r="O243" s="190"/>
      <c r="P243" s="191">
        <f>P244+P247</f>
        <v>0</v>
      </c>
      <c r="Q243" s="190"/>
      <c r="R243" s="191">
        <f>R244+R247</f>
        <v>0</v>
      </c>
      <c r="S243" s="190"/>
      <c r="T243" s="192">
        <f>T244+T247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193" t="s">
        <v>149</v>
      </c>
      <c r="AT243" s="194" t="s">
        <v>75</v>
      </c>
      <c r="AU243" s="194" t="s">
        <v>76</v>
      </c>
      <c r="AY243" s="193" t="s">
        <v>116</v>
      </c>
      <c r="BK243" s="195">
        <f>BK244+BK247</f>
        <v>0</v>
      </c>
    </row>
    <row r="244" s="12" customFormat="1" ht="22.8" customHeight="1">
      <c r="A244" s="12"/>
      <c r="B244" s="182"/>
      <c r="C244" s="183"/>
      <c r="D244" s="184" t="s">
        <v>75</v>
      </c>
      <c r="E244" s="196" t="s">
        <v>413</v>
      </c>
      <c r="F244" s="196" t="s">
        <v>414</v>
      </c>
      <c r="G244" s="183"/>
      <c r="H244" s="183"/>
      <c r="I244" s="186"/>
      <c r="J244" s="197">
        <f>BK244</f>
        <v>0</v>
      </c>
      <c r="K244" s="183"/>
      <c r="L244" s="188"/>
      <c r="M244" s="189"/>
      <c r="N244" s="190"/>
      <c r="O244" s="190"/>
      <c r="P244" s="191">
        <f>SUM(P245:P246)</f>
        <v>0</v>
      </c>
      <c r="Q244" s="190"/>
      <c r="R244" s="191">
        <f>SUM(R245:R246)</f>
        <v>0</v>
      </c>
      <c r="S244" s="190"/>
      <c r="T244" s="192">
        <f>SUM(T245:T246)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193" t="s">
        <v>149</v>
      </c>
      <c r="AT244" s="194" t="s">
        <v>75</v>
      </c>
      <c r="AU244" s="194" t="s">
        <v>81</v>
      </c>
      <c r="AY244" s="193" t="s">
        <v>116</v>
      </c>
      <c r="BK244" s="195">
        <f>SUM(BK245:BK246)</f>
        <v>0</v>
      </c>
    </row>
    <row r="245" s="2" customFormat="1" ht="16.5" customHeight="1">
      <c r="A245" s="39"/>
      <c r="B245" s="40"/>
      <c r="C245" s="198" t="s">
        <v>415</v>
      </c>
      <c r="D245" s="198" t="s">
        <v>118</v>
      </c>
      <c r="E245" s="199" t="s">
        <v>416</v>
      </c>
      <c r="F245" s="200" t="s">
        <v>414</v>
      </c>
      <c r="G245" s="201" t="s">
        <v>417</v>
      </c>
      <c r="H245" s="202">
        <v>1</v>
      </c>
      <c r="I245" s="203"/>
      <c r="J245" s="204">
        <f>ROUND(I245*H245,2)</f>
        <v>0</v>
      </c>
      <c r="K245" s="200" t="s">
        <v>122</v>
      </c>
      <c r="L245" s="45"/>
      <c r="M245" s="205" t="s">
        <v>37</v>
      </c>
      <c r="N245" s="206" t="s">
        <v>48</v>
      </c>
      <c r="O245" s="85"/>
      <c r="P245" s="207">
        <f>O245*H245</f>
        <v>0</v>
      </c>
      <c r="Q245" s="207">
        <v>0</v>
      </c>
      <c r="R245" s="207">
        <f>Q245*H245</f>
        <v>0</v>
      </c>
      <c r="S245" s="207">
        <v>0</v>
      </c>
      <c r="T245" s="20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09" t="s">
        <v>418</v>
      </c>
      <c r="AT245" s="209" t="s">
        <v>118</v>
      </c>
      <c r="AU245" s="209" t="s">
        <v>124</v>
      </c>
      <c r="AY245" s="18" t="s">
        <v>116</v>
      </c>
      <c r="BE245" s="210">
        <f>IF(N245="základní",J245,0)</f>
        <v>0</v>
      </c>
      <c r="BF245" s="210">
        <f>IF(N245="snížená",J245,0)</f>
        <v>0</v>
      </c>
      <c r="BG245" s="210">
        <f>IF(N245="zákl. přenesená",J245,0)</f>
        <v>0</v>
      </c>
      <c r="BH245" s="210">
        <f>IF(N245="sníž. přenesená",J245,0)</f>
        <v>0</v>
      </c>
      <c r="BI245" s="210">
        <f>IF(N245="nulová",J245,0)</f>
        <v>0</v>
      </c>
      <c r="BJ245" s="18" t="s">
        <v>124</v>
      </c>
      <c r="BK245" s="210">
        <f>ROUND(I245*H245,2)</f>
        <v>0</v>
      </c>
      <c r="BL245" s="18" t="s">
        <v>418</v>
      </c>
      <c r="BM245" s="209" t="s">
        <v>419</v>
      </c>
    </row>
    <row r="246" s="2" customFormat="1">
      <c r="A246" s="39"/>
      <c r="B246" s="40"/>
      <c r="C246" s="41"/>
      <c r="D246" s="211" t="s">
        <v>126</v>
      </c>
      <c r="E246" s="41"/>
      <c r="F246" s="212" t="s">
        <v>420</v>
      </c>
      <c r="G246" s="41"/>
      <c r="H246" s="41"/>
      <c r="I246" s="213"/>
      <c r="J246" s="41"/>
      <c r="K246" s="41"/>
      <c r="L246" s="45"/>
      <c r="M246" s="214"/>
      <c r="N246" s="215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126</v>
      </c>
      <c r="AU246" s="18" t="s">
        <v>124</v>
      </c>
    </row>
    <row r="247" s="12" customFormat="1" ht="22.8" customHeight="1">
      <c r="A247" s="12"/>
      <c r="B247" s="182"/>
      <c r="C247" s="183"/>
      <c r="D247" s="184" t="s">
        <v>75</v>
      </c>
      <c r="E247" s="196" t="s">
        <v>421</v>
      </c>
      <c r="F247" s="196" t="s">
        <v>422</v>
      </c>
      <c r="G247" s="183"/>
      <c r="H247" s="183"/>
      <c r="I247" s="186"/>
      <c r="J247" s="197">
        <f>BK247</f>
        <v>0</v>
      </c>
      <c r="K247" s="183"/>
      <c r="L247" s="188"/>
      <c r="M247" s="189"/>
      <c r="N247" s="190"/>
      <c r="O247" s="190"/>
      <c r="P247" s="191">
        <f>SUM(P248:P249)</f>
        <v>0</v>
      </c>
      <c r="Q247" s="190"/>
      <c r="R247" s="191">
        <f>SUM(R248:R249)</f>
        <v>0</v>
      </c>
      <c r="S247" s="190"/>
      <c r="T247" s="192">
        <f>SUM(T248:T249)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93" t="s">
        <v>149</v>
      </c>
      <c r="AT247" s="194" t="s">
        <v>75</v>
      </c>
      <c r="AU247" s="194" t="s">
        <v>81</v>
      </c>
      <c r="AY247" s="193" t="s">
        <v>116</v>
      </c>
      <c r="BK247" s="195">
        <f>SUM(BK248:BK249)</f>
        <v>0</v>
      </c>
    </row>
    <row r="248" s="2" customFormat="1" ht="16.5" customHeight="1">
      <c r="A248" s="39"/>
      <c r="B248" s="40"/>
      <c r="C248" s="198" t="s">
        <v>423</v>
      </c>
      <c r="D248" s="198" t="s">
        <v>118</v>
      </c>
      <c r="E248" s="199" t="s">
        <v>424</v>
      </c>
      <c r="F248" s="200" t="s">
        <v>425</v>
      </c>
      <c r="G248" s="201" t="s">
        <v>417</v>
      </c>
      <c r="H248" s="202">
        <v>1</v>
      </c>
      <c r="I248" s="203"/>
      <c r="J248" s="204">
        <f>ROUND(I248*H248,2)</f>
        <v>0</v>
      </c>
      <c r="K248" s="200" t="s">
        <v>122</v>
      </c>
      <c r="L248" s="45"/>
      <c r="M248" s="205" t="s">
        <v>37</v>
      </c>
      <c r="N248" s="206" t="s">
        <v>48</v>
      </c>
      <c r="O248" s="85"/>
      <c r="P248" s="207">
        <f>O248*H248</f>
        <v>0</v>
      </c>
      <c r="Q248" s="207">
        <v>0</v>
      </c>
      <c r="R248" s="207">
        <f>Q248*H248</f>
        <v>0</v>
      </c>
      <c r="S248" s="207">
        <v>0</v>
      </c>
      <c r="T248" s="20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09" t="s">
        <v>418</v>
      </c>
      <c r="AT248" s="209" t="s">
        <v>118</v>
      </c>
      <c r="AU248" s="209" t="s">
        <v>124</v>
      </c>
      <c r="AY248" s="18" t="s">
        <v>116</v>
      </c>
      <c r="BE248" s="210">
        <f>IF(N248="základní",J248,0)</f>
        <v>0</v>
      </c>
      <c r="BF248" s="210">
        <f>IF(N248="snížená",J248,0)</f>
        <v>0</v>
      </c>
      <c r="BG248" s="210">
        <f>IF(N248="zákl. přenesená",J248,0)</f>
        <v>0</v>
      </c>
      <c r="BH248" s="210">
        <f>IF(N248="sníž. přenesená",J248,0)</f>
        <v>0</v>
      </c>
      <c r="BI248" s="210">
        <f>IF(N248="nulová",J248,0)</f>
        <v>0</v>
      </c>
      <c r="BJ248" s="18" t="s">
        <v>124</v>
      </c>
      <c r="BK248" s="210">
        <f>ROUND(I248*H248,2)</f>
        <v>0</v>
      </c>
      <c r="BL248" s="18" t="s">
        <v>418</v>
      </c>
      <c r="BM248" s="209" t="s">
        <v>426</v>
      </c>
    </row>
    <row r="249" s="2" customFormat="1">
      <c r="A249" s="39"/>
      <c r="B249" s="40"/>
      <c r="C249" s="41"/>
      <c r="D249" s="211" t="s">
        <v>126</v>
      </c>
      <c r="E249" s="41"/>
      <c r="F249" s="212" t="s">
        <v>427</v>
      </c>
      <c r="G249" s="41"/>
      <c r="H249" s="41"/>
      <c r="I249" s="213"/>
      <c r="J249" s="41"/>
      <c r="K249" s="41"/>
      <c r="L249" s="45"/>
      <c r="M249" s="249"/>
      <c r="N249" s="250"/>
      <c r="O249" s="251"/>
      <c r="P249" s="251"/>
      <c r="Q249" s="251"/>
      <c r="R249" s="251"/>
      <c r="S249" s="251"/>
      <c r="T249" s="252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126</v>
      </c>
      <c r="AU249" s="18" t="s">
        <v>124</v>
      </c>
    </row>
    <row r="250" s="2" customFormat="1" ht="6.96" customHeight="1">
      <c r="A250" s="39"/>
      <c r="B250" s="60"/>
      <c r="C250" s="61"/>
      <c r="D250" s="61"/>
      <c r="E250" s="61"/>
      <c r="F250" s="61"/>
      <c r="G250" s="61"/>
      <c r="H250" s="61"/>
      <c r="I250" s="61"/>
      <c r="J250" s="61"/>
      <c r="K250" s="61"/>
      <c r="L250" s="45"/>
      <c r="M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</sheetData>
  <sheetProtection sheet="1" autoFilter="0" formatColumns="0" formatRows="0" objects="1" scenarios="1" spinCount="100000" saltValue="ZrI/qwOL6gWwZTcQksuDfw1OTxwm5qVnyUNIh4qa/OzMawL5E/XSQhq41x3iLUFcGUPFwyqD52ueeuy7HuSBTQ==" hashValue="iPfOn4vPOiPN/6lzbhq2HLHYP7dCCaw05AHW9cmmXMz8EORt9JpAGs/fdT77kD1B+5RpYpZgkXwe4HdrV8KNeA==" algorithmName="SHA-512" password="CC35"/>
  <autoFilter ref="C85:K249"/>
  <mergeCells count="6">
    <mergeCell ref="E7:H7"/>
    <mergeCell ref="E16:H16"/>
    <mergeCell ref="E25:H25"/>
    <mergeCell ref="E46:H46"/>
    <mergeCell ref="E78:H78"/>
    <mergeCell ref="L2:V2"/>
  </mergeCells>
  <hyperlinks>
    <hyperlink ref="F90" r:id="rId1" display="https://podminky.urs.cz/item/CS_URS_2024_01/113106071"/>
    <hyperlink ref="F93" r:id="rId2" display="https://podminky.urs.cz/item/CS_URS_2024_01/121151103"/>
    <hyperlink ref="F96" r:id="rId3" display="https://podminky.urs.cz/item/CS_URS_2024_01/122211101"/>
    <hyperlink ref="F99" r:id="rId4" display="https://podminky.urs.cz/item/CS_URS_2024_01/122251101"/>
    <hyperlink ref="F104" r:id="rId5" display="https://podminky.urs.cz/item/CS_URS_2024_01/162751117"/>
    <hyperlink ref="F106" r:id="rId6" display="https://podminky.urs.cz/item/CS_URS_2024_01/181311103"/>
    <hyperlink ref="F109" r:id="rId7" display="https://podminky.urs.cz/item/CS_URS_2024_01/181411131"/>
    <hyperlink ref="F115" r:id="rId8" display="https://podminky.urs.cz/item/CS_URS_2024_01/212532111"/>
    <hyperlink ref="F118" r:id="rId9" display="https://podminky.urs.cz/item/CS_URS_2024_01/212755214"/>
    <hyperlink ref="F121" r:id="rId10" display="https://podminky.urs.cz/item/CS_URS_2024_01/596211120"/>
    <hyperlink ref="F125" r:id="rId11" display="https://podminky.urs.cz/item/CS_URS_2024_01/622131121"/>
    <hyperlink ref="F133" r:id="rId12" display="https://podminky.urs.cz/item/CS_URS_2024_01/622151031"/>
    <hyperlink ref="F141" r:id="rId13" display="https://podminky.urs.cz/item/CS_URS_2024_02/622211011"/>
    <hyperlink ref="F149" r:id="rId14" display="https://podminky.urs.cz/item/CS_URS_2024_02/622211011"/>
    <hyperlink ref="F154" r:id="rId15" display="https://podminky.urs.cz/item/CS_URS_2024_01/622212051"/>
    <hyperlink ref="F159" r:id="rId16" display="https://podminky.urs.cz/item/CS_URS_2024_01/622252001"/>
    <hyperlink ref="F164" r:id="rId17" display="https://podminky.urs.cz/item/CS_URS_2024_01/622511112"/>
    <hyperlink ref="F167" r:id="rId18" display="https://podminky.urs.cz/item/CS_URS_2024_01/622541012"/>
    <hyperlink ref="F173" r:id="rId19" display="https://podminky.urs.cz/item/CS_URS_2024_01/629991001"/>
    <hyperlink ref="F175" r:id="rId20" display="https://podminky.urs.cz/item/CS_URS_2024_01/629991011"/>
    <hyperlink ref="F180" r:id="rId21" display="https://podminky.urs.cz/item/CS_URS_2024_01/629995101"/>
    <hyperlink ref="F182" r:id="rId22" display="https://podminky.urs.cz/item/CS_URS_2024_01/637211114"/>
    <hyperlink ref="F185" r:id="rId23" display="https://podminky.urs.cz/item/CS_URS_2024_01/637311122"/>
    <hyperlink ref="F189" r:id="rId24" display="https://podminky.urs.cz/item/CS_URS_2024_01/941311111"/>
    <hyperlink ref="F192" r:id="rId25" display="https://podminky.urs.cz/item/CS_URS_2024_01/941311811"/>
    <hyperlink ref="F194" r:id="rId26" display="https://podminky.urs.cz/item/CS_URS_2024_01/944511111"/>
    <hyperlink ref="F197" r:id="rId27" display="https://podminky.urs.cz/item/CS_URS_2024_01/944511811"/>
    <hyperlink ref="F199" r:id="rId28" display="https://podminky.urs.cz/item/CS_URS_2024_01/978015391"/>
    <hyperlink ref="F202" r:id="rId29" display="https://podminky.urs.cz/item/CS_URS_2024_01/997013152"/>
    <hyperlink ref="F204" r:id="rId30" display="https://podminky.urs.cz/item/CS_URS_2024_01/997013501"/>
    <hyperlink ref="F206" r:id="rId31" display="https://podminky.urs.cz/item/CS_URS_2024_01/997013509"/>
    <hyperlink ref="F209" r:id="rId32" display="https://podminky.urs.cz/item/CS_URS_2024_01/997013871"/>
    <hyperlink ref="F211" r:id="rId33" display="https://podminky.urs.cz/item/CS_URS_2024_01/997013873"/>
    <hyperlink ref="F216" r:id="rId34" display="https://podminky.urs.cz/item/CS_URS_2024_02/764244402"/>
    <hyperlink ref="F219" r:id="rId35" display="https://podminky.urs.cz/item/CS_URS_2024_01/764246445"/>
    <hyperlink ref="F222" r:id="rId36" display="https://podminky.urs.cz/item/CS_URS_2024_01/764246465"/>
    <hyperlink ref="F224" r:id="rId37" display="https://podminky.urs.cz/item/CS_URS_2024_01/764507505-R"/>
    <hyperlink ref="F226" r:id="rId38" display="https://podminky.urs.cz/item/CS_URS_2024_01/764004863"/>
    <hyperlink ref="F229" r:id="rId39" display="https://podminky.urs.cz/item/CS_URS_2024_01/764508131"/>
    <hyperlink ref="F231" r:id="rId40" display="https://podminky.urs.cz/item/CS_URS_2024_01/998764101"/>
    <hyperlink ref="F234" r:id="rId41" display="https://podminky.urs.cz/item/CS_URS_2024_01/767161111"/>
    <hyperlink ref="F238" r:id="rId42" display="https://podminky.urs.cz/item/CS_URS_2024_01/767161114"/>
    <hyperlink ref="F242" r:id="rId43" display="https://podminky.urs.cz/item/CS_URS_2024_01/998767101"/>
    <hyperlink ref="F246" r:id="rId44" display="https://podminky.urs.cz/item/CS_URS_2024_01/030001000"/>
    <hyperlink ref="F249" r:id="rId45" display="https://podminky.urs.cz/item/CS_URS_2024_01/0431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53" customWidth="1"/>
    <col min="2" max="2" width="1.667969" style="253" customWidth="1"/>
    <col min="3" max="4" width="5" style="253" customWidth="1"/>
    <col min="5" max="5" width="11.66016" style="253" customWidth="1"/>
    <col min="6" max="6" width="9.160156" style="253" customWidth="1"/>
    <col min="7" max="7" width="5" style="253" customWidth="1"/>
    <col min="8" max="8" width="77.83203" style="253" customWidth="1"/>
    <col min="9" max="10" width="20" style="253" customWidth="1"/>
    <col min="11" max="11" width="1.667969" style="253" customWidth="1"/>
  </cols>
  <sheetData>
    <row r="1" s="1" customFormat="1" ht="37.5" customHeight="1"/>
    <row r="2" s="1" customFormat="1" ht="7.5" customHeight="1">
      <c r="B2" s="254"/>
      <c r="C2" s="255"/>
      <c r="D2" s="255"/>
      <c r="E2" s="255"/>
      <c r="F2" s="255"/>
      <c r="G2" s="255"/>
      <c r="H2" s="255"/>
      <c r="I2" s="255"/>
      <c r="J2" s="255"/>
      <c r="K2" s="256"/>
    </row>
    <row r="3" s="15" customFormat="1" ht="45" customHeight="1">
      <c r="B3" s="257"/>
      <c r="C3" s="258" t="s">
        <v>428</v>
      </c>
      <c r="D3" s="258"/>
      <c r="E3" s="258"/>
      <c r="F3" s="258"/>
      <c r="G3" s="258"/>
      <c r="H3" s="258"/>
      <c r="I3" s="258"/>
      <c r="J3" s="258"/>
      <c r="K3" s="259"/>
    </row>
    <row r="4" s="1" customFormat="1" ht="25.5" customHeight="1">
      <c r="B4" s="260"/>
      <c r="C4" s="261" t="s">
        <v>429</v>
      </c>
      <c r="D4" s="261"/>
      <c r="E4" s="261"/>
      <c r="F4" s="261"/>
      <c r="G4" s="261"/>
      <c r="H4" s="261"/>
      <c r="I4" s="261"/>
      <c r="J4" s="261"/>
      <c r="K4" s="262"/>
    </row>
    <row r="5" s="1" customFormat="1" ht="5.25" customHeight="1">
      <c r="B5" s="260"/>
      <c r="C5" s="263"/>
      <c r="D5" s="263"/>
      <c r="E5" s="263"/>
      <c r="F5" s="263"/>
      <c r="G5" s="263"/>
      <c r="H5" s="263"/>
      <c r="I5" s="263"/>
      <c r="J5" s="263"/>
      <c r="K5" s="262"/>
    </row>
    <row r="6" s="1" customFormat="1" ht="15" customHeight="1">
      <c r="B6" s="260"/>
      <c r="C6" s="264" t="s">
        <v>430</v>
      </c>
      <c r="D6" s="264"/>
      <c r="E6" s="264"/>
      <c r="F6" s="264"/>
      <c r="G6" s="264"/>
      <c r="H6" s="264"/>
      <c r="I6" s="264"/>
      <c r="J6" s="264"/>
      <c r="K6" s="262"/>
    </row>
    <row r="7" s="1" customFormat="1" ht="15" customHeight="1">
      <c r="B7" s="265"/>
      <c r="C7" s="264" t="s">
        <v>431</v>
      </c>
      <c r="D7" s="264"/>
      <c r="E7" s="264"/>
      <c r="F7" s="264"/>
      <c r="G7" s="264"/>
      <c r="H7" s="264"/>
      <c r="I7" s="264"/>
      <c r="J7" s="264"/>
      <c r="K7" s="262"/>
    </row>
    <row r="8" s="1" customFormat="1" ht="12.75" customHeight="1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s="1" customFormat="1" ht="15" customHeight="1">
      <c r="B9" s="265"/>
      <c r="C9" s="264" t="s">
        <v>432</v>
      </c>
      <c r="D9" s="264"/>
      <c r="E9" s="264"/>
      <c r="F9" s="264"/>
      <c r="G9" s="264"/>
      <c r="H9" s="264"/>
      <c r="I9" s="264"/>
      <c r="J9" s="264"/>
      <c r="K9" s="262"/>
    </row>
    <row r="10" s="1" customFormat="1" ht="15" customHeight="1">
      <c r="B10" s="265"/>
      <c r="C10" s="264"/>
      <c r="D10" s="264" t="s">
        <v>433</v>
      </c>
      <c r="E10" s="264"/>
      <c r="F10" s="264"/>
      <c r="G10" s="264"/>
      <c r="H10" s="264"/>
      <c r="I10" s="264"/>
      <c r="J10" s="264"/>
      <c r="K10" s="262"/>
    </row>
    <row r="11" s="1" customFormat="1" ht="15" customHeight="1">
      <c r="B11" s="265"/>
      <c r="C11" s="266"/>
      <c r="D11" s="264" t="s">
        <v>434</v>
      </c>
      <c r="E11" s="264"/>
      <c r="F11" s="264"/>
      <c r="G11" s="264"/>
      <c r="H11" s="264"/>
      <c r="I11" s="264"/>
      <c r="J11" s="264"/>
      <c r="K11" s="262"/>
    </row>
    <row r="12" s="1" customFormat="1" ht="15" customHeight="1">
      <c r="B12" s="265"/>
      <c r="C12" s="266"/>
      <c r="D12" s="264"/>
      <c r="E12" s="264"/>
      <c r="F12" s="264"/>
      <c r="G12" s="264"/>
      <c r="H12" s="264"/>
      <c r="I12" s="264"/>
      <c r="J12" s="264"/>
      <c r="K12" s="262"/>
    </row>
    <row r="13" s="1" customFormat="1" ht="15" customHeight="1">
      <c r="B13" s="265"/>
      <c r="C13" s="266"/>
      <c r="D13" s="267" t="s">
        <v>435</v>
      </c>
      <c r="E13" s="264"/>
      <c r="F13" s="264"/>
      <c r="G13" s="264"/>
      <c r="H13" s="264"/>
      <c r="I13" s="264"/>
      <c r="J13" s="264"/>
      <c r="K13" s="262"/>
    </row>
    <row r="14" s="1" customFormat="1" ht="12.75" customHeight="1">
      <c r="B14" s="265"/>
      <c r="C14" s="266"/>
      <c r="D14" s="266"/>
      <c r="E14" s="266"/>
      <c r="F14" s="266"/>
      <c r="G14" s="266"/>
      <c r="H14" s="266"/>
      <c r="I14" s="266"/>
      <c r="J14" s="266"/>
      <c r="K14" s="262"/>
    </row>
    <row r="15" s="1" customFormat="1" ht="15" customHeight="1">
      <c r="B15" s="265"/>
      <c r="C15" s="266"/>
      <c r="D15" s="264" t="s">
        <v>436</v>
      </c>
      <c r="E15" s="264"/>
      <c r="F15" s="264"/>
      <c r="G15" s="264"/>
      <c r="H15" s="264"/>
      <c r="I15" s="264"/>
      <c r="J15" s="264"/>
      <c r="K15" s="262"/>
    </row>
    <row r="16" s="1" customFormat="1" ht="15" customHeight="1">
      <c r="B16" s="265"/>
      <c r="C16" s="266"/>
      <c r="D16" s="264" t="s">
        <v>437</v>
      </c>
      <c r="E16" s="264"/>
      <c r="F16" s="264"/>
      <c r="G16" s="264"/>
      <c r="H16" s="264"/>
      <c r="I16" s="264"/>
      <c r="J16" s="264"/>
      <c r="K16" s="262"/>
    </row>
    <row r="17" s="1" customFormat="1" ht="15" customHeight="1">
      <c r="B17" s="265"/>
      <c r="C17" s="266"/>
      <c r="D17" s="264" t="s">
        <v>438</v>
      </c>
      <c r="E17" s="264"/>
      <c r="F17" s="264"/>
      <c r="G17" s="264"/>
      <c r="H17" s="264"/>
      <c r="I17" s="264"/>
      <c r="J17" s="264"/>
      <c r="K17" s="262"/>
    </row>
    <row r="18" s="1" customFormat="1" ht="15" customHeight="1">
      <c r="B18" s="265"/>
      <c r="C18" s="266"/>
      <c r="D18" s="266"/>
      <c r="E18" s="268" t="s">
        <v>80</v>
      </c>
      <c r="F18" s="264" t="s">
        <v>439</v>
      </c>
      <c r="G18" s="264"/>
      <c r="H18" s="264"/>
      <c r="I18" s="264"/>
      <c r="J18" s="264"/>
      <c r="K18" s="262"/>
    </row>
    <row r="19" s="1" customFormat="1" ht="15" customHeight="1">
      <c r="B19" s="265"/>
      <c r="C19" s="266"/>
      <c r="D19" s="266"/>
      <c r="E19" s="268" t="s">
        <v>440</v>
      </c>
      <c r="F19" s="264" t="s">
        <v>441</v>
      </c>
      <c r="G19" s="264"/>
      <c r="H19" s="264"/>
      <c r="I19" s="264"/>
      <c r="J19" s="264"/>
      <c r="K19" s="262"/>
    </row>
    <row r="20" s="1" customFormat="1" ht="15" customHeight="1">
      <c r="B20" s="265"/>
      <c r="C20" s="266"/>
      <c r="D20" s="266"/>
      <c r="E20" s="268" t="s">
        <v>442</v>
      </c>
      <c r="F20" s="264" t="s">
        <v>443</v>
      </c>
      <c r="G20" s="264"/>
      <c r="H20" s="264"/>
      <c r="I20" s="264"/>
      <c r="J20" s="264"/>
      <c r="K20" s="262"/>
    </row>
    <row r="21" s="1" customFormat="1" ht="15" customHeight="1">
      <c r="B21" s="265"/>
      <c r="C21" s="266"/>
      <c r="D21" s="266"/>
      <c r="E21" s="268" t="s">
        <v>444</v>
      </c>
      <c r="F21" s="264" t="s">
        <v>445</v>
      </c>
      <c r="G21" s="264"/>
      <c r="H21" s="264"/>
      <c r="I21" s="264"/>
      <c r="J21" s="264"/>
      <c r="K21" s="262"/>
    </row>
    <row r="22" s="1" customFormat="1" ht="15" customHeight="1">
      <c r="B22" s="265"/>
      <c r="C22" s="266"/>
      <c r="D22" s="266"/>
      <c r="E22" s="268" t="s">
        <v>446</v>
      </c>
      <c r="F22" s="264" t="s">
        <v>447</v>
      </c>
      <c r="G22" s="264"/>
      <c r="H22" s="264"/>
      <c r="I22" s="264"/>
      <c r="J22" s="264"/>
      <c r="K22" s="262"/>
    </row>
    <row r="23" s="1" customFormat="1" ht="15" customHeight="1">
      <c r="B23" s="265"/>
      <c r="C23" s="266"/>
      <c r="D23" s="266"/>
      <c r="E23" s="268" t="s">
        <v>448</v>
      </c>
      <c r="F23" s="264" t="s">
        <v>449</v>
      </c>
      <c r="G23" s="264"/>
      <c r="H23" s="264"/>
      <c r="I23" s="264"/>
      <c r="J23" s="264"/>
      <c r="K23" s="262"/>
    </row>
    <row r="24" s="1" customFormat="1" ht="12.75" customHeight="1">
      <c r="B24" s="265"/>
      <c r="C24" s="266"/>
      <c r="D24" s="266"/>
      <c r="E24" s="266"/>
      <c r="F24" s="266"/>
      <c r="G24" s="266"/>
      <c r="H24" s="266"/>
      <c r="I24" s="266"/>
      <c r="J24" s="266"/>
      <c r="K24" s="262"/>
    </row>
    <row r="25" s="1" customFormat="1" ht="15" customHeight="1">
      <c r="B25" s="265"/>
      <c r="C25" s="264" t="s">
        <v>450</v>
      </c>
      <c r="D25" s="264"/>
      <c r="E25" s="264"/>
      <c r="F25" s="264"/>
      <c r="G25" s="264"/>
      <c r="H25" s="264"/>
      <c r="I25" s="264"/>
      <c r="J25" s="264"/>
      <c r="K25" s="262"/>
    </row>
    <row r="26" s="1" customFormat="1" ht="15" customHeight="1">
      <c r="B26" s="265"/>
      <c r="C26" s="264" t="s">
        <v>451</v>
      </c>
      <c r="D26" s="264"/>
      <c r="E26" s="264"/>
      <c r="F26" s="264"/>
      <c r="G26" s="264"/>
      <c r="H26" s="264"/>
      <c r="I26" s="264"/>
      <c r="J26" s="264"/>
      <c r="K26" s="262"/>
    </row>
    <row r="27" s="1" customFormat="1" ht="15" customHeight="1">
      <c r="B27" s="265"/>
      <c r="C27" s="264"/>
      <c r="D27" s="264" t="s">
        <v>452</v>
      </c>
      <c r="E27" s="264"/>
      <c r="F27" s="264"/>
      <c r="G27" s="264"/>
      <c r="H27" s="264"/>
      <c r="I27" s="264"/>
      <c r="J27" s="264"/>
      <c r="K27" s="262"/>
    </row>
    <row r="28" s="1" customFormat="1" ht="15" customHeight="1">
      <c r="B28" s="265"/>
      <c r="C28" s="266"/>
      <c r="D28" s="264" t="s">
        <v>453</v>
      </c>
      <c r="E28" s="264"/>
      <c r="F28" s="264"/>
      <c r="G28" s="264"/>
      <c r="H28" s="264"/>
      <c r="I28" s="264"/>
      <c r="J28" s="264"/>
      <c r="K28" s="262"/>
    </row>
    <row r="29" s="1" customFormat="1" ht="12.75" customHeight="1">
      <c r="B29" s="265"/>
      <c r="C29" s="266"/>
      <c r="D29" s="266"/>
      <c r="E29" s="266"/>
      <c r="F29" s="266"/>
      <c r="G29" s="266"/>
      <c r="H29" s="266"/>
      <c r="I29" s="266"/>
      <c r="J29" s="266"/>
      <c r="K29" s="262"/>
    </row>
    <row r="30" s="1" customFormat="1" ht="15" customHeight="1">
      <c r="B30" s="265"/>
      <c r="C30" s="266"/>
      <c r="D30" s="264" t="s">
        <v>454</v>
      </c>
      <c r="E30" s="264"/>
      <c r="F30" s="264"/>
      <c r="G30" s="264"/>
      <c r="H30" s="264"/>
      <c r="I30" s="264"/>
      <c r="J30" s="264"/>
      <c r="K30" s="262"/>
    </row>
    <row r="31" s="1" customFormat="1" ht="15" customHeight="1">
      <c r="B31" s="265"/>
      <c r="C31" s="266"/>
      <c r="D31" s="264" t="s">
        <v>455</v>
      </c>
      <c r="E31" s="264"/>
      <c r="F31" s="264"/>
      <c r="G31" s="264"/>
      <c r="H31" s="264"/>
      <c r="I31" s="264"/>
      <c r="J31" s="264"/>
      <c r="K31" s="262"/>
    </row>
    <row r="32" s="1" customFormat="1" ht="12.75" customHeight="1">
      <c r="B32" s="265"/>
      <c r="C32" s="266"/>
      <c r="D32" s="266"/>
      <c r="E32" s="266"/>
      <c r="F32" s="266"/>
      <c r="G32" s="266"/>
      <c r="H32" s="266"/>
      <c r="I32" s="266"/>
      <c r="J32" s="266"/>
      <c r="K32" s="262"/>
    </row>
    <row r="33" s="1" customFormat="1" ht="15" customHeight="1">
      <c r="B33" s="265"/>
      <c r="C33" s="266"/>
      <c r="D33" s="264" t="s">
        <v>456</v>
      </c>
      <c r="E33" s="264"/>
      <c r="F33" s="264"/>
      <c r="G33" s="264"/>
      <c r="H33" s="264"/>
      <c r="I33" s="264"/>
      <c r="J33" s="264"/>
      <c r="K33" s="262"/>
    </row>
    <row r="34" s="1" customFormat="1" ht="15" customHeight="1">
      <c r="B34" s="265"/>
      <c r="C34" s="266"/>
      <c r="D34" s="264" t="s">
        <v>457</v>
      </c>
      <c r="E34" s="264"/>
      <c r="F34" s="264"/>
      <c r="G34" s="264"/>
      <c r="H34" s="264"/>
      <c r="I34" s="264"/>
      <c r="J34" s="264"/>
      <c r="K34" s="262"/>
    </row>
    <row r="35" s="1" customFormat="1" ht="15" customHeight="1">
      <c r="B35" s="265"/>
      <c r="C35" s="266"/>
      <c r="D35" s="264" t="s">
        <v>458</v>
      </c>
      <c r="E35" s="264"/>
      <c r="F35" s="264"/>
      <c r="G35" s="264"/>
      <c r="H35" s="264"/>
      <c r="I35" s="264"/>
      <c r="J35" s="264"/>
      <c r="K35" s="262"/>
    </row>
    <row r="36" s="1" customFormat="1" ht="15" customHeight="1">
      <c r="B36" s="265"/>
      <c r="C36" s="266"/>
      <c r="D36" s="264"/>
      <c r="E36" s="267" t="s">
        <v>102</v>
      </c>
      <c r="F36" s="264"/>
      <c r="G36" s="264" t="s">
        <v>459</v>
      </c>
      <c r="H36" s="264"/>
      <c r="I36" s="264"/>
      <c r="J36" s="264"/>
      <c r="K36" s="262"/>
    </row>
    <row r="37" s="1" customFormat="1" ht="30.75" customHeight="1">
      <c r="B37" s="265"/>
      <c r="C37" s="266"/>
      <c r="D37" s="264"/>
      <c r="E37" s="267" t="s">
        <v>460</v>
      </c>
      <c r="F37" s="264"/>
      <c r="G37" s="264" t="s">
        <v>461</v>
      </c>
      <c r="H37" s="264"/>
      <c r="I37" s="264"/>
      <c r="J37" s="264"/>
      <c r="K37" s="262"/>
    </row>
    <row r="38" s="1" customFormat="1" ht="15" customHeight="1">
      <c r="B38" s="265"/>
      <c r="C38" s="266"/>
      <c r="D38" s="264"/>
      <c r="E38" s="267" t="s">
        <v>57</v>
      </c>
      <c r="F38" s="264"/>
      <c r="G38" s="264" t="s">
        <v>462</v>
      </c>
      <c r="H38" s="264"/>
      <c r="I38" s="264"/>
      <c r="J38" s="264"/>
      <c r="K38" s="262"/>
    </row>
    <row r="39" s="1" customFormat="1" ht="15" customHeight="1">
      <c r="B39" s="265"/>
      <c r="C39" s="266"/>
      <c r="D39" s="264"/>
      <c r="E39" s="267" t="s">
        <v>58</v>
      </c>
      <c r="F39" s="264"/>
      <c r="G39" s="264" t="s">
        <v>463</v>
      </c>
      <c r="H39" s="264"/>
      <c r="I39" s="264"/>
      <c r="J39" s="264"/>
      <c r="K39" s="262"/>
    </row>
    <row r="40" s="1" customFormat="1" ht="15" customHeight="1">
      <c r="B40" s="265"/>
      <c r="C40" s="266"/>
      <c r="D40" s="264"/>
      <c r="E40" s="267" t="s">
        <v>103</v>
      </c>
      <c r="F40" s="264"/>
      <c r="G40" s="264" t="s">
        <v>464</v>
      </c>
      <c r="H40" s="264"/>
      <c r="I40" s="264"/>
      <c r="J40" s="264"/>
      <c r="K40" s="262"/>
    </row>
    <row r="41" s="1" customFormat="1" ht="15" customHeight="1">
      <c r="B41" s="265"/>
      <c r="C41" s="266"/>
      <c r="D41" s="264"/>
      <c r="E41" s="267" t="s">
        <v>104</v>
      </c>
      <c r="F41" s="264"/>
      <c r="G41" s="264" t="s">
        <v>465</v>
      </c>
      <c r="H41" s="264"/>
      <c r="I41" s="264"/>
      <c r="J41" s="264"/>
      <c r="K41" s="262"/>
    </row>
    <row r="42" s="1" customFormat="1" ht="15" customHeight="1">
      <c r="B42" s="265"/>
      <c r="C42" s="266"/>
      <c r="D42" s="264"/>
      <c r="E42" s="267" t="s">
        <v>466</v>
      </c>
      <c r="F42" s="264"/>
      <c r="G42" s="264" t="s">
        <v>467</v>
      </c>
      <c r="H42" s="264"/>
      <c r="I42" s="264"/>
      <c r="J42" s="264"/>
      <c r="K42" s="262"/>
    </row>
    <row r="43" s="1" customFormat="1" ht="15" customHeight="1">
      <c r="B43" s="265"/>
      <c r="C43" s="266"/>
      <c r="D43" s="264"/>
      <c r="E43" s="267"/>
      <c r="F43" s="264"/>
      <c r="G43" s="264" t="s">
        <v>468</v>
      </c>
      <c r="H43" s="264"/>
      <c r="I43" s="264"/>
      <c r="J43" s="264"/>
      <c r="K43" s="262"/>
    </row>
    <row r="44" s="1" customFormat="1" ht="15" customHeight="1">
      <c r="B44" s="265"/>
      <c r="C44" s="266"/>
      <c r="D44" s="264"/>
      <c r="E44" s="267" t="s">
        <v>469</v>
      </c>
      <c r="F44" s="264"/>
      <c r="G44" s="264" t="s">
        <v>470</v>
      </c>
      <c r="H44" s="264"/>
      <c r="I44" s="264"/>
      <c r="J44" s="264"/>
      <c r="K44" s="262"/>
    </row>
    <row r="45" s="1" customFormat="1" ht="15" customHeight="1">
      <c r="B45" s="265"/>
      <c r="C45" s="266"/>
      <c r="D45" s="264"/>
      <c r="E45" s="267" t="s">
        <v>106</v>
      </c>
      <c r="F45" s="264"/>
      <c r="G45" s="264" t="s">
        <v>471</v>
      </c>
      <c r="H45" s="264"/>
      <c r="I45" s="264"/>
      <c r="J45" s="264"/>
      <c r="K45" s="262"/>
    </row>
    <row r="46" s="1" customFormat="1" ht="12.75" customHeight="1">
      <c r="B46" s="265"/>
      <c r="C46" s="266"/>
      <c r="D46" s="264"/>
      <c r="E46" s="264"/>
      <c r="F46" s="264"/>
      <c r="G46" s="264"/>
      <c r="H46" s="264"/>
      <c r="I46" s="264"/>
      <c r="J46" s="264"/>
      <c r="K46" s="262"/>
    </row>
    <row r="47" s="1" customFormat="1" ht="15" customHeight="1">
      <c r="B47" s="265"/>
      <c r="C47" s="266"/>
      <c r="D47" s="264" t="s">
        <v>472</v>
      </c>
      <c r="E47" s="264"/>
      <c r="F47" s="264"/>
      <c r="G47" s="264"/>
      <c r="H47" s="264"/>
      <c r="I47" s="264"/>
      <c r="J47" s="264"/>
      <c r="K47" s="262"/>
    </row>
    <row r="48" s="1" customFormat="1" ht="15" customHeight="1">
      <c r="B48" s="265"/>
      <c r="C48" s="266"/>
      <c r="D48" s="266"/>
      <c r="E48" s="264" t="s">
        <v>473</v>
      </c>
      <c r="F48" s="264"/>
      <c r="G48" s="264"/>
      <c r="H48" s="264"/>
      <c r="I48" s="264"/>
      <c r="J48" s="264"/>
      <c r="K48" s="262"/>
    </row>
    <row r="49" s="1" customFormat="1" ht="15" customHeight="1">
      <c r="B49" s="265"/>
      <c r="C49" s="266"/>
      <c r="D49" s="266"/>
      <c r="E49" s="264" t="s">
        <v>474</v>
      </c>
      <c r="F49" s="264"/>
      <c r="G49" s="264"/>
      <c r="H49" s="264"/>
      <c r="I49" s="264"/>
      <c r="J49" s="264"/>
      <c r="K49" s="262"/>
    </row>
    <row r="50" s="1" customFormat="1" ht="15" customHeight="1">
      <c r="B50" s="265"/>
      <c r="C50" s="266"/>
      <c r="D50" s="266"/>
      <c r="E50" s="264" t="s">
        <v>475</v>
      </c>
      <c r="F50" s="264"/>
      <c r="G50" s="264"/>
      <c r="H50" s="264"/>
      <c r="I50" s="264"/>
      <c r="J50" s="264"/>
      <c r="K50" s="262"/>
    </row>
    <row r="51" s="1" customFormat="1" ht="15" customHeight="1">
      <c r="B51" s="265"/>
      <c r="C51" s="266"/>
      <c r="D51" s="264" t="s">
        <v>476</v>
      </c>
      <c r="E51" s="264"/>
      <c r="F51" s="264"/>
      <c r="G51" s="264"/>
      <c r="H51" s="264"/>
      <c r="I51" s="264"/>
      <c r="J51" s="264"/>
      <c r="K51" s="262"/>
    </row>
    <row r="52" s="1" customFormat="1" ht="25.5" customHeight="1">
      <c r="B52" s="260"/>
      <c r="C52" s="261" t="s">
        <v>477</v>
      </c>
      <c r="D52" s="261"/>
      <c r="E52" s="261"/>
      <c r="F52" s="261"/>
      <c r="G52" s="261"/>
      <c r="H52" s="261"/>
      <c r="I52" s="261"/>
      <c r="J52" s="261"/>
      <c r="K52" s="262"/>
    </row>
    <row r="53" s="1" customFormat="1" ht="5.25" customHeight="1">
      <c r="B53" s="260"/>
      <c r="C53" s="263"/>
      <c r="D53" s="263"/>
      <c r="E53" s="263"/>
      <c r="F53" s="263"/>
      <c r="G53" s="263"/>
      <c r="H53" s="263"/>
      <c r="I53" s="263"/>
      <c r="J53" s="263"/>
      <c r="K53" s="262"/>
    </row>
    <row r="54" s="1" customFormat="1" ht="15" customHeight="1">
      <c r="B54" s="260"/>
      <c r="C54" s="264" t="s">
        <v>478</v>
      </c>
      <c r="D54" s="264"/>
      <c r="E54" s="264"/>
      <c r="F54" s="264"/>
      <c r="G54" s="264"/>
      <c r="H54" s="264"/>
      <c r="I54" s="264"/>
      <c r="J54" s="264"/>
      <c r="K54" s="262"/>
    </row>
    <row r="55" s="1" customFormat="1" ht="15" customHeight="1">
      <c r="B55" s="260"/>
      <c r="C55" s="264" t="s">
        <v>479</v>
      </c>
      <c r="D55" s="264"/>
      <c r="E55" s="264"/>
      <c r="F55" s="264"/>
      <c r="G55" s="264"/>
      <c r="H55" s="264"/>
      <c r="I55" s="264"/>
      <c r="J55" s="264"/>
      <c r="K55" s="262"/>
    </row>
    <row r="56" s="1" customFormat="1" ht="12.75" customHeight="1">
      <c r="B56" s="260"/>
      <c r="C56" s="264"/>
      <c r="D56" s="264"/>
      <c r="E56" s="264"/>
      <c r="F56" s="264"/>
      <c r="G56" s="264"/>
      <c r="H56" s="264"/>
      <c r="I56" s="264"/>
      <c r="J56" s="264"/>
      <c r="K56" s="262"/>
    </row>
    <row r="57" s="1" customFormat="1" ht="15" customHeight="1">
      <c r="B57" s="260"/>
      <c r="C57" s="264" t="s">
        <v>480</v>
      </c>
      <c r="D57" s="264"/>
      <c r="E57" s="264"/>
      <c r="F57" s="264"/>
      <c r="G57" s="264"/>
      <c r="H57" s="264"/>
      <c r="I57" s="264"/>
      <c r="J57" s="264"/>
      <c r="K57" s="262"/>
    </row>
    <row r="58" s="1" customFormat="1" ht="15" customHeight="1">
      <c r="B58" s="260"/>
      <c r="C58" s="266"/>
      <c r="D58" s="264" t="s">
        <v>481</v>
      </c>
      <c r="E58" s="264"/>
      <c r="F58" s="264"/>
      <c r="G58" s="264"/>
      <c r="H58" s="264"/>
      <c r="I58" s="264"/>
      <c r="J58" s="264"/>
      <c r="K58" s="262"/>
    </row>
    <row r="59" s="1" customFormat="1" ht="15" customHeight="1">
      <c r="B59" s="260"/>
      <c r="C59" s="266"/>
      <c r="D59" s="264" t="s">
        <v>482</v>
      </c>
      <c r="E59" s="264"/>
      <c r="F59" s="264"/>
      <c r="G59" s="264"/>
      <c r="H59" s="264"/>
      <c r="I59" s="264"/>
      <c r="J59" s="264"/>
      <c r="K59" s="262"/>
    </row>
    <row r="60" s="1" customFormat="1" ht="15" customHeight="1">
      <c r="B60" s="260"/>
      <c r="C60" s="266"/>
      <c r="D60" s="264" t="s">
        <v>483</v>
      </c>
      <c r="E60" s="264"/>
      <c r="F60" s="264"/>
      <c r="G60" s="264"/>
      <c r="H60" s="264"/>
      <c r="I60" s="264"/>
      <c r="J60" s="264"/>
      <c r="K60" s="262"/>
    </row>
    <row r="61" s="1" customFormat="1" ht="15" customHeight="1">
      <c r="B61" s="260"/>
      <c r="C61" s="266"/>
      <c r="D61" s="264" t="s">
        <v>484</v>
      </c>
      <c r="E61" s="264"/>
      <c r="F61" s="264"/>
      <c r="G61" s="264"/>
      <c r="H61" s="264"/>
      <c r="I61" s="264"/>
      <c r="J61" s="264"/>
      <c r="K61" s="262"/>
    </row>
    <row r="62" s="1" customFormat="1" ht="15" customHeight="1">
      <c r="B62" s="260"/>
      <c r="C62" s="266"/>
      <c r="D62" s="269" t="s">
        <v>485</v>
      </c>
      <c r="E62" s="269"/>
      <c r="F62" s="269"/>
      <c r="G62" s="269"/>
      <c r="H62" s="269"/>
      <c r="I62" s="269"/>
      <c r="J62" s="269"/>
      <c r="K62" s="262"/>
    </row>
    <row r="63" s="1" customFormat="1" ht="15" customHeight="1">
      <c r="B63" s="260"/>
      <c r="C63" s="266"/>
      <c r="D63" s="264" t="s">
        <v>486</v>
      </c>
      <c r="E63" s="264"/>
      <c r="F63" s="264"/>
      <c r="G63" s="264"/>
      <c r="H63" s="264"/>
      <c r="I63" s="264"/>
      <c r="J63" s="264"/>
      <c r="K63" s="262"/>
    </row>
    <row r="64" s="1" customFormat="1" ht="12.75" customHeight="1">
      <c r="B64" s="260"/>
      <c r="C64" s="266"/>
      <c r="D64" s="266"/>
      <c r="E64" s="270"/>
      <c r="F64" s="266"/>
      <c r="G64" s="266"/>
      <c r="H64" s="266"/>
      <c r="I64" s="266"/>
      <c r="J64" s="266"/>
      <c r="K64" s="262"/>
    </row>
    <row r="65" s="1" customFormat="1" ht="15" customHeight="1">
      <c r="B65" s="260"/>
      <c r="C65" s="266"/>
      <c r="D65" s="264" t="s">
        <v>487</v>
      </c>
      <c r="E65" s="264"/>
      <c r="F65" s="264"/>
      <c r="G65" s="264"/>
      <c r="H65" s="264"/>
      <c r="I65" s="264"/>
      <c r="J65" s="264"/>
      <c r="K65" s="262"/>
    </row>
    <row r="66" s="1" customFormat="1" ht="15" customHeight="1">
      <c r="B66" s="260"/>
      <c r="C66" s="266"/>
      <c r="D66" s="269" t="s">
        <v>488</v>
      </c>
      <c r="E66" s="269"/>
      <c r="F66" s="269"/>
      <c r="G66" s="269"/>
      <c r="H66" s="269"/>
      <c r="I66" s="269"/>
      <c r="J66" s="269"/>
      <c r="K66" s="262"/>
    </row>
    <row r="67" s="1" customFormat="1" ht="15" customHeight="1">
      <c r="B67" s="260"/>
      <c r="C67" s="266"/>
      <c r="D67" s="264" t="s">
        <v>489</v>
      </c>
      <c r="E67" s="264"/>
      <c r="F67" s="264"/>
      <c r="G67" s="264"/>
      <c r="H67" s="264"/>
      <c r="I67" s="264"/>
      <c r="J67" s="264"/>
      <c r="K67" s="262"/>
    </row>
    <row r="68" s="1" customFormat="1" ht="15" customHeight="1">
      <c r="B68" s="260"/>
      <c r="C68" s="266"/>
      <c r="D68" s="264" t="s">
        <v>490</v>
      </c>
      <c r="E68" s="264"/>
      <c r="F68" s="264"/>
      <c r="G68" s="264"/>
      <c r="H68" s="264"/>
      <c r="I68" s="264"/>
      <c r="J68" s="264"/>
      <c r="K68" s="262"/>
    </row>
    <row r="69" s="1" customFormat="1" ht="15" customHeight="1">
      <c r="B69" s="260"/>
      <c r="C69" s="266"/>
      <c r="D69" s="264" t="s">
        <v>491</v>
      </c>
      <c r="E69" s="264"/>
      <c r="F69" s="264"/>
      <c r="G69" s="264"/>
      <c r="H69" s="264"/>
      <c r="I69" s="264"/>
      <c r="J69" s="264"/>
      <c r="K69" s="262"/>
    </row>
    <row r="70" s="1" customFormat="1" ht="15" customHeight="1">
      <c r="B70" s="260"/>
      <c r="C70" s="266"/>
      <c r="D70" s="264" t="s">
        <v>492</v>
      </c>
      <c r="E70" s="264"/>
      <c r="F70" s="264"/>
      <c r="G70" s="264"/>
      <c r="H70" s="264"/>
      <c r="I70" s="264"/>
      <c r="J70" s="264"/>
      <c r="K70" s="262"/>
    </row>
    <row r="71" s="1" customFormat="1" ht="12.75" customHeight="1">
      <c r="B71" s="271"/>
      <c r="C71" s="272"/>
      <c r="D71" s="272"/>
      <c r="E71" s="272"/>
      <c r="F71" s="272"/>
      <c r="G71" s="272"/>
      <c r="H71" s="272"/>
      <c r="I71" s="272"/>
      <c r="J71" s="272"/>
      <c r="K71" s="273"/>
    </row>
    <row r="72" s="1" customFormat="1" ht="18.75" customHeight="1">
      <c r="B72" s="274"/>
      <c r="C72" s="274"/>
      <c r="D72" s="274"/>
      <c r="E72" s="274"/>
      <c r="F72" s="274"/>
      <c r="G72" s="274"/>
      <c r="H72" s="274"/>
      <c r="I72" s="274"/>
      <c r="J72" s="274"/>
      <c r="K72" s="275"/>
    </row>
    <row r="73" s="1" customFormat="1" ht="18.75" customHeight="1">
      <c r="B73" s="275"/>
      <c r="C73" s="275"/>
      <c r="D73" s="275"/>
      <c r="E73" s="275"/>
      <c r="F73" s="275"/>
      <c r="G73" s="275"/>
      <c r="H73" s="275"/>
      <c r="I73" s="275"/>
      <c r="J73" s="275"/>
      <c r="K73" s="275"/>
    </row>
    <row r="74" s="1" customFormat="1" ht="7.5" customHeight="1">
      <c r="B74" s="276"/>
      <c r="C74" s="277"/>
      <c r="D74" s="277"/>
      <c r="E74" s="277"/>
      <c r="F74" s="277"/>
      <c r="G74" s="277"/>
      <c r="H74" s="277"/>
      <c r="I74" s="277"/>
      <c r="J74" s="277"/>
      <c r="K74" s="278"/>
    </row>
    <row r="75" s="1" customFormat="1" ht="45" customHeight="1">
      <c r="B75" s="279"/>
      <c r="C75" s="280" t="s">
        <v>493</v>
      </c>
      <c r="D75" s="280"/>
      <c r="E75" s="280"/>
      <c r="F75" s="280"/>
      <c r="G75" s="280"/>
      <c r="H75" s="280"/>
      <c r="I75" s="280"/>
      <c r="J75" s="280"/>
      <c r="K75" s="281"/>
    </row>
    <row r="76" s="1" customFormat="1" ht="17.25" customHeight="1">
      <c r="B76" s="279"/>
      <c r="C76" s="282" t="s">
        <v>494</v>
      </c>
      <c r="D76" s="282"/>
      <c r="E76" s="282"/>
      <c r="F76" s="282" t="s">
        <v>495</v>
      </c>
      <c r="G76" s="283"/>
      <c r="H76" s="282" t="s">
        <v>58</v>
      </c>
      <c r="I76" s="282" t="s">
        <v>61</v>
      </c>
      <c r="J76" s="282" t="s">
        <v>496</v>
      </c>
      <c r="K76" s="281"/>
    </row>
    <row r="77" s="1" customFormat="1" ht="17.25" customHeight="1">
      <c r="B77" s="279"/>
      <c r="C77" s="284" t="s">
        <v>497</v>
      </c>
      <c r="D77" s="284"/>
      <c r="E77" s="284"/>
      <c r="F77" s="285" t="s">
        <v>498</v>
      </c>
      <c r="G77" s="286"/>
      <c r="H77" s="284"/>
      <c r="I77" s="284"/>
      <c r="J77" s="284" t="s">
        <v>499</v>
      </c>
      <c r="K77" s="281"/>
    </row>
    <row r="78" s="1" customFormat="1" ht="5.25" customHeight="1">
      <c r="B78" s="279"/>
      <c r="C78" s="287"/>
      <c r="D78" s="287"/>
      <c r="E78" s="287"/>
      <c r="F78" s="287"/>
      <c r="G78" s="288"/>
      <c r="H78" s="287"/>
      <c r="I78" s="287"/>
      <c r="J78" s="287"/>
      <c r="K78" s="281"/>
    </row>
    <row r="79" s="1" customFormat="1" ht="15" customHeight="1">
      <c r="B79" s="279"/>
      <c r="C79" s="267" t="s">
        <v>57</v>
      </c>
      <c r="D79" s="289"/>
      <c r="E79" s="289"/>
      <c r="F79" s="290" t="s">
        <v>500</v>
      </c>
      <c r="G79" s="291"/>
      <c r="H79" s="267" t="s">
        <v>501</v>
      </c>
      <c r="I79" s="267" t="s">
        <v>502</v>
      </c>
      <c r="J79" s="267">
        <v>20</v>
      </c>
      <c r="K79" s="281"/>
    </row>
    <row r="80" s="1" customFormat="1" ht="15" customHeight="1">
      <c r="B80" s="279"/>
      <c r="C80" s="267" t="s">
        <v>503</v>
      </c>
      <c r="D80" s="267"/>
      <c r="E80" s="267"/>
      <c r="F80" s="290" t="s">
        <v>500</v>
      </c>
      <c r="G80" s="291"/>
      <c r="H80" s="267" t="s">
        <v>504</v>
      </c>
      <c r="I80" s="267" t="s">
        <v>502</v>
      </c>
      <c r="J80" s="267">
        <v>120</v>
      </c>
      <c r="K80" s="281"/>
    </row>
    <row r="81" s="1" customFormat="1" ht="15" customHeight="1">
      <c r="B81" s="292"/>
      <c r="C81" s="267" t="s">
        <v>505</v>
      </c>
      <c r="D81" s="267"/>
      <c r="E81" s="267"/>
      <c r="F81" s="290" t="s">
        <v>506</v>
      </c>
      <c r="G81" s="291"/>
      <c r="H81" s="267" t="s">
        <v>507</v>
      </c>
      <c r="I81" s="267" t="s">
        <v>502</v>
      </c>
      <c r="J81" s="267">
        <v>50</v>
      </c>
      <c r="K81" s="281"/>
    </row>
    <row r="82" s="1" customFormat="1" ht="15" customHeight="1">
      <c r="B82" s="292"/>
      <c r="C82" s="267" t="s">
        <v>508</v>
      </c>
      <c r="D82" s="267"/>
      <c r="E82" s="267"/>
      <c r="F82" s="290" t="s">
        <v>500</v>
      </c>
      <c r="G82" s="291"/>
      <c r="H82" s="267" t="s">
        <v>509</v>
      </c>
      <c r="I82" s="267" t="s">
        <v>510</v>
      </c>
      <c r="J82" s="267"/>
      <c r="K82" s="281"/>
    </row>
    <row r="83" s="1" customFormat="1" ht="15" customHeight="1">
      <c r="B83" s="292"/>
      <c r="C83" s="293" t="s">
        <v>511</v>
      </c>
      <c r="D83" s="293"/>
      <c r="E83" s="293"/>
      <c r="F83" s="294" t="s">
        <v>506</v>
      </c>
      <c r="G83" s="293"/>
      <c r="H83" s="293" t="s">
        <v>512</v>
      </c>
      <c r="I83" s="293" t="s">
        <v>502</v>
      </c>
      <c r="J83" s="293">
        <v>15</v>
      </c>
      <c r="K83" s="281"/>
    </row>
    <row r="84" s="1" customFormat="1" ht="15" customHeight="1">
      <c r="B84" s="292"/>
      <c r="C84" s="293" t="s">
        <v>513</v>
      </c>
      <c r="D84" s="293"/>
      <c r="E84" s="293"/>
      <c r="F84" s="294" t="s">
        <v>506</v>
      </c>
      <c r="G84" s="293"/>
      <c r="H84" s="293" t="s">
        <v>514</v>
      </c>
      <c r="I84" s="293" t="s">
        <v>502</v>
      </c>
      <c r="J84" s="293">
        <v>15</v>
      </c>
      <c r="K84" s="281"/>
    </row>
    <row r="85" s="1" customFormat="1" ht="15" customHeight="1">
      <c r="B85" s="292"/>
      <c r="C85" s="293" t="s">
        <v>515</v>
      </c>
      <c r="D85" s="293"/>
      <c r="E85" s="293"/>
      <c r="F85" s="294" t="s">
        <v>506</v>
      </c>
      <c r="G85" s="293"/>
      <c r="H85" s="293" t="s">
        <v>516</v>
      </c>
      <c r="I85" s="293" t="s">
        <v>502</v>
      </c>
      <c r="J85" s="293">
        <v>20</v>
      </c>
      <c r="K85" s="281"/>
    </row>
    <row r="86" s="1" customFormat="1" ht="15" customHeight="1">
      <c r="B86" s="292"/>
      <c r="C86" s="293" t="s">
        <v>517</v>
      </c>
      <c r="D86" s="293"/>
      <c r="E86" s="293"/>
      <c r="F86" s="294" t="s">
        <v>506</v>
      </c>
      <c r="G86" s="293"/>
      <c r="H86" s="293" t="s">
        <v>518</v>
      </c>
      <c r="I86" s="293" t="s">
        <v>502</v>
      </c>
      <c r="J86" s="293">
        <v>20</v>
      </c>
      <c r="K86" s="281"/>
    </row>
    <row r="87" s="1" customFormat="1" ht="15" customHeight="1">
      <c r="B87" s="292"/>
      <c r="C87" s="267" t="s">
        <v>519</v>
      </c>
      <c r="D87" s="267"/>
      <c r="E87" s="267"/>
      <c r="F87" s="290" t="s">
        <v>506</v>
      </c>
      <c r="G87" s="291"/>
      <c r="H87" s="267" t="s">
        <v>520</v>
      </c>
      <c r="I87" s="267" t="s">
        <v>502</v>
      </c>
      <c r="J87" s="267">
        <v>50</v>
      </c>
      <c r="K87" s="281"/>
    </row>
    <row r="88" s="1" customFormat="1" ht="15" customHeight="1">
      <c r="B88" s="292"/>
      <c r="C88" s="267" t="s">
        <v>521</v>
      </c>
      <c r="D88" s="267"/>
      <c r="E88" s="267"/>
      <c r="F88" s="290" t="s">
        <v>506</v>
      </c>
      <c r="G88" s="291"/>
      <c r="H88" s="267" t="s">
        <v>522</v>
      </c>
      <c r="I88" s="267" t="s">
        <v>502</v>
      </c>
      <c r="J88" s="267">
        <v>20</v>
      </c>
      <c r="K88" s="281"/>
    </row>
    <row r="89" s="1" customFormat="1" ht="15" customHeight="1">
      <c r="B89" s="292"/>
      <c r="C89" s="267" t="s">
        <v>523</v>
      </c>
      <c r="D89" s="267"/>
      <c r="E89" s="267"/>
      <c r="F89" s="290" t="s">
        <v>506</v>
      </c>
      <c r="G89" s="291"/>
      <c r="H89" s="267" t="s">
        <v>524</v>
      </c>
      <c r="I89" s="267" t="s">
        <v>502</v>
      </c>
      <c r="J89" s="267">
        <v>20</v>
      </c>
      <c r="K89" s="281"/>
    </row>
    <row r="90" s="1" customFormat="1" ht="15" customHeight="1">
      <c r="B90" s="292"/>
      <c r="C90" s="267" t="s">
        <v>525</v>
      </c>
      <c r="D90" s="267"/>
      <c r="E90" s="267"/>
      <c r="F90" s="290" t="s">
        <v>506</v>
      </c>
      <c r="G90" s="291"/>
      <c r="H90" s="267" t="s">
        <v>526</v>
      </c>
      <c r="I90" s="267" t="s">
        <v>502</v>
      </c>
      <c r="J90" s="267">
        <v>50</v>
      </c>
      <c r="K90" s="281"/>
    </row>
    <row r="91" s="1" customFormat="1" ht="15" customHeight="1">
      <c r="B91" s="292"/>
      <c r="C91" s="267" t="s">
        <v>527</v>
      </c>
      <c r="D91" s="267"/>
      <c r="E91" s="267"/>
      <c r="F91" s="290" t="s">
        <v>506</v>
      </c>
      <c r="G91" s="291"/>
      <c r="H91" s="267" t="s">
        <v>527</v>
      </c>
      <c r="I91" s="267" t="s">
        <v>502</v>
      </c>
      <c r="J91" s="267">
        <v>50</v>
      </c>
      <c r="K91" s="281"/>
    </row>
    <row r="92" s="1" customFormat="1" ht="15" customHeight="1">
      <c r="B92" s="292"/>
      <c r="C92" s="267" t="s">
        <v>528</v>
      </c>
      <c r="D92" s="267"/>
      <c r="E92" s="267"/>
      <c r="F92" s="290" t="s">
        <v>506</v>
      </c>
      <c r="G92" s="291"/>
      <c r="H92" s="267" t="s">
        <v>529</v>
      </c>
      <c r="I92" s="267" t="s">
        <v>502</v>
      </c>
      <c r="J92" s="267">
        <v>255</v>
      </c>
      <c r="K92" s="281"/>
    </row>
    <row r="93" s="1" customFormat="1" ht="15" customHeight="1">
      <c r="B93" s="292"/>
      <c r="C93" s="267" t="s">
        <v>530</v>
      </c>
      <c r="D93" s="267"/>
      <c r="E93" s="267"/>
      <c r="F93" s="290" t="s">
        <v>500</v>
      </c>
      <c r="G93" s="291"/>
      <c r="H93" s="267" t="s">
        <v>531</v>
      </c>
      <c r="I93" s="267" t="s">
        <v>532</v>
      </c>
      <c r="J93" s="267"/>
      <c r="K93" s="281"/>
    </row>
    <row r="94" s="1" customFormat="1" ht="15" customHeight="1">
      <c r="B94" s="292"/>
      <c r="C94" s="267" t="s">
        <v>533</v>
      </c>
      <c r="D94" s="267"/>
      <c r="E94" s="267"/>
      <c r="F94" s="290" t="s">
        <v>500</v>
      </c>
      <c r="G94" s="291"/>
      <c r="H94" s="267" t="s">
        <v>534</v>
      </c>
      <c r="I94" s="267" t="s">
        <v>535</v>
      </c>
      <c r="J94" s="267"/>
      <c r="K94" s="281"/>
    </row>
    <row r="95" s="1" customFormat="1" ht="15" customHeight="1">
      <c r="B95" s="292"/>
      <c r="C95" s="267" t="s">
        <v>536</v>
      </c>
      <c r="D95" s="267"/>
      <c r="E95" s="267"/>
      <c r="F95" s="290" t="s">
        <v>500</v>
      </c>
      <c r="G95" s="291"/>
      <c r="H95" s="267" t="s">
        <v>536</v>
      </c>
      <c r="I95" s="267" t="s">
        <v>535</v>
      </c>
      <c r="J95" s="267"/>
      <c r="K95" s="281"/>
    </row>
    <row r="96" s="1" customFormat="1" ht="15" customHeight="1">
      <c r="B96" s="292"/>
      <c r="C96" s="267" t="s">
        <v>42</v>
      </c>
      <c r="D96" s="267"/>
      <c r="E96" s="267"/>
      <c r="F96" s="290" t="s">
        <v>500</v>
      </c>
      <c r="G96" s="291"/>
      <c r="H96" s="267" t="s">
        <v>537</v>
      </c>
      <c r="I96" s="267" t="s">
        <v>535</v>
      </c>
      <c r="J96" s="267"/>
      <c r="K96" s="281"/>
    </row>
    <row r="97" s="1" customFormat="1" ht="15" customHeight="1">
      <c r="B97" s="292"/>
      <c r="C97" s="267" t="s">
        <v>52</v>
      </c>
      <c r="D97" s="267"/>
      <c r="E97" s="267"/>
      <c r="F97" s="290" t="s">
        <v>500</v>
      </c>
      <c r="G97" s="291"/>
      <c r="H97" s="267" t="s">
        <v>538</v>
      </c>
      <c r="I97" s="267" t="s">
        <v>535</v>
      </c>
      <c r="J97" s="267"/>
      <c r="K97" s="281"/>
    </row>
    <row r="98" s="1" customFormat="1" ht="15" customHeight="1">
      <c r="B98" s="295"/>
      <c r="C98" s="296"/>
      <c r="D98" s="296"/>
      <c r="E98" s="296"/>
      <c r="F98" s="296"/>
      <c r="G98" s="296"/>
      <c r="H98" s="296"/>
      <c r="I98" s="296"/>
      <c r="J98" s="296"/>
      <c r="K98" s="297"/>
    </row>
    <row r="99" s="1" customFormat="1" ht="18.75" customHeight="1">
      <c r="B99" s="298"/>
      <c r="C99" s="299"/>
      <c r="D99" s="299"/>
      <c r="E99" s="299"/>
      <c r="F99" s="299"/>
      <c r="G99" s="299"/>
      <c r="H99" s="299"/>
      <c r="I99" s="299"/>
      <c r="J99" s="299"/>
      <c r="K99" s="298"/>
    </row>
    <row r="100" s="1" customFormat="1" ht="18.75" customHeight="1"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</row>
    <row r="101" s="1" customFormat="1" ht="7.5" customHeight="1">
      <c r="B101" s="276"/>
      <c r="C101" s="277"/>
      <c r="D101" s="277"/>
      <c r="E101" s="277"/>
      <c r="F101" s="277"/>
      <c r="G101" s="277"/>
      <c r="H101" s="277"/>
      <c r="I101" s="277"/>
      <c r="J101" s="277"/>
      <c r="K101" s="278"/>
    </row>
    <row r="102" s="1" customFormat="1" ht="45" customHeight="1">
      <c r="B102" s="279"/>
      <c r="C102" s="280" t="s">
        <v>539</v>
      </c>
      <c r="D102" s="280"/>
      <c r="E102" s="280"/>
      <c r="F102" s="280"/>
      <c r="G102" s="280"/>
      <c r="H102" s="280"/>
      <c r="I102" s="280"/>
      <c r="J102" s="280"/>
      <c r="K102" s="281"/>
    </row>
    <row r="103" s="1" customFormat="1" ht="17.25" customHeight="1">
      <c r="B103" s="279"/>
      <c r="C103" s="282" t="s">
        <v>494</v>
      </c>
      <c r="D103" s="282"/>
      <c r="E103" s="282"/>
      <c r="F103" s="282" t="s">
        <v>495</v>
      </c>
      <c r="G103" s="283"/>
      <c r="H103" s="282" t="s">
        <v>58</v>
      </c>
      <c r="I103" s="282" t="s">
        <v>61</v>
      </c>
      <c r="J103" s="282" t="s">
        <v>496</v>
      </c>
      <c r="K103" s="281"/>
    </row>
    <row r="104" s="1" customFormat="1" ht="17.25" customHeight="1">
      <c r="B104" s="279"/>
      <c r="C104" s="284" t="s">
        <v>497</v>
      </c>
      <c r="D104" s="284"/>
      <c r="E104" s="284"/>
      <c r="F104" s="285" t="s">
        <v>498</v>
      </c>
      <c r="G104" s="286"/>
      <c r="H104" s="284"/>
      <c r="I104" s="284"/>
      <c r="J104" s="284" t="s">
        <v>499</v>
      </c>
      <c r="K104" s="281"/>
    </row>
    <row r="105" s="1" customFormat="1" ht="5.25" customHeight="1">
      <c r="B105" s="279"/>
      <c r="C105" s="282"/>
      <c r="D105" s="282"/>
      <c r="E105" s="282"/>
      <c r="F105" s="282"/>
      <c r="G105" s="300"/>
      <c r="H105" s="282"/>
      <c r="I105" s="282"/>
      <c r="J105" s="282"/>
      <c r="K105" s="281"/>
    </row>
    <row r="106" s="1" customFormat="1" ht="15" customHeight="1">
      <c r="B106" s="279"/>
      <c r="C106" s="267" t="s">
        <v>57</v>
      </c>
      <c r="D106" s="289"/>
      <c r="E106" s="289"/>
      <c r="F106" s="290" t="s">
        <v>500</v>
      </c>
      <c r="G106" s="267"/>
      <c r="H106" s="267" t="s">
        <v>540</v>
      </c>
      <c r="I106" s="267" t="s">
        <v>502</v>
      </c>
      <c r="J106" s="267">
        <v>20</v>
      </c>
      <c r="K106" s="281"/>
    </row>
    <row r="107" s="1" customFormat="1" ht="15" customHeight="1">
      <c r="B107" s="279"/>
      <c r="C107" s="267" t="s">
        <v>503</v>
      </c>
      <c r="D107" s="267"/>
      <c r="E107" s="267"/>
      <c r="F107" s="290" t="s">
        <v>500</v>
      </c>
      <c r="G107" s="267"/>
      <c r="H107" s="267" t="s">
        <v>540</v>
      </c>
      <c r="I107" s="267" t="s">
        <v>502</v>
      </c>
      <c r="J107" s="267">
        <v>120</v>
      </c>
      <c r="K107" s="281"/>
    </row>
    <row r="108" s="1" customFormat="1" ht="15" customHeight="1">
      <c r="B108" s="292"/>
      <c r="C108" s="267" t="s">
        <v>505</v>
      </c>
      <c r="D108" s="267"/>
      <c r="E108" s="267"/>
      <c r="F108" s="290" t="s">
        <v>506</v>
      </c>
      <c r="G108" s="267"/>
      <c r="H108" s="267" t="s">
        <v>540</v>
      </c>
      <c r="I108" s="267" t="s">
        <v>502</v>
      </c>
      <c r="J108" s="267">
        <v>50</v>
      </c>
      <c r="K108" s="281"/>
    </row>
    <row r="109" s="1" customFormat="1" ht="15" customHeight="1">
      <c r="B109" s="292"/>
      <c r="C109" s="267" t="s">
        <v>508</v>
      </c>
      <c r="D109" s="267"/>
      <c r="E109" s="267"/>
      <c r="F109" s="290" t="s">
        <v>500</v>
      </c>
      <c r="G109" s="267"/>
      <c r="H109" s="267" t="s">
        <v>540</v>
      </c>
      <c r="I109" s="267" t="s">
        <v>510</v>
      </c>
      <c r="J109" s="267"/>
      <c r="K109" s="281"/>
    </row>
    <row r="110" s="1" customFormat="1" ht="15" customHeight="1">
      <c r="B110" s="292"/>
      <c r="C110" s="267" t="s">
        <v>519</v>
      </c>
      <c r="D110" s="267"/>
      <c r="E110" s="267"/>
      <c r="F110" s="290" t="s">
        <v>506</v>
      </c>
      <c r="G110" s="267"/>
      <c r="H110" s="267" t="s">
        <v>540</v>
      </c>
      <c r="I110" s="267" t="s">
        <v>502</v>
      </c>
      <c r="J110" s="267">
        <v>50</v>
      </c>
      <c r="K110" s="281"/>
    </row>
    <row r="111" s="1" customFormat="1" ht="15" customHeight="1">
      <c r="B111" s="292"/>
      <c r="C111" s="267" t="s">
        <v>527</v>
      </c>
      <c r="D111" s="267"/>
      <c r="E111" s="267"/>
      <c r="F111" s="290" t="s">
        <v>506</v>
      </c>
      <c r="G111" s="267"/>
      <c r="H111" s="267" t="s">
        <v>540</v>
      </c>
      <c r="I111" s="267" t="s">
        <v>502</v>
      </c>
      <c r="J111" s="267">
        <v>50</v>
      </c>
      <c r="K111" s="281"/>
    </row>
    <row r="112" s="1" customFormat="1" ht="15" customHeight="1">
      <c r="B112" s="292"/>
      <c r="C112" s="267" t="s">
        <v>525</v>
      </c>
      <c r="D112" s="267"/>
      <c r="E112" s="267"/>
      <c r="F112" s="290" t="s">
        <v>506</v>
      </c>
      <c r="G112" s="267"/>
      <c r="H112" s="267" t="s">
        <v>540</v>
      </c>
      <c r="I112" s="267" t="s">
        <v>502</v>
      </c>
      <c r="J112" s="267">
        <v>50</v>
      </c>
      <c r="K112" s="281"/>
    </row>
    <row r="113" s="1" customFormat="1" ht="15" customHeight="1">
      <c r="B113" s="292"/>
      <c r="C113" s="267" t="s">
        <v>57</v>
      </c>
      <c r="D113" s="267"/>
      <c r="E113" s="267"/>
      <c r="F113" s="290" t="s">
        <v>500</v>
      </c>
      <c r="G113" s="267"/>
      <c r="H113" s="267" t="s">
        <v>541</v>
      </c>
      <c r="I113" s="267" t="s">
        <v>502</v>
      </c>
      <c r="J113" s="267">
        <v>20</v>
      </c>
      <c r="K113" s="281"/>
    </row>
    <row r="114" s="1" customFormat="1" ht="15" customHeight="1">
      <c r="B114" s="292"/>
      <c r="C114" s="267" t="s">
        <v>542</v>
      </c>
      <c r="D114" s="267"/>
      <c r="E114" s="267"/>
      <c r="F114" s="290" t="s">
        <v>500</v>
      </c>
      <c r="G114" s="267"/>
      <c r="H114" s="267" t="s">
        <v>543</v>
      </c>
      <c r="I114" s="267" t="s">
        <v>502</v>
      </c>
      <c r="J114" s="267">
        <v>120</v>
      </c>
      <c r="K114" s="281"/>
    </row>
    <row r="115" s="1" customFormat="1" ht="15" customHeight="1">
      <c r="B115" s="292"/>
      <c r="C115" s="267" t="s">
        <v>42</v>
      </c>
      <c r="D115" s="267"/>
      <c r="E115" s="267"/>
      <c r="F115" s="290" t="s">
        <v>500</v>
      </c>
      <c r="G115" s="267"/>
      <c r="H115" s="267" t="s">
        <v>544</v>
      </c>
      <c r="I115" s="267" t="s">
        <v>535</v>
      </c>
      <c r="J115" s="267"/>
      <c r="K115" s="281"/>
    </row>
    <row r="116" s="1" customFormat="1" ht="15" customHeight="1">
      <c r="B116" s="292"/>
      <c r="C116" s="267" t="s">
        <v>52</v>
      </c>
      <c r="D116" s="267"/>
      <c r="E116" s="267"/>
      <c r="F116" s="290" t="s">
        <v>500</v>
      </c>
      <c r="G116" s="267"/>
      <c r="H116" s="267" t="s">
        <v>545</v>
      </c>
      <c r="I116" s="267" t="s">
        <v>535</v>
      </c>
      <c r="J116" s="267"/>
      <c r="K116" s="281"/>
    </row>
    <row r="117" s="1" customFormat="1" ht="15" customHeight="1">
      <c r="B117" s="292"/>
      <c r="C117" s="267" t="s">
        <v>61</v>
      </c>
      <c r="D117" s="267"/>
      <c r="E117" s="267"/>
      <c r="F117" s="290" t="s">
        <v>500</v>
      </c>
      <c r="G117" s="267"/>
      <c r="H117" s="267" t="s">
        <v>546</v>
      </c>
      <c r="I117" s="267" t="s">
        <v>547</v>
      </c>
      <c r="J117" s="267"/>
      <c r="K117" s="281"/>
    </row>
    <row r="118" s="1" customFormat="1" ht="15" customHeight="1">
      <c r="B118" s="295"/>
      <c r="C118" s="301"/>
      <c r="D118" s="301"/>
      <c r="E118" s="301"/>
      <c r="F118" s="301"/>
      <c r="G118" s="301"/>
      <c r="H118" s="301"/>
      <c r="I118" s="301"/>
      <c r="J118" s="301"/>
      <c r="K118" s="297"/>
    </row>
    <row r="119" s="1" customFormat="1" ht="18.75" customHeight="1">
      <c r="B119" s="302"/>
      <c r="C119" s="303"/>
      <c r="D119" s="303"/>
      <c r="E119" s="303"/>
      <c r="F119" s="304"/>
      <c r="G119" s="303"/>
      <c r="H119" s="303"/>
      <c r="I119" s="303"/>
      <c r="J119" s="303"/>
      <c r="K119" s="302"/>
    </row>
    <row r="120" s="1" customFormat="1" ht="18.75" customHeight="1"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</row>
    <row r="121" s="1" customFormat="1" ht="7.5" customHeight="1">
      <c r="B121" s="305"/>
      <c r="C121" s="306"/>
      <c r="D121" s="306"/>
      <c r="E121" s="306"/>
      <c r="F121" s="306"/>
      <c r="G121" s="306"/>
      <c r="H121" s="306"/>
      <c r="I121" s="306"/>
      <c r="J121" s="306"/>
      <c r="K121" s="307"/>
    </row>
    <row r="122" s="1" customFormat="1" ht="45" customHeight="1">
      <c r="B122" s="308"/>
      <c r="C122" s="258" t="s">
        <v>548</v>
      </c>
      <c r="D122" s="258"/>
      <c r="E122" s="258"/>
      <c r="F122" s="258"/>
      <c r="G122" s="258"/>
      <c r="H122" s="258"/>
      <c r="I122" s="258"/>
      <c r="J122" s="258"/>
      <c r="K122" s="309"/>
    </row>
    <row r="123" s="1" customFormat="1" ht="17.25" customHeight="1">
      <c r="B123" s="310"/>
      <c r="C123" s="282" t="s">
        <v>494</v>
      </c>
      <c r="D123" s="282"/>
      <c r="E123" s="282"/>
      <c r="F123" s="282" t="s">
        <v>495</v>
      </c>
      <c r="G123" s="283"/>
      <c r="H123" s="282" t="s">
        <v>58</v>
      </c>
      <c r="I123" s="282" t="s">
        <v>61</v>
      </c>
      <c r="J123" s="282" t="s">
        <v>496</v>
      </c>
      <c r="K123" s="311"/>
    </row>
    <row r="124" s="1" customFormat="1" ht="17.25" customHeight="1">
      <c r="B124" s="310"/>
      <c r="C124" s="284" t="s">
        <v>497</v>
      </c>
      <c r="D124" s="284"/>
      <c r="E124" s="284"/>
      <c r="F124" s="285" t="s">
        <v>498</v>
      </c>
      <c r="G124" s="286"/>
      <c r="H124" s="284"/>
      <c r="I124" s="284"/>
      <c r="J124" s="284" t="s">
        <v>499</v>
      </c>
      <c r="K124" s="311"/>
    </row>
    <row r="125" s="1" customFormat="1" ht="5.25" customHeight="1">
      <c r="B125" s="312"/>
      <c r="C125" s="287"/>
      <c r="D125" s="287"/>
      <c r="E125" s="287"/>
      <c r="F125" s="287"/>
      <c r="G125" s="313"/>
      <c r="H125" s="287"/>
      <c r="I125" s="287"/>
      <c r="J125" s="287"/>
      <c r="K125" s="314"/>
    </row>
    <row r="126" s="1" customFormat="1" ht="15" customHeight="1">
      <c r="B126" s="312"/>
      <c r="C126" s="267" t="s">
        <v>503</v>
      </c>
      <c r="D126" s="289"/>
      <c r="E126" s="289"/>
      <c r="F126" s="290" t="s">
        <v>500</v>
      </c>
      <c r="G126" s="267"/>
      <c r="H126" s="267" t="s">
        <v>540</v>
      </c>
      <c r="I126" s="267" t="s">
        <v>502</v>
      </c>
      <c r="J126" s="267">
        <v>120</v>
      </c>
      <c r="K126" s="315"/>
    </row>
    <row r="127" s="1" customFormat="1" ht="15" customHeight="1">
      <c r="B127" s="312"/>
      <c r="C127" s="267" t="s">
        <v>549</v>
      </c>
      <c r="D127" s="267"/>
      <c r="E127" s="267"/>
      <c r="F127" s="290" t="s">
        <v>500</v>
      </c>
      <c r="G127" s="267"/>
      <c r="H127" s="267" t="s">
        <v>550</v>
      </c>
      <c r="I127" s="267" t="s">
        <v>502</v>
      </c>
      <c r="J127" s="267" t="s">
        <v>551</v>
      </c>
      <c r="K127" s="315"/>
    </row>
    <row r="128" s="1" customFormat="1" ht="15" customHeight="1">
      <c r="B128" s="312"/>
      <c r="C128" s="267" t="s">
        <v>448</v>
      </c>
      <c r="D128" s="267"/>
      <c r="E128" s="267"/>
      <c r="F128" s="290" t="s">
        <v>500</v>
      </c>
      <c r="G128" s="267"/>
      <c r="H128" s="267" t="s">
        <v>552</v>
      </c>
      <c r="I128" s="267" t="s">
        <v>502</v>
      </c>
      <c r="J128" s="267" t="s">
        <v>551</v>
      </c>
      <c r="K128" s="315"/>
    </row>
    <row r="129" s="1" customFormat="1" ht="15" customHeight="1">
      <c r="B129" s="312"/>
      <c r="C129" s="267" t="s">
        <v>511</v>
      </c>
      <c r="D129" s="267"/>
      <c r="E129" s="267"/>
      <c r="F129" s="290" t="s">
        <v>506</v>
      </c>
      <c r="G129" s="267"/>
      <c r="H129" s="267" t="s">
        <v>512</v>
      </c>
      <c r="I129" s="267" t="s">
        <v>502</v>
      </c>
      <c r="J129" s="267">
        <v>15</v>
      </c>
      <c r="K129" s="315"/>
    </row>
    <row r="130" s="1" customFormat="1" ht="15" customHeight="1">
      <c r="B130" s="312"/>
      <c r="C130" s="293" t="s">
        <v>513</v>
      </c>
      <c r="D130" s="293"/>
      <c r="E130" s="293"/>
      <c r="F130" s="294" t="s">
        <v>506</v>
      </c>
      <c r="G130" s="293"/>
      <c r="H130" s="293" t="s">
        <v>514</v>
      </c>
      <c r="I130" s="293" t="s">
        <v>502</v>
      </c>
      <c r="J130" s="293">
        <v>15</v>
      </c>
      <c r="K130" s="315"/>
    </row>
    <row r="131" s="1" customFormat="1" ht="15" customHeight="1">
      <c r="B131" s="312"/>
      <c r="C131" s="293" t="s">
        <v>515</v>
      </c>
      <c r="D131" s="293"/>
      <c r="E131" s="293"/>
      <c r="F131" s="294" t="s">
        <v>506</v>
      </c>
      <c r="G131" s="293"/>
      <c r="H131" s="293" t="s">
        <v>516</v>
      </c>
      <c r="I131" s="293" t="s">
        <v>502</v>
      </c>
      <c r="J131" s="293">
        <v>20</v>
      </c>
      <c r="K131" s="315"/>
    </row>
    <row r="132" s="1" customFormat="1" ht="15" customHeight="1">
      <c r="B132" s="312"/>
      <c r="C132" s="293" t="s">
        <v>517</v>
      </c>
      <c r="D132" s="293"/>
      <c r="E132" s="293"/>
      <c r="F132" s="294" t="s">
        <v>506</v>
      </c>
      <c r="G132" s="293"/>
      <c r="H132" s="293" t="s">
        <v>518</v>
      </c>
      <c r="I132" s="293" t="s">
        <v>502</v>
      </c>
      <c r="J132" s="293">
        <v>20</v>
      </c>
      <c r="K132" s="315"/>
    </row>
    <row r="133" s="1" customFormat="1" ht="15" customHeight="1">
      <c r="B133" s="312"/>
      <c r="C133" s="267" t="s">
        <v>505</v>
      </c>
      <c r="D133" s="267"/>
      <c r="E133" s="267"/>
      <c r="F133" s="290" t="s">
        <v>506</v>
      </c>
      <c r="G133" s="267"/>
      <c r="H133" s="267" t="s">
        <v>540</v>
      </c>
      <c r="I133" s="267" t="s">
        <v>502</v>
      </c>
      <c r="J133" s="267">
        <v>50</v>
      </c>
      <c r="K133" s="315"/>
    </row>
    <row r="134" s="1" customFormat="1" ht="15" customHeight="1">
      <c r="B134" s="312"/>
      <c r="C134" s="267" t="s">
        <v>519</v>
      </c>
      <c r="D134" s="267"/>
      <c r="E134" s="267"/>
      <c r="F134" s="290" t="s">
        <v>506</v>
      </c>
      <c r="G134" s="267"/>
      <c r="H134" s="267" t="s">
        <v>540</v>
      </c>
      <c r="I134" s="267" t="s">
        <v>502</v>
      </c>
      <c r="J134" s="267">
        <v>50</v>
      </c>
      <c r="K134" s="315"/>
    </row>
    <row r="135" s="1" customFormat="1" ht="15" customHeight="1">
      <c r="B135" s="312"/>
      <c r="C135" s="267" t="s">
        <v>525</v>
      </c>
      <c r="D135" s="267"/>
      <c r="E135" s="267"/>
      <c r="F135" s="290" t="s">
        <v>506</v>
      </c>
      <c r="G135" s="267"/>
      <c r="H135" s="267" t="s">
        <v>540</v>
      </c>
      <c r="I135" s="267" t="s">
        <v>502</v>
      </c>
      <c r="J135" s="267">
        <v>50</v>
      </c>
      <c r="K135" s="315"/>
    </row>
    <row r="136" s="1" customFormat="1" ht="15" customHeight="1">
      <c r="B136" s="312"/>
      <c r="C136" s="267" t="s">
        <v>527</v>
      </c>
      <c r="D136" s="267"/>
      <c r="E136" s="267"/>
      <c r="F136" s="290" t="s">
        <v>506</v>
      </c>
      <c r="G136" s="267"/>
      <c r="H136" s="267" t="s">
        <v>540</v>
      </c>
      <c r="I136" s="267" t="s">
        <v>502</v>
      </c>
      <c r="J136" s="267">
        <v>50</v>
      </c>
      <c r="K136" s="315"/>
    </row>
    <row r="137" s="1" customFormat="1" ht="15" customHeight="1">
      <c r="B137" s="312"/>
      <c r="C137" s="267" t="s">
        <v>528</v>
      </c>
      <c r="D137" s="267"/>
      <c r="E137" s="267"/>
      <c r="F137" s="290" t="s">
        <v>506</v>
      </c>
      <c r="G137" s="267"/>
      <c r="H137" s="267" t="s">
        <v>553</v>
      </c>
      <c r="I137" s="267" t="s">
        <v>502</v>
      </c>
      <c r="J137" s="267">
        <v>255</v>
      </c>
      <c r="K137" s="315"/>
    </row>
    <row r="138" s="1" customFormat="1" ht="15" customHeight="1">
      <c r="B138" s="312"/>
      <c r="C138" s="267" t="s">
        <v>530</v>
      </c>
      <c r="D138" s="267"/>
      <c r="E138" s="267"/>
      <c r="F138" s="290" t="s">
        <v>500</v>
      </c>
      <c r="G138" s="267"/>
      <c r="H138" s="267" t="s">
        <v>554</v>
      </c>
      <c r="I138" s="267" t="s">
        <v>532</v>
      </c>
      <c r="J138" s="267"/>
      <c r="K138" s="315"/>
    </row>
    <row r="139" s="1" customFormat="1" ht="15" customHeight="1">
      <c r="B139" s="312"/>
      <c r="C139" s="267" t="s">
        <v>533</v>
      </c>
      <c r="D139" s="267"/>
      <c r="E139" s="267"/>
      <c r="F139" s="290" t="s">
        <v>500</v>
      </c>
      <c r="G139" s="267"/>
      <c r="H139" s="267" t="s">
        <v>555</v>
      </c>
      <c r="I139" s="267" t="s">
        <v>535</v>
      </c>
      <c r="J139" s="267"/>
      <c r="K139" s="315"/>
    </row>
    <row r="140" s="1" customFormat="1" ht="15" customHeight="1">
      <c r="B140" s="312"/>
      <c r="C140" s="267" t="s">
        <v>536</v>
      </c>
      <c r="D140" s="267"/>
      <c r="E140" s="267"/>
      <c r="F140" s="290" t="s">
        <v>500</v>
      </c>
      <c r="G140" s="267"/>
      <c r="H140" s="267" t="s">
        <v>536</v>
      </c>
      <c r="I140" s="267" t="s">
        <v>535</v>
      </c>
      <c r="J140" s="267"/>
      <c r="K140" s="315"/>
    </row>
    <row r="141" s="1" customFormat="1" ht="15" customHeight="1">
      <c r="B141" s="312"/>
      <c r="C141" s="267" t="s">
        <v>42</v>
      </c>
      <c r="D141" s="267"/>
      <c r="E141" s="267"/>
      <c r="F141" s="290" t="s">
        <v>500</v>
      </c>
      <c r="G141" s="267"/>
      <c r="H141" s="267" t="s">
        <v>556</v>
      </c>
      <c r="I141" s="267" t="s">
        <v>535</v>
      </c>
      <c r="J141" s="267"/>
      <c r="K141" s="315"/>
    </row>
    <row r="142" s="1" customFormat="1" ht="15" customHeight="1">
      <c r="B142" s="312"/>
      <c r="C142" s="267" t="s">
        <v>557</v>
      </c>
      <c r="D142" s="267"/>
      <c r="E142" s="267"/>
      <c r="F142" s="290" t="s">
        <v>500</v>
      </c>
      <c r="G142" s="267"/>
      <c r="H142" s="267" t="s">
        <v>558</v>
      </c>
      <c r="I142" s="267" t="s">
        <v>535</v>
      </c>
      <c r="J142" s="267"/>
      <c r="K142" s="315"/>
    </row>
    <row r="143" s="1" customFormat="1" ht="15" customHeight="1">
      <c r="B143" s="316"/>
      <c r="C143" s="317"/>
      <c r="D143" s="317"/>
      <c r="E143" s="317"/>
      <c r="F143" s="317"/>
      <c r="G143" s="317"/>
      <c r="H143" s="317"/>
      <c r="I143" s="317"/>
      <c r="J143" s="317"/>
      <c r="K143" s="318"/>
    </row>
    <row r="144" s="1" customFormat="1" ht="18.75" customHeight="1">
      <c r="B144" s="303"/>
      <c r="C144" s="303"/>
      <c r="D144" s="303"/>
      <c r="E144" s="303"/>
      <c r="F144" s="304"/>
      <c r="G144" s="303"/>
      <c r="H144" s="303"/>
      <c r="I144" s="303"/>
      <c r="J144" s="303"/>
      <c r="K144" s="303"/>
    </row>
    <row r="145" s="1" customFormat="1" ht="18.75" customHeight="1"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</row>
    <row r="146" s="1" customFormat="1" ht="7.5" customHeight="1">
      <c r="B146" s="276"/>
      <c r="C146" s="277"/>
      <c r="D146" s="277"/>
      <c r="E146" s="277"/>
      <c r="F146" s="277"/>
      <c r="G146" s="277"/>
      <c r="H146" s="277"/>
      <c r="I146" s="277"/>
      <c r="J146" s="277"/>
      <c r="K146" s="278"/>
    </row>
    <row r="147" s="1" customFormat="1" ht="45" customHeight="1">
      <c r="B147" s="279"/>
      <c r="C147" s="280" t="s">
        <v>559</v>
      </c>
      <c r="D147" s="280"/>
      <c r="E147" s="280"/>
      <c r="F147" s="280"/>
      <c r="G147" s="280"/>
      <c r="H147" s="280"/>
      <c r="I147" s="280"/>
      <c r="J147" s="280"/>
      <c r="K147" s="281"/>
    </row>
    <row r="148" s="1" customFormat="1" ht="17.25" customHeight="1">
      <c r="B148" s="279"/>
      <c r="C148" s="282" t="s">
        <v>494</v>
      </c>
      <c r="D148" s="282"/>
      <c r="E148" s="282"/>
      <c r="F148" s="282" t="s">
        <v>495</v>
      </c>
      <c r="G148" s="283"/>
      <c r="H148" s="282" t="s">
        <v>58</v>
      </c>
      <c r="I148" s="282" t="s">
        <v>61</v>
      </c>
      <c r="J148" s="282" t="s">
        <v>496</v>
      </c>
      <c r="K148" s="281"/>
    </row>
    <row r="149" s="1" customFormat="1" ht="17.25" customHeight="1">
      <c r="B149" s="279"/>
      <c r="C149" s="284" t="s">
        <v>497</v>
      </c>
      <c r="D149" s="284"/>
      <c r="E149" s="284"/>
      <c r="F149" s="285" t="s">
        <v>498</v>
      </c>
      <c r="G149" s="286"/>
      <c r="H149" s="284"/>
      <c r="I149" s="284"/>
      <c r="J149" s="284" t="s">
        <v>499</v>
      </c>
      <c r="K149" s="281"/>
    </row>
    <row r="150" s="1" customFormat="1" ht="5.25" customHeight="1">
      <c r="B150" s="292"/>
      <c r="C150" s="287"/>
      <c r="D150" s="287"/>
      <c r="E150" s="287"/>
      <c r="F150" s="287"/>
      <c r="G150" s="288"/>
      <c r="H150" s="287"/>
      <c r="I150" s="287"/>
      <c r="J150" s="287"/>
      <c r="K150" s="315"/>
    </row>
    <row r="151" s="1" customFormat="1" ht="15" customHeight="1">
      <c r="B151" s="292"/>
      <c r="C151" s="319" t="s">
        <v>503</v>
      </c>
      <c r="D151" s="267"/>
      <c r="E151" s="267"/>
      <c r="F151" s="320" t="s">
        <v>500</v>
      </c>
      <c r="G151" s="267"/>
      <c r="H151" s="319" t="s">
        <v>540</v>
      </c>
      <c r="I151" s="319" t="s">
        <v>502</v>
      </c>
      <c r="J151" s="319">
        <v>120</v>
      </c>
      <c r="K151" s="315"/>
    </row>
    <row r="152" s="1" customFormat="1" ht="15" customHeight="1">
      <c r="B152" s="292"/>
      <c r="C152" s="319" t="s">
        <v>549</v>
      </c>
      <c r="D152" s="267"/>
      <c r="E152" s="267"/>
      <c r="F152" s="320" t="s">
        <v>500</v>
      </c>
      <c r="G152" s="267"/>
      <c r="H152" s="319" t="s">
        <v>560</v>
      </c>
      <c r="I152" s="319" t="s">
        <v>502</v>
      </c>
      <c r="J152" s="319" t="s">
        <v>551</v>
      </c>
      <c r="K152" s="315"/>
    </row>
    <row r="153" s="1" customFormat="1" ht="15" customHeight="1">
      <c r="B153" s="292"/>
      <c r="C153" s="319" t="s">
        <v>448</v>
      </c>
      <c r="D153" s="267"/>
      <c r="E153" s="267"/>
      <c r="F153" s="320" t="s">
        <v>500</v>
      </c>
      <c r="G153" s="267"/>
      <c r="H153" s="319" t="s">
        <v>561</v>
      </c>
      <c r="I153" s="319" t="s">
        <v>502</v>
      </c>
      <c r="J153" s="319" t="s">
        <v>551</v>
      </c>
      <c r="K153" s="315"/>
    </row>
    <row r="154" s="1" customFormat="1" ht="15" customHeight="1">
      <c r="B154" s="292"/>
      <c r="C154" s="319" t="s">
        <v>505</v>
      </c>
      <c r="D154" s="267"/>
      <c r="E154" s="267"/>
      <c r="F154" s="320" t="s">
        <v>506</v>
      </c>
      <c r="G154" s="267"/>
      <c r="H154" s="319" t="s">
        <v>540</v>
      </c>
      <c r="I154" s="319" t="s">
        <v>502</v>
      </c>
      <c r="J154" s="319">
        <v>50</v>
      </c>
      <c r="K154" s="315"/>
    </row>
    <row r="155" s="1" customFormat="1" ht="15" customHeight="1">
      <c r="B155" s="292"/>
      <c r="C155" s="319" t="s">
        <v>508</v>
      </c>
      <c r="D155" s="267"/>
      <c r="E155" s="267"/>
      <c r="F155" s="320" t="s">
        <v>500</v>
      </c>
      <c r="G155" s="267"/>
      <c r="H155" s="319" t="s">
        <v>540</v>
      </c>
      <c r="I155" s="319" t="s">
        <v>510</v>
      </c>
      <c r="J155" s="319"/>
      <c r="K155" s="315"/>
    </row>
    <row r="156" s="1" customFormat="1" ht="15" customHeight="1">
      <c r="B156" s="292"/>
      <c r="C156" s="319" t="s">
        <v>519</v>
      </c>
      <c r="D156" s="267"/>
      <c r="E156" s="267"/>
      <c r="F156" s="320" t="s">
        <v>506</v>
      </c>
      <c r="G156" s="267"/>
      <c r="H156" s="319" t="s">
        <v>540</v>
      </c>
      <c r="I156" s="319" t="s">
        <v>502</v>
      </c>
      <c r="J156" s="319">
        <v>50</v>
      </c>
      <c r="K156" s="315"/>
    </row>
    <row r="157" s="1" customFormat="1" ht="15" customHeight="1">
      <c r="B157" s="292"/>
      <c r="C157" s="319" t="s">
        <v>527</v>
      </c>
      <c r="D157" s="267"/>
      <c r="E157" s="267"/>
      <c r="F157" s="320" t="s">
        <v>506</v>
      </c>
      <c r="G157" s="267"/>
      <c r="H157" s="319" t="s">
        <v>540</v>
      </c>
      <c r="I157" s="319" t="s">
        <v>502</v>
      </c>
      <c r="J157" s="319">
        <v>50</v>
      </c>
      <c r="K157" s="315"/>
    </row>
    <row r="158" s="1" customFormat="1" ht="15" customHeight="1">
      <c r="B158" s="292"/>
      <c r="C158" s="319" t="s">
        <v>525</v>
      </c>
      <c r="D158" s="267"/>
      <c r="E158" s="267"/>
      <c r="F158" s="320" t="s">
        <v>506</v>
      </c>
      <c r="G158" s="267"/>
      <c r="H158" s="319" t="s">
        <v>540</v>
      </c>
      <c r="I158" s="319" t="s">
        <v>502</v>
      </c>
      <c r="J158" s="319">
        <v>50</v>
      </c>
      <c r="K158" s="315"/>
    </row>
    <row r="159" s="1" customFormat="1" ht="15" customHeight="1">
      <c r="B159" s="292"/>
      <c r="C159" s="319" t="s">
        <v>85</v>
      </c>
      <c r="D159" s="267"/>
      <c r="E159" s="267"/>
      <c r="F159" s="320" t="s">
        <v>500</v>
      </c>
      <c r="G159" s="267"/>
      <c r="H159" s="319" t="s">
        <v>562</v>
      </c>
      <c r="I159" s="319" t="s">
        <v>502</v>
      </c>
      <c r="J159" s="319" t="s">
        <v>563</v>
      </c>
      <c r="K159" s="315"/>
    </row>
    <row r="160" s="1" customFormat="1" ht="15" customHeight="1">
      <c r="B160" s="292"/>
      <c r="C160" s="319" t="s">
        <v>564</v>
      </c>
      <c r="D160" s="267"/>
      <c r="E160" s="267"/>
      <c r="F160" s="320" t="s">
        <v>500</v>
      </c>
      <c r="G160" s="267"/>
      <c r="H160" s="319" t="s">
        <v>565</v>
      </c>
      <c r="I160" s="319" t="s">
        <v>535</v>
      </c>
      <c r="J160" s="319"/>
      <c r="K160" s="315"/>
    </row>
    <row r="161" s="1" customFormat="1" ht="15" customHeight="1">
      <c r="B161" s="321"/>
      <c r="C161" s="301"/>
      <c r="D161" s="301"/>
      <c r="E161" s="301"/>
      <c r="F161" s="301"/>
      <c r="G161" s="301"/>
      <c r="H161" s="301"/>
      <c r="I161" s="301"/>
      <c r="J161" s="301"/>
      <c r="K161" s="322"/>
    </row>
    <row r="162" s="1" customFormat="1" ht="18.75" customHeight="1">
      <c r="B162" s="303"/>
      <c r="C162" s="313"/>
      <c r="D162" s="313"/>
      <c r="E162" s="313"/>
      <c r="F162" s="323"/>
      <c r="G162" s="313"/>
      <c r="H162" s="313"/>
      <c r="I162" s="313"/>
      <c r="J162" s="313"/>
      <c r="K162" s="303"/>
    </row>
    <row r="163" s="1" customFormat="1" ht="18.75" customHeight="1"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</row>
    <row r="164" s="1" customFormat="1" ht="7.5" customHeight="1">
      <c r="B164" s="254"/>
      <c r="C164" s="255"/>
      <c r="D164" s="255"/>
      <c r="E164" s="255"/>
      <c r="F164" s="255"/>
      <c r="G164" s="255"/>
      <c r="H164" s="255"/>
      <c r="I164" s="255"/>
      <c r="J164" s="255"/>
      <c r="K164" s="256"/>
    </row>
    <row r="165" s="1" customFormat="1" ht="45" customHeight="1">
      <c r="B165" s="257"/>
      <c r="C165" s="258" t="s">
        <v>566</v>
      </c>
      <c r="D165" s="258"/>
      <c r="E165" s="258"/>
      <c r="F165" s="258"/>
      <c r="G165" s="258"/>
      <c r="H165" s="258"/>
      <c r="I165" s="258"/>
      <c r="J165" s="258"/>
      <c r="K165" s="259"/>
    </row>
    <row r="166" s="1" customFormat="1" ht="17.25" customHeight="1">
      <c r="B166" s="257"/>
      <c r="C166" s="282" t="s">
        <v>494</v>
      </c>
      <c r="D166" s="282"/>
      <c r="E166" s="282"/>
      <c r="F166" s="282" t="s">
        <v>495</v>
      </c>
      <c r="G166" s="324"/>
      <c r="H166" s="325" t="s">
        <v>58</v>
      </c>
      <c r="I166" s="325" t="s">
        <v>61</v>
      </c>
      <c r="J166" s="282" t="s">
        <v>496</v>
      </c>
      <c r="K166" s="259"/>
    </row>
    <row r="167" s="1" customFormat="1" ht="17.25" customHeight="1">
      <c r="B167" s="260"/>
      <c r="C167" s="284" t="s">
        <v>497</v>
      </c>
      <c r="D167" s="284"/>
      <c r="E167" s="284"/>
      <c r="F167" s="285" t="s">
        <v>498</v>
      </c>
      <c r="G167" s="326"/>
      <c r="H167" s="327"/>
      <c r="I167" s="327"/>
      <c r="J167" s="284" t="s">
        <v>499</v>
      </c>
      <c r="K167" s="262"/>
    </row>
    <row r="168" s="1" customFormat="1" ht="5.25" customHeight="1">
      <c r="B168" s="292"/>
      <c r="C168" s="287"/>
      <c r="D168" s="287"/>
      <c r="E168" s="287"/>
      <c r="F168" s="287"/>
      <c r="G168" s="288"/>
      <c r="H168" s="287"/>
      <c r="I168" s="287"/>
      <c r="J168" s="287"/>
      <c r="K168" s="315"/>
    </row>
    <row r="169" s="1" customFormat="1" ht="15" customHeight="1">
      <c r="B169" s="292"/>
      <c r="C169" s="267" t="s">
        <v>503</v>
      </c>
      <c r="D169" s="267"/>
      <c r="E169" s="267"/>
      <c r="F169" s="290" t="s">
        <v>500</v>
      </c>
      <c r="G169" s="267"/>
      <c r="H169" s="267" t="s">
        <v>540</v>
      </c>
      <c r="I169" s="267" t="s">
        <v>502</v>
      </c>
      <c r="J169" s="267">
        <v>120</v>
      </c>
      <c r="K169" s="315"/>
    </row>
    <row r="170" s="1" customFormat="1" ht="15" customHeight="1">
      <c r="B170" s="292"/>
      <c r="C170" s="267" t="s">
        <v>549</v>
      </c>
      <c r="D170" s="267"/>
      <c r="E170" s="267"/>
      <c r="F170" s="290" t="s">
        <v>500</v>
      </c>
      <c r="G170" s="267"/>
      <c r="H170" s="267" t="s">
        <v>550</v>
      </c>
      <c r="I170" s="267" t="s">
        <v>502</v>
      </c>
      <c r="J170" s="267" t="s">
        <v>551</v>
      </c>
      <c r="K170" s="315"/>
    </row>
    <row r="171" s="1" customFormat="1" ht="15" customHeight="1">
      <c r="B171" s="292"/>
      <c r="C171" s="267" t="s">
        <v>448</v>
      </c>
      <c r="D171" s="267"/>
      <c r="E171" s="267"/>
      <c r="F171" s="290" t="s">
        <v>500</v>
      </c>
      <c r="G171" s="267"/>
      <c r="H171" s="267" t="s">
        <v>567</v>
      </c>
      <c r="I171" s="267" t="s">
        <v>502</v>
      </c>
      <c r="J171" s="267" t="s">
        <v>551</v>
      </c>
      <c r="K171" s="315"/>
    </row>
    <row r="172" s="1" customFormat="1" ht="15" customHeight="1">
      <c r="B172" s="292"/>
      <c r="C172" s="267" t="s">
        <v>505</v>
      </c>
      <c r="D172" s="267"/>
      <c r="E172" s="267"/>
      <c r="F172" s="290" t="s">
        <v>506</v>
      </c>
      <c r="G172" s="267"/>
      <c r="H172" s="267" t="s">
        <v>567</v>
      </c>
      <c r="I172" s="267" t="s">
        <v>502</v>
      </c>
      <c r="J172" s="267">
        <v>50</v>
      </c>
      <c r="K172" s="315"/>
    </row>
    <row r="173" s="1" customFormat="1" ht="15" customHeight="1">
      <c r="B173" s="292"/>
      <c r="C173" s="267" t="s">
        <v>508</v>
      </c>
      <c r="D173" s="267"/>
      <c r="E173" s="267"/>
      <c r="F173" s="290" t="s">
        <v>500</v>
      </c>
      <c r="G173" s="267"/>
      <c r="H173" s="267" t="s">
        <v>567</v>
      </c>
      <c r="I173" s="267" t="s">
        <v>510</v>
      </c>
      <c r="J173" s="267"/>
      <c r="K173" s="315"/>
    </row>
    <row r="174" s="1" customFormat="1" ht="15" customHeight="1">
      <c r="B174" s="292"/>
      <c r="C174" s="267" t="s">
        <v>519</v>
      </c>
      <c r="D174" s="267"/>
      <c r="E174" s="267"/>
      <c r="F174" s="290" t="s">
        <v>506</v>
      </c>
      <c r="G174" s="267"/>
      <c r="H174" s="267" t="s">
        <v>567</v>
      </c>
      <c r="I174" s="267" t="s">
        <v>502</v>
      </c>
      <c r="J174" s="267">
        <v>50</v>
      </c>
      <c r="K174" s="315"/>
    </row>
    <row r="175" s="1" customFormat="1" ht="15" customHeight="1">
      <c r="B175" s="292"/>
      <c r="C175" s="267" t="s">
        <v>527</v>
      </c>
      <c r="D175" s="267"/>
      <c r="E175" s="267"/>
      <c r="F175" s="290" t="s">
        <v>506</v>
      </c>
      <c r="G175" s="267"/>
      <c r="H175" s="267" t="s">
        <v>567</v>
      </c>
      <c r="I175" s="267" t="s">
        <v>502</v>
      </c>
      <c r="J175" s="267">
        <v>50</v>
      </c>
      <c r="K175" s="315"/>
    </row>
    <row r="176" s="1" customFormat="1" ht="15" customHeight="1">
      <c r="B176" s="292"/>
      <c r="C176" s="267" t="s">
        <v>525</v>
      </c>
      <c r="D176" s="267"/>
      <c r="E176" s="267"/>
      <c r="F176" s="290" t="s">
        <v>506</v>
      </c>
      <c r="G176" s="267"/>
      <c r="H176" s="267" t="s">
        <v>567</v>
      </c>
      <c r="I176" s="267" t="s">
        <v>502</v>
      </c>
      <c r="J176" s="267">
        <v>50</v>
      </c>
      <c r="K176" s="315"/>
    </row>
    <row r="177" s="1" customFormat="1" ht="15" customHeight="1">
      <c r="B177" s="292"/>
      <c r="C177" s="267" t="s">
        <v>102</v>
      </c>
      <c r="D177" s="267"/>
      <c r="E177" s="267"/>
      <c r="F177" s="290" t="s">
        <v>500</v>
      </c>
      <c r="G177" s="267"/>
      <c r="H177" s="267" t="s">
        <v>568</v>
      </c>
      <c r="I177" s="267" t="s">
        <v>569</v>
      </c>
      <c r="J177" s="267"/>
      <c r="K177" s="315"/>
    </row>
    <row r="178" s="1" customFormat="1" ht="15" customHeight="1">
      <c r="B178" s="292"/>
      <c r="C178" s="267" t="s">
        <v>61</v>
      </c>
      <c r="D178" s="267"/>
      <c r="E178" s="267"/>
      <c r="F178" s="290" t="s">
        <v>500</v>
      </c>
      <c r="G178" s="267"/>
      <c r="H178" s="267" t="s">
        <v>570</v>
      </c>
      <c r="I178" s="267" t="s">
        <v>571</v>
      </c>
      <c r="J178" s="267">
        <v>1</v>
      </c>
      <c r="K178" s="315"/>
    </row>
    <row r="179" s="1" customFormat="1" ht="15" customHeight="1">
      <c r="B179" s="292"/>
      <c r="C179" s="267" t="s">
        <v>57</v>
      </c>
      <c r="D179" s="267"/>
      <c r="E179" s="267"/>
      <c r="F179" s="290" t="s">
        <v>500</v>
      </c>
      <c r="G179" s="267"/>
      <c r="H179" s="267" t="s">
        <v>572</v>
      </c>
      <c r="I179" s="267" t="s">
        <v>502</v>
      </c>
      <c r="J179" s="267">
        <v>20</v>
      </c>
      <c r="K179" s="315"/>
    </row>
    <row r="180" s="1" customFormat="1" ht="15" customHeight="1">
      <c r="B180" s="292"/>
      <c r="C180" s="267" t="s">
        <v>58</v>
      </c>
      <c r="D180" s="267"/>
      <c r="E180" s="267"/>
      <c r="F180" s="290" t="s">
        <v>500</v>
      </c>
      <c r="G180" s="267"/>
      <c r="H180" s="267" t="s">
        <v>573</v>
      </c>
      <c r="I180" s="267" t="s">
        <v>502</v>
      </c>
      <c r="J180" s="267">
        <v>255</v>
      </c>
      <c r="K180" s="315"/>
    </row>
    <row r="181" s="1" customFormat="1" ht="15" customHeight="1">
      <c r="B181" s="292"/>
      <c r="C181" s="267" t="s">
        <v>103</v>
      </c>
      <c r="D181" s="267"/>
      <c r="E181" s="267"/>
      <c r="F181" s="290" t="s">
        <v>500</v>
      </c>
      <c r="G181" s="267"/>
      <c r="H181" s="267" t="s">
        <v>464</v>
      </c>
      <c r="I181" s="267" t="s">
        <v>502</v>
      </c>
      <c r="J181" s="267">
        <v>10</v>
      </c>
      <c r="K181" s="315"/>
    </row>
    <row r="182" s="1" customFormat="1" ht="15" customHeight="1">
      <c r="B182" s="292"/>
      <c r="C182" s="267" t="s">
        <v>104</v>
      </c>
      <c r="D182" s="267"/>
      <c r="E182" s="267"/>
      <c r="F182" s="290" t="s">
        <v>500</v>
      </c>
      <c r="G182" s="267"/>
      <c r="H182" s="267" t="s">
        <v>574</v>
      </c>
      <c r="I182" s="267" t="s">
        <v>535</v>
      </c>
      <c r="J182" s="267"/>
      <c r="K182" s="315"/>
    </row>
    <row r="183" s="1" customFormat="1" ht="15" customHeight="1">
      <c r="B183" s="292"/>
      <c r="C183" s="267" t="s">
        <v>575</v>
      </c>
      <c r="D183" s="267"/>
      <c r="E183" s="267"/>
      <c r="F183" s="290" t="s">
        <v>500</v>
      </c>
      <c r="G183" s="267"/>
      <c r="H183" s="267" t="s">
        <v>576</v>
      </c>
      <c r="I183" s="267" t="s">
        <v>535</v>
      </c>
      <c r="J183" s="267"/>
      <c r="K183" s="315"/>
    </row>
    <row r="184" s="1" customFormat="1" ht="15" customHeight="1">
      <c r="B184" s="292"/>
      <c r="C184" s="267" t="s">
        <v>564</v>
      </c>
      <c r="D184" s="267"/>
      <c r="E184" s="267"/>
      <c r="F184" s="290" t="s">
        <v>500</v>
      </c>
      <c r="G184" s="267"/>
      <c r="H184" s="267" t="s">
        <v>577</v>
      </c>
      <c r="I184" s="267" t="s">
        <v>535</v>
      </c>
      <c r="J184" s="267"/>
      <c r="K184" s="315"/>
    </row>
    <row r="185" s="1" customFormat="1" ht="15" customHeight="1">
      <c r="B185" s="292"/>
      <c r="C185" s="267" t="s">
        <v>106</v>
      </c>
      <c r="D185" s="267"/>
      <c r="E185" s="267"/>
      <c r="F185" s="290" t="s">
        <v>506</v>
      </c>
      <c r="G185" s="267"/>
      <c r="H185" s="267" t="s">
        <v>578</v>
      </c>
      <c r="I185" s="267" t="s">
        <v>502</v>
      </c>
      <c r="J185" s="267">
        <v>50</v>
      </c>
      <c r="K185" s="315"/>
    </row>
    <row r="186" s="1" customFormat="1" ht="15" customHeight="1">
      <c r="B186" s="292"/>
      <c r="C186" s="267" t="s">
        <v>579</v>
      </c>
      <c r="D186" s="267"/>
      <c r="E186" s="267"/>
      <c r="F186" s="290" t="s">
        <v>506</v>
      </c>
      <c r="G186" s="267"/>
      <c r="H186" s="267" t="s">
        <v>580</v>
      </c>
      <c r="I186" s="267" t="s">
        <v>581</v>
      </c>
      <c r="J186" s="267"/>
      <c r="K186" s="315"/>
    </row>
    <row r="187" s="1" customFormat="1" ht="15" customHeight="1">
      <c r="B187" s="292"/>
      <c r="C187" s="267" t="s">
        <v>582</v>
      </c>
      <c r="D187" s="267"/>
      <c r="E187" s="267"/>
      <c r="F187" s="290" t="s">
        <v>506</v>
      </c>
      <c r="G187" s="267"/>
      <c r="H187" s="267" t="s">
        <v>583</v>
      </c>
      <c r="I187" s="267" t="s">
        <v>581</v>
      </c>
      <c r="J187" s="267"/>
      <c r="K187" s="315"/>
    </row>
    <row r="188" s="1" customFormat="1" ht="15" customHeight="1">
      <c r="B188" s="292"/>
      <c r="C188" s="267" t="s">
        <v>584</v>
      </c>
      <c r="D188" s="267"/>
      <c r="E188" s="267"/>
      <c r="F188" s="290" t="s">
        <v>506</v>
      </c>
      <c r="G188" s="267"/>
      <c r="H188" s="267" t="s">
        <v>585</v>
      </c>
      <c r="I188" s="267" t="s">
        <v>581</v>
      </c>
      <c r="J188" s="267"/>
      <c r="K188" s="315"/>
    </row>
    <row r="189" s="1" customFormat="1" ht="15" customHeight="1">
      <c r="B189" s="292"/>
      <c r="C189" s="328" t="s">
        <v>586</v>
      </c>
      <c r="D189" s="267"/>
      <c r="E189" s="267"/>
      <c r="F189" s="290" t="s">
        <v>506</v>
      </c>
      <c r="G189" s="267"/>
      <c r="H189" s="267" t="s">
        <v>587</v>
      </c>
      <c r="I189" s="267" t="s">
        <v>588</v>
      </c>
      <c r="J189" s="329" t="s">
        <v>589</v>
      </c>
      <c r="K189" s="315"/>
    </row>
    <row r="190" s="16" customFormat="1" ht="15" customHeight="1">
      <c r="B190" s="330"/>
      <c r="C190" s="331" t="s">
        <v>590</v>
      </c>
      <c r="D190" s="332"/>
      <c r="E190" s="332"/>
      <c r="F190" s="333" t="s">
        <v>506</v>
      </c>
      <c r="G190" s="332"/>
      <c r="H190" s="332" t="s">
        <v>591</v>
      </c>
      <c r="I190" s="332" t="s">
        <v>588</v>
      </c>
      <c r="J190" s="334" t="s">
        <v>589</v>
      </c>
      <c r="K190" s="335"/>
    </row>
    <row r="191" s="1" customFormat="1" ht="15" customHeight="1">
      <c r="B191" s="292"/>
      <c r="C191" s="328" t="s">
        <v>46</v>
      </c>
      <c r="D191" s="267"/>
      <c r="E191" s="267"/>
      <c r="F191" s="290" t="s">
        <v>500</v>
      </c>
      <c r="G191" s="267"/>
      <c r="H191" s="264" t="s">
        <v>592</v>
      </c>
      <c r="I191" s="267" t="s">
        <v>593</v>
      </c>
      <c r="J191" s="267"/>
      <c r="K191" s="315"/>
    </row>
    <row r="192" s="1" customFormat="1" ht="15" customHeight="1">
      <c r="B192" s="292"/>
      <c r="C192" s="328" t="s">
        <v>594</v>
      </c>
      <c r="D192" s="267"/>
      <c r="E192" s="267"/>
      <c r="F192" s="290" t="s">
        <v>500</v>
      </c>
      <c r="G192" s="267"/>
      <c r="H192" s="267" t="s">
        <v>595</v>
      </c>
      <c r="I192" s="267" t="s">
        <v>535</v>
      </c>
      <c r="J192" s="267"/>
      <c r="K192" s="315"/>
    </row>
    <row r="193" s="1" customFormat="1" ht="15" customHeight="1">
      <c r="B193" s="292"/>
      <c r="C193" s="328" t="s">
        <v>596</v>
      </c>
      <c r="D193" s="267"/>
      <c r="E193" s="267"/>
      <c r="F193" s="290" t="s">
        <v>500</v>
      </c>
      <c r="G193" s="267"/>
      <c r="H193" s="267" t="s">
        <v>597</v>
      </c>
      <c r="I193" s="267" t="s">
        <v>535</v>
      </c>
      <c r="J193" s="267"/>
      <c r="K193" s="315"/>
    </row>
    <row r="194" s="1" customFormat="1" ht="15" customHeight="1">
      <c r="B194" s="292"/>
      <c r="C194" s="328" t="s">
        <v>598</v>
      </c>
      <c r="D194" s="267"/>
      <c r="E194" s="267"/>
      <c r="F194" s="290" t="s">
        <v>506</v>
      </c>
      <c r="G194" s="267"/>
      <c r="H194" s="267" t="s">
        <v>599</v>
      </c>
      <c r="I194" s="267" t="s">
        <v>535</v>
      </c>
      <c r="J194" s="267"/>
      <c r="K194" s="315"/>
    </row>
    <row r="195" s="1" customFormat="1" ht="15" customHeight="1">
      <c r="B195" s="321"/>
      <c r="C195" s="336"/>
      <c r="D195" s="301"/>
      <c r="E195" s="301"/>
      <c r="F195" s="301"/>
      <c r="G195" s="301"/>
      <c r="H195" s="301"/>
      <c r="I195" s="301"/>
      <c r="J195" s="301"/>
      <c r="K195" s="322"/>
    </row>
    <row r="196" s="1" customFormat="1" ht="18.75" customHeight="1">
      <c r="B196" s="303"/>
      <c r="C196" s="313"/>
      <c r="D196" s="313"/>
      <c r="E196" s="313"/>
      <c r="F196" s="323"/>
      <c r="G196" s="313"/>
      <c r="H196" s="313"/>
      <c r="I196" s="313"/>
      <c r="J196" s="313"/>
      <c r="K196" s="303"/>
    </row>
    <row r="197" s="1" customFormat="1" ht="18.75" customHeight="1">
      <c r="B197" s="303"/>
      <c r="C197" s="313"/>
      <c r="D197" s="313"/>
      <c r="E197" s="313"/>
      <c r="F197" s="323"/>
      <c r="G197" s="313"/>
      <c r="H197" s="313"/>
      <c r="I197" s="313"/>
      <c r="J197" s="313"/>
      <c r="K197" s="303"/>
    </row>
    <row r="198" s="1" customFormat="1" ht="18.75" customHeight="1">
      <c r="B198" s="275"/>
      <c r="C198" s="275"/>
      <c r="D198" s="275"/>
      <c r="E198" s="275"/>
      <c r="F198" s="275"/>
      <c r="G198" s="275"/>
      <c r="H198" s="275"/>
      <c r="I198" s="275"/>
      <c r="J198" s="275"/>
      <c r="K198" s="275"/>
    </row>
    <row r="199" s="1" customFormat="1" ht="13.5">
      <c r="B199" s="254"/>
      <c r="C199" s="255"/>
      <c r="D199" s="255"/>
      <c r="E199" s="255"/>
      <c r="F199" s="255"/>
      <c r="G199" s="255"/>
      <c r="H199" s="255"/>
      <c r="I199" s="255"/>
      <c r="J199" s="255"/>
      <c r="K199" s="256"/>
    </row>
    <row r="200" s="1" customFormat="1" ht="21">
      <c r="B200" s="257"/>
      <c r="C200" s="258" t="s">
        <v>600</v>
      </c>
      <c r="D200" s="258"/>
      <c r="E200" s="258"/>
      <c r="F200" s="258"/>
      <c r="G200" s="258"/>
      <c r="H200" s="258"/>
      <c r="I200" s="258"/>
      <c r="J200" s="258"/>
      <c r="K200" s="259"/>
    </row>
    <row r="201" s="1" customFormat="1" ht="25.5" customHeight="1">
      <c r="B201" s="257"/>
      <c r="C201" s="337" t="s">
        <v>601</v>
      </c>
      <c r="D201" s="337"/>
      <c r="E201" s="337"/>
      <c r="F201" s="337" t="s">
        <v>602</v>
      </c>
      <c r="G201" s="338"/>
      <c r="H201" s="337" t="s">
        <v>603</v>
      </c>
      <c r="I201" s="337"/>
      <c r="J201" s="337"/>
      <c r="K201" s="259"/>
    </row>
    <row r="202" s="1" customFormat="1" ht="5.25" customHeight="1">
      <c r="B202" s="292"/>
      <c r="C202" s="287"/>
      <c r="D202" s="287"/>
      <c r="E202" s="287"/>
      <c r="F202" s="287"/>
      <c r="G202" s="313"/>
      <c r="H202" s="287"/>
      <c r="I202" s="287"/>
      <c r="J202" s="287"/>
      <c r="K202" s="315"/>
    </row>
    <row r="203" s="1" customFormat="1" ht="15" customHeight="1">
      <c r="B203" s="292"/>
      <c r="C203" s="267" t="s">
        <v>593</v>
      </c>
      <c r="D203" s="267"/>
      <c r="E203" s="267"/>
      <c r="F203" s="290" t="s">
        <v>47</v>
      </c>
      <c r="G203" s="267"/>
      <c r="H203" s="267" t="s">
        <v>604</v>
      </c>
      <c r="I203" s="267"/>
      <c r="J203" s="267"/>
      <c r="K203" s="315"/>
    </row>
    <row r="204" s="1" customFormat="1" ht="15" customHeight="1">
      <c r="B204" s="292"/>
      <c r="C204" s="267"/>
      <c r="D204" s="267"/>
      <c r="E204" s="267"/>
      <c r="F204" s="290" t="s">
        <v>48</v>
      </c>
      <c r="G204" s="267"/>
      <c r="H204" s="267" t="s">
        <v>605</v>
      </c>
      <c r="I204" s="267"/>
      <c r="J204" s="267"/>
      <c r="K204" s="315"/>
    </row>
    <row r="205" s="1" customFormat="1" ht="15" customHeight="1">
      <c r="B205" s="292"/>
      <c r="C205" s="267"/>
      <c r="D205" s="267"/>
      <c r="E205" s="267"/>
      <c r="F205" s="290" t="s">
        <v>51</v>
      </c>
      <c r="G205" s="267"/>
      <c r="H205" s="267" t="s">
        <v>606</v>
      </c>
      <c r="I205" s="267"/>
      <c r="J205" s="267"/>
      <c r="K205" s="315"/>
    </row>
    <row r="206" s="1" customFormat="1" ht="15" customHeight="1">
      <c r="B206" s="292"/>
      <c r="C206" s="267"/>
      <c r="D206" s="267"/>
      <c r="E206" s="267"/>
      <c r="F206" s="290" t="s">
        <v>49</v>
      </c>
      <c r="G206" s="267"/>
      <c r="H206" s="267" t="s">
        <v>607</v>
      </c>
      <c r="I206" s="267"/>
      <c r="J206" s="267"/>
      <c r="K206" s="315"/>
    </row>
    <row r="207" s="1" customFormat="1" ht="15" customHeight="1">
      <c r="B207" s="292"/>
      <c r="C207" s="267"/>
      <c r="D207" s="267"/>
      <c r="E207" s="267"/>
      <c r="F207" s="290" t="s">
        <v>50</v>
      </c>
      <c r="G207" s="267"/>
      <c r="H207" s="267" t="s">
        <v>608</v>
      </c>
      <c r="I207" s="267"/>
      <c r="J207" s="267"/>
      <c r="K207" s="315"/>
    </row>
    <row r="208" s="1" customFormat="1" ht="15" customHeight="1">
      <c r="B208" s="292"/>
      <c r="C208" s="267"/>
      <c r="D208" s="267"/>
      <c r="E208" s="267"/>
      <c r="F208" s="290"/>
      <c r="G208" s="267"/>
      <c r="H208" s="267"/>
      <c r="I208" s="267"/>
      <c r="J208" s="267"/>
      <c r="K208" s="315"/>
    </row>
    <row r="209" s="1" customFormat="1" ht="15" customHeight="1">
      <c r="B209" s="292"/>
      <c r="C209" s="267" t="s">
        <v>547</v>
      </c>
      <c r="D209" s="267"/>
      <c r="E209" s="267"/>
      <c r="F209" s="290" t="s">
        <v>80</v>
      </c>
      <c r="G209" s="267"/>
      <c r="H209" s="267" t="s">
        <v>609</v>
      </c>
      <c r="I209" s="267"/>
      <c r="J209" s="267"/>
      <c r="K209" s="315"/>
    </row>
    <row r="210" s="1" customFormat="1" ht="15" customHeight="1">
      <c r="B210" s="292"/>
      <c r="C210" s="267"/>
      <c r="D210" s="267"/>
      <c r="E210" s="267"/>
      <c r="F210" s="290" t="s">
        <v>442</v>
      </c>
      <c r="G210" s="267"/>
      <c r="H210" s="267" t="s">
        <v>443</v>
      </c>
      <c r="I210" s="267"/>
      <c r="J210" s="267"/>
      <c r="K210" s="315"/>
    </row>
    <row r="211" s="1" customFormat="1" ht="15" customHeight="1">
      <c r="B211" s="292"/>
      <c r="C211" s="267"/>
      <c r="D211" s="267"/>
      <c r="E211" s="267"/>
      <c r="F211" s="290" t="s">
        <v>440</v>
      </c>
      <c r="G211" s="267"/>
      <c r="H211" s="267" t="s">
        <v>610</v>
      </c>
      <c r="I211" s="267"/>
      <c r="J211" s="267"/>
      <c r="K211" s="315"/>
    </row>
    <row r="212" s="1" customFormat="1" ht="15" customHeight="1">
      <c r="B212" s="339"/>
      <c r="C212" s="267"/>
      <c r="D212" s="267"/>
      <c r="E212" s="267"/>
      <c r="F212" s="290" t="s">
        <v>444</v>
      </c>
      <c r="G212" s="328"/>
      <c r="H212" s="319" t="s">
        <v>445</v>
      </c>
      <c r="I212" s="319"/>
      <c r="J212" s="319"/>
      <c r="K212" s="340"/>
    </row>
    <row r="213" s="1" customFormat="1" ht="15" customHeight="1">
      <c r="B213" s="339"/>
      <c r="C213" s="267"/>
      <c r="D213" s="267"/>
      <c r="E213" s="267"/>
      <c r="F213" s="290" t="s">
        <v>446</v>
      </c>
      <c r="G213" s="328"/>
      <c r="H213" s="319" t="s">
        <v>611</v>
      </c>
      <c r="I213" s="319"/>
      <c r="J213" s="319"/>
      <c r="K213" s="340"/>
    </row>
    <row r="214" s="1" customFormat="1" ht="15" customHeight="1">
      <c r="B214" s="339"/>
      <c r="C214" s="267"/>
      <c r="D214" s="267"/>
      <c r="E214" s="267"/>
      <c r="F214" s="290"/>
      <c r="G214" s="328"/>
      <c r="H214" s="319"/>
      <c r="I214" s="319"/>
      <c r="J214" s="319"/>
      <c r="K214" s="340"/>
    </row>
    <row r="215" s="1" customFormat="1" ht="15" customHeight="1">
      <c r="B215" s="339"/>
      <c r="C215" s="267" t="s">
        <v>571</v>
      </c>
      <c r="D215" s="267"/>
      <c r="E215" s="267"/>
      <c r="F215" s="290">
        <v>1</v>
      </c>
      <c r="G215" s="328"/>
      <c r="H215" s="319" t="s">
        <v>612</v>
      </c>
      <c r="I215" s="319"/>
      <c r="J215" s="319"/>
      <c r="K215" s="340"/>
    </row>
    <row r="216" s="1" customFormat="1" ht="15" customHeight="1">
      <c r="B216" s="339"/>
      <c r="C216" s="267"/>
      <c r="D216" s="267"/>
      <c r="E216" s="267"/>
      <c r="F216" s="290">
        <v>2</v>
      </c>
      <c r="G216" s="328"/>
      <c r="H216" s="319" t="s">
        <v>613</v>
      </c>
      <c r="I216" s="319"/>
      <c r="J216" s="319"/>
      <c r="K216" s="340"/>
    </row>
    <row r="217" s="1" customFormat="1" ht="15" customHeight="1">
      <c r="B217" s="339"/>
      <c r="C217" s="267"/>
      <c r="D217" s="267"/>
      <c r="E217" s="267"/>
      <c r="F217" s="290">
        <v>3</v>
      </c>
      <c r="G217" s="328"/>
      <c r="H217" s="319" t="s">
        <v>614</v>
      </c>
      <c r="I217" s="319"/>
      <c r="J217" s="319"/>
      <c r="K217" s="340"/>
    </row>
    <row r="218" s="1" customFormat="1" ht="15" customHeight="1">
      <c r="B218" s="339"/>
      <c r="C218" s="267"/>
      <c r="D218" s="267"/>
      <c r="E218" s="267"/>
      <c r="F218" s="290">
        <v>4</v>
      </c>
      <c r="G218" s="328"/>
      <c r="H218" s="319" t="s">
        <v>615</v>
      </c>
      <c r="I218" s="319"/>
      <c r="J218" s="319"/>
      <c r="K218" s="340"/>
    </row>
    <row r="219" s="1" customFormat="1" ht="12.75" customHeight="1">
      <c r="B219" s="341"/>
      <c r="C219" s="342"/>
      <c r="D219" s="342"/>
      <c r="E219" s="342"/>
      <c r="F219" s="342"/>
      <c r="G219" s="342"/>
      <c r="H219" s="342"/>
      <c r="I219" s="342"/>
      <c r="J219" s="342"/>
      <c r="K219" s="34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Jakub Bastar</dc:creator>
  <cp:lastModifiedBy>Jakub Bastar</cp:lastModifiedBy>
  <dcterms:created xsi:type="dcterms:W3CDTF">2024-07-26T15:58:48Z</dcterms:created>
  <dcterms:modified xsi:type="dcterms:W3CDTF">2024-07-26T15:58:50Z</dcterms:modified>
</cp:coreProperties>
</file>