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BH2024034B - Oprava již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'BH2024034B - Oprava jižní...'!$C$126:$K$259</definedName>
    <definedName name="_xlnm.Print_Area" localSheetId="1">'BH2024034B - Oprava jižní...'!$C$4:$J$76,'BH2024034B - Oprava jižní...'!$C$82:$J$110,'BH2024034B - Oprava jižní...'!$C$116:$J$259</definedName>
    <definedName name="_xlnm.Print_Titles" localSheetId="1">'BH2024034B - Oprava jižní...'!$126:$126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259"/>
  <c r="BH259"/>
  <c r="BG259"/>
  <c r="BF259"/>
  <c r="T259"/>
  <c r="T258"/>
  <c r="R259"/>
  <c r="R258"/>
  <c r="P259"/>
  <c r="P258"/>
  <c r="BI257"/>
  <c r="BH257"/>
  <c r="BG257"/>
  <c r="BF257"/>
  <c r="T257"/>
  <c r="R257"/>
  <c r="P257"/>
  <c r="BI256"/>
  <c r="BH256"/>
  <c r="BG256"/>
  <c r="BF256"/>
  <c r="T256"/>
  <c r="R256"/>
  <c r="P256"/>
  <c r="BI254"/>
  <c r="BH254"/>
  <c r="BG254"/>
  <c r="BF254"/>
  <c r="T254"/>
  <c r="T253"/>
  <c r="R254"/>
  <c r="R253"/>
  <c r="P254"/>
  <c r="P253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3"/>
  <c r="BH243"/>
  <c r="BG243"/>
  <c r="BF243"/>
  <c r="T243"/>
  <c r="R243"/>
  <c r="P243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4"/>
  <c r="BH224"/>
  <c r="BG224"/>
  <c r="BF224"/>
  <c r="T224"/>
  <c r="R224"/>
  <c r="P224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0"/>
  <c r="BH210"/>
  <c r="BG210"/>
  <c r="BF210"/>
  <c r="T210"/>
  <c r="T209"/>
  <c r="R210"/>
  <c r="R209"/>
  <c r="P210"/>
  <c r="P209"/>
  <c r="BI208"/>
  <c r="BH208"/>
  <c r="BG208"/>
  <c r="BF208"/>
  <c r="T208"/>
  <c r="R208"/>
  <c r="P208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200"/>
  <c r="BH200"/>
  <c r="BG200"/>
  <c r="BF200"/>
  <c r="T200"/>
  <c r="R200"/>
  <c r="P200"/>
  <c r="BI198"/>
  <c r="BH198"/>
  <c r="BG198"/>
  <c r="BF198"/>
  <c r="T198"/>
  <c r="T197"/>
  <c r="R198"/>
  <c r="R197"/>
  <c r="P198"/>
  <c r="P197"/>
  <c r="BI195"/>
  <c r="BH195"/>
  <c r="BG195"/>
  <c r="BF195"/>
  <c r="T195"/>
  <c r="T194"/>
  <c r="R195"/>
  <c r="R194"/>
  <c r="P195"/>
  <c r="P194"/>
  <c r="BI193"/>
  <c r="BH193"/>
  <c r="BG193"/>
  <c r="BF193"/>
  <c r="T193"/>
  <c r="R193"/>
  <c r="P193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79"/>
  <c r="BH179"/>
  <c r="BG179"/>
  <c r="BF179"/>
  <c r="T179"/>
  <c r="R179"/>
  <c r="P179"/>
  <c r="BI178"/>
  <c r="BH178"/>
  <c r="BG178"/>
  <c r="BF178"/>
  <c r="T178"/>
  <c r="R178"/>
  <c r="P178"/>
  <c r="BI176"/>
  <c r="BH176"/>
  <c r="BG176"/>
  <c r="BF176"/>
  <c r="T176"/>
  <c r="R176"/>
  <c r="P176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8"/>
  <c r="BH168"/>
  <c r="BG168"/>
  <c r="BF168"/>
  <c r="T168"/>
  <c r="R168"/>
  <c r="P168"/>
  <c r="BI166"/>
  <c r="BH166"/>
  <c r="BG166"/>
  <c r="BF166"/>
  <c r="T166"/>
  <c r="R166"/>
  <c r="P166"/>
  <c r="BI165"/>
  <c r="BH165"/>
  <c r="BG165"/>
  <c r="BF165"/>
  <c r="T165"/>
  <c r="R165"/>
  <c r="P165"/>
  <c r="BI156"/>
  <c r="BH156"/>
  <c r="BG156"/>
  <c r="BF156"/>
  <c r="T156"/>
  <c r="R156"/>
  <c r="P156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R145"/>
  <c r="P145"/>
  <c r="BI136"/>
  <c r="BH136"/>
  <c r="BG136"/>
  <c r="BF136"/>
  <c r="T136"/>
  <c r="R136"/>
  <c r="P136"/>
  <c r="BI135"/>
  <c r="BH135"/>
  <c r="BG135"/>
  <c r="BF135"/>
  <c r="T135"/>
  <c r="R135"/>
  <c r="P135"/>
  <c r="BI130"/>
  <c r="BH130"/>
  <c r="BG130"/>
  <c r="BF130"/>
  <c r="T130"/>
  <c r="R130"/>
  <c r="P130"/>
  <c r="F123"/>
  <c r="F121"/>
  <c r="E119"/>
  <c r="F89"/>
  <c r="F87"/>
  <c r="E85"/>
  <c r="J22"/>
  <c r="E22"/>
  <c r="J124"/>
  <c r="J21"/>
  <c r="J19"/>
  <c r="E19"/>
  <c r="J89"/>
  <c r="J18"/>
  <c r="J16"/>
  <c r="E16"/>
  <c r="F124"/>
  <c r="J15"/>
  <c r="J10"/>
  <c r="J87"/>
  <c i="1" r="L90"/>
  <c r="AM90"/>
  <c r="AM89"/>
  <c r="L89"/>
  <c r="AM87"/>
  <c r="L87"/>
  <c r="L85"/>
  <c r="L84"/>
  <c i="2" r="J248"/>
  <c r="J243"/>
  <c r="BK218"/>
  <c r="BK201"/>
  <c r="J176"/>
  <c r="BK168"/>
  <c r="BK147"/>
  <c r="J250"/>
  <c r="BK248"/>
  <c r="BK244"/>
  <c r="BK249"/>
  <c r="J244"/>
  <c r="BK237"/>
  <c r="J234"/>
  <c r="BK217"/>
  <c r="BK205"/>
  <c r="J198"/>
  <c r="BK186"/>
  <c r="BK182"/>
  <c r="BK173"/>
  <c r="BK148"/>
  <c r="BK135"/>
  <c r="J249"/>
  <c r="BK245"/>
  <c r="J238"/>
  <c r="BK234"/>
  <c r="BK229"/>
  <c r="BK227"/>
  <c r="J224"/>
  <c r="J215"/>
  <c r="J208"/>
  <c r="BK200"/>
  <c r="J191"/>
  <c r="J174"/>
  <c r="J168"/>
  <c r="J165"/>
  <c r="BK136"/>
  <c r="J130"/>
  <c r="J259"/>
  <c r="J256"/>
  <c r="BK250"/>
  <c r="BK236"/>
  <c r="J229"/>
  <c r="BK226"/>
  <c r="J210"/>
  <c r="BK195"/>
  <c r="BK191"/>
  <c r="BK189"/>
  <c r="J186"/>
  <c r="BK181"/>
  <c r="J178"/>
  <c r="BK170"/>
  <c r="BK145"/>
  <c r="BK256"/>
  <c r="BK251"/>
  <c r="BK238"/>
  <c r="J236"/>
  <c r="BK219"/>
  <c r="J217"/>
  <c r="BK208"/>
  <c r="J205"/>
  <c r="J195"/>
  <c r="J185"/>
  <c r="J182"/>
  <c r="J179"/>
  <c r="BK176"/>
  <c r="BK165"/>
  <c r="J148"/>
  <c i="1" r="AS94"/>
  <c i="2" r="J257"/>
  <c r="J245"/>
  <c r="J235"/>
  <c r="BK224"/>
  <c r="J216"/>
  <c r="J200"/>
  <c r="BK187"/>
  <c r="BK183"/>
  <c r="BK174"/>
  <c r="J170"/>
  <c r="BK156"/>
  <c r="J145"/>
  <c r="BK254"/>
  <c r="BK246"/>
  <c r="BK235"/>
  <c r="J230"/>
  <c r="J228"/>
  <c r="J226"/>
  <c r="J219"/>
  <c r="BK210"/>
  <c r="BK207"/>
  <c r="BK193"/>
  <c r="J189"/>
  <c r="BK172"/>
  <c r="J166"/>
  <c r="J147"/>
  <c r="J135"/>
  <c r="BK259"/>
  <c r="BK257"/>
  <c r="J251"/>
  <c r="BK243"/>
  <c r="BK230"/>
  <c r="BK228"/>
  <c r="BK216"/>
  <c r="J201"/>
  <c r="J193"/>
  <c r="BK190"/>
  <c r="J187"/>
  <c r="BK185"/>
  <c r="BK179"/>
  <c r="J173"/>
  <c r="BK166"/>
  <c r="BK130"/>
  <c r="J254"/>
  <c r="J246"/>
  <c r="J237"/>
  <c r="J227"/>
  <c r="J218"/>
  <c r="BK215"/>
  <c r="J207"/>
  <c r="BK198"/>
  <c r="J190"/>
  <c r="J183"/>
  <c r="J181"/>
  <c r="BK178"/>
  <c r="J172"/>
  <c r="J156"/>
  <c r="J136"/>
  <c l="1" r="BK129"/>
  <c r="R225"/>
  <c r="P129"/>
  <c r="R129"/>
  <c r="T129"/>
  <c r="BK164"/>
  <c r="J164"/>
  <c r="J97"/>
  <c r="P164"/>
  <c r="R164"/>
  <c r="T164"/>
  <c r="BK188"/>
  <c r="J188"/>
  <c r="J98"/>
  <c r="P188"/>
  <c r="R188"/>
  <c r="T188"/>
  <c r="BK199"/>
  <c r="J199"/>
  <c r="J102"/>
  <c r="P199"/>
  <c r="P196"/>
  <c r="R199"/>
  <c r="R196"/>
  <c r="T199"/>
  <c r="T196"/>
  <c r="BK214"/>
  <c r="J214"/>
  <c r="J104"/>
  <c r="P214"/>
  <c r="R214"/>
  <c r="T214"/>
  <c r="BK225"/>
  <c r="J225"/>
  <c r="J105"/>
  <c r="P225"/>
  <c r="T225"/>
  <c r="BK255"/>
  <c r="J255"/>
  <c r="J108"/>
  <c r="P255"/>
  <c r="P252"/>
  <c r="R255"/>
  <c r="R252"/>
  <c r="T255"/>
  <c r="T252"/>
  <c r="BK194"/>
  <c r="J194"/>
  <c r="J99"/>
  <c r="BK197"/>
  <c r="J197"/>
  <c r="J101"/>
  <c r="BK209"/>
  <c r="J209"/>
  <c r="J103"/>
  <c r="BK253"/>
  <c r="J253"/>
  <c r="J107"/>
  <c r="BK258"/>
  <c r="J258"/>
  <c r="J109"/>
  <c r="F90"/>
  <c r="J123"/>
  <c r="BE130"/>
  <c r="BE135"/>
  <c r="BE136"/>
  <c r="BE145"/>
  <c r="BE166"/>
  <c r="BE168"/>
  <c r="BE172"/>
  <c r="BE181"/>
  <c r="BE186"/>
  <c r="BE187"/>
  <c r="BE191"/>
  <c r="BE218"/>
  <c r="BE224"/>
  <c r="BE226"/>
  <c r="BE229"/>
  <c r="BE230"/>
  <c r="BE234"/>
  <c r="BE243"/>
  <c r="BE246"/>
  <c r="BE249"/>
  <c r="BE147"/>
  <c r="BE156"/>
  <c r="BE173"/>
  <c r="BE198"/>
  <c r="BE200"/>
  <c r="BE205"/>
  <c r="BE219"/>
  <c r="BE237"/>
  <c r="BE244"/>
  <c r="BE245"/>
  <c r="BE248"/>
  <c r="BE259"/>
  <c r="J121"/>
  <c r="BE148"/>
  <c r="BE174"/>
  <c r="BE176"/>
  <c r="BE179"/>
  <c r="BE182"/>
  <c r="BE185"/>
  <c r="BE195"/>
  <c r="BE201"/>
  <c r="BE216"/>
  <c r="BE217"/>
  <c r="BE236"/>
  <c r="BE254"/>
  <c r="BE257"/>
  <c r="J90"/>
  <c r="BE165"/>
  <c r="BE170"/>
  <c r="BE178"/>
  <c r="BE183"/>
  <c r="BE189"/>
  <c r="BE190"/>
  <c r="BE193"/>
  <c r="BE207"/>
  <c r="BE208"/>
  <c r="BE210"/>
  <c r="BE215"/>
  <c r="BE227"/>
  <c r="BE228"/>
  <c r="BE235"/>
  <c r="BE238"/>
  <c r="BE250"/>
  <c r="BE251"/>
  <c r="BE256"/>
  <c r="F33"/>
  <c i="1" r="BB95"/>
  <c r="BB94"/>
  <c r="W31"/>
  <c i="2" r="F34"/>
  <c i="1" r="BC95"/>
  <c r="BC94"/>
  <c r="W32"/>
  <c i="2" r="J32"/>
  <c i="1" r="AW95"/>
  <c i="2" r="F35"/>
  <c i="1" r="BD95"/>
  <c r="BD94"/>
  <c r="W33"/>
  <c i="2" r="F32"/>
  <c i="1" r="BA95"/>
  <c r="BA94"/>
  <c r="W30"/>
  <c i="2" l="1" r="R128"/>
  <c r="R127"/>
  <c r="P128"/>
  <c r="P127"/>
  <c i="1" r="AU95"/>
  <c i="2" r="T128"/>
  <c r="T127"/>
  <c r="BK128"/>
  <c r="J128"/>
  <c r="J95"/>
  <c r="J129"/>
  <c r="J96"/>
  <c r="BK196"/>
  <c r="J196"/>
  <c r="J100"/>
  <c r="BK252"/>
  <c r="J252"/>
  <c r="J106"/>
  <c i="1" r="AU94"/>
  <c r="AW94"/>
  <c r="AK30"/>
  <c r="AX94"/>
  <c r="AY94"/>
  <c i="2" r="F31"/>
  <c i="1" r="AZ95"/>
  <c r="AZ94"/>
  <c r="AV94"/>
  <c r="AK29"/>
  <c i="2" r="J31"/>
  <c i="1" r="AV95"/>
  <c r="AT95"/>
  <c i="2" l="1" r="BK127"/>
  <c r="J127"/>
  <c r="J28"/>
  <c i="1" r="AG95"/>
  <c r="AG94"/>
  <c r="AK26"/>
  <c r="AK35"/>
  <c r="W29"/>
  <c r="AT94"/>
  <c r="AN94"/>
  <c i="2" l="1" r="J37"/>
  <c r="J94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<sst xmlns="http://schemas.openxmlformats.org/spreadsheetml/2006/main">
  <si>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</si>
  <si>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</si>
  <si>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</si>
  <si>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</si>
  <si>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</si>
  <si>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{c710c0c1-46f9-4905-9c02-9e8e56293aae}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</si>
  <si>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</si>
  <si>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</si>
  <si>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</si>
  <si>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</si>
  <si>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</si>
  <si>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</si>
  <si>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</si>
  <si>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</si>
  <si>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BH2024034B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</si>
  <si>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</si>
  <si>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</si>
  <si>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Oprava jižní fasády</t>
  </si>
  <si>
    <t>KSO:</t>
  </si>
  <si>
    <t>CC-CZ:</t>
  </si>
  <si>
    <t>Místo:</t>
  </si>
  <si>
    <t>Domažlice, Komenského 11</t>
  </si>
  <si>
    <t>Datum:</t>
  </si>
  <si>
    <t>4. 4. 2024</t>
  </si>
  <si>
    <t>Zadavatel:</t>
  </si>
  <si>
    <t>IČ:</t>
  </si>
  <si>
    <t>Město Domažlice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</si>
  <si>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</si>
  <si>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</si>
  <si>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</si>
  <si>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</si>
  <si>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</si>
  <si>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</si>
  <si>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</si>
  <si>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</si>
  <si>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</si>
  <si>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</si>
  <si>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</si>
  <si>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</si>
  <si>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</si>
  <si>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</si>
  <si>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</si>
  <si>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</si>
  <si>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</si>
  <si>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</si>
  <si>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</si>
  <si>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</si>
  <si>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</si>
  <si>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</si>
  <si>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</si>
  <si>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</si>
  <si>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</si>
  <si>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</si>
  <si>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</si>
  <si>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</si>
  <si>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</si>
  <si>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</si>
  <si>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</si>
  <si>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</si>
  <si>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</si>
  <si>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</si>
  <si>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</si>
  <si>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</si>
  <si>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</si>
  <si>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</si>
  <si>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</si>
  <si>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</si>
  <si>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</si>
  <si>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</si>
  <si>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</si>
  <si>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</si>
  <si>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</si>
  <si>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</si>
  <si>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</si>
  <si>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</si>
  <si>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</si>
  <si>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</si>
  <si>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</si>
  <si>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</si>
  <si>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</si>
  <si>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</si>
  <si>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</si>
  <si>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</si>
  <si>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</si>
  <si>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</si>
  <si>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</si>
  <si>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</si>
  <si>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</si>
  <si>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</si>
  <si>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</si>
  <si>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</si>
  <si>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</si>
  <si>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</si>
  <si>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</si>
  <si>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</si>
  <si>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</si>
  <si>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</si>
  <si>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764 - Konstrukce klempířské</t>
  </si>
  <si>
    <t xml:space="preserve">    766 - Konstrukce truhlářské</t>
  </si>
  <si>
    <t xml:space="preserve">    782 - Dokončovací práce - obklady z kamene</t>
  </si>
  <si>
    <t xml:space="preserve">    783 - Dokončovací práce - nátěry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</si>
  <si>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</si>
  <si>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</si>
  <si>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</si>
  <si>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</si>
  <si>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</si>
  <si>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</si>
  <si>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</si>
  <si>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</si>
  <si>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</si>
  <si>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</si>
  <si>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</si>
  <si>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</si>
  <si>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</si>
  <si>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</si>
  <si>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</si>
  <si>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</si>
  <si>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</si>
  <si>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</si>
  <si>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</si>
  <si>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</si>
  <si>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</si>
  <si>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</si>
  <si>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</si>
  <si>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619996145</t>
  </si>
  <si>
    <t>Ochrana samostatných konstrukcí a prvků obalením geotextilií</t>
  </si>
  <si>
    <t>m2</t>
  </si>
  <si>
    <t>4</t>
  </si>
  <si>
    <t>1233403712</t>
  </si>
  <si>
    <t>VV</t>
  </si>
  <si>
    <t>10*1,1*2,4</t>
  </si>
  <si>
    <t>11*1,1*2,4</t>
  </si>
  <si>
    <t>Součet</t>
  </si>
  <si>
    <t>622131121</t>
  </si>
  <si>
    <t>Penetrační nátěr vnějších stěn nanášený ručně</t>
  </si>
  <si>
    <t>1648371434</t>
  </si>
  <si>
    <t>3</t>
  </si>
  <si>
    <t>622316121</t>
  </si>
  <si>
    <t>Sanační vápenná jednovrstvá omítka vnějších stěn nanášená ručně</t>
  </si>
  <si>
    <t>1115636409</t>
  </si>
  <si>
    <t>"sokl" 43,07*1,0</t>
  </si>
  <si>
    <t>-0,5*0,3*5</t>
  </si>
  <si>
    <t>(0,3+0,5+0,3)*0,2*5</t>
  </si>
  <si>
    <t>-2,2*1,0</t>
  </si>
  <si>
    <t>(1,0+1,0)*0,2</t>
  </si>
  <si>
    <t>-0,5*0,3*4</t>
  </si>
  <si>
    <t>(0,3+0,5+0,3)*0,2*4</t>
  </si>
  <si>
    <t>622321111</t>
  </si>
  <si>
    <t>Vápenocementová omítka hrubá jednovrstvá zatřená vnějších stěn nanášená ručně</t>
  </si>
  <si>
    <t>-1288398995</t>
  </si>
  <si>
    <t>537,4*0,3</t>
  </si>
  <si>
    <t>5</t>
  </si>
  <si>
    <t>622325121.WBR.001</t>
  </si>
  <si>
    <t>Sanační jádrová omítka webersan WTA vnějších stěn nanášená ručně</t>
  </si>
  <si>
    <t>-2022234158</t>
  </si>
  <si>
    <t>622326653</t>
  </si>
  <si>
    <t>Oprava vnější vápenocementové omítky s celoplošným přeštukováním členitosti 5 v rozsahu přes 20 do 30 %</t>
  </si>
  <si>
    <t>-1583895063</t>
  </si>
  <si>
    <t>43,07*(4,3+9,7)</t>
  </si>
  <si>
    <t>1,5*8,5*2</t>
  </si>
  <si>
    <t>-2,2*3,0</t>
  </si>
  <si>
    <t>-10*1,1*2,4</t>
  </si>
  <si>
    <t>-11*1,1*2,4</t>
  </si>
  <si>
    <t>7</t>
  </si>
  <si>
    <t>625681012</t>
  </si>
  <si>
    <t>HS- Ochrana proti holubům hrotovým systémem dvouřadým s účinnou šířkou 15 cm</t>
  </si>
  <si>
    <t>m</t>
  </si>
  <si>
    <t>815391166</t>
  </si>
  <si>
    <t>"HS1" 7,0*2</t>
  </si>
  <si>
    <t>"HS2" 43,07</t>
  </si>
  <si>
    <t>"HS3" 11*2,5</t>
  </si>
  <si>
    <t>"HS4" 3,6*11</t>
  </si>
  <si>
    <t>"HS5+6" 43,07+11*1,8</t>
  </si>
  <si>
    <t>"HS7" 43,07</t>
  </si>
  <si>
    <t>9</t>
  </si>
  <si>
    <t>Ostatní konstrukce a práce, bourání</t>
  </si>
  <si>
    <t>8</t>
  </si>
  <si>
    <t>913111115</t>
  </si>
  <si>
    <t>Montáž a demontáž dočasné dopravní značky samostatné základní</t>
  </si>
  <si>
    <t>kus</t>
  </si>
  <si>
    <t>1680668935</t>
  </si>
  <si>
    <t>913111215</t>
  </si>
  <si>
    <t>Příplatek k dočasné dopravní značce samostatné základní za první a ZKD den použití</t>
  </si>
  <si>
    <t>1057396143</t>
  </si>
  <si>
    <t>3*120 'Přepočtené koeficientem množství</t>
  </si>
  <si>
    <t>10</t>
  </si>
  <si>
    <t>941111122</t>
  </si>
  <si>
    <t>Montáž lešení řadového trubkového lehkého s podlahami zatížení do 200 kg/m2 š od 0,9 do 1,2 m v přes 10 do 25 m</t>
  </si>
  <si>
    <t>990330477</t>
  </si>
  <si>
    <t>43,1*17,5</t>
  </si>
  <si>
    <t>11</t>
  </si>
  <si>
    <t>941111222</t>
  </si>
  <si>
    <t>Příplatek k lešení řadovému trubkovému lehkému s podlahami do 200 kg/m2 š od 0,9 do 1,2 m v přes 10 do 25 m za každý den použití</t>
  </si>
  <si>
    <t>-472972104</t>
  </si>
  <si>
    <t>754,25*120 'Přepočtené koeficientem množství</t>
  </si>
  <si>
    <t>941111322</t>
  </si>
  <si>
    <t>Odborná prohlídka lešení řadového trubkového lehkého s podlahami zatížení do 200 kg/m2 š od 0,6 do 1,5 m v do 25 m pl přes 500 do 2000 m2 zakrytého sítí</t>
  </si>
  <si>
    <t>-474505080</t>
  </si>
  <si>
    <t>13</t>
  </si>
  <si>
    <t>941111822</t>
  </si>
  <si>
    <t>Demontáž lešení řadového trubkového lehkého s podlahami zatížení do 200 kg/m2 š od 0,9 do 1,2 m v přes 10 do 25 m</t>
  </si>
  <si>
    <t>-111625787</t>
  </si>
  <si>
    <t>14</t>
  </si>
  <si>
    <t>944511111</t>
  </si>
  <si>
    <t>Montáž ochranné sítě z textilie z umělých vláken</t>
  </si>
  <si>
    <t>-1728501842</t>
  </si>
  <si>
    <t>(1,5+43,1+1,5)*17,5</t>
  </si>
  <si>
    <t>15</t>
  </si>
  <si>
    <t>944511211</t>
  </si>
  <si>
    <t>Příplatek k ochranné síti za každý den použití</t>
  </si>
  <si>
    <t>1862263082</t>
  </si>
  <si>
    <t>806,75*120 'Přepočtené koeficientem množství</t>
  </si>
  <si>
    <t>16</t>
  </si>
  <si>
    <t>944511811</t>
  </si>
  <si>
    <t>Demontáž ochranné sítě z textilie z umělých vláken</t>
  </si>
  <si>
    <t>-1484016451</t>
  </si>
  <si>
    <t>17</t>
  </si>
  <si>
    <t>952902121</t>
  </si>
  <si>
    <t>Čištění budov zametení drsných podlah</t>
  </si>
  <si>
    <t>1779011102</t>
  </si>
  <si>
    <t>43,1*1,5</t>
  </si>
  <si>
    <t>18</t>
  </si>
  <si>
    <t>95399332R</t>
  </si>
  <si>
    <t xml:space="preserve">Demontáž bezpečnostní, orientační nebo informační tabulky </t>
  </si>
  <si>
    <t>-1747063255</t>
  </si>
  <si>
    <t>19</t>
  </si>
  <si>
    <t>978015341</t>
  </si>
  <si>
    <t>Otlučení (osekání) vnější vápenné nebo vápenocementové omítky stupně členitosti 1 a 2 v rozsahu přes 20 do 30 %</t>
  </si>
  <si>
    <t>-2069883785</t>
  </si>
  <si>
    <t>20</t>
  </si>
  <si>
    <t>978023411</t>
  </si>
  <si>
    <t>Vyškrabání spár zdiva cihelného mimo komínového</t>
  </si>
  <si>
    <t>-2063534619</t>
  </si>
  <si>
    <t>9-R001</t>
  </si>
  <si>
    <t xml:space="preserve">SS1 - očištění a nátěr byst učenců </t>
  </si>
  <si>
    <t>kpl</t>
  </si>
  <si>
    <t>-2002460559</t>
  </si>
  <si>
    <t>22</t>
  </si>
  <si>
    <t>9-R001b</t>
  </si>
  <si>
    <t>SS1 - nová bysta učence</t>
  </si>
  <si>
    <t>765535535</t>
  </si>
  <si>
    <t>23</t>
  </si>
  <si>
    <t>9-R002</t>
  </si>
  <si>
    <t>SS2 - očištění a nátěr soch</t>
  </si>
  <si>
    <t>-700195647</t>
  </si>
  <si>
    <t>997</t>
  </si>
  <si>
    <t>Přesun sutě</t>
  </si>
  <si>
    <t>24</t>
  </si>
  <si>
    <t>997013116</t>
  </si>
  <si>
    <t>Vnitrostaveništní doprava suti a vybouraných hmot pro budovy v přes 18 do 21 m</t>
  </si>
  <si>
    <t>t</t>
  </si>
  <si>
    <t>1677767387</t>
  </si>
  <si>
    <t>25</t>
  </si>
  <si>
    <t>997013501</t>
  </si>
  <si>
    <t>Odvoz suti a vybouraných hmot na skládku nebo meziskládku do 1 km se složením</t>
  </si>
  <si>
    <t>1786644089</t>
  </si>
  <si>
    <t>26</t>
  </si>
  <si>
    <t>997013509</t>
  </si>
  <si>
    <t>Příplatek k odvozu suti a vybouraných hmot na skládku ZKD 1 km přes 1 km</t>
  </si>
  <si>
    <t>540784737</t>
  </si>
  <si>
    <t>11,217*5 'Přepočtené koeficientem množství</t>
  </si>
  <si>
    <t>27</t>
  </si>
  <si>
    <t>997013631</t>
  </si>
  <si>
    <t>Poplatek za uložení na skládce (skládkovné) stavebního odpadu směsného kód odpadu 17 09 04</t>
  </si>
  <si>
    <t>-40688253</t>
  </si>
  <si>
    <t>998</t>
  </si>
  <si>
    <t>Přesun hmot</t>
  </si>
  <si>
    <t>28</t>
  </si>
  <si>
    <t>998011003</t>
  </si>
  <si>
    <t>Přesun hmot pro budovy zděné v přes 12 do 24 m</t>
  </si>
  <si>
    <t>1003109587</t>
  </si>
  <si>
    <t>PSV</t>
  </si>
  <si>
    <t>Práce a dodávky PSV</t>
  </si>
  <si>
    <t>721</t>
  </si>
  <si>
    <t>Zdravotechnika - vnitřní kanalizace</t>
  </si>
  <si>
    <t>29</t>
  </si>
  <si>
    <t>721910942</t>
  </si>
  <si>
    <t>Pročištění lapačů střešních splavenin</t>
  </si>
  <si>
    <t>-30746882</t>
  </si>
  <si>
    <t>764</t>
  </si>
  <si>
    <t>Konstrukce klempířské</t>
  </si>
  <si>
    <t>30</t>
  </si>
  <si>
    <t>764002841</t>
  </si>
  <si>
    <t>Demontáž oplechování horních ploch zdí a nadezdívek do suti</t>
  </si>
  <si>
    <t>1926983759</t>
  </si>
  <si>
    <t>31</t>
  </si>
  <si>
    <t>764235406</t>
  </si>
  <si>
    <t>KL6 - Oplechování horních ploch a nadezdívek (atik) bez rohů z Cu plechu celoplošně lepené rš 500 mm</t>
  </si>
  <si>
    <t>203793704</t>
  </si>
  <si>
    <t>43,07+1,0+1,0</t>
  </si>
  <si>
    <t>Mezisoučet</t>
  </si>
  <si>
    <t>45,07*0,1</t>
  </si>
  <si>
    <t>32</t>
  </si>
  <si>
    <t>764235408</t>
  </si>
  <si>
    <t>KL7 - Oplechování horních ploch a nadezdívek (atik) bez rohů z Cu plechu celoplošně lepené rš 750 mm</t>
  </si>
  <si>
    <t>1163639168</t>
  </si>
  <si>
    <t>8,5*2</t>
  </si>
  <si>
    <t>33</t>
  </si>
  <si>
    <t>764-R001</t>
  </si>
  <si>
    <t>Revize klempířských prvků</t>
  </si>
  <si>
    <t>1861452249</t>
  </si>
  <si>
    <t>34</t>
  </si>
  <si>
    <t>998764103</t>
  </si>
  <si>
    <t>Přesun hmot tonážní pro konstrukce klempířské v objektech v přes 12 do 24 m</t>
  </si>
  <si>
    <t>-1447879122</t>
  </si>
  <si>
    <t>766</t>
  </si>
  <si>
    <t>Konstrukce truhlářské</t>
  </si>
  <si>
    <t>35</t>
  </si>
  <si>
    <t>766662911</t>
  </si>
  <si>
    <t>Oprava dveřních křídel z tvrdého dřeva tmelením</t>
  </si>
  <si>
    <t>-1479984016</t>
  </si>
  <si>
    <t>"dveře" 2,2*3,5*2</t>
  </si>
  <si>
    <t>"zárubně" (3,5+2,2+3,5)*0,5</t>
  </si>
  <si>
    <t>782</t>
  </si>
  <si>
    <t>Dokončovací práce - obklady z kamene</t>
  </si>
  <si>
    <t>36</t>
  </si>
  <si>
    <t>782991911</t>
  </si>
  <si>
    <t>Oprava spárování obkladů z kamene aktivovanou maltou do 9 ks/m2</t>
  </si>
  <si>
    <t>892744134</t>
  </si>
  <si>
    <t>37</t>
  </si>
  <si>
    <t>782993913</t>
  </si>
  <si>
    <t>Oprava obkladů z kamene opravným tmelem vyspravovaná plocha přes 5 do 10 cm2</t>
  </si>
  <si>
    <t>976205336</t>
  </si>
  <si>
    <t>38</t>
  </si>
  <si>
    <t>782994913</t>
  </si>
  <si>
    <t>Obklady z kamene oprava - očištění obkladů z kamene tlakovou vodou</t>
  </si>
  <si>
    <t>335545741</t>
  </si>
  <si>
    <t>39</t>
  </si>
  <si>
    <t>782994915</t>
  </si>
  <si>
    <t>Obklady z kamene oprava - očištění obkladů z kamene ocelovými kartáči</t>
  </si>
  <si>
    <t>287788677</t>
  </si>
  <si>
    <t>40</t>
  </si>
  <si>
    <t>782994922</t>
  </si>
  <si>
    <t>Obklady z kamene oprava - nátěr impregnační a zpevňující</t>
  </si>
  <si>
    <t>-281204822</t>
  </si>
  <si>
    <t>43,07*0,5</t>
  </si>
  <si>
    <t>1,2*(0,7+0,7+0,7)*2</t>
  </si>
  <si>
    <t>41</t>
  </si>
  <si>
    <t>998782103</t>
  </si>
  <si>
    <t>Přesun hmot tonážní pro obklady kamenné v objektech v přes 12 do 60 m</t>
  </si>
  <si>
    <t>-1141776745</t>
  </si>
  <si>
    <t>783</t>
  </si>
  <si>
    <t>Dokončovací práce - nátěry</t>
  </si>
  <si>
    <t>42</t>
  </si>
  <si>
    <t>783000201</t>
  </si>
  <si>
    <t>Přemístění okenních nebo dveřních křídel pro zhotovení nátěrů vodorovné do 50 m</t>
  </si>
  <si>
    <t>1576847037</t>
  </si>
  <si>
    <t>43</t>
  </si>
  <si>
    <t>783101203</t>
  </si>
  <si>
    <t>Jemné obroušení podkladu truhlářských konstrukcí před provedením nátěru</t>
  </si>
  <si>
    <t>486794329</t>
  </si>
  <si>
    <t>44</t>
  </si>
  <si>
    <t>783101403</t>
  </si>
  <si>
    <t>Oprášení podkladu truhlářských konstrukcí před provedením nátěru</t>
  </si>
  <si>
    <t>-556655699</t>
  </si>
  <si>
    <t>45</t>
  </si>
  <si>
    <t>783114101</t>
  </si>
  <si>
    <t>Základní jednonásobný syntetický nátěr truhlářských konstrukcí</t>
  </si>
  <si>
    <t>1146552025</t>
  </si>
  <si>
    <t>46</t>
  </si>
  <si>
    <t>783118101</t>
  </si>
  <si>
    <t>Lazurovací jednonásobný syntetický nátěr truhlářských konstrukcí</t>
  </si>
  <si>
    <t>276153817</t>
  </si>
  <si>
    <t>47</t>
  </si>
  <si>
    <t>783301303</t>
  </si>
  <si>
    <t>Bezoplachové odrezivění zámečnických konstrukcí</t>
  </si>
  <si>
    <t>394558743</t>
  </si>
  <si>
    <t>48</t>
  </si>
  <si>
    <t>783301313</t>
  </si>
  <si>
    <t>Odmaštění zámečnických konstrukcí ředidlovým odmašťovačem</t>
  </si>
  <si>
    <t>-812912826</t>
  </si>
  <si>
    <t>49</t>
  </si>
  <si>
    <t>783301401</t>
  </si>
  <si>
    <t>Ometení zámečnických konstrukcí</t>
  </si>
  <si>
    <t>-1090008031</t>
  </si>
  <si>
    <t>50</t>
  </si>
  <si>
    <t>783306801</t>
  </si>
  <si>
    <t>Odstranění nátěru ze zámečnických konstrukcí obroušením</t>
  </si>
  <si>
    <t>286204659</t>
  </si>
  <si>
    <t>51</t>
  </si>
  <si>
    <t>783314203</t>
  </si>
  <si>
    <t>Základní antikorozní jednonásobný syntetický samozákladující nátěr zámečnických konstrukcí</t>
  </si>
  <si>
    <t>1127949420</t>
  </si>
  <si>
    <t>"nadsvětlík" 2,9*1,5</t>
  </si>
  <si>
    <t>"sklepní okenka - mříže" 0,5*0,3*5</t>
  </si>
  <si>
    <t>0,5*0,6*4</t>
  </si>
  <si>
    <t>52</t>
  </si>
  <si>
    <t>783317101</t>
  </si>
  <si>
    <t>Krycí jednonásobný syntetický standardní nátěr zámečnických konstrukcí</t>
  </si>
  <si>
    <t>402287846</t>
  </si>
  <si>
    <t>53</t>
  </si>
  <si>
    <t>783322101</t>
  </si>
  <si>
    <t>Tmelení včetně přebroušení zámečnických konstrukcí disperzním tmelem</t>
  </si>
  <si>
    <t>-1003479898</t>
  </si>
  <si>
    <t>54</t>
  </si>
  <si>
    <t>783-R001</t>
  </si>
  <si>
    <t>Pozlacení nadsvětlíku a nápisů</t>
  </si>
  <si>
    <t>-473439967</t>
  </si>
  <si>
    <t>55</t>
  </si>
  <si>
    <t>783801261</t>
  </si>
  <si>
    <t>Očištění 1x nátěrem biocidním přípravkem a okartáčováním omítek členitosti 5</t>
  </si>
  <si>
    <t>1705012150</t>
  </si>
  <si>
    <t>537,4+41,9</t>
  </si>
  <si>
    <t>56</t>
  </si>
  <si>
    <t>783801505</t>
  </si>
  <si>
    <t>Omytí omítek s odmaštěním před provedením nátěru</t>
  </si>
  <si>
    <t>930148101</t>
  </si>
  <si>
    <t>57</t>
  </si>
  <si>
    <t>783823187</t>
  </si>
  <si>
    <t>Penetrační vápenný nátěr omítek stupně členitosti 5</t>
  </si>
  <si>
    <t>-1518490158</t>
  </si>
  <si>
    <t>58</t>
  </si>
  <si>
    <t>783826311</t>
  </si>
  <si>
    <t>Mikroarmovací akrylátový nátěr omítek</t>
  </si>
  <si>
    <t>1043920821</t>
  </si>
  <si>
    <t>59</t>
  </si>
  <si>
    <t>783827187</t>
  </si>
  <si>
    <t>Krycí jednonásobný vápenný nátěr omítek stupně členitosti 5</t>
  </si>
  <si>
    <t>-1397067321</t>
  </si>
  <si>
    <t>VRN</t>
  </si>
  <si>
    <t>Vedlejší rozpočtové náklady</t>
  </si>
  <si>
    <t>VRN1</t>
  </si>
  <si>
    <t>Průzkumné, geodetické a projektové práce</t>
  </si>
  <si>
    <t>60</t>
  </si>
  <si>
    <t>011514000</t>
  </si>
  <si>
    <t>Technický průzkum stavu soch</t>
  </si>
  <si>
    <t>…</t>
  </si>
  <si>
    <t>1024</t>
  </si>
  <si>
    <t>853369191</t>
  </si>
  <si>
    <t>VRN3</t>
  </si>
  <si>
    <t>Zařízení staveniště</t>
  </si>
  <si>
    <t>61</t>
  </si>
  <si>
    <t>030001000</t>
  </si>
  <si>
    <t>-1188727977</t>
  </si>
  <si>
    <t>62</t>
  </si>
  <si>
    <t>035002000</t>
  </si>
  <si>
    <t>Pronájmy ploch, objektů</t>
  </si>
  <si>
    <t>-602351191</t>
  </si>
  <si>
    <t>VRN9</t>
  </si>
  <si>
    <t>Ostatní náklady</t>
  </si>
  <si>
    <t>63</t>
  </si>
  <si>
    <t>090001000</t>
  </si>
  <si>
    <t>-1965501877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</si>
</sst>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7.25" customHeight="1">
      <c r="B23" s="21"/>
      <c r="C23" s="22"/>
      <c r="D23" s="22"/>
      <c r="E23" s="36" t="s">
        <v>35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BH2024034B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Oprava jižní fasády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Domažlice, Komenského 11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4. 4. 2024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Domažlice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 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'BH2024034B - Oprava jižní...'!J28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'BH2024034B - Oprava jižní...'!P127</f>
        <v>0</v>
      </c>
      <c r="AV95" s="127">
        <f>'BH2024034B - Oprava jižní...'!J31</f>
        <v>0</v>
      </c>
      <c r="AW95" s="127">
        <f>'BH2024034B - Oprava jižní...'!J32</f>
        <v>0</v>
      </c>
      <c r="AX95" s="127">
        <f>'BH2024034B - Oprava jižní...'!J33</f>
        <v>0</v>
      </c>
      <c r="AY95" s="127">
        <f>'BH2024034B - Oprava jižní...'!J34</f>
        <v>0</v>
      </c>
      <c r="AZ95" s="127">
        <f>'BH2024034B - Oprava jižní...'!F31</f>
        <v>0</v>
      </c>
      <c r="BA95" s="127">
        <f>'BH2024034B - Oprava jižní...'!F32</f>
        <v>0</v>
      </c>
      <c r="BB95" s="127">
        <f>'BH2024034B - Oprava jižní...'!F33</f>
        <v>0</v>
      </c>
      <c r="BC95" s="127">
        <f>'BH2024034B - Oprava jižní...'!F34</f>
        <v>0</v>
      </c>
      <c r="BD95" s="129">
        <f>'BH2024034B - Oprava jižní...'!F35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HF2owk4cU1JcbxYX4bKe+5hORqTSgrKJCcIWr4xh8lomniIzMz1erPa3P3MPNBRV3GKsCB5ZLe6aa2vMqTWuOA==" hashValue="UnihVGBvtdVhEn+m2AgmU+Do+aLRJesD0elsRYD1UJPSx7OiVRt61NbHpVnDBCZ6yA2odRiXw2ukurSUIYIn0g==" algorithmName="SHA-512" password="CC35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H2024034B - Oprava již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83</v>
      </c>
    </row>
    <row r="4" s="1" customFormat="1" ht="24.96" customHeight="1">
      <c r="B4" s="20"/>
      <c r="D4" s="133" t="s">
        <v>84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4. 4. 2024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tr">
        <f>IF('Rekapitulace stavby'!AN16="","",'Rekapitulace stavby'!AN16)</f>
        <v/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tr">
        <f>IF('Rekapitulace stavby'!E17="","",'Rekapitulace stavby'!E17)</f>
        <v xml:space="preserve"> </v>
      </c>
      <c r="F19" s="38"/>
      <c r="G19" s="38"/>
      <c r="H19" s="38"/>
      <c r="I19" s="135" t="s">
        <v>27</v>
      </c>
      <c r="J19" s="137" t="str">
        <f>IF('Rekapitulace stavby'!AN17="","",'Rekapitulace stavby'!AN17)</f>
        <v/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tr">
        <f>IF('Rekapitulace stavby'!AN19="","",'Rekapitulace stavby'!AN19)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tr">
        <f>IF('Rekapitulace stavby'!E20="","",'Rekapitulace stavby'!E20)</f>
        <v xml:space="preserve"> </v>
      </c>
      <c r="F22" s="38"/>
      <c r="G22" s="38"/>
      <c r="H22" s="38"/>
      <c r="I22" s="135" t="s">
        <v>27</v>
      </c>
      <c r="J22" s="137" t="str">
        <f>IF('Rekapitulace stavby'!AN20="","",'Rekapitulace stavby'!AN20)</f>
        <v/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34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71.25" customHeight="1">
      <c r="A25" s="139"/>
      <c r="B25" s="140"/>
      <c r="C25" s="139"/>
      <c r="D25" s="139"/>
      <c r="E25" s="141" t="s">
        <v>35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ROUND(J127,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ROUND((SUM(BE127:BE259)),  2)</f>
        <v>0</v>
      </c>
      <c r="G31" s="38"/>
      <c r="H31" s="38"/>
      <c r="I31" s="149">
        <v>0.20999999999999999</v>
      </c>
      <c r="J31" s="148">
        <f>ROUND(((SUM(BE127:BE259))*I31),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ROUND((SUM(BF127:BF259)),  2)</f>
        <v>0</v>
      </c>
      <c r="G32" s="38"/>
      <c r="H32" s="38"/>
      <c r="I32" s="149">
        <v>0.12</v>
      </c>
      <c r="J32" s="148">
        <f>ROUND(((SUM(BF127:BF259))*I32),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ROUND((SUM(BG127:BG259)),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ROUND((SUM(BH127:BH259)),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ROUND((SUM(BI127:BI259)),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85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Oprava jižní fasády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Domažlice, Komenského 11</v>
      </c>
      <c r="G87" s="40"/>
      <c r="H87" s="40"/>
      <c r="I87" s="32" t="s">
        <v>22</v>
      </c>
      <c r="J87" s="79" t="str">
        <f>IF(J10="","",J10)</f>
        <v>4. 4. 2024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Město Domažlice</v>
      </c>
      <c r="G89" s="40"/>
      <c r="H89" s="40"/>
      <c r="I89" s="32" t="s">
        <v>30</v>
      </c>
      <c r="J89" s="36" t="str">
        <f>E19</f>
        <v xml:space="preserve"> 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 xml:space="preserve"> 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86</v>
      </c>
      <c r="D92" s="169"/>
      <c r="E92" s="169"/>
      <c r="F92" s="169"/>
      <c r="G92" s="169"/>
      <c r="H92" s="169"/>
      <c r="I92" s="169"/>
      <c r="J92" s="170" t="s">
        <v>87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88</v>
      </c>
      <c r="D94" s="40"/>
      <c r="E94" s="40"/>
      <c r="F94" s="40"/>
      <c r="G94" s="40"/>
      <c r="H94" s="40"/>
      <c r="I94" s="40"/>
      <c r="J94" s="110">
        <f>J127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89</v>
      </c>
    </row>
    <row r="95" s="9" customFormat="1" ht="24.96" customHeight="1">
      <c r="A95" s="9"/>
      <c r="B95" s="172"/>
      <c r="C95" s="173"/>
      <c r="D95" s="174" t="s">
        <v>90</v>
      </c>
      <c r="E95" s="175"/>
      <c r="F95" s="175"/>
      <c r="G95" s="175"/>
      <c r="H95" s="175"/>
      <c r="I95" s="175"/>
      <c r="J95" s="176">
        <f>J128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91</v>
      </c>
      <c r="E96" s="181"/>
      <c r="F96" s="181"/>
      <c r="G96" s="181"/>
      <c r="H96" s="181"/>
      <c r="I96" s="181"/>
      <c r="J96" s="182">
        <f>J129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92</v>
      </c>
      <c r="E97" s="181"/>
      <c r="F97" s="181"/>
      <c r="G97" s="181"/>
      <c r="H97" s="181"/>
      <c r="I97" s="181"/>
      <c r="J97" s="182">
        <f>J164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93</v>
      </c>
      <c r="E98" s="181"/>
      <c r="F98" s="181"/>
      <c r="G98" s="181"/>
      <c r="H98" s="181"/>
      <c r="I98" s="181"/>
      <c r="J98" s="182">
        <f>J188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94</v>
      </c>
      <c r="E99" s="181"/>
      <c r="F99" s="181"/>
      <c r="G99" s="181"/>
      <c r="H99" s="181"/>
      <c r="I99" s="181"/>
      <c r="J99" s="182">
        <f>J194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2"/>
      <c r="C100" s="173"/>
      <c r="D100" s="174" t="s">
        <v>95</v>
      </c>
      <c r="E100" s="175"/>
      <c r="F100" s="175"/>
      <c r="G100" s="175"/>
      <c r="H100" s="175"/>
      <c r="I100" s="175"/>
      <c r="J100" s="176">
        <f>J196</f>
        <v>0</v>
      </c>
      <c r="K100" s="173"/>
      <c r="L100" s="177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78"/>
      <c r="C101" s="179"/>
      <c r="D101" s="180" t="s">
        <v>96</v>
      </c>
      <c r="E101" s="181"/>
      <c r="F101" s="181"/>
      <c r="G101" s="181"/>
      <c r="H101" s="181"/>
      <c r="I101" s="181"/>
      <c r="J101" s="182">
        <f>J197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78"/>
      <c r="C102" s="179"/>
      <c r="D102" s="180" t="s">
        <v>97</v>
      </c>
      <c r="E102" s="181"/>
      <c r="F102" s="181"/>
      <c r="G102" s="181"/>
      <c r="H102" s="181"/>
      <c r="I102" s="181"/>
      <c r="J102" s="182">
        <f>J199</f>
        <v>0</v>
      </c>
      <c r="K102" s="179"/>
      <c r="L102" s="18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78"/>
      <c r="C103" s="179"/>
      <c r="D103" s="180" t="s">
        <v>98</v>
      </c>
      <c r="E103" s="181"/>
      <c r="F103" s="181"/>
      <c r="G103" s="181"/>
      <c r="H103" s="181"/>
      <c r="I103" s="181"/>
      <c r="J103" s="182">
        <f>J209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99</v>
      </c>
      <c r="E104" s="181"/>
      <c r="F104" s="181"/>
      <c r="G104" s="181"/>
      <c r="H104" s="181"/>
      <c r="I104" s="181"/>
      <c r="J104" s="182">
        <f>J214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100</v>
      </c>
      <c r="E105" s="181"/>
      <c r="F105" s="181"/>
      <c r="G105" s="181"/>
      <c r="H105" s="181"/>
      <c r="I105" s="181"/>
      <c r="J105" s="182">
        <f>J225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72"/>
      <c r="C106" s="173"/>
      <c r="D106" s="174" t="s">
        <v>101</v>
      </c>
      <c r="E106" s="175"/>
      <c r="F106" s="175"/>
      <c r="G106" s="175"/>
      <c r="H106" s="175"/>
      <c r="I106" s="175"/>
      <c r="J106" s="176">
        <f>J252</f>
        <v>0</v>
      </c>
      <c r="K106" s="173"/>
      <c r="L106" s="177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178"/>
      <c r="C107" s="179"/>
      <c r="D107" s="180" t="s">
        <v>102</v>
      </c>
      <c r="E107" s="181"/>
      <c r="F107" s="181"/>
      <c r="G107" s="181"/>
      <c r="H107" s="181"/>
      <c r="I107" s="181"/>
      <c r="J107" s="182">
        <f>J253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103</v>
      </c>
      <c r="E108" s="181"/>
      <c r="F108" s="181"/>
      <c r="G108" s="181"/>
      <c r="H108" s="181"/>
      <c r="I108" s="181"/>
      <c r="J108" s="182">
        <f>J255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104</v>
      </c>
      <c r="E109" s="181"/>
      <c r="F109" s="181"/>
      <c r="G109" s="181"/>
      <c r="H109" s="181"/>
      <c r="I109" s="181"/>
      <c r="J109" s="182">
        <f>J258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2" customFormat="1" ht="21.84" customHeight="1">
      <c r="A110" s="38"/>
      <c r="B110" s="39"/>
      <c r="C110" s="40"/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6.96" customHeight="1">
      <c r="A111" s="38"/>
      <c r="B111" s="66"/>
      <c r="C111" s="67"/>
      <c r="D111" s="67"/>
      <c r="E111" s="67"/>
      <c r="F111" s="67"/>
      <c r="G111" s="67"/>
      <c r="H111" s="67"/>
      <c r="I111" s="67"/>
      <c r="J111" s="67"/>
      <c r="K111" s="67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5" s="2" customFormat="1" ht="6.96" customHeight="1">
      <c r="A115" s="38"/>
      <c r="B115" s="68"/>
      <c r="C115" s="69"/>
      <c r="D115" s="69"/>
      <c r="E115" s="69"/>
      <c r="F115" s="69"/>
      <c r="G115" s="69"/>
      <c r="H115" s="69"/>
      <c r="I115" s="69"/>
      <c r="J115" s="69"/>
      <c r="K115" s="69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24.96" customHeight="1">
      <c r="A116" s="38"/>
      <c r="B116" s="39"/>
      <c r="C116" s="23" t="s">
        <v>105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16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E7</f>
        <v>Oprava jižní fasády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F10</f>
        <v>Domažlice, Komenského 11</v>
      </c>
      <c r="G121" s="40"/>
      <c r="H121" s="40"/>
      <c r="I121" s="32" t="s">
        <v>22</v>
      </c>
      <c r="J121" s="79" t="str">
        <f>IF(J10="","",J10)</f>
        <v>4. 4. 2024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5.15" customHeight="1">
      <c r="A123" s="38"/>
      <c r="B123" s="39"/>
      <c r="C123" s="32" t="s">
        <v>24</v>
      </c>
      <c r="D123" s="40"/>
      <c r="E123" s="40"/>
      <c r="F123" s="27" t="str">
        <f>E13</f>
        <v>Město Domažlice</v>
      </c>
      <c r="G123" s="40"/>
      <c r="H123" s="40"/>
      <c r="I123" s="32" t="s">
        <v>30</v>
      </c>
      <c r="J123" s="36" t="str">
        <f>E19</f>
        <v xml:space="preserve"> 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28</v>
      </c>
      <c r="D124" s="40"/>
      <c r="E124" s="40"/>
      <c r="F124" s="27" t="str">
        <f>IF(E16="","",E16)</f>
        <v>Vyplň údaj</v>
      </c>
      <c r="G124" s="40"/>
      <c r="H124" s="40"/>
      <c r="I124" s="32" t="s">
        <v>33</v>
      </c>
      <c r="J124" s="36" t="str">
        <f>E22</f>
        <v xml:space="preserve"> 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84"/>
      <c r="B126" s="185"/>
      <c r="C126" s="186" t="s">
        <v>106</v>
      </c>
      <c r="D126" s="187" t="s">
        <v>61</v>
      </c>
      <c r="E126" s="187" t="s">
        <v>57</v>
      </c>
      <c r="F126" s="187" t="s">
        <v>58</v>
      </c>
      <c r="G126" s="187" t="s">
        <v>107</v>
      </c>
      <c r="H126" s="187" t="s">
        <v>108</v>
      </c>
      <c r="I126" s="187" t="s">
        <v>109</v>
      </c>
      <c r="J126" s="188" t="s">
        <v>87</v>
      </c>
      <c r="K126" s="189" t="s">
        <v>110</v>
      </c>
      <c r="L126" s="190"/>
      <c r="M126" s="100" t="s">
        <v>1</v>
      </c>
      <c r="N126" s="101" t="s">
        <v>40</v>
      </c>
      <c r="O126" s="101" t="s">
        <v>111</v>
      </c>
      <c r="P126" s="101" t="s">
        <v>112</v>
      </c>
      <c r="Q126" s="101" t="s">
        <v>113</v>
      </c>
      <c r="R126" s="101" t="s">
        <v>114</v>
      </c>
      <c r="S126" s="101" t="s">
        <v>115</v>
      </c>
      <c r="T126" s="102" t="s">
        <v>116</v>
      </c>
      <c r="U126" s="184"/>
      <c r="V126" s="184"/>
      <c r="W126" s="184"/>
      <c r="X126" s="184"/>
      <c r="Y126" s="184"/>
      <c r="Z126" s="184"/>
      <c r="AA126" s="184"/>
      <c r="AB126" s="184"/>
      <c r="AC126" s="184"/>
      <c r="AD126" s="184"/>
      <c r="AE126" s="184"/>
    </row>
    <row r="127" s="2" customFormat="1" ht="22.8" customHeight="1">
      <c r="A127" s="38"/>
      <c r="B127" s="39"/>
      <c r="C127" s="107" t="s">
        <v>117</v>
      </c>
      <c r="D127" s="40"/>
      <c r="E127" s="40"/>
      <c r="F127" s="40"/>
      <c r="G127" s="40"/>
      <c r="H127" s="40"/>
      <c r="I127" s="40"/>
      <c r="J127" s="191">
        <f>BK127</f>
        <v>0</v>
      </c>
      <c r="K127" s="40"/>
      <c r="L127" s="44"/>
      <c r="M127" s="103"/>
      <c r="N127" s="192"/>
      <c r="O127" s="104"/>
      <c r="P127" s="193">
        <f>P128+P196+P252</f>
        <v>0</v>
      </c>
      <c r="Q127" s="104"/>
      <c r="R127" s="193">
        <f>R128+R196+R252</f>
        <v>26.385841340000006</v>
      </c>
      <c r="S127" s="104"/>
      <c r="T127" s="194">
        <f>T128+T196+T252</f>
        <v>11.21747087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75</v>
      </c>
      <c r="AU127" s="17" t="s">
        <v>89</v>
      </c>
      <c r="BK127" s="195">
        <f>BK128+BK196+BK252</f>
        <v>0</v>
      </c>
    </row>
    <row r="128" s="12" customFormat="1" ht="25.92" customHeight="1">
      <c r="A128" s="12"/>
      <c r="B128" s="196"/>
      <c r="C128" s="197"/>
      <c r="D128" s="198" t="s">
        <v>75</v>
      </c>
      <c r="E128" s="199" t="s">
        <v>118</v>
      </c>
      <c r="F128" s="199" t="s">
        <v>119</v>
      </c>
      <c r="G128" s="197"/>
      <c r="H128" s="197"/>
      <c r="I128" s="200"/>
      <c r="J128" s="201">
        <f>BK128</f>
        <v>0</v>
      </c>
      <c r="K128" s="197"/>
      <c r="L128" s="202"/>
      <c r="M128" s="203"/>
      <c r="N128" s="204"/>
      <c r="O128" s="204"/>
      <c r="P128" s="205">
        <f>P129+P164+P188+P194</f>
        <v>0</v>
      </c>
      <c r="Q128" s="204"/>
      <c r="R128" s="205">
        <f>R129+R164+R188+R194</f>
        <v>22.994061600000006</v>
      </c>
      <c r="S128" s="204"/>
      <c r="T128" s="206">
        <f>T129+T164+T188+T194</f>
        <v>11.02444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07" t="s">
        <v>81</v>
      </c>
      <c r="AT128" s="208" t="s">
        <v>75</v>
      </c>
      <c r="AU128" s="208" t="s">
        <v>76</v>
      </c>
      <c r="AY128" s="207" t="s">
        <v>120</v>
      </c>
      <c r="BK128" s="209">
        <f>BK129+BK164+BK188+BK194</f>
        <v>0</v>
      </c>
    </row>
    <row r="129" s="12" customFormat="1" ht="22.8" customHeight="1">
      <c r="A129" s="12"/>
      <c r="B129" s="196"/>
      <c r="C129" s="197"/>
      <c r="D129" s="198" t="s">
        <v>75</v>
      </c>
      <c r="E129" s="210" t="s">
        <v>121</v>
      </c>
      <c r="F129" s="210" t="s">
        <v>122</v>
      </c>
      <c r="G129" s="197"/>
      <c r="H129" s="197"/>
      <c r="I129" s="200"/>
      <c r="J129" s="211">
        <f>BK129</f>
        <v>0</v>
      </c>
      <c r="K129" s="197"/>
      <c r="L129" s="202"/>
      <c r="M129" s="203"/>
      <c r="N129" s="204"/>
      <c r="O129" s="204"/>
      <c r="P129" s="205">
        <f>SUM(P130:P163)</f>
        <v>0</v>
      </c>
      <c r="Q129" s="204"/>
      <c r="R129" s="205">
        <f>SUM(R130:R163)</f>
        <v>22.994031600000007</v>
      </c>
      <c r="S129" s="204"/>
      <c r="T129" s="206">
        <f>SUM(T130:T163)</f>
        <v>0.16896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7" t="s">
        <v>81</v>
      </c>
      <c r="AT129" s="208" t="s">
        <v>75</v>
      </c>
      <c r="AU129" s="208" t="s">
        <v>81</v>
      </c>
      <c r="AY129" s="207" t="s">
        <v>120</v>
      </c>
      <c r="BK129" s="209">
        <f>SUM(BK130:BK163)</f>
        <v>0</v>
      </c>
    </row>
    <row r="130" s="2" customFormat="1" ht="24.15" customHeight="1">
      <c r="A130" s="38"/>
      <c r="B130" s="39"/>
      <c r="C130" s="212" t="s">
        <v>81</v>
      </c>
      <c r="D130" s="212" t="s">
        <v>123</v>
      </c>
      <c r="E130" s="213" t="s">
        <v>124</v>
      </c>
      <c r="F130" s="214" t="s">
        <v>125</v>
      </c>
      <c r="G130" s="215" t="s">
        <v>126</v>
      </c>
      <c r="H130" s="216">
        <v>84.480000000000004</v>
      </c>
      <c r="I130" s="217"/>
      <c r="J130" s="218">
        <f>ROUND(I130*H130,2)</f>
        <v>0</v>
      </c>
      <c r="K130" s="219"/>
      <c r="L130" s="44"/>
      <c r="M130" s="220" t="s">
        <v>1</v>
      </c>
      <c r="N130" s="221" t="s">
        <v>41</v>
      </c>
      <c r="O130" s="91"/>
      <c r="P130" s="222">
        <f>O130*H130</f>
        <v>0</v>
      </c>
      <c r="Q130" s="222">
        <v>0.00022000000000000001</v>
      </c>
      <c r="R130" s="222">
        <f>Q130*H130</f>
        <v>0.018585600000000001</v>
      </c>
      <c r="S130" s="222">
        <v>0.002</v>
      </c>
      <c r="T130" s="223">
        <f>S130*H130</f>
        <v>0.16896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24" t="s">
        <v>127</v>
      </c>
      <c r="AT130" s="224" t="s">
        <v>123</v>
      </c>
      <c r="AU130" s="224" t="s">
        <v>83</v>
      </c>
      <c r="AY130" s="17" t="s">
        <v>120</v>
      </c>
      <c r="BE130" s="225">
        <f>IF(N130="základní",J130,0)</f>
        <v>0</v>
      </c>
      <c r="BF130" s="225">
        <f>IF(N130="snížená",J130,0)</f>
        <v>0</v>
      </c>
      <c r="BG130" s="225">
        <f>IF(N130="zákl. přenesená",J130,0)</f>
        <v>0</v>
      </c>
      <c r="BH130" s="225">
        <f>IF(N130="sníž. přenesená",J130,0)</f>
        <v>0</v>
      </c>
      <c r="BI130" s="225">
        <f>IF(N130="nulová",J130,0)</f>
        <v>0</v>
      </c>
      <c r="BJ130" s="17" t="s">
        <v>81</v>
      </c>
      <c r="BK130" s="225">
        <f>ROUND(I130*H130,2)</f>
        <v>0</v>
      </c>
      <c r="BL130" s="17" t="s">
        <v>127</v>
      </c>
      <c r="BM130" s="224" t="s">
        <v>128</v>
      </c>
    </row>
    <row r="131" s="13" customFormat="1">
      <c r="A131" s="13"/>
      <c r="B131" s="226"/>
      <c r="C131" s="227"/>
      <c r="D131" s="228" t="s">
        <v>129</v>
      </c>
      <c r="E131" s="229" t="s">
        <v>1</v>
      </c>
      <c r="F131" s="230" t="s">
        <v>130</v>
      </c>
      <c r="G131" s="227"/>
      <c r="H131" s="231">
        <v>26.399999999999999</v>
      </c>
      <c r="I131" s="232"/>
      <c r="J131" s="227"/>
      <c r="K131" s="227"/>
      <c r="L131" s="233"/>
      <c r="M131" s="234"/>
      <c r="N131" s="235"/>
      <c r="O131" s="235"/>
      <c r="P131" s="235"/>
      <c r="Q131" s="235"/>
      <c r="R131" s="235"/>
      <c r="S131" s="235"/>
      <c r="T131" s="23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7" t="s">
        <v>129</v>
      </c>
      <c r="AU131" s="237" t="s">
        <v>83</v>
      </c>
      <c r="AV131" s="13" t="s">
        <v>83</v>
      </c>
      <c r="AW131" s="13" t="s">
        <v>32</v>
      </c>
      <c r="AX131" s="13" t="s">
        <v>76</v>
      </c>
      <c r="AY131" s="237" t="s">
        <v>120</v>
      </c>
    </row>
    <row r="132" s="13" customFormat="1">
      <c r="A132" s="13"/>
      <c r="B132" s="226"/>
      <c r="C132" s="227"/>
      <c r="D132" s="228" t="s">
        <v>129</v>
      </c>
      <c r="E132" s="229" t="s">
        <v>1</v>
      </c>
      <c r="F132" s="230" t="s">
        <v>131</v>
      </c>
      <c r="G132" s="227"/>
      <c r="H132" s="231">
        <v>29.039999999999999</v>
      </c>
      <c r="I132" s="232"/>
      <c r="J132" s="227"/>
      <c r="K132" s="227"/>
      <c r="L132" s="233"/>
      <c r="M132" s="234"/>
      <c r="N132" s="235"/>
      <c r="O132" s="235"/>
      <c r="P132" s="235"/>
      <c r="Q132" s="235"/>
      <c r="R132" s="235"/>
      <c r="S132" s="235"/>
      <c r="T132" s="23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7" t="s">
        <v>129</v>
      </c>
      <c r="AU132" s="237" t="s">
        <v>83</v>
      </c>
      <c r="AV132" s="13" t="s">
        <v>83</v>
      </c>
      <c r="AW132" s="13" t="s">
        <v>32</v>
      </c>
      <c r="AX132" s="13" t="s">
        <v>76</v>
      </c>
      <c r="AY132" s="237" t="s">
        <v>120</v>
      </c>
    </row>
    <row r="133" s="13" customFormat="1">
      <c r="A133" s="13"/>
      <c r="B133" s="226"/>
      <c r="C133" s="227"/>
      <c r="D133" s="228" t="s">
        <v>129</v>
      </c>
      <c r="E133" s="229" t="s">
        <v>1</v>
      </c>
      <c r="F133" s="230" t="s">
        <v>131</v>
      </c>
      <c r="G133" s="227"/>
      <c r="H133" s="231">
        <v>29.039999999999999</v>
      </c>
      <c r="I133" s="232"/>
      <c r="J133" s="227"/>
      <c r="K133" s="227"/>
      <c r="L133" s="233"/>
      <c r="M133" s="234"/>
      <c r="N133" s="235"/>
      <c r="O133" s="235"/>
      <c r="P133" s="235"/>
      <c r="Q133" s="235"/>
      <c r="R133" s="235"/>
      <c r="S133" s="235"/>
      <c r="T133" s="23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7" t="s">
        <v>129</v>
      </c>
      <c r="AU133" s="237" t="s">
        <v>83</v>
      </c>
      <c r="AV133" s="13" t="s">
        <v>83</v>
      </c>
      <c r="AW133" s="13" t="s">
        <v>32</v>
      </c>
      <c r="AX133" s="13" t="s">
        <v>76</v>
      </c>
      <c r="AY133" s="237" t="s">
        <v>120</v>
      </c>
    </row>
    <row r="134" s="14" customFormat="1">
      <c r="A134" s="14"/>
      <c r="B134" s="238"/>
      <c r="C134" s="239"/>
      <c r="D134" s="228" t="s">
        <v>129</v>
      </c>
      <c r="E134" s="240" t="s">
        <v>1</v>
      </c>
      <c r="F134" s="241" t="s">
        <v>132</v>
      </c>
      <c r="G134" s="239"/>
      <c r="H134" s="242">
        <v>84.47999999999999</v>
      </c>
      <c r="I134" s="243"/>
      <c r="J134" s="239"/>
      <c r="K134" s="239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129</v>
      </c>
      <c r="AU134" s="248" t="s">
        <v>83</v>
      </c>
      <c r="AV134" s="14" t="s">
        <v>127</v>
      </c>
      <c r="AW134" s="14" t="s">
        <v>32</v>
      </c>
      <c r="AX134" s="14" t="s">
        <v>81</v>
      </c>
      <c r="AY134" s="248" t="s">
        <v>120</v>
      </c>
    </row>
    <row r="135" s="2" customFormat="1" ht="16.5" customHeight="1">
      <c r="A135" s="38"/>
      <c r="B135" s="39"/>
      <c r="C135" s="212" t="s">
        <v>83</v>
      </c>
      <c r="D135" s="212" t="s">
        <v>123</v>
      </c>
      <c r="E135" s="213" t="s">
        <v>133</v>
      </c>
      <c r="F135" s="214" t="s">
        <v>134</v>
      </c>
      <c r="G135" s="215" t="s">
        <v>126</v>
      </c>
      <c r="H135" s="216">
        <v>537.39999999999998</v>
      </c>
      <c r="I135" s="217"/>
      <c r="J135" s="218">
        <f>ROUND(I135*H135,2)</f>
        <v>0</v>
      </c>
      <c r="K135" s="219"/>
      <c r="L135" s="44"/>
      <c r="M135" s="220" t="s">
        <v>1</v>
      </c>
      <c r="N135" s="221" t="s">
        <v>41</v>
      </c>
      <c r="O135" s="91"/>
      <c r="P135" s="222">
        <f>O135*H135</f>
        <v>0</v>
      </c>
      <c r="Q135" s="222">
        <v>0.00025999999999999998</v>
      </c>
      <c r="R135" s="222">
        <f>Q135*H135</f>
        <v>0.13972399999999999</v>
      </c>
      <c r="S135" s="222">
        <v>0</v>
      </c>
      <c r="T135" s="223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24" t="s">
        <v>127</v>
      </c>
      <c r="AT135" s="224" t="s">
        <v>123</v>
      </c>
      <c r="AU135" s="224" t="s">
        <v>83</v>
      </c>
      <c r="AY135" s="17" t="s">
        <v>120</v>
      </c>
      <c r="BE135" s="225">
        <f>IF(N135="základní",J135,0)</f>
        <v>0</v>
      </c>
      <c r="BF135" s="225">
        <f>IF(N135="snížená",J135,0)</f>
        <v>0</v>
      </c>
      <c r="BG135" s="225">
        <f>IF(N135="zákl. přenesená",J135,0)</f>
        <v>0</v>
      </c>
      <c r="BH135" s="225">
        <f>IF(N135="sníž. přenesená",J135,0)</f>
        <v>0</v>
      </c>
      <c r="BI135" s="225">
        <f>IF(N135="nulová",J135,0)</f>
        <v>0</v>
      </c>
      <c r="BJ135" s="17" t="s">
        <v>81</v>
      </c>
      <c r="BK135" s="225">
        <f>ROUND(I135*H135,2)</f>
        <v>0</v>
      </c>
      <c r="BL135" s="17" t="s">
        <v>127</v>
      </c>
      <c r="BM135" s="224" t="s">
        <v>135</v>
      </c>
    </row>
    <row r="136" s="2" customFormat="1" ht="24.15" customHeight="1">
      <c r="A136" s="38"/>
      <c r="B136" s="39"/>
      <c r="C136" s="212" t="s">
        <v>136</v>
      </c>
      <c r="D136" s="212" t="s">
        <v>123</v>
      </c>
      <c r="E136" s="213" t="s">
        <v>137</v>
      </c>
      <c r="F136" s="214" t="s">
        <v>138</v>
      </c>
      <c r="G136" s="215" t="s">
        <v>126</v>
      </c>
      <c r="H136" s="216">
        <v>41.899999999999999</v>
      </c>
      <c r="I136" s="217"/>
      <c r="J136" s="218">
        <f>ROUND(I136*H136,2)</f>
        <v>0</v>
      </c>
      <c r="K136" s="219"/>
      <c r="L136" s="44"/>
      <c r="M136" s="220" t="s">
        <v>1</v>
      </c>
      <c r="N136" s="221" t="s">
        <v>41</v>
      </c>
      <c r="O136" s="91"/>
      <c r="P136" s="222">
        <f>O136*H136</f>
        <v>0</v>
      </c>
      <c r="Q136" s="222">
        <v>0.02</v>
      </c>
      <c r="R136" s="222">
        <f>Q136*H136</f>
        <v>0.83799999999999997</v>
      </c>
      <c r="S136" s="222">
        <v>0</v>
      </c>
      <c r="T136" s="223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24" t="s">
        <v>127</v>
      </c>
      <c r="AT136" s="224" t="s">
        <v>123</v>
      </c>
      <c r="AU136" s="224" t="s">
        <v>83</v>
      </c>
      <c r="AY136" s="17" t="s">
        <v>120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7" t="s">
        <v>81</v>
      </c>
      <c r="BK136" s="225">
        <f>ROUND(I136*H136,2)</f>
        <v>0</v>
      </c>
      <c r="BL136" s="17" t="s">
        <v>127</v>
      </c>
      <c r="BM136" s="224" t="s">
        <v>139</v>
      </c>
    </row>
    <row r="137" s="13" customFormat="1">
      <c r="A137" s="13"/>
      <c r="B137" s="226"/>
      <c r="C137" s="227"/>
      <c r="D137" s="228" t="s">
        <v>129</v>
      </c>
      <c r="E137" s="229" t="s">
        <v>1</v>
      </c>
      <c r="F137" s="230" t="s">
        <v>140</v>
      </c>
      <c r="G137" s="227"/>
      <c r="H137" s="231">
        <v>43.07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7" t="s">
        <v>129</v>
      </c>
      <c r="AU137" s="237" t="s">
        <v>83</v>
      </c>
      <c r="AV137" s="13" t="s">
        <v>83</v>
      </c>
      <c r="AW137" s="13" t="s">
        <v>32</v>
      </c>
      <c r="AX137" s="13" t="s">
        <v>76</v>
      </c>
      <c r="AY137" s="237" t="s">
        <v>120</v>
      </c>
    </row>
    <row r="138" s="13" customFormat="1">
      <c r="A138" s="13"/>
      <c r="B138" s="226"/>
      <c r="C138" s="227"/>
      <c r="D138" s="228" t="s">
        <v>129</v>
      </c>
      <c r="E138" s="229" t="s">
        <v>1</v>
      </c>
      <c r="F138" s="230" t="s">
        <v>141</v>
      </c>
      <c r="G138" s="227"/>
      <c r="H138" s="231">
        <v>-0.75</v>
      </c>
      <c r="I138" s="232"/>
      <c r="J138" s="227"/>
      <c r="K138" s="227"/>
      <c r="L138" s="233"/>
      <c r="M138" s="234"/>
      <c r="N138" s="235"/>
      <c r="O138" s="235"/>
      <c r="P138" s="235"/>
      <c r="Q138" s="235"/>
      <c r="R138" s="235"/>
      <c r="S138" s="235"/>
      <c r="T138" s="236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7" t="s">
        <v>129</v>
      </c>
      <c r="AU138" s="237" t="s">
        <v>83</v>
      </c>
      <c r="AV138" s="13" t="s">
        <v>83</v>
      </c>
      <c r="AW138" s="13" t="s">
        <v>32</v>
      </c>
      <c r="AX138" s="13" t="s">
        <v>76</v>
      </c>
      <c r="AY138" s="237" t="s">
        <v>120</v>
      </c>
    </row>
    <row r="139" s="13" customFormat="1">
      <c r="A139" s="13"/>
      <c r="B139" s="226"/>
      <c r="C139" s="227"/>
      <c r="D139" s="228" t="s">
        <v>129</v>
      </c>
      <c r="E139" s="229" t="s">
        <v>1</v>
      </c>
      <c r="F139" s="230" t="s">
        <v>142</v>
      </c>
      <c r="G139" s="227"/>
      <c r="H139" s="231">
        <v>1.1000000000000001</v>
      </c>
      <c r="I139" s="232"/>
      <c r="J139" s="227"/>
      <c r="K139" s="227"/>
      <c r="L139" s="233"/>
      <c r="M139" s="234"/>
      <c r="N139" s="235"/>
      <c r="O139" s="235"/>
      <c r="P139" s="235"/>
      <c r="Q139" s="235"/>
      <c r="R139" s="235"/>
      <c r="S139" s="235"/>
      <c r="T139" s="23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7" t="s">
        <v>129</v>
      </c>
      <c r="AU139" s="237" t="s">
        <v>83</v>
      </c>
      <c r="AV139" s="13" t="s">
        <v>83</v>
      </c>
      <c r="AW139" s="13" t="s">
        <v>32</v>
      </c>
      <c r="AX139" s="13" t="s">
        <v>76</v>
      </c>
      <c r="AY139" s="237" t="s">
        <v>120</v>
      </c>
    </row>
    <row r="140" s="13" customFormat="1">
      <c r="A140" s="13"/>
      <c r="B140" s="226"/>
      <c r="C140" s="227"/>
      <c r="D140" s="228" t="s">
        <v>129</v>
      </c>
      <c r="E140" s="229" t="s">
        <v>1</v>
      </c>
      <c r="F140" s="230" t="s">
        <v>143</v>
      </c>
      <c r="G140" s="227"/>
      <c r="H140" s="231">
        <v>-2.2000000000000002</v>
      </c>
      <c r="I140" s="232"/>
      <c r="J140" s="227"/>
      <c r="K140" s="227"/>
      <c r="L140" s="233"/>
      <c r="M140" s="234"/>
      <c r="N140" s="235"/>
      <c r="O140" s="235"/>
      <c r="P140" s="235"/>
      <c r="Q140" s="235"/>
      <c r="R140" s="235"/>
      <c r="S140" s="235"/>
      <c r="T140" s="23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7" t="s">
        <v>129</v>
      </c>
      <c r="AU140" s="237" t="s">
        <v>83</v>
      </c>
      <c r="AV140" s="13" t="s">
        <v>83</v>
      </c>
      <c r="AW140" s="13" t="s">
        <v>32</v>
      </c>
      <c r="AX140" s="13" t="s">
        <v>76</v>
      </c>
      <c r="AY140" s="237" t="s">
        <v>120</v>
      </c>
    </row>
    <row r="141" s="13" customFormat="1">
      <c r="A141" s="13"/>
      <c r="B141" s="226"/>
      <c r="C141" s="227"/>
      <c r="D141" s="228" t="s">
        <v>129</v>
      </c>
      <c r="E141" s="229" t="s">
        <v>1</v>
      </c>
      <c r="F141" s="230" t="s">
        <v>144</v>
      </c>
      <c r="G141" s="227"/>
      <c r="H141" s="231">
        <v>0.40000000000000002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129</v>
      </c>
      <c r="AU141" s="237" t="s">
        <v>83</v>
      </c>
      <c r="AV141" s="13" t="s">
        <v>83</v>
      </c>
      <c r="AW141" s="13" t="s">
        <v>32</v>
      </c>
      <c r="AX141" s="13" t="s">
        <v>76</v>
      </c>
      <c r="AY141" s="237" t="s">
        <v>120</v>
      </c>
    </row>
    <row r="142" s="13" customFormat="1">
      <c r="A142" s="13"/>
      <c r="B142" s="226"/>
      <c r="C142" s="227"/>
      <c r="D142" s="228" t="s">
        <v>129</v>
      </c>
      <c r="E142" s="229" t="s">
        <v>1</v>
      </c>
      <c r="F142" s="230" t="s">
        <v>145</v>
      </c>
      <c r="G142" s="227"/>
      <c r="H142" s="231">
        <v>-0.59999999999999998</v>
      </c>
      <c r="I142" s="232"/>
      <c r="J142" s="227"/>
      <c r="K142" s="227"/>
      <c r="L142" s="233"/>
      <c r="M142" s="234"/>
      <c r="N142" s="235"/>
      <c r="O142" s="235"/>
      <c r="P142" s="235"/>
      <c r="Q142" s="235"/>
      <c r="R142" s="235"/>
      <c r="S142" s="235"/>
      <c r="T142" s="236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7" t="s">
        <v>129</v>
      </c>
      <c r="AU142" s="237" t="s">
        <v>83</v>
      </c>
      <c r="AV142" s="13" t="s">
        <v>83</v>
      </c>
      <c r="AW142" s="13" t="s">
        <v>32</v>
      </c>
      <c r="AX142" s="13" t="s">
        <v>76</v>
      </c>
      <c r="AY142" s="237" t="s">
        <v>120</v>
      </c>
    </row>
    <row r="143" s="13" customFormat="1">
      <c r="A143" s="13"/>
      <c r="B143" s="226"/>
      <c r="C143" s="227"/>
      <c r="D143" s="228" t="s">
        <v>129</v>
      </c>
      <c r="E143" s="229" t="s">
        <v>1</v>
      </c>
      <c r="F143" s="230" t="s">
        <v>146</v>
      </c>
      <c r="G143" s="227"/>
      <c r="H143" s="231">
        <v>0.88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7" t="s">
        <v>129</v>
      </c>
      <c r="AU143" s="237" t="s">
        <v>83</v>
      </c>
      <c r="AV143" s="13" t="s">
        <v>83</v>
      </c>
      <c r="AW143" s="13" t="s">
        <v>32</v>
      </c>
      <c r="AX143" s="13" t="s">
        <v>76</v>
      </c>
      <c r="AY143" s="237" t="s">
        <v>120</v>
      </c>
    </row>
    <row r="144" s="14" customFormat="1">
      <c r="A144" s="14"/>
      <c r="B144" s="238"/>
      <c r="C144" s="239"/>
      <c r="D144" s="228" t="s">
        <v>129</v>
      </c>
      <c r="E144" s="240" t="s">
        <v>1</v>
      </c>
      <c r="F144" s="241" t="s">
        <v>132</v>
      </c>
      <c r="G144" s="239"/>
      <c r="H144" s="242">
        <v>41.899999999999999</v>
      </c>
      <c r="I144" s="243"/>
      <c r="J144" s="239"/>
      <c r="K144" s="239"/>
      <c r="L144" s="244"/>
      <c r="M144" s="245"/>
      <c r="N144" s="246"/>
      <c r="O144" s="246"/>
      <c r="P144" s="246"/>
      <c r="Q144" s="246"/>
      <c r="R144" s="246"/>
      <c r="S144" s="246"/>
      <c r="T144" s="247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8" t="s">
        <v>129</v>
      </c>
      <c r="AU144" s="248" t="s">
        <v>83</v>
      </c>
      <c r="AV144" s="14" t="s">
        <v>127</v>
      </c>
      <c r="AW144" s="14" t="s">
        <v>32</v>
      </c>
      <c r="AX144" s="14" t="s">
        <v>81</v>
      </c>
      <c r="AY144" s="248" t="s">
        <v>120</v>
      </c>
    </row>
    <row r="145" s="2" customFormat="1" ht="24.15" customHeight="1">
      <c r="A145" s="38"/>
      <c r="B145" s="39"/>
      <c r="C145" s="212" t="s">
        <v>127</v>
      </c>
      <c r="D145" s="212" t="s">
        <v>123</v>
      </c>
      <c r="E145" s="213" t="s">
        <v>147</v>
      </c>
      <c r="F145" s="214" t="s">
        <v>148</v>
      </c>
      <c r="G145" s="215" t="s">
        <v>126</v>
      </c>
      <c r="H145" s="216">
        <v>161.22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41</v>
      </c>
      <c r="O145" s="91"/>
      <c r="P145" s="222">
        <f>O145*H145</f>
        <v>0</v>
      </c>
      <c r="Q145" s="222">
        <v>0.023630000000000002</v>
      </c>
      <c r="R145" s="222">
        <f>Q145*H145</f>
        <v>3.8096286000000004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127</v>
      </c>
      <c r="AT145" s="224" t="s">
        <v>123</v>
      </c>
      <c r="AU145" s="224" t="s">
        <v>83</v>
      </c>
      <c r="AY145" s="17" t="s">
        <v>120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81</v>
      </c>
      <c r="BK145" s="225">
        <f>ROUND(I145*H145,2)</f>
        <v>0</v>
      </c>
      <c r="BL145" s="17" t="s">
        <v>127</v>
      </c>
      <c r="BM145" s="224" t="s">
        <v>149</v>
      </c>
    </row>
    <row r="146" s="13" customFormat="1">
      <c r="A146" s="13"/>
      <c r="B146" s="226"/>
      <c r="C146" s="227"/>
      <c r="D146" s="228" t="s">
        <v>129</v>
      </c>
      <c r="E146" s="229" t="s">
        <v>1</v>
      </c>
      <c r="F146" s="230" t="s">
        <v>150</v>
      </c>
      <c r="G146" s="227"/>
      <c r="H146" s="231">
        <v>161.22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129</v>
      </c>
      <c r="AU146" s="237" t="s">
        <v>83</v>
      </c>
      <c r="AV146" s="13" t="s">
        <v>83</v>
      </c>
      <c r="AW146" s="13" t="s">
        <v>32</v>
      </c>
      <c r="AX146" s="13" t="s">
        <v>81</v>
      </c>
      <c r="AY146" s="237" t="s">
        <v>120</v>
      </c>
    </row>
    <row r="147" s="2" customFormat="1" ht="24.15" customHeight="1">
      <c r="A147" s="38"/>
      <c r="B147" s="39"/>
      <c r="C147" s="212" t="s">
        <v>151</v>
      </c>
      <c r="D147" s="212" t="s">
        <v>123</v>
      </c>
      <c r="E147" s="213" t="s">
        <v>152</v>
      </c>
      <c r="F147" s="214" t="s">
        <v>153</v>
      </c>
      <c r="G147" s="215" t="s">
        <v>126</v>
      </c>
      <c r="H147" s="216">
        <v>41.899999999999999</v>
      </c>
      <c r="I147" s="217"/>
      <c r="J147" s="218">
        <f>ROUND(I147*H147,2)</f>
        <v>0</v>
      </c>
      <c r="K147" s="219"/>
      <c r="L147" s="44"/>
      <c r="M147" s="220" t="s">
        <v>1</v>
      </c>
      <c r="N147" s="221" t="s">
        <v>41</v>
      </c>
      <c r="O147" s="91"/>
      <c r="P147" s="222">
        <f>O147*H147</f>
        <v>0</v>
      </c>
      <c r="Q147" s="222">
        <v>0.016500000000000001</v>
      </c>
      <c r="R147" s="222">
        <f>Q147*H147</f>
        <v>0.69135000000000002</v>
      </c>
      <c r="S147" s="222">
        <v>0</v>
      </c>
      <c r="T147" s="223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4" t="s">
        <v>127</v>
      </c>
      <c r="AT147" s="224" t="s">
        <v>123</v>
      </c>
      <c r="AU147" s="224" t="s">
        <v>83</v>
      </c>
      <c r="AY147" s="17" t="s">
        <v>120</v>
      </c>
      <c r="BE147" s="225">
        <f>IF(N147="základní",J147,0)</f>
        <v>0</v>
      </c>
      <c r="BF147" s="225">
        <f>IF(N147="snížená",J147,0)</f>
        <v>0</v>
      </c>
      <c r="BG147" s="225">
        <f>IF(N147="zákl. přenesená",J147,0)</f>
        <v>0</v>
      </c>
      <c r="BH147" s="225">
        <f>IF(N147="sníž. přenesená",J147,0)</f>
        <v>0</v>
      </c>
      <c r="BI147" s="225">
        <f>IF(N147="nulová",J147,0)</f>
        <v>0</v>
      </c>
      <c r="BJ147" s="17" t="s">
        <v>81</v>
      </c>
      <c r="BK147" s="225">
        <f>ROUND(I147*H147,2)</f>
        <v>0</v>
      </c>
      <c r="BL147" s="17" t="s">
        <v>127</v>
      </c>
      <c r="BM147" s="224" t="s">
        <v>154</v>
      </c>
    </row>
    <row r="148" s="2" customFormat="1" ht="33" customHeight="1">
      <c r="A148" s="38"/>
      <c r="B148" s="39"/>
      <c r="C148" s="212" t="s">
        <v>121</v>
      </c>
      <c r="D148" s="212" t="s">
        <v>123</v>
      </c>
      <c r="E148" s="213" t="s">
        <v>155</v>
      </c>
      <c r="F148" s="214" t="s">
        <v>156</v>
      </c>
      <c r="G148" s="215" t="s">
        <v>126</v>
      </c>
      <c r="H148" s="216">
        <v>537.39999999999998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41</v>
      </c>
      <c r="O148" s="91"/>
      <c r="P148" s="222">
        <f>O148*H148</f>
        <v>0</v>
      </c>
      <c r="Q148" s="222">
        <v>0.032070000000000001</v>
      </c>
      <c r="R148" s="222">
        <f>Q148*H148</f>
        <v>17.234418000000002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127</v>
      </c>
      <c r="AT148" s="224" t="s">
        <v>123</v>
      </c>
      <c r="AU148" s="224" t="s">
        <v>83</v>
      </c>
      <c r="AY148" s="17" t="s">
        <v>120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81</v>
      </c>
      <c r="BK148" s="225">
        <f>ROUND(I148*H148,2)</f>
        <v>0</v>
      </c>
      <c r="BL148" s="17" t="s">
        <v>127</v>
      </c>
      <c r="BM148" s="224" t="s">
        <v>157</v>
      </c>
    </row>
    <row r="149" s="13" customFormat="1">
      <c r="A149" s="13"/>
      <c r="B149" s="226"/>
      <c r="C149" s="227"/>
      <c r="D149" s="228" t="s">
        <v>129</v>
      </c>
      <c r="E149" s="229" t="s">
        <v>1</v>
      </c>
      <c r="F149" s="230" t="s">
        <v>158</v>
      </c>
      <c r="G149" s="227"/>
      <c r="H149" s="231">
        <v>602.98000000000002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7" t="s">
        <v>129</v>
      </c>
      <c r="AU149" s="237" t="s">
        <v>83</v>
      </c>
      <c r="AV149" s="13" t="s">
        <v>83</v>
      </c>
      <c r="AW149" s="13" t="s">
        <v>32</v>
      </c>
      <c r="AX149" s="13" t="s">
        <v>76</v>
      </c>
      <c r="AY149" s="237" t="s">
        <v>120</v>
      </c>
    </row>
    <row r="150" s="13" customFormat="1">
      <c r="A150" s="13"/>
      <c r="B150" s="226"/>
      <c r="C150" s="227"/>
      <c r="D150" s="228" t="s">
        <v>129</v>
      </c>
      <c r="E150" s="229" t="s">
        <v>1</v>
      </c>
      <c r="F150" s="230" t="s">
        <v>159</v>
      </c>
      <c r="G150" s="227"/>
      <c r="H150" s="231">
        <v>25.5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7" t="s">
        <v>129</v>
      </c>
      <c r="AU150" s="237" t="s">
        <v>83</v>
      </c>
      <c r="AV150" s="13" t="s">
        <v>83</v>
      </c>
      <c r="AW150" s="13" t="s">
        <v>32</v>
      </c>
      <c r="AX150" s="13" t="s">
        <v>76</v>
      </c>
      <c r="AY150" s="237" t="s">
        <v>120</v>
      </c>
    </row>
    <row r="151" s="13" customFormat="1">
      <c r="A151" s="13"/>
      <c r="B151" s="226"/>
      <c r="C151" s="227"/>
      <c r="D151" s="228" t="s">
        <v>129</v>
      </c>
      <c r="E151" s="229" t="s">
        <v>1</v>
      </c>
      <c r="F151" s="230" t="s">
        <v>160</v>
      </c>
      <c r="G151" s="227"/>
      <c r="H151" s="231">
        <v>-6.5999999999999996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129</v>
      </c>
      <c r="AU151" s="237" t="s">
        <v>83</v>
      </c>
      <c r="AV151" s="13" t="s">
        <v>83</v>
      </c>
      <c r="AW151" s="13" t="s">
        <v>32</v>
      </c>
      <c r="AX151" s="13" t="s">
        <v>76</v>
      </c>
      <c r="AY151" s="237" t="s">
        <v>120</v>
      </c>
    </row>
    <row r="152" s="13" customFormat="1">
      <c r="A152" s="13"/>
      <c r="B152" s="226"/>
      <c r="C152" s="227"/>
      <c r="D152" s="228" t="s">
        <v>129</v>
      </c>
      <c r="E152" s="229" t="s">
        <v>1</v>
      </c>
      <c r="F152" s="230" t="s">
        <v>161</v>
      </c>
      <c r="G152" s="227"/>
      <c r="H152" s="231">
        <v>-26.399999999999999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7" t="s">
        <v>129</v>
      </c>
      <c r="AU152" s="237" t="s">
        <v>83</v>
      </c>
      <c r="AV152" s="13" t="s">
        <v>83</v>
      </c>
      <c r="AW152" s="13" t="s">
        <v>32</v>
      </c>
      <c r="AX152" s="13" t="s">
        <v>76</v>
      </c>
      <c r="AY152" s="237" t="s">
        <v>120</v>
      </c>
    </row>
    <row r="153" s="13" customFormat="1">
      <c r="A153" s="13"/>
      <c r="B153" s="226"/>
      <c r="C153" s="227"/>
      <c r="D153" s="228" t="s">
        <v>129</v>
      </c>
      <c r="E153" s="229" t="s">
        <v>1</v>
      </c>
      <c r="F153" s="230" t="s">
        <v>162</v>
      </c>
      <c r="G153" s="227"/>
      <c r="H153" s="231">
        <v>-29.039999999999999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129</v>
      </c>
      <c r="AU153" s="237" t="s">
        <v>83</v>
      </c>
      <c r="AV153" s="13" t="s">
        <v>83</v>
      </c>
      <c r="AW153" s="13" t="s">
        <v>32</v>
      </c>
      <c r="AX153" s="13" t="s">
        <v>76</v>
      </c>
      <c r="AY153" s="237" t="s">
        <v>120</v>
      </c>
    </row>
    <row r="154" s="13" customFormat="1">
      <c r="A154" s="13"/>
      <c r="B154" s="226"/>
      <c r="C154" s="227"/>
      <c r="D154" s="228" t="s">
        <v>129</v>
      </c>
      <c r="E154" s="229" t="s">
        <v>1</v>
      </c>
      <c r="F154" s="230" t="s">
        <v>162</v>
      </c>
      <c r="G154" s="227"/>
      <c r="H154" s="231">
        <v>-29.039999999999999</v>
      </c>
      <c r="I154" s="232"/>
      <c r="J154" s="227"/>
      <c r="K154" s="227"/>
      <c r="L154" s="233"/>
      <c r="M154" s="234"/>
      <c r="N154" s="235"/>
      <c r="O154" s="235"/>
      <c r="P154" s="235"/>
      <c r="Q154" s="235"/>
      <c r="R154" s="235"/>
      <c r="S154" s="235"/>
      <c r="T154" s="23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7" t="s">
        <v>129</v>
      </c>
      <c r="AU154" s="237" t="s">
        <v>83</v>
      </c>
      <c r="AV154" s="13" t="s">
        <v>83</v>
      </c>
      <c r="AW154" s="13" t="s">
        <v>32</v>
      </c>
      <c r="AX154" s="13" t="s">
        <v>76</v>
      </c>
      <c r="AY154" s="237" t="s">
        <v>120</v>
      </c>
    </row>
    <row r="155" s="14" customFormat="1">
      <c r="A155" s="14"/>
      <c r="B155" s="238"/>
      <c r="C155" s="239"/>
      <c r="D155" s="228" t="s">
        <v>129</v>
      </c>
      <c r="E155" s="240" t="s">
        <v>1</v>
      </c>
      <c r="F155" s="241" t="s">
        <v>132</v>
      </c>
      <c r="G155" s="239"/>
      <c r="H155" s="242">
        <v>537.40000000000009</v>
      </c>
      <c r="I155" s="243"/>
      <c r="J155" s="239"/>
      <c r="K155" s="239"/>
      <c r="L155" s="244"/>
      <c r="M155" s="245"/>
      <c r="N155" s="246"/>
      <c r="O155" s="246"/>
      <c r="P155" s="246"/>
      <c r="Q155" s="246"/>
      <c r="R155" s="246"/>
      <c r="S155" s="246"/>
      <c r="T155" s="24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48" t="s">
        <v>129</v>
      </c>
      <c r="AU155" s="248" t="s">
        <v>83</v>
      </c>
      <c r="AV155" s="14" t="s">
        <v>127</v>
      </c>
      <c r="AW155" s="14" t="s">
        <v>32</v>
      </c>
      <c r="AX155" s="14" t="s">
        <v>81</v>
      </c>
      <c r="AY155" s="248" t="s">
        <v>120</v>
      </c>
    </row>
    <row r="156" s="2" customFormat="1" ht="24.15" customHeight="1">
      <c r="A156" s="38"/>
      <c r="B156" s="39"/>
      <c r="C156" s="212" t="s">
        <v>163</v>
      </c>
      <c r="D156" s="212" t="s">
        <v>123</v>
      </c>
      <c r="E156" s="213" t="s">
        <v>164</v>
      </c>
      <c r="F156" s="214" t="s">
        <v>165</v>
      </c>
      <c r="G156" s="215" t="s">
        <v>166</v>
      </c>
      <c r="H156" s="216">
        <v>230.11000000000001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41</v>
      </c>
      <c r="O156" s="91"/>
      <c r="P156" s="222">
        <f>O156*H156</f>
        <v>0</v>
      </c>
      <c r="Q156" s="222">
        <v>0.00114</v>
      </c>
      <c r="R156" s="222">
        <f>Q156*H156</f>
        <v>0.26232539999999999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127</v>
      </c>
      <c r="AT156" s="224" t="s">
        <v>123</v>
      </c>
      <c r="AU156" s="224" t="s">
        <v>83</v>
      </c>
      <c r="AY156" s="17" t="s">
        <v>120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81</v>
      </c>
      <c r="BK156" s="225">
        <f>ROUND(I156*H156,2)</f>
        <v>0</v>
      </c>
      <c r="BL156" s="17" t="s">
        <v>127</v>
      </c>
      <c r="BM156" s="224" t="s">
        <v>167</v>
      </c>
    </row>
    <row r="157" s="13" customFormat="1">
      <c r="A157" s="13"/>
      <c r="B157" s="226"/>
      <c r="C157" s="227"/>
      <c r="D157" s="228" t="s">
        <v>129</v>
      </c>
      <c r="E157" s="229" t="s">
        <v>1</v>
      </c>
      <c r="F157" s="230" t="s">
        <v>168</v>
      </c>
      <c r="G157" s="227"/>
      <c r="H157" s="231">
        <v>14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129</v>
      </c>
      <c r="AU157" s="237" t="s">
        <v>83</v>
      </c>
      <c r="AV157" s="13" t="s">
        <v>83</v>
      </c>
      <c r="AW157" s="13" t="s">
        <v>32</v>
      </c>
      <c r="AX157" s="13" t="s">
        <v>76</v>
      </c>
      <c r="AY157" s="237" t="s">
        <v>120</v>
      </c>
    </row>
    <row r="158" s="13" customFormat="1">
      <c r="A158" s="13"/>
      <c r="B158" s="226"/>
      <c r="C158" s="227"/>
      <c r="D158" s="228" t="s">
        <v>129</v>
      </c>
      <c r="E158" s="229" t="s">
        <v>1</v>
      </c>
      <c r="F158" s="230" t="s">
        <v>169</v>
      </c>
      <c r="G158" s="227"/>
      <c r="H158" s="231">
        <v>43.07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129</v>
      </c>
      <c r="AU158" s="237" t="s">
        <v>83</v>
      </c>
      <c r="AV158" s="13" t="s">
        <v>83</v>
      </c>
      <c r="AW158" s="13" t="s">
        <v>32</v>
      </c>
      <c r="AX158" s="13" t="s">
        <v>76</v>
      </c>
      <c r="AY158" s="237" t="s">
        <v>120</v>
      </c>
    </row>
    <row r="159" s="13" customFormat="1">
      <c r="A159" s="13"/>
      <c r="B159" s="226"/>
      <c r="C159" s="227"/>
      <c r="D159" s="228" t="s">
        <v>129</v>
      </c>
      <c r="E159" s="229" t="s">
        <v>1</v>
      </c>
      <c r="F159" s="230" t="s">
        <v>170</v>
      </c>
      <c r="G159" s="227"/>
      <c r="H159" s="231">
        <v>27.5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7" t="s">
        <v>129</v>
      </c>
      <c r="AU159" s="237" t="s">
        <v>83</v>
      </c>
      <c r="AV159" s="13" t="s">
        <v>83</v>
      </c>
      <c r="AW159" s="13" t="s">
        <v>32</v>
      </c>
      <c r="AX159" s="13" t="s">
        <v>76</v>
      </c>
      <c r="AY159" s="237" t="s">
        <v>120</v>
      </c>
    </row>
    <row r="160" s="13" customFormat="1">
      <c r="A160" s="13"/>
      <c r="B160" s="226"/>
      <c r="C160" s="227"/>
      <c r="D160" s="228" t="s">
        <v>129</v>
      </c>
      <c r="E160" s="229" t="s">
        <v>1</v>
      </c>
      <c r="F160" s="230" t="s">
        <v>171</v>
      </c>
      <c r="G160" s="227"/>
      <c r="H160" s="231">
        <v>39.600000000000001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7" t="s">
        <v>129</v>
      </c>
      <c r="AU160" s="237" t="s">
        <v>83</v>
      </c>
      <c r="AV160" s="13" t="s">
        <v>83</v>
      </c>
      <c r="AW160" s="13" t="s">
        <v>32</v>
      </c>
      <c r="AX160" s="13" t="s">
        <v>76</v>
      </c>
      <c r="AY160" s="237" t="s">
        <v>120</v>
      </c>
    </row>
    <row r="161" s="13" customFormat="1">
      <c r="A161" s="13"/>
      <c r="B161" s="226"/>
      <c r="C161" s="227"/>
      <c r="D161" s="228" t="s">
        <v>129</v>
      </c>
      <c r="E161" s="229" t="s">
        <v>1</v>
      </c>
      <c r="F161" s="230" t="s">
        <v>172</v>
      </c>
      <c r="G161" s="227"/>
      <c r="H161" s="231">
        <v>62.869999999999997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129</v>
      </c>
      <c r="AU161" s="237" t="s">
        <v>83</v>
      </c>
      <c r="AV161" s="13" t="s">
        <v>83</v>
      </c>
      <c r="AW161" s="13" t="s">
        <v>32</v>
      </c>
      <c r="AX161" s="13" t="s">
        <v>76</v>
      </c>
      <c r="AY161" s="237" t="s">
        <v>120</v>
      </c>
    </row>
    <row r="162" s="13" customFormat="1">
      <c r="A162" s="13"/>
      <c r="B162" s="226"/>
      <c r="C162" s="227"/>
      <c r="D162" s="228" t="s">
        <v>129</v>
      </c>
      <c r="E162" s="229" t="s">
        <v>1</v>
      </c>
      <c r="F162" s="230" t="s">
        <v>173</v>
      </c>
      <c r="G162" s="227"/>
      <c r="H162" s="231">
        <v>43.07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7" t="s">
        <v>129</v>
      </c>
      <c r="AU162" s="237" t="s">
        <v>83</v>
      </c>
      <c r="AV162" s="13" t="s">
        <v>83</v>
      </c>
      <c r="AW162" s="13" t="s">
        <v>32</v>
      </c>
      <c r="AX162" s="13" t="s">
        <v>76</v>
      </c>
      <c r="AY162" s="237" t="s">
        <v>120</v>
      </c>
    </row>
    <row r="163" s="14" customFormat="1">
      <c r="A163" s="14"/>
      <c r="B163" s="238"/>
      <c r="C163" s="239"/>
      <c r="D163" s="228" t="s">
        <v>129</v>
      </c>
      <c r="E163" s="240" t="s">
        <v>1</v>
      </c>
      <c r="F163" s="241" t="s">
        <v>132</v>
      </c>
      <c r="G163" s="239"/>
      <c r="H163" s="242">
        <v>230.10999999999999</v>
      </c>
      <c r="I163" s="243"/>
      <c r="J163" s="239"/>
      <c r="K163" s="239"/>
      <c r="L163" s="244"/>
      <c r="M163" s="245"/>
      <c r="N163" s="246"/>
      <c r="O163" s="246"/>
      <c r="P163" s="246"/>
      <c r="Q163" s="246"/>
      <c r="R163" s="246"/>
      <c r="S163" s="246"/>
      <c r="T163" s="247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8" t="s">
        <v>129</v>
      </c>
      <c r="AU163" s="248" t="s">
        <v>83</v>
      </c>
      <c r="AV163" s="14" t="s">
        <v>127</v>
      </c>
      <c r="AW163" s="14" t="s">
        <v>32</v>
      </c>
      <c r="AX163" s="14" t="s">
        <v>81</v>
      </c>
      <c r="AY163" s="248" t="s">
        <v>120</v>
      </c>
    </row>
    <row r="164" s="12" customFormat="1" ht="22.8" customHeight="1">
      <c r="A164" s="12"/>
      <c r="B164" s="196"/>
      <c r="C164" s="197"/>
      <c r="D164" s="198" t="s">
        <v>75</v>
      </c>
      <c r="E164" s="210" t="s">
        <v>174</v>
      </c>
      <c r="F164" s="210" t="s">
        <v>175</v>
      </c>
      <c r="G164" s="197"/>
      <c r="H164" s="197"/>
      <c r="I164" s="200"/>
      <c r="J164" s="211">
        <f>BK164</f>
        <v>0</v>
      </c>
      <c r="K164" s="197"/>
      <c r="L164" s="202"/>
      <c r="M164" s="203"/>
      <c r="N164" s="204"/>
      <c r="O164" s="204"/>
      <c r="P164" s="205">
        <f>SUM(P165:P187)</f>
        <v>0</v>
      </c>
      <c r="Q164" s="204"/>
      <c r="R164" s="205">
        <f>SUM(R165:R187)</f>
        <v>3.0000000000000004E-05</v>
      </c>
      <c r="S164" s="204"/>
      <c r="T164" s="206">
        <f>SUM(T165:T187)</f>
        <v>10.85548</v>
      </c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R164" s="207" t="s">
        <v>81</v>
      </c>
      <c r="AT164" s="208" t="s">
        <v>75</v>
      </c>
      <c r="AU164" s="208" t="s">
        <v>81</v>
      </c>
      <c r="AY164" s="207" t="s">
        <v>120</v>
      </c>
      <c r="BK164" s="209">
        <f>SUM(BK165:BK187)</f>
        <v>0</v>
      </c>
    </row>
    <row r="165" s="2" customFormat="1" ht="24.15" customHeight="1">
      <c r="A165" s="38"/>
      <c r="B165" s="39"/>
      <c r="C165" s="212" t="s">
        <v>176</v>
      </c>
      <c r="D165" s="212" t="s">
        <v>123</v>
      </c>
      <c r="E165" s="213" t="s">
        <v>177</v>
      </c>
      <c r="F165" s="214" t="s">
        <v>178</v>
      </c>
      <c r="G165" s="215" t="s">
        <v>179</v>
      </c>
      <c r="H165" s="216">
        <v>3</v>
      </c>
      <c r="I165" s="217"/>
      <c r="J165" s="218">
        <f>ROUND(I165*H165,2)</f>
        <v>0</v>
      </c>
      <c r="K165" s="219"/>
      <c r="L165" s="44"/>
      <c r="M165" s="220" t="s">
        <v>1</v>
      </c>
      <c r="N165" s="221" t="s">
        <v>41</v>
      </c>
      <c r="O165" s="91"/>
      <c r="P165" s="222">
        <f>O165*H165</f>
        <v>0</v>
      </c>
      <c r="Q165" s="222">
        <v>0</v>
      </c>
      <c r="R165" s="222">
        <f>Q165*H165</f>
        <v>0</v>
      </c>
      <c r="S165" s="222">
        <v>0</v>
      </c>
      <c r="T165" s="223">
        <f>S165*H165</f>
        <v>0</v>
      </c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R165" s="224" t="s">
        <v>127</v>
      </c>
      <c r="AT165" s="224" t="s">
        <v>123</v>
      </c>
      <c r="AU165" s="224" t="s">
        <v>83</v>
      </c>
      <c r="AY165" s="17" t="s">
        <v>120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17" t="s">
        <v>81</v>
      </c>
      <c r="BK165" s="225">
        <f>ROUND(I165*H165,2)</f>
        <v>0</v>
      </c>
      <c r="BL165" s="17" t="s">
        <v>127</v>
      </c>
      <c r="BM165" s="224" t="s">
        <v>180</v>
      </c>
    </row>
    <row r="166" s="2" customFormat="1" ht="24.15" customHeight="1">
      <c r="A166" s="38"/>
      <c r="B166" s="39"/>
      <c r="C166" s="212" t="s">
        <v>174</v>
      </c>
      <c r="D166" s="212" t="s">
        <v>123</v>
      </c>
      <c r="E166" s="213" t="s">
        <v>181</v>
      </c>
      <c r="F166" s="214" t="s">
        <v>182</v>
      </c>
      <c r="G166" s="215" t="s">
        <v>179</v>
      </c>
      <c r="H166" s="216">
        <v>360</v>
      </c>
      <c r="I166" s="217"/>
      <c r="J166" s="218">
        <f>ROUND(I166*H166,2)</f>
        <v>0</v>
      </c>
      <c r="K166" s="219"/>
      <c r="L166" s="44"/>
      <c r="M166" s="220" t="s">
        <v>1</v>
      </c>
      <c r="N166" s="221" t="s">
        <v>41</v>
      </c>
      <c r="O166" s="91"/>
      <c r="P166" s="222">
        <f>O166*H166</f>
        <v>0</v>
      </c>
      <c r="Q166" s="222">
        <v>0</v>
      </c>
      <c r="R166" s="222">
        <f>Q166*H166</f>
        <v>0</v>
      </c>
      <c r="S166" s="222">
        <v>0</v>
      </c>
      <c r="T166" s="223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4" t="s">
        <v>127</v>
      </c>
      <c r="AT166" s="224" t="s">
        <v>123</v>
      </c>
      <c r="AU166" s="224" t="s">
        <v>83</v>
      </c>
      <c r="AY166" s="17" t="s">
        <v>120</v>
      </c>
      <c r="BE166" s="225">
        <f>IF(N166="základní",J166,0)</f>
        <v>0</v>
      </c>
      <c r="BF166" s="225">
        <f>IF(N166="snížená",J166,0)</f>
        <v>0</v>
      </c>
      <c r="BG166" s="225">
        <f>IF(N166="zákl. přenesená",J166,0)</f>
        <v>0</v>
      </c>
      <c r="BH166" s="225">
        <f>IF(N166="sníž. přenesená",J166,0)</f>
        <v>0</v>
      </c>
      <c r="BI166" s="225">
        <f>IF(N166="nulová",J166,0)</f>
        <v>0</v>
      </c>
      <c r="BJ166" s="17" t="s">
        <v>81</v>
      </c>
      <c r="BK166" s="225">
        <f>ROUND(I166*H166,2)</f>
        <v>0</v>
      </c>
      <c r="BL166" s="17" t="s">
        <v>127</v>
      </c>
      <c r="BM166" s="224" t="s">
        <v>183</v>
      </c>
    </row>
    <row r="167" s="13" customFormat="1">
      <c r="A167" s="13"/>
      <c r="B167" s="226"/>
      <c r="C167" s="227"/>
      <c r="D167" s="228" t="s">
        <v>129</v>
      </c>
      <c r="E167" s="227"/>
      <c r="F167" s="230" t="s">
        <v>184</v>
      </c>
      <c r="G167" s="227"/>
      <c r="H167" s="231">
        <v>360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129</v>
      </c>
      <c r="AU167" s="237" t="s">
        <v>83</v>
      </c>
      <c r="AV167" s="13" t="s">
        <v>83</v>
      </c>
      <c r="AW167" s="13" t="s">
        <v>4</v>
      </c>
      <c r="AX167" s="13" t="s">
        <v>81</v>
      </c>
      <c r="AY167" s="237" t="s">
        <v>120</v>
      </c>
    </row>
    <row r="168" s="2" customFormat="1" ht="37.8" customHeight="1">
      <c r="A168" s="38"/>
      <c r="B168" s="39"/>
      <c r="C168" s="212" t="s">
        <v>185</v>
      </c>
      <c r="D168" s="212" t="s">
        <v>123</v>
      </c>
      <c r="E168" s="213" t="s">
        <v>186</v>
      </c>
      <c r="F168" s="214" t="s">
        <v>187</v>
      </c>
      <c r="G168" s="215" t="s">
        <v>126</v>
      </c>
      <c r="H168" s="216">
        <v>754.25</v>
      </c>
      <c r="I168" s="217"/>
      <c r="J168" s="218">
        <f>ROUND(I168*H168,2)</f>
        <v>0</v>
      </c>
      <c r="K168" s="219"/>
      <c r="L168" s="44"/>
      <c r="M168" s="220" t="s">
        <v>1</v>
      </c>
      <c r="N168" s="221" t="s">
        <v>41</v>
      </c>
      <c r="O168" s="91"/>
      <c r="P168" s="222">
        <f>O168*H168</f>
        <v>0</v>
      </c>
      <c r="Q168" s="222">
        <v>0</v>
      </c>
      <c r="R168" s="222">
        <f>Q168*H168</f>
        <v>0</v>
      </c>
      <c r="S168" s="222">
        <v>0</v>
      </c>
      <c r="T168" s="223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24" t="s">
        <v>127</v>
      </c>
      <c r="AT168" s="224" t="s">
        <v>123</v>
      </c>
      <c r="AU168" s="224" t="s">
        <v>83</v>
      </c>
      <c r="AY168" s="17" t="s">
        <v>120</v>
      </c>
      <c r="BE168" s="225">
        <f>IF(N168="základní",J168,0)</f>
        <v>0</v>
      </c>
      <c r="BF168" s="225">
        <f>IF(N168="snížená",J168,0)</f>
        <v>0</v>
      </c>
      <c r="BG168" s="225">
        <f>IF(N168="zákl. přenesená",J168,0)</f>
        <v>0</v>
      </c>
      <c r="BH168" s="225">
        <f>IF(N168="sníž. přenesená",J168,0)</f>
        <v>0</v>
      </c>
      <c r="BI168" s="225">
        <f>IF(N168="nulová",J168,0)</f>
        <v>0</v>
      </c>
      <c r="BJ168" s="17" t="s">
        <v>81</v>
      </c>
      <c r="BK168" s="225">
        <f>ROUND(I168*H168,2)</f>
        <v>0</v>
      </c>
      <c r="BL168" s="17" t="s">
        <v>127</v>
      </c>
      <c r="BM168" s="224" t="s">
        <v>188</v>
      </c>
    </row>
    <row r="169" s="13" customFormat="1">
      <c r="A169" s="13"/>
      <c r="B169" s="226"/>
      <c r="C169" s="227"/>
      <c r="D169" s="228" t="s">
        <v>129</v>
      </c>
      <c r="E169" s="229" t="s">
        <v>1</v>
      </c>
      <c r="F169" s="230" t="s">
        <v>189</v>
      </c>
      <c r="G169" s="227"/>
      <c r="H169" s="231">
        <v>754.25</v>
      </c>
      <c r="I169" s="232"/>
      <c r="J169" s="227"/>
      <c r="K169" s="227"/>
      <c r="L169" s="233"/>
      <c r="M169" s="234"/>
      <c r="N169" s="235"/>
      <c r="O169" s="235"/>
      <c r="P169" s="235"/>
      <c r="Q169" s="235"/>
      <c r="R169" s="235"/>
      <c r="S169" s="235"/>
      <c r="T169" s="23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7" t="s">
        <v>129</v>
      </c>
      <c r="AU169" s="237" t="s">
        <v>83</v>
      </c>
      <c r="AV169" s="13" t="s">
        <v>83</v>
      </c>
      <c r="AW169" s="13" t="s">
        <v>32</v>
      </c>
      <c r="AX169" s="13" t="s">
        <v>81</v>
      </c>
      <c r="AY169" s="237" t="s">
        <v>120</v>
      </c>
    </row>
    <row r="170" s="2" customFormat="1" ht="37.8" customHeight="1">
      <c r="A170" s="38"/>
      <c r="B170" s="39"/>
      <c r="C170" s="212" t="s">
        <v>190</v>
      </c>
      <c r="D170" s="212" t="s">
        <v>123</v>
      </c>
      <c r="E170" s="213" t="s">
        <v>191</v>
      </c>
      <c r="F170" s="214" t="s">
        <v>192</v>
      </c>
      <c r="G170" s="215" t="s">
        <v>126</v>
      </c>
      <c r="H170" s="216">
        <v>90510</v>
      </c>
      <c r="I170" s="217"/>
      <c r="J170" s="218">
        <f>ROUND(I170*H170,2)</f>
        <v>0</v>
      </c>
      <c r="K170" s="219"/>
      <c r="L170" s="44"/>
      <c r="M170" s="220" t="s">
        <v>1</v>
      </c>
      <c r="N170" s="221" t="s">
        <v>41</v>
      </c>
      <c r="O170" s="91"/>
      <c r="P170" s="222">
        <f>O170*H170</f>
        <v>0</v>
      </c>
      <c r="Q170" s="222">
        <v>0</v>
      </c>
      <c r="R170" s="222">
        <f>Q170*H170</f>
        <v>0</v>
      </c>
      <c r="S170" s="222">
        <v>0</v>
      </c>
      <c r="T170" s="223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24" t="s">
        <v>127</v>
      </c>
      <c r="AT170" s="224" t="s">
        <v>123</v>
      </c>
      <c r="AU170" s="224" t="s">
        <v>83</v>
      </c>
      <c r="AY170" s="17" t="s">
        <v>120</v>
      </c>
      <c r="BE170" s="225">
        <f>IF(N170="základní",J170,0)</f>
        <v>0</v>
      </c>
      <c r="BF170" s="225">
        <f>IF(N170="snížená",J170,0)</f>
        <v>0</v>
      </c>
      <c r="BG170" s="225">
        <f>IF(N170="zákl. přenesená",J170,0)</f>
        <v>0</v>
      </c>
      <c r="BH170" s="225">
        <f>IF(N170="sníž. přenesená",J170,0)</f>
        <v>0</v>
      </c>
      <c r="BI170" s="225">
        <f>IF(N170="nulová",J170,0)</f>
        <v>0</v>
      </c>
      <c r="BJ170" s="17" t="s">
        <v>81</v>
      </c>
      <c r="BK170" s="225">
        <f>ROUND(I170*H170,2)</f>
        <v>0</v>
      </c>
      <c r="BL170" s="17" t="s">
        <v>127</v>
      </c>
      <c r="BM170" s="224" t="s">
        <v>193</v>
      </c>
    </row>
    <row r="171" s="13" customFormat="1">
      <c r="A171" s="13"/>
      <c r="B171" s="226"/>
      <c r="C171" s="227"/>
      <c r="D171" s="228" t="s">
        <v>129</v>
      </c>
      <c r="E171" s="227"/>
      <c r="F171" s="230" t="s">
        <v>194</v>
      </c>
      <c r="G171" s="227"/>
      <c r="H171" s="231">
        <v>90510</v>
      </c>
      <c r="I171" s="232"/>
      <c r="J171" s="227"/>
      <c r="K171" s="227"/>
      <c r="L171" s="233"/>
      <c r="M171" s="234"/>
      <c r="N171" s="235"/>
      <c r="O171" s="235"/>
      <c r="P171" s="235"/>
      <c r="Q171" s="235"/>
      <c r="R171" s="235"/>
      <c r="S171" s="235"/>
      <c r="T171" s="236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7" t="s">
        <v>129</v>
      </c>
      <c r="AU171" s="237" t="s">
        <v>83</v>
      </c>
      <c r="AV171" s="13" t="s">
        <v>83</v>
      </c>
      <c r="AW171" s="13" t="s">
        <v>4</v>
      </c>
      <c r="AX171" s="13" t="s">
        <v>81</v>
      </c>
      <c r="AY171" s="237" t="s">
        <v>120</v>
      </c>
    </row>
    <row r="172" s="2" customFormat="1" ht="44.25" customHeight="1">
      <c r="A172" s="38"/>
      <c r="B172" s="39"/>
      <c r="C172" s="212" t="s">
        <v>8</v>
      </c>
      <c r="D172" s="212" t="s">
        <v>123</v>
      </c>
      <c r="E172" s="213" t="s">
        <v>195</v>
      </c>
      <c r="F172" s="214" t="s">
        <v>196</v>
      </c>
      <c r="G172" s="215" t="s">
        <v>179</v>
      </c>
      <c r="H172" s="216">
        <v>4</v>
      </c>
      <c r="I172" s="217"/>
      <c r="J172" s="218">
        <f>ROUND(I172*H172,2)</f>
        <v>0</v>
      </c>
      <c r="K172" s="219"/>
      <c r="L172" s="44"/>
      <c r="M172" s="220" t="s">
        <v>1</v>
      </c>
      <c r="N172" s="221" t="s">
        <v>41</v>
      </c>
      <c r="O172" s="91"/>
      <c r="P172" s="222">
        <f>O172*H172</f>
        <v>0</v>
      </c>
      <c r="Q172" s="222">
        <v>0</v>
      </c>
      <c r="R172" s="222">
        <f>Q172*H172</f>
        <v>0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127</v>
      </c>
      <c r="AT172" s="224" t="s">
        <v>123</v>
      </c>
      <c r="AU172" s="224" t="s">
        <v>83</v>
      </c>
      <c r="AY172" s="17" t="s">
        <v>120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81</v>
      </c>
      <c r="BK172" s="225">
        <f>ROUND(I172*H172,2)</f>
        <v>0</v>
      </c>
      <c r="BL172" s="17" t="s">
        <v>127</v>
      </c>
      <c r="BM172" s="224" t="s">
        <v>197</v>
      </c>
    </row>
    <row r="173" s="2" customFormat="1" ht="37.8" customHeight="1">
      <c r="A173" s="38"/>
      <c r="B173" s="39"/>
      <c r="C173" s="212" t="s">
        <v>198</v>
      </c>
      <c r="D173" s="212" t="s">
        <v>123</v>
      </c>
      <c r="E173" s="213" t="s">
        <v>199</v>
      </c>
      <c r="F173" s="214" t="s">
        <v>200</v>
      </c>
      <c r="G173" s="215" t="s">
        <v>126</v>
      </c>
      <c r="H173" s="216">
        <v>754.25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41</v>
      </c>
      <c r="O173" s="91"/>
      <c r="P173" s="222">
        <f>O173*H173</f>
        <v>0</v>
      </c>
      <c r="Q173" s="222">
        <v>0</v>
      </c>
      <c r="R173" s="222">
        <f>Q173*H173</f>
        <v>0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127</v>
      </c>
      <c r="AT173" s="224" t="s">
        <v>123</v>
      </c>
      <c r="AU173" s="224" t="s">
        <v>83</v>
      </c>
      <c r="AY173" s="17" t="s">
        <v>120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81</v>
      </c>
      <c r="BK173" s="225">
        <f>ROUND(I173*H173,2)</f>
        <v>0</v>
      </c>
      <c r="BL173" s="17" t="s">
        <v>127</v>
      </c>
      <c r="BM173" s="224" t="s">
        <v>201</v>
      </c>
    </row>
    <row r="174" s="2" customFormat="1" ht="16.5" customHeight="1">
      <c r="A174" s="38"/>
      <c r="B174" s="39"/>
      <c r="C174" s="212" t="s">
        <v>202</v>
      </c>
      <c r="D174" s="212" t="s">
        <v>123</v>
      </c>
      <c r="E174" s="213" t="s">
        <v>203</v>
      </c>
      <c r="F174" s="214" t="s">
        <v>204</v>
      </c>
      <c r="G174" s="215" t="s">
        <v>126</v>
      </c>
      <c r="H174" s="216">
        <v>806.75</v>
      </c>
      <c r="I174" s="217"/>
      <c r="J174" s="218">
        <f>ROUND(I174*H174,2)</f>
        <v>0</v>
      </c>
      <c r="K174" s="219"/>
      <c r="L174" s="44"/>
      <c r="M174" s="220" t="s">
        <v>1</v>
      </c>
      <c r="N174" s="221" t="s">
        <v>41</v>
      </c>
      <c r="O174" s="91"/>
      <c r="P174" s="222">
        <f>O174*H174</f>
        <v>0</v>
      </c>
      <c r="Q174" s="222">
        <v>0</v>
      </c>
      <c r="R174" s="222">
        <f>Q174*H174</f>
        <v>0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127</v>
      </c>
      <c r="AT174" s="224" t="s">
        <v>123</v>
      </c>
      <c r="AU174" s="224" t="s">
        <v>83</v>
      </c>
      <c r="AY174" s="17" t="s">
        <v>120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81</v>
      </c>
      <c r="BK174" s="225">
        <f>ROUND(I174*H174,2)</f>
        <v>0</v>
      </c>
      <c r="BL174" s="17" t="s">
        <v>127</v>
      </c>
      <c r="BM174" s="224" t="s">
        <v>205</v>
      </c>
    </row>
    <row r="175" s="13" customFormat="1">
      <c r="A175" s="13"/>
      <c r="B175" s="226"/>
      <c r="C175" s="227"/>
      <c r="D175" s="228" t="s">
        <v>129</v>
      </c>
      <c r="E175" s="229" t="s">
        <v>1</v>
      </c>
      <c r="F175" s="230" t="s">
        <v>206</v>
      </c>
      <c r="G175" s="227"/>
      <c r="H175" s="231">
        <v>806.75</v>
      </c>
      <c r="I175" s="232"/>
      <c r="J175" s="227"/>
      <c r="K175" s="227"/>
      <c r="L175" s="233"/>
      <c r="M175" s="234"/>
      <c r="N175" s="235"/>
      <c r="O175" s="235"/>
      <c r="P175" s="235"/>
      <c r="Q175" s="235"/>
      <c r="R175" s="235"/>
      <c r="S175" s="235"/>
      <c r="T175" s="236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7" t="s">
        <v>129</v>
      </c>
      <c r="AU175" s="237" t="s">
        <v>83</v>
      </c>
      <c r="AV175" s="13" t="s">
        <v>83</v>
      </c>
      <c r="AW175" s="13" t="s">
        <v>32</v>
      </c>
      <c r="AX175" s="13" t="s">
        <v>81</v>
      </c>
      <c r="AY175" s="237" t="s">
        <v>120</v>
      </c>
    </row>
    <row r="176" s="2" customFormat="1" ht="16.5" customHeight="1">
      <c r="A176" s="38"/>
      <c r="B176" s="39"/>
      <c r="C176" s="212" t="s">
        <v>207</v>
      </c>
      <c r="D176" s="212" t="s">
        <v>123</v>
      </c>
      <c r="E176" s="213" t="s">
        <v>208</v>
      </c>
      <c r="F176" s="214" t="s">
        <v>209</v>
      </c>
      <c r="G176" s="215" t="s">
        <v>126</v>
      </c>
      <c r="H176" s="216">
        <v>96810</v>
      </c>
      <c r="I176" s="217"/>
      <c r="J176" s="218">
        <f>ROUND(I176*H176,2)</f>
        <v>0</v>
      </c>
      <c r="K176" s="219"/>
      <c r="L176" s="44"/>
      <c r="M176" s="220" t="s">
        <v>1</v>
      </c>
      <c r="N176" s="221" t="s">
        <v>41</v>
      </c>
      <c r="O176" s="91"/>
      <c r="P176" s="222">
        <f>O176*H176</f>
        <v>0</v>
      </c>
      <c r="Q176" s="222">
        <v>0</v>
      </c>
      <c r="R176" s="222">
        <f>Q176*H176</f>
        <v>0</v>
      </c>
      <c r="S176" s="222">
        <v>0</v>
      </c>
      <c r="T176" s="223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24" t="s">
        <v>127</v>
      </c>
      <c r="AT176" s="224" t="s">
        <v>123</v>
      </c>
      <c r="AU176" s="224" t="s">
        <v>83</v>
      </c>
      <c r="AY176" s="17" t="s">
        <v>120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17" t="s">
        <v>81</v>
      </c>
      <c r="BK176" s="225">
        <f>ROUND(I176*H176,2)</f>
        <v>0</v>
      </c>
      <c r="BL176" s="17" t="s">
        <v>127</v>
      </c>
      <c r="BM176" s="224" t="s">
        <v>210</v>
      </c>
    </row>
    <row r="177" s="13" customFormat="1">
      <c r="A177" s="13"/>
      <c r="B177" s="226"/>
      <c r="C177" s="227"/>
      <c r="D177" s="228" t="s">
        <v>129</v>
      </c>
      <c r="E177" s="227"/>
      <c r="F177" s="230" t="s">
        <v>211</v>
      </c>
      <c r="G177" s="227"/>
      <c r="H177" s="231">
        <v>96810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7" t="s">
        <v>129</v>
      </c>
      <c r="AU177" s="237" t="s">
        <v>83</v>
      </c>
      <c r="AV177" s="13" t="s">
        <v>83</v>
      </c>
      <c r="AW177" s="13" t="s">
        <v>4</v>
      </c>
      <c r="AX177" s="13" t="s">
        <v>81</v>
      </c>
      <c r="AY177" s="237" t="s">
        <v>120</v>
      </c>
    </row>
    <row r="178" s="2" customFormat="1" ht="21.75" customHeight="1">
      <c r="A178" s="38"/>
      <c r="B178" s="39"/>
      <c r="C178" s="212" t="s">
        <v>212</v>
      </c>
      <c r="D178" s="212" t="s">
        <v>123</v>
      </c>
      <c r="E178" s="213" t="s">
        <v>213</v>
      </c>
      <c r="F178" s="214" t="s">
        <v>214</v>
      </c>
      <c r="G178" s="215" t="s">
        <v>126</v>
      </c>
      <c r="H178" s="216">
        <v>806.75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41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</v>
      </c>
      <c r="T178" s="223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127</v>
      </c>
      <c r="AT178" s="224" t="s">
        <v>123</v>
      </c>
      <c r="AU178" s="224" t="s">
        <v>83</v>
      </c>
      <c r="AY178" s="17" t="s">
        <v>120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81</v>
      </c>
      <c r="BK178" s="225">
        <f>ROUND(I178*H178,2)</f>
        <v>0</v>
      </c>
      <c r="BL178" s="17" t="s">
        <v>127</v>
      </c>
      <c r="BM178" s="224" t="s">
        <v>215</v>
      </c>
    </row>
    <row r="179" s="2" customFormat="1" ht="16.5" customHeight="1">
      <c r="A179" s="38"/>
      <c r="B179" s="39"/>
      <c r="C179" s="212" t="s">
        <v>216</v>
      </c>
      <c r="D179" s="212" t="s">
        <v>123</v>
      </c>
      <c r="E179" s="213" t="s">
        <v>217</v>
      </c>
      <c r="F179" s="214" t="s">
        <v>218</v>
      </c>
      <c r="G179" s="215" t="s">
        <v>126</v>
      </c>
      <c r="H179" s="216">
        <v>64.650000000000006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41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</v>
      </c>
      <c r="T179" s="223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127</v>
      </c>
      <c r="AT179" s="224" t="s">
        <v>123</v>
      </c>
      <c r="AU179" s="224" t="s">
        <v>83</v>
      </c>
      <c r="AY179" s="17" t="s">
        <v>120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81</v>
      </c>
      <c r="BK179" s="225">
        <f>ROUND(I179*H179,2)</f>
        <v>0</v>
      </c>
      <c r="BL179" s="17" t="s">
        <v>127</v>
      </c>
      <c r="BM179" s="224" t="s">
        <v>219</v>
      </c>
    </row>
    <row r="180" s="13" customFormat="1">
      <c r="A180" s="13"/>
      <c r="B180" s="226"/>
      <c r="C180" s="227"/>
      <c r="D180" s="228" t="s">
        <v>129</v>
      </c>
      <c r="E180" s="229" t="s">
        <v>1</v>
      </c>
      <c r="F180" s="230" t="s">
        <v>220</v>
      </c>
      <c r="G180" s="227"/>
      <c r="H180" s="231">
        <v>64.650000000000006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7" t="s">
        <v>129</v>
      </c>
      <c r="AU180" s="237" t="s">
        <v>83</v>
      </c>
      <c r="AV180" s="13" t="s">
        <v>83</v>
      </c>
      <c r="AW180" s="13" t="s">
        <v>32</v>
      </c>
      <c r="AX180" s="13" t="s">
        <v>81</v>
      </c>
      <c r="AY180" s="237" t="s">
        <v>120</v>
      </c>
    </row>
    <row r="181" s="2" customFormat="1" ht="24.15" customHeight="1">
      <c r="A181" s="38"/>
      <c r="B181" s="39"/>
      <c r="C181" s="212" t="s">
        <v>221</v>
      </c>
      <c r="D181" s="212" t="s">
        <v>123</v>
      </c>
      <c r="E181" s="213" t="s">
        <v>222</v>
      </c>
      <c r="F181" s="214" t="s">
        <v>223</v>
      </c>
      <c r="G181" s="215" t="s">
        <v>179</v>
      </c>
      <c r="H181" s="216">
        <v>3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41</v>
      </c>
      <c r="O181" s="91"/>
      <c r="P181" s="222">
        <f>O181*H181</f>
        <v>0</v>
      </c>
      <c r="Q181" s="222">
        <v>1.0000000000000001E-05</v>
      </c>
      <c r="R181" s="222">
        <f>Q181*H181</f>
        <v>3.0000000000000004E-05</v>
      </c>
      <c r="S181" s="222">
        <v>0</v>
      </c>
      <c r="T181" s="223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127</v>
      </c>
      <c r="AT181" s="224" t="s">
        <v>123</v>
      </c>
      <c r="AU181" s="224" t="s">
        <v>83</v>
      </c>
      <c r="AY181" s="17" t="s">
        <v>120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81</v>
      </c>
      <c r="BK181" s="225">
        <f>ROUND(I181*H181,2)</f>
        <v>0</v>
      </c>
      <c r="BL181" s="17" t="s">
        <v>127</v>
      </c>
      <c r="BM181" s="224" t="s">
        <v>224</v>
      </c>
    </row>
    <row r="182" s="2" customFormat="1" ht="37.8" customHeight="1">
      <c r="A182" s="38"/>
      <c r="B182" s="39"/>
      <c r="C182" s="212" t="s">
        <v>225</v>
      </c>
      <c r="D182" s="212" t="s">
        <v>123</v>
      </c>
      <c r="E182" s="213" t="s">
        <v>226</v>
      </c>
      <c r="F182" s="214" t="s">
        <v>227</v>
      </c>
      <c r="G182" s="215" t="s">
        <v>126</v>
      </c>
      <c r="H182" s="216">
        <v>537.39999999999998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41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0.016</v>
      </c>
      <c r="T182" s="223">
        <f>S182*H182</f>
        <v>8.5983999999999998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127</v>
      </c>
      <c r="AT182" s="224" t="s">
        <v>123</v>
      </c>
      <c r="AU182" s="224" t="s">
        <v>83</v>
      </c>
      <c r="AY182" s="17" t="s">
        <v>120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81</v>
      </c>
      <c r="BK182" s="225">
        <f>ROUND(I182*H182,2)</f>
        <v>0</v>
      </c>
      <c r="BL182" s="17" t="s">
        <v>127</v>
      </c>
      <c r="BM182" s="224" t="s">
        <v>228</v>
      </c>
    </row>
    <row r="183" s="2" customFormat="1" ht="21.75" customHeight="1">
      <c r="A183" s="38"/>
      <c r="B183" s="39"/>
      <c r="C183" s="212" t="s">
        <v>229</v>
      </c>
      <c r="D183" s="212" t="s">
        <v>123</v>
      </c>
      <c r="E183" s="213" t="s">
        <v>230</v>
      </c>
      <c r="F183" s="214" t="s">
        <v>231</v>
      </c>
      <c r="G183" s="215" t="s">
        <v>126</v>
      </c>
      <c r="H183" s="216">
        <v>161.22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41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0.014</v>
      </c>
      <c r="T183" s="223">
        <f>S183*H183</f>
        <v>2.2570800000000002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127</v>
      </c>
      <c r="AT183" s="224" t="s">
        <v>123</v>
      </c>
      <c r="AU183" s="224" t="s">
        <v>83</v>
      </c>
      <c r="AY183" s="17" t="s">
        <v>120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81</v>
      </c>
      <c r="BK183" s="225">
        <f>ROUND(I183*H183,2)</f>
        <v>0</v>
      </c>
      <c r="BL183" s="17" t="s">
        <v>127</v>
      </c>
      <c r="BM183" s="224" t="s">
        <v>232</v>
      </c>
    </row>
    <row r="184" s="13" customFormat="1">
      <c r="A184" s="13"/>
      <c r="B184" s="226"/>
      <c r="C184" s="227"/>
      <c r="D184" s="228" t="s">
        <v>129</v>
      </c>
      <c r="E184" s="229" t="s">
        <v>1</v>
      </c>
      <c r="F184" s="230" t="s">
        <v>150</v>
      </c>
      <c r="G184" s="227"/>
      <c r="H184" s="231">
        <v>161.22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129</v>
      </c>
      <c r="AU184" s="237" t="s">
        <v>83</v>
      </c>
      <c r="AV184" s="13" t="s">
        <v>83</v>
      </c>
      <c r="AW184" s="13" t="s">
        <v>32</v>
      </c>
      <c r="AX184" s="13" t="s">
        <v>81</v>
      </c>
      <c r="AY184" s="237" t="s">
        <v>120</v>
      </c>
    </row>
    <row r="185" s="2" customFormat="1" ht="16.5" customHeight="1">
      <c r="A185" s="38"/>
      <c r="B185" s="39"/>
      <c r="C185" s="212" t="s">
        <v>7</v>
      </c>
      <c r="D185" s="212" t="s">
        <v>123</v>
      </c>
      <c r="E185" s="213" t="s">
        <v>233</v>
      </c>
      <c r="F185" s="214" t="s">
        <v>234</v>
      </c>
      <c r="G185" s="215" t="s">
        <v>235</v>
      </c>
      <c r="H185" s="216">
        <v>3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41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</v>
      </c>
      <c r="T185" s="223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127</v>
      </c>
      <c r="AT185" s="224" t="s">
        <v>123</v>
      </c>
      <c r="AU185" s="224" t="s">
        <v>83</v>
      </c>
      <c r="AY185" s="17" t="s">
        <v>120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81</v>
      </c>
      <c r="BK185" s="225">
        <f>ROUND(I185*H185,2)</f>
        <v>0</v>
      </c>
      <c r="BL185" s="17" t="s">
        <v>127</v>
      </c>
      <c r="BM185" s="224" t="s">
        <v>236</v>
      </c>
    </row>
    <row r="186" s="2" customFormat="1" ht="16.5" customHeight="1">
      <c r="A186" s="38"/>
      <c r="B186" s="39"/>
      <c r="C186" s="212" t="s">
        <v>237</v>
      </c>
      <c r="D186" s="212" t="s">
        <v>123</v>
      </c>
      <c r="E186" s="213" t="s">
        <v>238</v>
      </c>
      <c r="F186" s="214" t="s">
        <v>239</v>
      </c>
      <c r="G186" s="215" t="s">
        <v>235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41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</v>
      </c>
      <c r="T186" s="223">
        <f>S186*H186</f>
        <v>0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127</v>
      </c>
      <c r="AT186" s="224" t="s">
        <v>123</v>
      </c>
      <c r="AU186" s="224" t="s">
        <v>83</v>
      </c>
      <c r="AY186" s="17" t="s">
        <v>120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81</v>
      </c>
      <c r="BK186" s="225">
        <f>ROUND(I186*H186,2)</f>
        <v>0</v>
      </c>
      <c r="BL186" s="17" t="s">
        <v>127</v>
      </c>
      <c r="BM186" s="224" t="s">
        <v>240</v>
      </c>
    </row>
    <row r="187" s="2" customFormat="1" ht="16.5" customHeight="1">
      <c r="A187" s="38"/>
      <c r="B187" s="39"/>
      <c r="C187" s="212" t="s">
        <v>241</v>
      </c>
      <c r="D187" s="212" t="s">
        <v>123</v>
      </c>
      <c r="E187" s="213" t="s">
        <v>242</v>
      </c>
      <c r="F187" s="214" t="s">
        <v>243</v>
      </c>
      <c r="G187" s="215" t="s">
        <v>235</v>
      </c>
      <c r="H187" s="216">
        <v>2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41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</v>
      </c>
      <c r="T187" s="223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127</v>
      </c>
      <c r="AT187" s="224" t="s">
        <v>123</v>
      </c>
      <c r="AU187" s="224" t="s">
        <v>83</v>
      </c>
      <c r="AY187" s="17" t="s">
        <v>120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81</v>
      </c>
      <c r="BK187" s="225">
        <f>ROUND(I187*H187,2)</f>
        <v>0</v>
      </c>
      <c r="BL187" s="17" t="s">
        <v>127</v>
      </c>
      <c r="BM187" s="224" t="s">
        <v>244</v>
      </c>
    </row>
    <row r="188" s="12" customFormat="1" ht="22.8" customHeight="1">
      <c r="A188" s="12"/>
      <c r="B188" s="196"/>
      <c r="C188" s="197"/>
      <c r="D188" s="198" t="s">
        <v>75</v>
      </c>
      <c r="E188" s="210" t="s">
        <v>245</v>
      </c>
      <c r="F188" s="210" t="s">
        <v>246</v>
      </c>
      <c r="G188" s="197"/>
      <c r="H188" s="197"/>
      <c r="I188" s="200"/>
      <c r="J188" s="211">
        <f>BK188</f>
        <v>0</v>
      </c>
      <c r="K188" s="197"/>
      <c r="L188" s="202"/>
      <c r="M188" s="203"/>
      <c r="N188" s="204"/>
      <c r="O188" s="204"/>
      <c r="P188" s="205">
        <f>SUM(P189:P193)</f>
        <v>0</v>
      </c>
      <c r="Q188" s="204"/>
      <c r="R188" s="205">
        <f>SUM(R189:R193)</f>
        <v>0</v>
      </c>
      <c r="S188" s="204"/>
      <c r="T188" s="206">
        <f>SUM(T189:T193)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7" t="s">
        <v>81</v>
      </c>
      <c r="AT188" s="208" t="s">
        <v>75</v>
      </c>
      <c r="AU188" s="208" t="s">
        <v>81</v>
      </c>
      <c r="AY188" s="207" t="s">
        <v>120</v>
      </c>
      <c r="BK188" s="209">
        <f>SUM(BK189:BK193)</f>
        <v>0</v>
      </c>
    </row>
    <row r="189" s="2" customFormat="1" ht="24.15" customHeight="1">
      <c r="A189" s="38"/>
      <c r="B189" s="39"/>
      <c r="C189" s="212" t="s">
        <v>247</v>
      </c>
      <c r="D189" s="212" t="s">
        <v>123</v>
      </c>
      <c r="E189" s="213" t="s">
        <v>248</v>
      </c>
      <c r="F189" s="214" t="s">
        <v>249</v>
      </c>
      <c r="G189" s="215" t="s">
        <v>250</v>
      </c>
      <c r="H189" s="216">
        <v>11.217000000000001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41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127</v>
      </c>
      <c r="AT189" s="224" t="s">
        <v>123</v>
      </c>
      <c r="AU189" s="224" t="s">
        <v>83</v>
      </c>
      <c r="AY189" s="17" t="s">
        <v>120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81</v>
      </c>
      <c r="BK189" s="225">
        <f>ROUND(I189*H189,2)</f>
        <v>0</v>
      </c>
      <c r="BL189" s="17" t="s">
        <v>127</v>
      </c>
      <c r="BM189" s="224" t="s">
        <v>251</v>
      </c>
    </row>
    <row r="190" s="2" customFormat="1" ht="24.15" customHeight="1">
      <c r="A190" s="38"/>
      <c r="B190" s="39"/>
      <c r="C190" s="212" t="s">
        <v>252</v>
      </c>
      <c r="D190" s="212" t="s">
        <v>123</v>
      </c>
      <c r="E190" s="213" t="s">
        <v>253</v>
      </c>
      <c r="F190" s="214" t="s">
        <v>254</v>
      </c>
      <c r="G190" s="215" t="s">
        <v>250</v>
      </c>
      <c r="H190" s="216">
        <v>11.217000000000001</v>
      </c>
      <c r="I190" s="217"/>
      <c r="J190" s="218">
        <f>ROUND(I190*H190,2)</f>
        <v>0</v>
      </c>
      <c r="K190" s="219"/>
      <c r="L190" s="44"/>
      <c r="M190" s="220" t="s">
        <v>1</v>
      </c>
      <c r="N190" s="221" t="s">
        <v>41</v>
      </c>
      <c r="O190" s="91"/>
      <c r="P190" s="222">
        <f>O190*H190</f>
        <v>0</v>
      </c>
      <c r="Q190" s="222">
        <v>0</v>
      </c>
      <c r="R190" s="222">
        <f>Q190*H190</f>
        <v>0</v>
      </c>
      <c r="S190" s="222">
        <v>0</v>
      </c>
      <c r="T190" s="223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4" t="s">
        <v>127</v>
      </c>
      <c r="AT190" s="224" t="s">
        <v>123</v>
      </c>
      <c r="AU190" s="224" t="s">
        <v>83</v>
      </c>
      <c r="AY190" s="17" t="s">
        <v>120</v>
      </c>
      <c r="BE190" s="225">
        <f>IF(N190="základní",J190,0)</f>
        <v>0</v>
      </c>
      <c r="BF190" s="225">
        <f>IF(N190="snížená",J190,0)</f>
        <v>0</v>
      </c>
      <c r="BG190" s="225">
        <f>IF(N190="zákl. přenesená",J190,0)</f>
        <v>0</v>
      </c>
      <c r="BH190" s="225">
        <f>IF(N190="sníž. přenesená",J190,0)</f>
        <v>0</v>
      </c>
      <c r="BI190" s="225">
        <f>IF(N190="nulová",J190,0)</f>
        <v>0</v>
      </c>
      <c r="BJ190" s="17" t="s">
        <v>81</v>
      </c>
      <c r="BK190" s="225">
        <f>ROUND(I190*H190,2)</f>
        <v>0</v>
      </c>
      <c r="BL190" s="17" t="s">
        <v>127</v>
      </c>
      <c r="BM190" s="224" t="s">
        <v>255</v>
      </c>
    </row>
    <row r="191" s="2" customFormat="1" ht="24.15" customHeight="1">
      <c r="A191" s="38"/>
      <c r="B191" s="39"/>
      <c r="C191" s="212" t="s">
        <v>256</v>
      </c>
      <c r="D191" s="212" t="s">
        <v>123</v>
      </c>
      <c r="E191" s="213" t="s">
        <v>257</v>
      </c>
      <c r="F191" s="214" t="s">
        <v>258</v>
      </c>
      <c r="G191" s="215" t="s">
        <v>250</v>
      </c>
      <c r="H191" s="216">
        <v>56.085000000000001</v>
      </c>
      <c r="I191" s="217"/>
      <c r="J191" s="218">
        <f>ROUND(I191*H191,2)</f>
        <v>0</v>
      </c>
      <c r="K191" s="219"/>
      <c r="L191" s="44"/>
      <c r="M191" s="220" t="s">
        <v>1</v>
      </c>
      <c r="N191" s="221" t="s">
        <v>41</v>
      </c>
      <c r="O191" s="91"/>
      <c r="P191" s="222">
        <f>O191*H191</f>
        <v>0</v>
      </c>
      <c r="Q191" s="222">
        <v>0</v>
      </c>
      <c r="R191" s="222">
        <f>Q191*H191</f>
        <v>0</v>
      </c>
      <c r="S191" s="222">
        <v>0</v>
      </c>
      <c r="T191" s="223">
        <f>S191*H191</f>
        <v>0</v>
      </c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R191" s="224" t="s">
        <v>127</v>
      </c>
      <c r="AT191" s="224" t="s">
        <v>123</v>
      </c>
      <c r="AU191" s="224" t="s">
        <v>83</v>
      </c>
      <c r="AY191" s="17" t="s">
        <v>120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17" t="s">
        <v>81</v>
      </c>
      <c r="BK191" s="225">
        <f>ROUND(I191*H191,2)</f>
        <v>0</v>
      </c>
      <c r="BL191" s="17" t="s">
        <v>127</v>
      </c>
      <c r="BM191" s="224" t="s">
        <v>259</v>
      </c>
    </row>
    <row r="192" s="13" customFormat="1">
      <c r="A192" s="13"/>
      <c r="B192" s="226"/>
      <c r="C192" s="227"/>
      <c r="D192" s="228" t="s">
        <v>129</v>
      </c>
      <c r="E192" s="227"/>
      <c r="F192" s="230" t="s">
        <v>260</v>
      </c>
      <c r="G192" s="227"/>
      <c r="H192" s="231">
        <v>56.085000000000001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129</v>
      </c>
      <c r="AU192" s="237" t="s">
        <v>83</v>
      </c>
      <c r="AV192" s="13" t="s">
        <v>83</v>
      </c>
      <c r="AW192" s="13" t="s">
        <v>4</v>
      </c>
      <c r="AX192" s="13" t="s">
        <v>81</v>
      </c>
      <c r="AY192" s="237" t="s">
        <v>120</v>
      </c>
    </row>
    <row r="193" s="2" customFormat="1" ht="33" customHeight="1">
      <c r="A193" s="38"/>
      <c r="B193" s="39"/>
      <c r="C193" s="212" t="s">
        <v>261</v>
      </c>
      <c r="D193" s="212" t="s">
        <v>123</v>
      </c>
      <c r="E193" s="213" t="s">
        <v>262</v>
      </c>
      <c r="F193" s="214" t="s">
        <v>263</v>
      </c>
      <c r="G193" s="215" t="s">
        <v>250</v>
      </c>
      <c r="H193" s="216">
        <v>11.217000000000001</v>
      </c>
      <c r="I193" s="217"/>
      <c r="J193" s="218">
        <f>ROUND(I193*H193,2)</f>
        <v>0</v>
      </c>
      <c r="K193" s="219"/>
      <c r="L193" s="44"/>
      <c r="M193" s="220" t="s">
        <v>1</v>
      </c>
      <c r="N193" s="221" t="s">
        <v>41</v>
      </c>
      <c r="O193" s="91"/>
      <c r="P193" s="222">
        <f>O193*H193</f>
        <v>0</v>
      </c>
      <c r="Q193" s="222">
        <v>0</v>
      </c>
      <c r="R193" s="222">
        <f>Q193*H193</f>
        <v>0</v>
      </c>
      <c r="S193" s="222">
        <v>0</v>
      </c>
      <c r="T193" s="223">
        <f>S193*H193</f>
        <v>0</v>
      </c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R193" s="224" t="s">
        <v>127</v>
      </c>
      <c r="AT193" s="224" t="s">
        <v>123</v>
      </c>
      <c r="AU193" s="224" t="s">
        <v>83</v>
      </c>
      <c r="AY193" s="17" t="s">
        <v>120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17" t="s">
        <v>81</v>
      </c>
      <c r="BK193" s="225">
        <f>ROUND(I193*H193,2)</f>
        <v>0</v>
      </c>
      <c r="BL193" s="17" t="s">
        <v>127</v>
      </c>
      <c r="BM193" s="224" t="s">
        <v>264</v>
      </c>
    </row>
    <row r="194" s="12" customFormat="1" ht="22.8" customHeight="1">
      <c r="A194" s="12"/>
      <c r="B194" s="196"/>
      <c r="C194" s="197"/>
      <c r="D194" s="198" t="s">
        <v>75</v>
      </c>
      <c r="E194" s="210" t="s">
        <v>265</v>
      </c>
      <c r="F194" s="210" t="s">
        <v>266</v>
      </c>
      <c r="G194" s="197"/>
      <c r="H194" s="197"/>
      <c r="I194" s="200"/>
      <c r="J194" s="211">
        <f>BK194</f>
        <v>0</v>
      </c>
      <c r="K194" s="197"/>
      <c r="L194" s="202"/>
      <c r="M194" s="203"/>
      <c r="N194" s="204"/>
      <c r="O194" s="204"/>
      <c r="P194" s="205">
        <f>P195</f>
        <v>0</v>
      </c>
      <c r="Q194" s="204"/>
      <c r="R194" s="205">
        <f>R195</f>
        <v>0</v>
      </c>
      <c r="S194" s="204"/>
      <c r="T194" s="206">
        <f>T195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07" t="s">
        <v>81</v>
      </c>
      <c r="AT194" s="208" t="s">
        <v>75</v>
      </c>
      <c r="AU194" s="208" t="s">
        <v>81</v>
      </c>
      <c r="AY194" s="207" t="s">
        <v>120</v>
      </c>
      <c r="BK194" s="209">
        <f>BK195</f>
        <v>0</v>
      </c>
    </row>
    <row r="195" s="2" customFormat="1" ht="21.75" customHeight="1">
      <c r="A195" s="38"/>
      <c r="B195" s="39"/>
      <c r="C195" s="212" t="s">
        <v>267</v>
      </c>
      <c r="D195" s="212" t="s">
        <v>123</v>
      </c>
      <c r="E195" s="213" t="s">
        <v>268</v>
      </c>
      <c r="F195" s="214" t="s">
        <v>269</v>
      </c>
      <c r="G195" s="215" t="s">
        <v>250</v>
      </c>
      <c r="H195" s="216">
        <v>22.994</v>
      </c>
      <c r="I195" s="217"/>
      <c r="J195" s="218">
        <f>ROUND(I195*H195,2)</f>
        <v>0</v>
      </c>
      <c r="K195" s="219"/>
      <c r="L195" s="44"/>
      <c r="M195" s="220" t="s">
        <v>1</v>
      </c>
      <c r="N195" s="221" t="s">
        <v>41</v>
      </c>
      <c r="O195" s="91"/>
      <c r="P195" s="222">
        <f>O195*H195</f>
        <v>0</v>
      </c>
      <c r="Q195" s="222">
        <v>0</v>
      </c>
      <c r="R195" s="222">
        <f>Q195*H195</f>
        <v>0</v>
      </c>
      <c r="S195" s="222">
        <v>0</v>
      </c>
      <c r="T195" s="223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4" t="s">
        <v>127</v>
      </c>
      <c r="AT195" s="224" t="s">
        <v>123</v>
      </c>
      <c r="AU195" s="224" t="s">
        <v>83</v>
      </c>
      <c r="AY195" s="17" t="s">
        <v>120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17" t="s">
        <v>81</v>
      </c>
      <c r="BK195" s="225">
        <f>ROUND(I195*H195,2)</f>
        <v>0</v>
      </c>
      <c r="BL195" s="17" t="s">
        <v>127</v>
      </c>
      <c r="BM195" s="224" t="s">
        <v>270</v>
      </c>
    </row>
    <row r="196" s="12" customFormat="1" ht="25.92" customHeight="1">
      <c r="A196" s="12"/>
      <c r="B196" s="196"/>
      <c r="C196" s="197"/>
      <c r="D196" s="198" t="s">
        <v>75</v>
      </c>
      <c r="E196" s="199" t="s">
        <v>271</v>
      </c>
      <c r="F196" s="199" t="s">
        <v>272</v>
      </c>
      <c r="G196" s="197"/>
      <c r="H196" s="197"/>
      <c r="I196" s="200"/>
      <c r="J196" s="201">
        <f>BK196</f>
        <v>0</v>
      </c>
      <c r="K196" s="197"/>
      <c r="L196" s="202"/>
      <c r="M196" s="203"/>
      <c r="N196" s="204"/>
      <c r="O196" s="204"/>
      <c r="P196" s="205">
        <f>P197+P199+P209+P214+P225</f>
        <v>0</v>
      </c>
      <c r="Q196" s="204"/>
      <c r="R196" s="205">
        <f>R197+R199+R209+R214+R225</f>
        <v>3.3917797400000005</v>
      </c>
      <c r="S196" s="204"/>
      <c r="T196" s="206">
        <f>T197+T199+T209+T214+T225</f>
        <v>0.19303087000000002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07" t="s">
        <v>83</v>
      </c>
      <c r="AT196" s="208" t="s">
        <v>75</v>
      </c>
      <c r="AU196" s="208" t="s">
        <v>76</v>
      </c>
      <c r="AY196" s="207" t="s">
        <v>120</v>
      </c>
      <c r="BK196" s="209">
        <f>BK197+BK199+BK209+BK214+BK225</f>
        <v>0</v>
      </c>
    </row>
    <row r="197" s="12" customFormat="1" ht="22.8" customHeight="1">
      <c r="A197" s="12"/>
      <c r="B197" s="196"/>
      <c r="C197" s="197"/>
      <c r="D197" s="198" t="s">
        <v>75</v>
      </c>
      <c r="E197" s="210" t="s">
        <v>273</v>
      </c>
      <c r="F197" s="210" t="s">
        <v>274</v>
      </c>
      <c r="G197" s="197"/>
      <c r="H197" s="197"/>
      <c r="I197" s="200"/>
      <c r="J197" s="211">
        <f>BK197</f>
        <v>0</v>
      </c>
      <c r="K197" s="197"/>
      <c r="L197" s="202"/>
      <c r="M197" s="203"/>
      <c r="N197" s="204"/>
      <c r="O197" s="204"/>
      <c r="P197" s="205">
        <f>P198</f>
        <v>0</v>
      </c>
      <c r="Q197" s="204"/>
      <c r="R197" s="205">
        <f>R198</f>
        <v>0</v>
      </c>
      <c r="S197" s="204"/>
      <c r="T197" s="206">
        <f>T198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07" t="s">
        <v>83</v>
      </c>
      <c r="AT197" s="208" t="s">
        <v>75</v>
      </c>
      <c r="AU197" s="208" t="s">
        <v>81</v>
      </c>
      <c r="AY197" s="207" t="s">
        <v>120</v>
      </c>
      <c r="BK197" s="209">
        <f>BK198</f>
        <v>0</v>
      </c>
    </row>
    <row r="198" s="2" customFormat="1" ht="16.5" customHeight="1">
      <c r="A198" s="38"/>
      <c r="B198" s="39"/>
      <c r="C198" s="212" t="s">
        <v>275</v>
      </c>
      <c r="D198" s="212" t="s">
        <v>123</v>
      </c>
      <c r="E198" s="213" t="s">
        <v>276</v>
      </c>
      <c r="F198" s="214" t="s">
        <v>277</v>
      </c>
      <c r="G198" s="215" t="s">
        <v>179</v>
      </c>
      <c r="H198" s="216">
        <v>2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41</v>
      </c>
      <c r="O198" s="91"/>
      <c r="P198" s="222">
        <f>O198*H198</f>
        <v>0</v>
      </c>
      <c r="Q198" s="222">
        <v>0</v>
      </c>
      <c r="R198" s="222">
        <f>Q198*H198</f>
        <v>0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212</v>
      </c>
      <c r="AT198" s="224" t="s">
        <v>123</v>
      </c>
      <c r="AU198" s="224" t="s">
        <v>83</v>
      </c>
      <c r="AY198" s="17" t="s">
        <v>120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81</v>
      </c>
      <c r="BK198" s="225">
        <f>ROUND(I198*H198,2)</f>
        <v>0</v>
      </c>
      <c r="BL198" s="17" t="s">
        <v>212</v>
      </c>
      <c r="BM198" s="224" t="s">
        <v>278</v>
      </c>
    </row>
    <row r="199" s="12" customFormat="1" ht="22.8" customHeight="1">
      <c r="A199" s="12"/>
      <c r="B199" s="196"/>
      <c r="C199" s="197"/>
      <c r="D199" s="198" t="s">
        <v>75</v>
      </c>
      <c r="E199" s="210" t="s">
        <v>279</v>
      </c>
      <c r="F199" s="210" t="s">
        <v>280</v>
      </c>
      <c r="G199" s="197"/>
      <c r="H199" s="197"/>
      <c r="I199" s="200"/>
      <c r="J199" s="211">
        <f>BK199</f>
        <v>0</v>
      </c>
      <c r="K199" s="197"/>
      <c r="L199" s="202"/>
      <c r="M199" s="203"/>
      <c r="N199" s="204"/>
      <c r="O199" s="204"/>
      <c r="P199" s="205">
        <f>SUM(P200:P208)</f>
        <v>0</v>
      </c>
      <c r="Q199" s="204"/>
      <c r="R199" s="205">
        <f>SUM(R200:R208)</f>
        <v>0.11439348999999999</v>
      </c>
      <c r="S199" s="204"/>
      <c r="T199" s="206">
        <f>SUM(T200:T208)</f>
        <v>0.0086083699999999989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7" t="s">
        <v>83</v>
      </c>
      <c r="AT199" s="208" t="s">
        <v>75</v>
      </c>
      <c r="AU199" s="208" t="s">
        <v>81</v>
      </c>
      <c r="AY199" s="207" t="s">
        <v>120</v>
      </c>
      <c r="BK199" s="209">
        <f>SUM(BK200:BK208)</f>
        <v>0</v>
      </c>
    </row>
    <row r="200" s="2" customFormat="1" ht="24.15" customHeight="1">
      <c r="A200" s="38"/>
      <c r="B200" s="39"/>
      <c r="C200" s="212" t="s">
        <v>281</v>
      </c>
      <c r="D200" s="212" t="s">
        <v>123</v>
      </c>
      <c r="E200" s="213" t="s">
        <v>282</v>
      </c>
      <c r="F200" s="214" t="s">
        <v>283</v>
      </c>
      <c r="G200" s="215" t="s">
        <v>166</v>
      </c>
      <c r="H200" s="216">
        <v>4.5069999999999997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41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0.00191</v>
      </c>
      <c r="T200" s="223">
        <f>S200*H200</f>
        <v>0.0086083699999999989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212</v>
      </c>
      <c r="AT200" s="224" t="s">
        <v>123</v>
      </c>
      <c r="AU200" s="224" t="s">
        <v>83</v>
      </c>
      <c r="AY200" s="17" t="s">
        <v>120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81</v>
      </c>
      <c r="BK200" s="225">
        <f>ROUND(I200*H200,2)</f>
        <v>0</v>
      </c>
      <c r="BL200" s="17" t="s">
        <v>212</v>
      </c>
      <c r="BM200" s="224" t="s">
        <v>284</v>
      </c>
    </row>
    <row r="201" s="2" customFormat="1" ht="33" customHeight="1">
      <c r="A201" s="38"/>
      <c r="B201" s="39"/>
      <c r="C201" s="212" t="s">
        <v>285</v>
      </c>
      <c r="D201" s="212" t="s">
        <v>123</v>
      </c>
      <c r="E201" s="213" t="s">
        <v>286</v>
      </c>
      <c r="F201" s="214" t="s">
        <v>287</v>
      </c>
      <c r="G201" s="215" t="s">
        <v>166</v>
      </c>
      <c r="H201" s="216">
        <v>4.5069999999999997</v>
      </c>
      <c r="I201" s="217"/>
      <c r="J201" s="218">
        <f>ROUND(I201*H201,2)</f>
        <v>0</v>
      </c>
      <c r="K201" s="219"/>
      <c r="L201" s="44"/>
      <c r="M201" s="220" t="s">
        <v>1</v>
      </c>
      <c r="N201" s="221" t="s">
        <v>41</v>
      </c>
      <c r="O201" s="91"/>
      <c r="P201" s="222">
        <f>O201*H201</f>
        <v>0</v>
      </c>
      <c r="Q201" s="222">
        <v>0.0040699999999999998</v>
      </c>
      <c r="R201" s="222">
        <f>Q201*H201</f>
        <v>0.018343489999999997</v>
      </c>
      <c r="S201" s="222">
        <v>0</v>
      </c>
      <c r="T201" s="223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24" t="s">
        <v>212</v>
      </c>
      <c r="AT201" s="224" t="s">
        <v>123</v>
      </c>
      <c r="AU201" s="224" t="s">
        <v>83</v>
      </c>
      <c r="AY201" s="17" t="s">
        <v>120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17" t="s">
        <v>81</v>
      </c>
      <c r="BK201" s="225">
        <f>ROUND(I201*H201,2)</f>
        <v>0</v>
      </c>
      <c r="BL201" s="17" t="s">
        <v>212</v>
      </c>
      <c r="BM201" s="224" t="s">
        <v>288</v>
      </c>
    </row>
    <row r="202" s="13" customFormat="1">
      <c r="A202" s="13"/>
      <c r="B202" s="226"/>
      <c r="C202" s="227"/>
      <c r="D202" s="228" t="s">
        <v>129</v>
      </c>
      <c r="E202" s="229" t="s">
        <v>1</v>
      </c>
      <c r="F202" s="230" t="s">
        <v>289</v>
      </c>
      <c r="G202" s="227"/>
      <c r="H202" s="231">
        <v>45.07</v>
      </c>
      <c r="I202" s="232"/>
      <c r="J202" s="227"/>
      <c r="K202" s="227"/>
      <c r="L202" s="233"/>
      <c r="M202" s="234"/>
      <c r="N202" s="235"/>
      <c r="O202" s="235"/>
      <c r="P202" s="235"/>
      <c r="Q202" s="235"/>
      <c r="R202" s="235"/>
      <c r="S202" s="235"/>
      <c r="T202" s="23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7" t="s">
        <v>129</v>
      </c>
      <c r="AU202" s="237" t="s">
        <v>83</v>
      </c>
      <c r="AV202" s="13" t="s">
        <v>83</v>
      </c>
      <c r="AW202" s="13" t="s">
        <v>32</v>
      </c>
      <c r="AX202" s="13" t="s">
        <v>76</v>
      </c>
      <c r="AY202" s="237" t="s">
        <v>120</v>
      </c>
    </row>
    <row r="203" s="15" customFormat="1">
      <c r="A203" s="15"/>
      <c r="B203" s="249"/>
      <c r="C203" s="250"/>
      <c r="D203" s="228" t="s">
        <v>129</v>
      </c>
      <c r="E203" s="251" t="s">
        <v>1</v>
      </c>
      <c r="F203" s="252" t="s">
        <v>290</v>
      </c>
      <c r="G203" s="250"/>
      <c r="H203" s="253">
        <v>45.07</v>
      </c>
      <c r="I203" s="254"/>
      <c r="J203" s="250"/>
      <c r="K203" s="250"/>
      <c r="L203" s="255"/>
      <c r="M203" s="256"/>
      <c r="N203" s="257"/>
      <c r="O203" s="257"/>
      <c r="P203" s="257"/>
      <c r="Q203" s="257"/>
      <c r="R203" s="257"/>
      <c r="S203" s="257"/>
      <c r="T203" s="258"/>
      <c r="U203" s="15"/>
      <c r="V203" s="15"/>
      <c r="W203" s="15"/>
      <c r="X203" s="15"/>
      <c r="Y203" s="15"/>
      <c r="Z203" s="15"/>
      <c r="AA203" s="15"/>
      <c r="AB203" s="15"/>
      <c r="AC203" s="15"/>
      <c r="AD203" s="15"/>
      <c r="AE203" s="15"/>
      <c r="AT203" s="259" t="s">
        <v>129</v>
      </c>
      <c r="AU203" s="259" t="s">
        <v>83</v>
      </c>
      <c r="AV203" s="15" t="s">
        <v>136</v>
      </c>
      <c r="AW203" s="15" t="s">
        <v>32</v>
      </c>
      <c r="AX203" s="15" t="s">
        <v>76</v>
      </c>
      <c r="AY203" s="259" t="s">
        <v>120</v>
      </c>
    </row>
    <row r="204" s="13" customFormat="1">
      <c r="A204" s="13"/>
      <c r="B204" s="226"/>
      <c r="C204" s="227"/>
      <c r="D204" s="228" t="s">
        <v>129</v>
      </c>
      <c r="E204" s="229" t="s">
        <v>1</v>
      </c>
      <c r="F204" s="230" t="s">
        <v>291</v>
      </c>
      <c r="G204" s="227"/>
      <c r="H204" s="231">
        <v>4.5069999999999997</v>
      </c>
      <c r="I204" s="232"/>
      <c r="J204" s="227"/>
      <c r="K204" s="227"/>
      <c r="L204" s="233"/>
      <c r="M204" s="234"/>
      <c r="N204" s="235"/>
      <c r="O204" s="235"/>
      <c r="P204" s="235"/>
      <c r="Q204" s="235"/>
      <c r="R204" s="235"/>
      <c r="S204" s="235"/>
      <c r="T204" s="236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7" t="s">
        <v>129</v>
      </c>
      <c r="AU204" s="237" t="s">
        <v>83</v>
      </c>
      <c r="AV204" s="13" t="s">
        <v>83</v>
      </c>
      <c r="AW204" s="13" t="s">
        <v>32</v>
      </c>
      <c r="AX204" s="13" t="s">
        <v>81</v>
      </c>
      <c r="AY204" s="237" t="s">
        <v>120</v>
      </c>
    </row>
    <row r="205" s="2" customFormat="1" ht="33" customHeight="1">
      <c r="A205" s="38"/>
      <c r="B205" s="39"/>
      <c r="C205" s="212" t="s">
        <v>292</v>
      </c>
      <c r="D205" s="212" t="s">
        <v>123</v>
      </c>
      <c r="E205" s="213" t="s">
        <v>293</v>
      </c>
      <c r="F205" s="214" t="s">
        <v>294</v>
      </c>
      <c r="G205" s="215" t="s">
        <v>166</v>
      </c>
      <c r="H205" s="216">
        <v>17</v>
      </c>
      <c r="I205" s="217"/>
      <c r="J205" s="218">
        <f>ROUND(I205*H205,2)</f>
        <v>0</v>
      </c>
      <c r="K205" s="219"/>
      <c r="L205" s="44"/>
      <c r="M205" s="220" t="s">
        <v>1</v>
      </c>
      <c r="N205" s="221" t="s">
        <v>41</v>
      </c>
      <c r="O205" s="91"/>
      <c r="P205" s="222">
        <f>O205*H205</f>
        <v>0</v>
      </c>
      <c r="Q205" s="222">
        <v>0.0056499999999999996</v>
      </c>
      <c r="R205" s="222">
        <f>Q205*H205</f>
        <v>0.096049999999999996</v>
      </c>
      <c r="S205" s="222">
        <v>0</v>
      </c>
      <c r="T205" s="223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24" t="s">
        <v>212</v>
      </c>
      <c r="AT205" s="224" t="s">
        <v>123</v>
      </c>
      <c r="AU205" s="224" t="s">
        <v>83</v>
      </c>
      <c r="AY205" s="17" t="s">
        <v>120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17" t="s">
        <v>81</v>
      </c>
      <c r="BK205" s="225">
        <f>ROUND(I205*H205,2)</f>
        <v>0</v>
      </c>
      <c r="BL205" s="17" t="s">
        <v>212</v>
      </c>
      <c r="BM205" s="224" t="s">
        <v>295</v>
      </c>
    </row>
    <row r="206" s="13" customFormat="1">
      <c r="A206" s="13"/>
      <c r="B206" s="226"/>
      <c r="C206" s="227"/>
      <c r="D206" s="228" t="s">
        <v>129</v>
      </c>
      <c r="E206" s="229" t="s">
        <v>1</v>
      </c>
      <c r="F206" s="230" t="s">
        <v>296</v>
      </c>
      <c r="G206" s="227"/>
      <c r="H206" s="231">
        <v>17</v>
      </c>
      <c r="I206" s="232"/>
      <c r="J206" s="227"/>
      <c r="K206" s="227"/>
      <c r="L206" s="233"/>
      <c r="M206" s="234"/>
      <c r="N206" s="235"/>
      <c r="O206" s="235"/>
      <c r="P206" s="235"/>
      <c r="Q206" s="235"/>
      <c r="R206" s="235"/>
      <c r="S206" s="235"/>
      <c r="T206" s="236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7" t="s">
        <v>129</v>
      </c>
      <c r="AU206" s="237" t="s">
        <v>83</v>
      </c>
      <c r="AV206" s="13" t="s">
        <v>83</v>
      </c>
      <c r="AW206" s="13" t="s">
        <v>32</v>
      </c>
      <c r="AX206" s="13" t="s">
        <v>81</v>
      </c>
      <c r="AY206" s="237" t="s">
        <v>120</v>
      </c>
    </row>
    <row r="207" s="2" customFormat="1" ht="16.5" customHeight="1">
      <c r="A207" s="38"/>
      <c r="B207" s="39"/>
      <c r="C207" s="212" t="s">
        <v>297</v>
      </c>
      <c r="D207" s="212" t="s">
        <v>123</v>
      </c>
      <c r="E207" s="213" t="s">
        <v>298</v>
      </c>
      <c r="F207" s="214" t="s">
        <v>299</v>
      </c>
      <c r="G207" s="215" t="s">
        <v>235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41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</v>
      </c>
      <c r="T207" s="223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212</v>
      </c>
      <c r="AT207" s="224" t="s">
        <v>123</v>
      </c>
      <c r="AU207" s="224" t="s">
        <v>83</v>
      </c>
      <c r="AY207" s="17" t="s">
        <v>120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81</v>
      </c>
      <c r="BK207" s="225">
        <f>ROUND(I207*H207,2)</f>
        <v>0</v>
      </c>
      <c r="BL207" s="17" t="s">
        <v>212</v>
      </c>
      <c r="BM207" s="224" t="s">
        <v>300</v>
      </c>
    </row>
    <row r="208" s="2" customFormat="1" ht="24.15" customHeight="1">
      <c r="A208" s="38"/>
      <c r="B208" s="39"/>
      <c r="C208" s="212" t="s">
        <v>301</v>
      </c>
      <c r="D208" s="212" t="s">
        <v>123</v>
      </c>
      <c r="E208" s="213" t="s">
        <v>302</v>
      </c>
      <c r="F208" s="214" t="s">
        <v>303</v>
      </c>
      <c r="G208" s="215" t="s">
        <v>250</v>
      </c>
      <c r="H208" s="216">
        <v>0.114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41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</v>
      </c>
      <c r="T208" s="223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212</v>
      </c>
      <c r="AT208" s="224" t="s">
        <v>123</v>
      </c>
      <c r="AU208" s="224" t="s">
        <v>83</v>
      </c>
      <c r="AY208" s="17" t="s">
        <v>120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81</v>
      </c>
      <c r="BK208" s="225">
        <f>ROUND(I208*H208,2)</f>
        <v>0</v>
      </c>
      <c r="BL208" s="17" t="s">
        <v>212</v>
      </c>
      <c r="BM208" s="224" t="s">
        <v>304</v>
      </c>
    </row>
    <row r="209" s="12" customFormat="1" ht="22.8" customHeight="1">
      <c r="A209" s="12"/>
      <c r="B209" s="196"/>
      <c r="C209" s="197"/>
      <c r="D209" s="198" t="s">
        <v>75</v>
      </c>
      <c r="E209" s="210" t="s">
        <v>305</v>
      </c>
      <c r="F209" s="210" t="s">
        <v>306</v>
      </c>
      <c r="G209" s="197"/>
      <c r="H209" s="197"/>
      <c r="I209" s="200"/>
      <c r="J209" s="211">
        <f>BK209</f>
        <v>0</v>
      </c>
      <c r="K209" s="197"/>
      <c r="L209" s="202"/>
      <c r="M209" s="203"/>
      <c r="N209" s="204"/>
      <c r="O209" s="204"/>
      <c r="P209" s="205">
        <f>SUM(P210:P213)</f>
        <v>0</v>
      </c>
      <c r="Q209" s="204"/>
      <c r="R209" s="205">
        <f>SUM(R210:R213)</f>
        <v>0</v>
      </c>
      <c r="S209" s="204"/>
      <c r="T209" s="206">
        <f>SUM(T210:T213)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07" t="s">
        <v>83</v>
      </c>
      <c r="AT209" s="208" t="s">
        <v>75</v>
      </c>
      <c r="AU209" s="208" t="s">
        <v>81</v>
      </c>
      <c r="AY209" s="207" t="s">
        <v>120</v>
      </c>
      <c r="BK209" s="209">
        <f>SUM(BK210:BK213)</f>
        <v>0</v>
      </c>
    </row>
    <row r="210" s="2" customFormat="1" ht="16.5" customHeight="1">
      <c r="A210" s="38"/>
      <c r="B210" s="39"/>
      <c r="C210" s="212" t="s">
        <v>307</v>
      </c>
      <c r="D210" s="212" t="s">
        <v>123</v>
      </c>
      <c r="E210" s="213" t="s">
        <v>308</v>
      </c>
      <c r="F210" s="214" t="s">
        <v>309</v>
      </c>
      <c r="G210" s="215" t="s">
        <v>126</v>
      </c>
      <c r="H210" s="216">
        <v>20</v>
      </c>
      <c r="I210" s="217"/>
      <c r="J210" s="218">
        <f>ROUND(I210*H210,2)</f>
        <v>0</v>
      </c>
      <c r="K210" s="219"/>
      <c r="L210" s="44"/>
      <c r="M210" s="220" t="s">
        <v>1</v>
      </c>
      <c r="N210" s="221" t="s">
        <v>41</v>
      </c>
      <c r="O210" s="91"/>
      <c r="P210" s="222">
        <f>O210*H210</f>
        <v>0</v>
      </c>
      <c r="Q210" s="222">
        <v>0</v>
      </c>
      <c r="R210" s="222">
        <f>Q210*H210</f>
        <v>0</v>
      </c>
      <c r="S210" s="222">
        <v>0</v>
      </c>
      <c r="T210" s="223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24" t="s">
        <v>212</v>
      </c>
      <c r="AT210" s="224" t="s">
        <v>123</v>
      </c>
      <c r="AU210" s="224" t="s">
        <v>83</v>
      </c>
      <c r="AY210" s="17" t="s">
        <v>120</v>
      </c>
      <c r="BE210" s="225">
        <f>IF(N210="základní",J210,0)</f>
        <v>0</v>
      </c>
      <c r="BF210" s="225">
        <f>IF(N210="snížená",J210,0)</f>
        <v>0</v>
      </c>
      <c r="BG210" s="225">
        <f>IF(N210="zákl. přenesená",J210,0)</f>
        <v>0</v>
      </c>
      <c r="BH210" s="225">
        <f>IF(N210="sníž. přenesená",J210,0)</f>
        <v>0</v>
      </c>
      <c r="BI210" s="225">
        <f>IF(N210="nulová",J210,0)</f>
        <v>0</v>
      </c>
      <c r="BJ210" s="17" t="s">
        <v>81</v>
      </c>
      <c r="BK210" s="225">
        <f>ROUND(I210*H210,2)</f>
        <v>0</v>
      </c>
      <c r="BL210" s="17" t="s">
        <v>212</v>
      </c>
      <c r="BM210" s="224" t="s">
        <v>310</v>
      </c>
    </row>
    <row r="211" s="13" customFormat="1">
      <c r="A211" s="13"/>
      <c r="B211" s="226"/>
      <c r="C211" s="227"/>
      <c r="D211" s="228" t="s">
        <v>129</v>
      </c>
      <c r="E211" s="229" t="s">
        <v>1</v>
      </c>
      <c r="F211" s="230" t="s">
        <v>311</v>
      </c>
      <c r="G211" s="227"/>
      <c r="H211" s="231">
        <v>15.4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7" t="s">
        <v>129</v>
      </c>
      <c r="AU211" s="237" t="s">
        <v>83</v>
      </c>
      <c r="AV211" s="13" t="s">
        <v>83</v>
      </c>
      <c r="AW211" s="13" t="s">
        <v>32</v>
      </c>
      <c r="AX211" s="13" t="s">
        <v>76</v>
      </c>
      <c r="AY211" s="237" t="s">
        <v>120</v>
      </c>
    </row>
    <row r="212" s="13" customFormat="1">
      <c r="A212" s="13"/>
      <c r="B212" s="226"/>
      <c r="C212" s="227"/>
      <c r="D212" s="228" t="s">
        <v>129</v>
      </c>
      <c r="E212" s="229" t="s">
        <v>1</v>
      </c>
      <c r="F212" s="230" t="s">
        <v>312</v>
      </c>
      <c r="G212" s="227"/>
      <c r="H212" s="231">
        <v>4.5999999999999996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7" t="s">
        <v>129</v>
      </c>
      <c r="AU212" s="237" t="s">
        <v>83</v>
      </c>
      <c r="AV212" s="13" t="s">
        <v>83</v>
      </c>
      <c r="AW212" s="13" t="s">
        <v>32</v>
      </c>
      <c r="AX212" s="13" t="s">
        <v>76</v>
      </c>
      <c r="AY212" s="237" t="s">
        <v>120</v>
      </c>
    </row>
    <row r="213" s="14" customFormat="1">
      <c r="A213" s="14"/>
      <c r="B213" s="238"/>
      <c r="C213" s="239"/>
      <c r="D213" s="228" t="s">
        <v>129</v>
      </c>
      <c r="E213" s="240" t="s">
        <v>1</v>
      </c>
      <c r="F213" s="241" t="s">
        <v>132</v>
      </c>
      <c r="G213" s="239"/>
      <c r="H213" s="242">
        <v>20</v>
      </c>
      <c r="I213" s="243"/>
      <c r="J213" s="239"/>
      <c r="K213" s="239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129</v>
      </c>
      <c r="AU213" s="248" t="s">
        <v>83</v>
      </c>
      <c r="AV213" s="14" t="s">
        <v>127</v>
      </c>
      <c r="AW213" s="14" t="s">
        <v>32</v>
      </c>
      <c r="AX213" s="14" t="s">
        <v>81</v>
      </c>
      <c r="AY213" s="248" t="s">
        <v>120</v>
      </c>
    </row>
    <row r="214" s="12" customFormat="1" ht="22.8" customHeight="1">
      <c r="A214" s="12"/>
      <c r="B214" s="196"/>
      <c r="C214" s="197"/>
      <c r="D214" s="198" t="s">
        <v>75</v>
      </c>
      <c r="E214" s="210" t="s">
        <v>313</v>
      </c>
      <c r="F214" s="210" t="s">
        <v>314</v>
      </c>
      <c r="G214" s="197"/>
      <c r="H214" s="197"/>
      <c r="I214" s="200"/>
      <c r="J214" s="211">
        <f>BK214</f>
        <v>0</v>
      </c>
      <c r="K214" s="197"/>
      <c r="L214" s="202"/>
      <c r="M214" s="203"/>
      <c r="N214" s="204"/>
      <c r="O214" s="204"/>
      <c r="P214" s="205">
        <f>SUM(P215:P224)</f>
        <v>0</v>
      </c>
      <c r="Q214" s="204"/>
      <c r="R214" s="205">
        <f>SUM(R215:R224)</f>
        <v>0.19281625000000002</v>
      </c>
      <c r="S214" s="204"/>
      <c r="T214" s="206">
        <f>SUM(T215:T224)</f>
        <v>0.18442250000000002</v>
      </c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R214" s="207" t="s">
        <v>83</v>
      </c>
      <c r="AT214" s="208" t="s">
        <v>75</v>
      </c>
      <c r="AU214" s="208" t="s">
        <v>81</v>
      </c>
      <c r="AY214" s="207" t="s">
        <v>120</v>
      </c>
      <c r="BK214" s="209">
        <f>SUM(BK215:BK224)</f>
        <v>0</v>
      </c>
    </row>
    <row r="215" s="2" customFormat="1" ht="24.15" customHeight="1">
      <c r="A215" s="38"/>
      <c r="B215" s="39"/>
      <c r="C215" s="212" t="s">
        <v>315</v>
      </c>
      <c r="D215" s="212" t="s">
        <v>123</v>
      </c>
      <c r="E215" s="213" t="s">
        <v>316</v>
      </c>
      <c r="F215" s="214" t="s">
        <v>317</v>
      </c>
      <c r="G215" s="215" t="s">
        <v>126</v>
      </c>
      <c r="H215" s="216">
        <v>25.975000000000001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41</v>
      </c>
      <c r="O215" s="91"/>
      <c r="P215" s="222">
        <f>O215*H215</f>
        <v>0</v>
      </c>
      <c r="Q215" s="222">
        <v>0.0071000000000000004</v>
      </c>
      <c r="R215" s="222">
        <f>Q215*H215</f>
        <v>0.18442250000000002</v>
      </c>
      <c r="S215" s="222">
        <v>0.0071000000000000004</v>
      </c>
      <c r="T215" s="223">
        <f>S215*H215</f>
        <v>0.18442250000000002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212</v>
      </c>
      <c r="AT215" s="224" t="s">
        <v>123</v>
      </c>
      <c r="AU215" s="224" t="s">
        <v>83</v>
      </c>
      <c r="AY215" s="17" t="s">
        <v>120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81</v>
      </c>
      <c r="BK215" s="225">
        <f>ROUND(I215*H215,2)</f>
        <v>0</v>
      </c>
      <c r="BL215" s="17" t="s">
        <v>212</v>
      </c>
      <c r="BM215" s="224" t="s">
        <v>318</v>
      </c>
    </row>
    <row r="216" s="2" customFormat="1" ht="24.15" customHeight="1">
      <c r="A216" s="38"/>
      <c r="B216" s="39"/>
      <c r="C216" s="212" t="s">
        <v>319</v>
      </c>
      <c r="D216" s="212" t="s">
        <v>123</v>
      </c>
      <c r="E216" s="213" t="s">
        <v>320</v>
      </c>
      <c r="F216" s="214" t="s">
        <v>321</v>
      </c>
      <c r="G216" s="215" t="s">
        <v>179</v>
      </c>
      <c r="H216" s="216">
        <v>10</v>
      </c>
      <c r="I216" s="217"/>
      <c r="J216" s="218">
        <f>ROUND(I216*H216,2)</f>
        <v>0</v>
      </c>
      <c r="K216" s="219"/>
      <c r="L216" s="44"/>
      <c r="M216" s="220" t="s">
        <v>1</v>
      </c>
      <c r="N216" s="221" t="s">
        <v>41</v>
      </c>
      <c r="O216" s="91"/>
      <c r="P216" s="222">
        <f>O216*H216</f>
        <v>0</v>
      </c>
      <c r="Q216" s="222">
        <v>0.00019000000000000001</v>
      </c>
      <c r="R216" s="222">
        <f>Q216*H216</f>
        <v>0.0019000000000000002</v>
      </c>
      <c r="S216" s="222">
        <v>0</v>
      </c>
      <c r="T216" s="223">
        <f>S216*H216</f>
        <v>0</v>
      </c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R216" s="224" t="s">
        <v>212</v>
      </c>
      <c r="AT216" s="224" t="s">
        <v>123</v>
      </c>
      <c r="AU216" s="224" t="s">
        <v>83</v>
      </c>
      <c r="AY216" s="17" t="s">
        <v>120</v>
      </c>
      <c r="BE216" s="225">
        <f>IF(N216="základní",J216,0)</f>
        <v>0</v>
      </c>
      <c r="BF216" s="225">
        <f>IF(N216="snížená",J216,0)</f>
        <v>0</v>
      </c>
      <c r="BG216" s="225">
        <f>IF(N216="zákl. přenesená",J216,0)</f>
        <v>0</v>
      </c>
      <c r="BH216" s="225">
        <f>IF(N216="sníž. přenesená",J216,0)</f>
        <v>0</v>
      </c>
      <c r="BI216" s="225">
        <f>IF(N216="nulová",J216,0)</f>
        <v>0</v>
      </c>
      <c r="BJ216" s="17" t="s">
        <v>81</v>
      </c>
      <c r="BK216" s="225">
        <f>ROUND(I216*H216,2)</f>
        <v>0</v>
      </c>
      <c r="BL216" s="17" t="s">
        <v>212</v>
      </c>
      <c r="BM216" s="224" t="s">
        <v>322</v>
      </c>
    </row>
    <row r="217" s="2" customFormat="1" ht="24.15" customHeight="1">
      <c r="A217" s="38"/>
      <c r="B217" s="39"/>
      <c r="C217" s="212" t="s">
        <v>323</v>
      </c>
      <c r="D217" s="212" t="s">
        <v>123</v>
      </c>
      <c r="E217" s="213" t="s">
        <v>324</v>
      </c>
      <c r="F217" s="214" t="s">
        <v>325</v>
      </c>
      <c r="G217" s="215" t="s">
        <v>126</v>
      </c>
      <c r="H217" s="216">
        <v>25.975000000000001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41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212</v>
      </c>
      <c r="AT217" s="224" t="s">
        <v>123</v>
      </c>
      <c r="AU217" s="224" t="s">
        <v>83</v>
      </c>
      <c r="AY217" s="17" t="s">
        <v>120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81</v>
      </c>
      <c r="BK217" s="225">
        <f>ROUND(I217*H217,2)</f>
        <v>0</v>
      </c>
      <c r="BL217" s="17" t="s">
        <v>212</v>
      </c>
      <c r="BM217" s="224" t="s">
        <v>326</v>
      </c>
    </row>
    <row r="218" s="2" customFormat="1" ht="24.15" customHeight="1">
      <c r="A218" s="38"/>
      <c r="B218" s="39"/>
      <c r="C218" s="212" t="s">
        <v>327</v>
      </c>
      <c r="D218" s="212" t="s">
        <v>123</v>
      </c>
      <c r="E218" s="213" t="s">
        <v>328</v>
      </c>
      <c r="F218" s="214" t="s">
        <v>329</v>
      </c>
      <c r="G218" s="215" t="s">
        <v>126</v>
      </c>
      <c r="H218" s="216">
        <v>25.975000000000001</v>
      </c>
      <c r="I218" s="217"/>
      <c r="J218" s="218">
        <f>ROUND(I218*H218,2)</f>
        <v>0</v>
      </c>
      <c r="K218" s="219"/>
      <c r="L218" s="44"/>
      <c r="M218" s="220" t="s">
        <v>1</v>
      </c>
      <c r="N218" s="221" t="s">
        <v>41</v>
      </c>
      <c r="O218" s="91"/>
      <c r="P218" s="222">
        <f>O218*H218</f>
        <v>0</v>
      </c>
      <c r="Q218" s="222">
        <v>0</v>
      </c>
      <c r="R218" s="222">
        <f>Q218*H218</f>
        <v>0</v>
      </c>
      <c r="S218" s="222">
        <v>0</v>
      </c>
      <c r="T218" s="223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4" t="s">
        <v>212</v>
      </c>
      <c r="AT218" s="224" t="s">
        <v>123</v>
      </c>
      <c r="AU218" s="224" t="s">
        <v>83</v>
      </c>
      <c r="AY218" s="17" t="s">
        <v>120</v>
      </c>
      <c r="BE218" s="225">
        <f>IF(N218="základní",J218,0)</f>
        <v>0</v>
      </c>
      <c r="BF218" s="225">
        <f>IF(N218="snížená",J218,0)</f>
        <v>0</v>
      </c>
      <c r="BG218" s="225">
        <f>IF(N218="zákl. přenesená",J218,0)</f>
        <v>0</v>
      </c>
      <c r="BH218" s="225">
        <f>IF(N218="sníž. přenesená",J218,0)</f>
        <v>0</v>
      </c>
      <c r="BI218" s="225">
        <f>IF(N218="nulová",J218,0)</f>
        <v>0</v>
      </c>
      <c r="BJ218" s="17" t="s">
        <v>81</v>
      </c>
      <c r="BK218" s="225">
        <f>ROUND(I218*H218,2)</f>
        <v>0</v>
      </c>
      <c r="BL218" s="17" t="s">
        <v>212</v>
      </c>
      <c r="BM218" s="224" t="s">
        <v>330</v>
      </c>
    </row>
    <row r="219" s="2" customFormat="1" ht="24.15" customHeight="1">
      <c r="A219" s="38"/>
      <c r="B219" s="39"/>
      <c r="C219" s="212" t="s">
        <v>331</v>
      </c>
      <c r="D219" s="212" t="s">
        <v>123</v>
      </c>
      <c r="E219" s="213" t="s">
        <v>332</v>
      </c>
      <c r="F219" s="214" t="s">
        <v>333</v>
      </c>
      <c r="G219" s="215" t="s">
        <v>126</v>
      </c>
      <c r="H219" s="216">
        <v>25.975000000000001</v>
      </c>
      <c r="I219" s="217"/>
      <c r="J219" s="218">
        <f>ROUND(I219*H219,2)</f>
        <v>0</v>
      </c>
      <c r="K219" s="219"/>
      <c r="L219" s="44"/>
      <c r="M219" s="220" t="s">
        <v>1</v>
      </c>
      <c r="N219" s="221" t="s">
        <v>41</v>
      </c>
      <c r="O219" s="91"/>
      <c r="P219" s="222">
        <f>O219*H219</f>
        <v>0</v>
      </c>
      <c r="Q219" s="222">
        <v>0.00025000000000000001</v>
      </c>
      <c r="R219" s="222">
        <f>Q219*H219</f>
        <v>0.0064937500000000004</v>
      </c>
      <c r="S219" s="222">
        <v>0</v>
      </c>
      <c r="T219" s="223">
        <f>S219*H219</f>
        <v>0</v>
      </c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R219" s="224" t="s">
        <v>212</v>
      </c>
      <c r="AT219" s="224" t="s">
        <v>123</v>
      </c>
      <c r="AU219" s="224" t="s">
        <v>83</v>
      </c>
      <c r="AY219" s="17" t="s">
        <v>120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17" t="s">
        <v>81</v>
      </c>
      <c r="BK219" s="225">
        <f>ROUND(I219*H219,2)</f>
        <v>0</v>
      </c>
      <c r="BL219" s="17" t="s">
        <v>212</v>
      </c>
      <c r="BM219" s="224" t="s">
        <v>334</v>
      </c>
    </row>
    <row r="220" s="13" customFormat="1">
      <c r="A220" s="13"/>
      <c r="B220" s="226"/>
      <c r="C220" s="227"/>
      <c r="D220" s="228" t="s">
        <v>129</v>
      </c>
      <c r="E220" s="229" t="s">
        <v>1</v>
      </c>
      <c r="F220" s="230" t="s">
        <v>335</v>
      </c>
      <c r="G220" s="227"/>
      <c r="H220" s="231">
        <v>21.535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7" t="s">
        <v>129</v>
      </c>
      <c r="AU220" s="237" t="s">
        <v>83</v>
      </c>
      <c r="AV220" s="13" t="s">
        <v>83</v>
      </c>
      <c r="AW220" s="13" t="s">
        <v>32</v>
      </c>
      <c r="AX220" s="13" t="s">
        <v>76</v>
      </c>
      <c r="AY220" s="237" t="s">
        <v>120</v>
      </c>
    </row>
    <row r="221" s="13" customFormat="1">
      <c r="A221" s="13"/>
      <c r="B221" s="226"/>
      <c r="C221" s="227"/>
      <c r="D221" s="228" t="s">
        <v>129</v>
      </c>
      <c r="E221" s="229" t="s">
        <v>1</v>
      </c>
      <c r="F221" s="230" t="s">
        <v>336</v>
      </c>
      <c r="G221" s="227"/>
      <c r="H221" s="231">
        <v>5.04</v>
      </c>
      <c r="I221" s="232"/>
      <c r="J221" s="227"/>
      <c r="K221" s="227"/>
      <c r="L221" s="233"/>
      <c r="M221" s="234"/>
      <c r="N221" s="235"/>
      <c r="O221" s="235"/>
      <c r="P221" s="235"/>
      <c r="Q221" s="235"/>
      <c r="R221" s="235"/>
      <c r="S221" s="235"/>
      <c r="T221" s="236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7" t="s">
        <v>129</v>
      </c>
      <c r="AU221" s="237" t="s">
        <v>83</v>
      </c>
      <c r="AV221" s="13" t="s">
        <v>83</v>
      </c>
      <c r="AW221" s="13" t="s">
        <v>32</v>
      </c>
      <c r="AX221" s="13" t="s">
        <v>76</v>
      </c>
      <c r="AY221" s="237" t="s">
        <v>120</v>
      </c>
    </row>
    <row r="222" s="13" customFormat="1">
      <c r="A222" s="13"/>
      <c r="B222" s="226"/>
      <c r="C222" s="227"/>
      <c r="D222" s="228" t="s">
        <v>129</v>
      </c>
      <c r="E222" s="229" t="s">
        <v>1</v>
      </c>
      <c r="F222" s="230" t="s">
        <v>145</v>
      </c>
      <c r="G222" s="227"/>
      <c r="H222" s="231">
        <v>-0.59999999999999998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129</v>
      </c>
      <c r="AU222" s="237" t="s">
        <v>83</v>
      </c>
      <c r="AV222" s="13" t="s">
        <v>83</v>
      </c>
      <c r="AW222" s="13" t="s">
        <v>32</v>
      </c>
      <c r="AX222" s="13" t="s">
        <v>76</v>
      </c>
      <c r="AY222" s="237" t="s">
        <v>120</v>
      </c>
    </row>
    <row r="223" s="14" customFormat="1">
      <c r="A223" s="14"/>
      <c r="B223" s="238"/>
      <c r="C223" s="239"/>
      <c r="D223" s="228" t="s">
        <v>129</v>
      </c>
      <c r="E223" s="240" t="s">
        <v>1</v>
      </c>
      <c r="F223" s="241" t="s">
        <v>132</v>
      </c>
      <c r="G223" s="239"/>
      <c r="H223" s="242">
        <v>25.974999999999998</v>
      </c>
      <c r="I223" s="243"/>
      <c r="J223" s="239"/>
      <c r="K223" s="239"/>
      <c r="L223" s="244"/>
      <c r="M223" s="245"/>
      <c r="N223" s="246"/>
      <c r="O223" s="246"/>
      <c r="P223" s="246"/>
      <c r="Q223" s="246"/>
      <c r="R223" s="246"/>
      <c r="S223" s="246"/>
      <c r="T223" s="247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8" t="s">
        <v>129</v>
      </c>
      <c r="AU223" s="248" t="s">
        <v>83</v>
      </c>
      <c r="AV223" s="14" t="s">
        <v>127</v>
      </c>
      <c r="AW223" s="14" t="s">
        <v>32</v>
      </c>
      <c r="AX223" s="14" t="s">
        <v>81</v>
      </c>
      <c r="AY223" s="248" t="s">
        <v>120</v>
      </c>
    </row>
    <row r="224" s="2" customFormat="1" ht="24.15" customHeight="1">
      <c r="A224" s="38"/>
      <c r="B224" s="39"/>
      <c r="C224" s="212" t="s">
        <v>337</v>
      </c>
      <c r="D224" s="212" t="s">
        <v>123</v>
      </c>
      <c r="E224" s="213" t="s">
        <v>338</v>
      </c>
      <c r="F224" s="214" t="s">
        <v>339</v>
      </c>
      <c r="G224" s="215" t="s">
        <v>250</v>
      </c>
      <c r="H224" s="216">
        <v>0.19300000000000001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41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123</v>
      </c>
      <c r="AU224" s="224" t="s">
        <v>83</v>
      </c>
      <c r="AY224" s="17" t="s">
        <v>120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81</v>
      </c>
      <c r="BK224" s="225">
        <f>ROUND(I224*H224,2)</f>
        <v>0</v>
      </c>
      <c r="BL224" s="17" t="s">
        <v>212</v>
      </c>
      <c r="BM224" s="224" t="s">
        <v>340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341</v>
      </c>
      <c r="F225" s="210" t="s">
        <v>342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SUM(P226:P251)</f>
        <v>0</v>
      </c>
      <c r="Q225" s="204"/>
      <c r="R225" s="205">
        <f>SUM(R226:R251)</f>
        <v>3.0845700000000003</v>
      </c>
      <c r="S225" s="204"/>
      <c r="T225" s="206">
        <f>SUM(T226:T251)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83</v>
      </c>
      <c r="AT225" s="208" t="s">
        <v>75</v>
      </c>
      <c r="AU225" s="208" t="s">
        <v>81</v>
      </c>
      <c r="AY225" s="207" t="s">
        <v>120</v>
      </c>
      <c r="BK225" s="209">
        <f>SUM(BK226:BK251)</f>
        <v>0</v>
      </c>
    </row>
    <row r="226" s="2" customFormat="1" ht="24.15" customHeight="1">
      <c r="A226" s="38"/>
      <c r="B226" s="39"/>
      <c r="C226" s="212" t="s">
        <v>343</v>
      </c>
      <c r="D226" s="212" t="s">
        <v>123</v>
      </c>
      <c r="E226" s="213" t="s">
        <v>344</v>
      </c>
      <c r="F226" s="214" t="s">
        <v>345</v>
      </c>
      <c r="G226" s="215" t="s">
        <v>179</v>
      </c>
      <c r="H226" s="216">
        <v>2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41</v>
      </c>
      <c r="O226" s="91"/>
      <c r="P226" s="222">
        <f>O226*H226</f>
        <v>0</v>
      </c>
      <c r="Q226" s="222">
        <v>0</v>
      </c>
      <c r="R226" s="222">
        <f>Q226*H226</f>
        <v>0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212</v>
      </c>
      <c r="AT226" s="224" t="s">
        <v>123</v>
      </c>
      <c r="AU226" s="224" t="s">
        <v>83</v>
      </c>
      <c r="AY226" s="17" t="s">
        <v>120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81</v>
      </c>
      <c r="BK226" s="225">
        <f>ROUND(I226*H226,2)</f>
        <v>0</v>
      </c>
      <c r="BL226" s="17" t="s">
        <v>212</v>
      </c>
      <c r="BM226" s="224" t="s">
        <v>346</v>
      </c>
    </row>
    <row r="227" s="2" customFormat="1" ht="24.15" customHeight="1">
      <c r="A227" s="38"/>
      <c r="B227" s="39"/>
      <c r="C227" s="212" t="s">
        <v>347</v>
      </c>
      <c r="D227" s="212" t="s">
        <v>123</v>
      </c>
      <c r="E227" s="213" t="s">
        <v>348</v>
      </c>
      <c r="F227" s="214" t="s">
        <v>349</v>
      </c>
      <c r="G227" s="215" t="s">
        <v>126</v>
      </c>
      <c r="H227" s="216">
        <v>20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41</v>
      </c>
      <c r="O227" s="91"/>
      <c r="P227" s="222">
        <f>O227*H227</f>
        <v>0</v>
      </c>
      <c r="Q227" s="222">
        <v>2.0000000000000002E-05</v>
      </c>
      <c r="R227" s="222">
        <f>Q227*H227</f>
        <v>0.00040000000000000002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123</v>
      </c>
      <c r="AU227" s="224" t="s">
        <v>83</v>
      </c>
      <c r="AY227" s="17" t="s">
        <v>120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81</v>
      </c>
      <c r="BK227" s="225">
        <f>ROUND(I227*H227,2)</f>
        <v>0</v>
      </c>
      <c r="BL227" s="17" t="s">
        <v>212</v>
      </c>
      <c r="BM227" s="224" t="s">
        <v>350</v>
      </c>
    </row>
    <row r="228" s="2" customFormat="1" ht="24.15" customHeight="1">
      <c r="A228" s="38"/>
      <c r="B228" s="39"/>
      <c r="C228" s="212" t="s">
        <v>351</v>
      </c>
      <c r="D228" s="212" t="s">
        <v>123</v>
      </c>
      <c r="E228" s="213" t="s">
        <v>352</v>
      </c>
      <c r="F228" s="214" t="s">
        <v>353</v>
      </c>
      <c r="G228" s="215" t="s">
        <v>126</v>
      </c>
      <c r="H228" s="216">
        <v>20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41</v>
      </c>
      <c r="O228" s="91"/>
      <c r="P228" s="222">
        <f>O228*H228</f>
        <v>0</v>
      </c>
      <c r="Q228" s="222">
        <v>0</v>
      </c>
      <c r="R228" s="222">
        <f>Q228*H228</f>
        <v>0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123</v>
      </c>
      <c r="AU228" s="224" t="s">
        <v>83</v>
      </c>
      <c r="AY228" s="17" t="s">
        <v>120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81</v>
      </c>
      <c r="BK228" s="225">
        <f>ROUND(I228*H228,2)</f>
        <v>0</v>
      </c>
      <c r="BL228" s="17" t="s">
        <v>212</v>
      </c>
      <c r="BM228" s="224" t="s">
        <v>354</v>
      </c>
    </row>
    <row r="229" s="2" customFormat="1" ht="24.15" customHeight="1">
      <c r="A229" s="38"/>
      <c r="B229" s="39"/>
      <c r="C229" s="212" t="s">
        <v>355</v>
      </c>
      <c r="D229" s="212" t="s">
        <v>123</v>
      </c>
      <c r="E229" s="213" t="s">
        <v>356</v>
      </c>
      <c r="F229" s="214" t="s">
        <v>357</v>
      </c>
      <c r="G229" s="215" t="s">
        <v>126</v>
      </c>
      <c r="H229" s="216">
        <v>20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41</v>
      </c>
      <c r="O229" s="91"/>
      <c r="P229" s="222">
        <f>O229*H229</f>
        <v>0</v>
      </c>
      <c r="Q229" s="222">
        <v>0.00012999999999999999</v>
      </c>
      <c r="R229" s="222">
        <f>Q229*H229</f>
        <v>0.0025999999999999999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123</v>
      </c>
      <c r="AU229" s="224" t="s">
        <v>83</v>
      </c>
      <c r="AY229" s="17" t="s">
        <v>120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81</v>
      </c>
      <c r="BK229" s="225">
        <f>ROUND(I229*H229,2)</f>
        <v>0</v>
      </c>
      <c r="BL229" s="17" t="s">
        <v>212</v>
      </c>
      <c r="BM229" s="224" t="s">
        <v>358</v>
      </c>
    </row>
    <row r="230" s="2" customFormat="1" ht="24.15" customHeight="1">
      <c r="A230" s="38"/>
      <c r="B230" s="39"/>
      <c r="C230" s="212" t="s">
        <v>359</v>
      </c>
      <c r="D230" s="212" t="s">
        <v>123</v>
      </c>
      <c r="E230" s="213" t="s">
        <v>360</v>
      </c>
      <c r="F230" s="214" t="s">
        <v>361</v>
      </c>
      <c r="G230" s="215" t="s">
        <v>126</v>
      </c>
      <c r="H230" s="216">
        <v>20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41</v>
      </c>
      <c r="O230" s="91"/>
      <c r="P230" s="222">
        <f>O230*H230</f>
        <v>0</v>
      </c>
      <c r="Q230" s="222">
        <v>0.00012</v>
      </c>
      <c r="R230" s="222">
        <f>Q230*H230</f>
        <v>0.0024000000000000002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123</v>
      </c>
      <c r="AU230" s="224" t="s">
        <v>83</v>
      </c>
      <c r="AY230" s="17" t="s">
        <v>120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81</v>
      </c>
      <c r="BK230" s="225">
        <f>ROUND(I230*H230,2)</f>
        <v>0</v>
      </c>
      <c r="BL230" s="17" t="s">
        <v>212</v>
      </c>
      <c r="BM230" s="224" t="s">
        <v>362</v>
      </c>
    </row>
    <row r="231" s="13" customFormat="1">
      <c r="A231" s="13"/>
      <c r="B231" s="226"/>
      <c r="C231" s="227"/>
      <c r="D231" s="228" t="s">
        <v>129</v>
      </c>
      <c r="E231" s="229" t="s">
        <v>1</v>
      </c>
      <c r="F231" s="230" t="s">
        <v>311</v>
      </c>
      <c r="G231" s="227"/>
      <c r="H231" s="231">
        <v>15.4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7" t="s">
        <v>129</v>
      </c>
      <c r="AU231" s="237" t="s">
        <v>83</v>
      </c>
      <c r="AV231" s="13" t="s">
        <v>83</v>
      </c>
      <c r="AW231" s="13" t="s">
        <v>32</v>
      </c>
      <c r="AX231" s="13" t="s">
        <v>76</v>
      </c>
      <c r="AY231" s="237" t="s">
        <v>120</v>
      </c>
    </row>
    <row r="232" s="13" customFormat="1">
      <c r="A232" s="13"/>
      <c r="B232" s="226"/>
      <c r="C232" s="227"/>
      <c r="D232" s="228" t="s">
        <v>129</v>
      </c>
      <c r="E232" s="229" t="s">
        <v>1</v>
      </c>
      <c r="F232" s="230" t="s">
        <v>312</v>
      </c>
      <c r="G232" s="227"/>
      <c r="H232" s="231">
        <v>4.5999999999999996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129</v>
      </c>
      <c r="AU232" s="237" t="s">
        <v>83</v>
      </c>
      <c r="AV232" s="13" t="s">
        <v>83</v>
      </c>
      <c r="AW232" s="13" t="s">
        <v>32</v>
      </c>
      <c r="AX232" s="13" t="s">
        <v>76</v>
      </c>
      <c r="AY232" s="237" t="s">
        <v>120</v>
      </c>
    </row>
    <row r="233" s="14" customFormat="1">
      <c r="A233" s="14"/>
      <c r="B233" s="238"/>
      <c r="C233" s="239"/>
      <c r="D233" s="228" t="s">
        <v>129</v>
      </c>
      <c r="E233" s="240" t="s">
        <v>1</v>
      </c>
      <c r="F233" s="241" t="s">
        <v>132</v>
      </c>
      <c r="G233" s="239"/>
      <c r="H233" s="242">
        <v>20</v>
      </c>
      <c r="I233" s="243"/>
      <c r="J233" s="239"/>
      <c r="K233" s="239"/>
      <c r="L233" s="244"/>
      <c r="M233" s="245"/>
      <c r="N233" s="246"/>
      <c r="O233" s="246"/>
      <c r="P233" s="246"/>
      <c r="Q233" s="246"/>
      <c r="R233" s="246"/>
      <c r="S233" s="246"/>
      <c r="T233" s="247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48" t="s">
        <v>129</v>
      </c>
      <c r="AU233" s="248" t="s">
        <v>83</v>
      </c>
      <c r="AV233" s="14" t="s">
        <v>127</v>
      </c>
      <c r="AW233" s="14" t="s">
        <v>32</v>
      </c>
      <c r="AX233" s="14" t="s">
        <v>81</v>
      </c>
      <c r="AY233" s="248" t="s">
        <v>120</v>
      </c>
    </row>
    <row r="234" s="2" customFormat="1" ht="16.5" customHeight="1">
      <c r="A234" s="38"/>
      <c r="B234" s="39"/>
      <c r="C234" s="212" t="s">
        <v>363</v>
      </c>
      <c r="D234" s="212" t="s">
        <v>123</v>
      </c>
      <c r="E234" s="213" t="s">
        <v>364</v>
      </c>
      <c r="F234" s="214" t="s">
        <v>365</v>
      </c>
      <c r="G234" s="215" t="s">
        <v>126</v>
      </c>
      <c r="H234" s="216">
        <v>6.2999999999999998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41</v>
      </c>
      <c r="O234" s="91"/>
      <c r="P234" s="222">
        <f>O234*H234</f>
        <v>0</v>
      </c>
      <c r="Q234" s="222">
        <v>6.9999999999999994E-05</v>
      </c>
      <c r="R234" s="222">
        <f>Q234*H234</f>
        <v>0.00044099999999999993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123</v>
      </c>
      <c r="AU234" s="224" t="s">
        <v>83</v>
      </c>
      <c r="AY234" s="17" t="s">
        <v>120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81</v>
      </c>
      <c r="BK234" s="225">
        <f>ROUND(I234*H234,2)</f>
        <v>0</v>
      </c>
      <c r="BL234" s="17" t="s">
        <v>212</v>
      </c>
      <c r="BM234" s="224" t="s">
        <v>366</v>
      </c>
    </row>
    <row r="235" s="2" customFormat="1" ht="24.15" customHeight="1">
      <c r="A235" s="38"/>
      <c r="B235" s="39"/>
      <c r="C235" s="212" t="s">
        <v>367</v>
      </c>
      <c r="D235" s="212" t="s">
        <v>123</v>
      </c>
      <c r="E235" s="213" t="s">
        <v>368</v>
      </c>
      <c r="F235" s="214" t="s">
        <v>369</v>
      </c>
      <c r="G235" s="215" t="s">
        <v>126</v>
      </c>
      <c r="H235" s="216">
        <v>6.2999999999999998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41</v>
      </c>
      <c r="O235" s="91"/>
      <c r="P235" s="222">
        <f>O235*H235</f>
        <v>0</v>
      </c>
      <c r="Q235" s="222">
        <v>6.9999999999999994E-05</v>
      </c>
      <c r="R235" s="222">
        <f>Q235*H235</f>
        <v>0.00044099999999999993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123</v>
      </c>
      <c r="AU235" s="224" t="s">
        <v>83</v>
      </c>
      <c r="AY235" s="17" t="s">
        <v>120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81</v>
      </c>
      <c r="BK235" s="225">
        <f>ROUND(I235*H235,2)</f>
        <v>0</v>
      </c>
      <c r="BL235" s="17" t="s">
        <v>212</v>
      </c>
      <c r="BM235" s="224" t="s">
        <v>370</v>
      </c>
    </row>
    <row r="236" s="2" customFormat="1" ht="16.5" customHeight="1">
      <c r="A236" s="38"/>
      <c r="B236" s="39"/>
      <c r="C236" s="212" t="s">
        <v>371</v>
      </c>
      <c r="D236" s="212" t="s">
        <v>123</v>
      </c>
      <c r="E236" s="213" t="s">
        <v>372</v>
      </c>
      <c r="F236" s="214" t="s">
        <v>373</v>
      </c>
      <c r="G236" s="215" t="s">
        <v>126</v>
      </c>
      <c r="H236" s="216">
        <v>6.2999999999999998</v>
      </c>
      <c r="I236" s="217"/>
      <c r="J236" s="218">
        <f>ROUND(I236*H236,2)</f>
        <v>0</v>
      </c>
      <c r="K236" s="219"/>
      <c r="L236" s="44"/>
      <c r="M236" s="220" t="s">
        <v>1</v>
      </c>
      <c r="N236" s="221" t="s">
        <v>41</v>
      </c>
      <c r="O236" s="91"/>
      <c r="P236" s="222">
        <f>O236*H236</f>
        <v>0</v>
      </c>
      <c r="Q236" s="222">
        <v>0</v>
      </c>
      <c r="R236" s="222">
        <f>Q236*H236</f>
        <v>0</v>
      </c>
      <c r="S236" s="222">
        <v>0</v>
      </c>
      <c r="T236" s="223">
        <f>S236*H236</f>
        <v>0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4" t="s">
        <v>212</v>
      </c>
      <c r="AT236" s="224" t="s">
        <v>123</v>
      </c>
      <c r="AU236" s="224" t="s">
        <v>83</v>
      </c>
      <c r="AY236" s="17" t="s">
        <v>120</v>
      </c>
      <c r="BE236" s="225">
        <f>IF(N236="základní",J236,0)</f>
        <v>0</v>
      </c>
      <c r="BF236" s="225">
        <f>IF(N236="snížená",J236,0)</f>
        <v>0</v>
      </c>
      <c r="BG236" s="225">
        <f>IF(N236="zákl. přenesená",J236,0)</f>
        <v>0</v>
      </c>
      <c r="BH236" s="225">
        <f>IF(N236="sníž. přenesená",J236,0)</f>
        <v>0</v>
      </c>
      <c r="BI236" s="225">
        <f>IF(N236="nulová",J236,0)</f>
        <v>0</v>
      </c>
      <c r="BJ236" s="17" t="s">
        <v>81</v>
      </c>
      <c r="BK236" s="225">
        <f>ROUND(I236*H236,2)</f>
        <v>0</v>
      </c>
      <c r="BL236" s="17" t="s">
        <v>212</v>
      </c>
      <c r="BM236" s="224" t="s">
        <v>374</v>
      </c>
    </row>
    <row r="237" s="2" customFormat="1" ht="24.15" customHeight="1">
      <c r="A237" s="38"/>
      <c r="B237" s="39"/>
      <c r="C237" s="212" t="s">
        <v>375</v>
      </c>
      <c r="D237" s="212" t="s">
        <v>123</v>
      </c>
      <c r="E237" s="213" t="s">
        <v>376</v>
      </c>
      <c r="F237" s="214" t="s">
        <v>377</v>
      </c>
      <c r="G237" s="215" t="s">
        <v>126</v>
      </c>
      <c r="H237" s="216">
        <v>6.2999999999999998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41</v>
      </c>
      <c r="O237" s="91"/>
      <c r="P237" s="222">
        <f>O237*H237</f>
        <v>0</v>
      </c>
      <c r="Q237" s="222">
        <v>6.0000000000000002E-05</v>
      </c>
      <c r="R237" s="222">
        <f>Q237*H237</f>
        <v>0.00037799999999999997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123</v>
      </c>
      <c r="AU237" s="224" t="s">
        <v>83</v>
      </c>
      <c r="AY237" s="17" t="s">
        <v>120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81</v>
      </c>
      <c r="BK237" s="225">
        <f>ROUND(I237*H237,2)</f>
        <v>0</v>
      </c>
      <c r="BL237" s="17" t="s">
        <v>212</v>
      </c>
      <c r="BM237" s="224" t="s">
        <v>378</v>
      </c>
    </row>
    <row r="238" s="2" customFormat="1" ht="24.15" customHeight="1">
      <c r="A238" s="38"/>
      <c r="B238" s="39"/>
      <c r="C238" s="212" t="s">
        <v>379</v>
      </c>
      <c r="D238" s="212" t="s">
        <v>123</v>
      </c>
      <c r="E238" s="213" t="s">
        <v>380</v>
      </c>
      <c r="F238" s="214" t="s">
        <v>381</v>
      </c>
      <c r="G238" s="215" t="s">
        <v>126</v>
      </c>
      <c r="H238" s="216">
        <v>6.2999999999999998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41</v>
      </c>
      <c r="O238" s="91"/>
      <c r="P238" s="222">
        <f>O238*H238</f>
        <v>0</v>
      </c>
      <c r="Q238" s="222">
        <v>0.00013999999999999999</v>
      </c>
      <c r="R238" s="222">
        <f>Q238*H238</f>
        <v>0.00088199999999999986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123</v>
      </c>
      <c r="AU238" s="224" t="s">
        <v>83</v>
      </c>
      <c r="AY238" s="17" t="s">
        <v>120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81</v>
      </c>
      <c r="BK238" s="225">
        <f>ROUND(I238*H238,2)</f>
        <v>0</v>
      </c>
      <c r="BL238" s="17" t="s">
        <v>212</v>
      </c>
      <c r="BM238" s="224" t="s">
        <v>382</v>
      </c>
    </row>
    <row r="239" s="13" customFormat="1">
      <c r="A239" s="13"/>
      <c r="B239" s="226"/>
      <c r="C239" s="227"/>
      <c r="D239" s="228" t="s">
        <v>129</v>
      </c>
      <c r="E239" s="229" t="s">
        <v>1</v>
      </c>
      <c r="F239" s="230" t="s">
        <v>383</v>
      </c>
      <c r="G239" s="227"/>
      <c r="H239" s="231">
        <v>4.3499999999999996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7" t="s">
        <v>129</v>
      </c>
      <c r="AU239" s="237" t="s">
        <v>83</v>
      </c>
      <c r="AV239" s="13" t="s">
        <v>83</v>
      </c>
      <c r="AW239" s="13" t="s">
        <v>32</v>
      </c>
      <c r="AX239" s="13" t="s">
        <v>76</v>
      </c>
      <c r="AY239" s="237" t="s">
        <v>120</v>
      </c>
    </row>
    <row r="240" s="13" customFormat="1">
      <c r="A240" s="13"/>
      <c r="B240" s="226"/>
      <c r="C240" s="227"/>
      <c r="D240" s="228" t="s">
        <v>129</v>
      </c>
      <c r="E240" s="229" t="s">
        <v>1</v>
      </c>
      <c r="F240" s="230" t="s">
        <v>384</v>
      </c>
      <c r="G240" s="227"/>
      <c r="H240" s="231">
        <v>0.75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7" t="s">
        <v>129</v>
      </c>
      <c r="AU240" s="237" t="s">
        <v>83</v>
      </c>
      <c r="AV240" s="13" t="s">
        <v>83</v>
      </c>
      <c r="AW240" s="13" t="s">
        <v>32</v>
      </c>
      <c r="AX240" s="13" t="s">
        <v>76</v>
      </c>
      <c r="AY240" s="237" t="s">
        <v>120</v>
      </c>
    </row>
    <row r="241" s="13" customFormat="1">
      <c r="A241" s="13"/>
      <c r="B241" s="226"/>
      <c r="C241" s="227"/>
      <c r="D241" s="228" t="s">
        <v>129</v>
      </c>
      <c r="E241" s="229" t="s">
        <v>1</v>
      </c>
      <c r="F241" s="230" t="s">
        <v>385</v>
      </c>
      <c r="G241" s="227"/>
      <c r="H241" s="231">
        <v>1.2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7" t="s">
        <v>129</v>
      </c>
      <c r="AU241" s="237" t="s">
        <v>83</v>
      </c>
      <c r="AV241" s="13" t="s">
        <v>83</v>
      </c>
      <c r="AW241" s="13" t="s">
        <v>32</v>
      </c>
      <c r="AX241" s="13" t="s">
        <v>76</v>
      </c>
      <c r="AY241" s="237" t="s">
        <v>120</v>
      </c>
    </row>
    <row r="242" s="14" customFormat="1">
      <c r="A242" s="14"/>
      <c r="B242" s="238"/>
      <c r="C242" s="239"/>
      <c r="D242" s="228" t="s">
        <v>129</v>
      </c>
      <c r="E242" s="240" t="s">
        <v>1</v>
      </c>
      <c r="F242" s="241" t="s">
        <v>132</v>
      </c>
      <c r="G242" s="239"/>
      <c r="H242" s="242">
        <v>6.2999999999999998</v>
      </c>
      <c r="I242" s="243"/>
      <c r="J242" s="239"/>
      <c r="K242" s="239"/>
      <c r="L242" s="244"/>
      <c r="M242" s="245"/>
      <c r="N242" s="246"/>
      <c r="O242" s="246"/>
      <c r="P242" s="246"/>
      <c r="Q242" s="246"/>
      <c r="R242" s="246"/>
      <c r="S242" s="246"/>
      <c r="T242" s="247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8" t="s">
        <v>129</v>
      </c>
      <c r="AU242" s="248" t="s">
        <v>83</v>
      </c>
      <c r="AV242" s="14" t="s">
        <v>127</v>
      </c>
      <c r="AW242" s="14" t="s">
        <v>32</v>
      </c>
      <c r="AX242" s="14" t="s">
        <v>81</v>
      </c>
      <c r="AY242" s="248" t="s">
        <v>120</v>
      </c>
    </row>
    <row r="243" s="2" customFormat="1" ht="24.15" customHeight="1">
      <c r="A243" s="38"/>
      <c r="B243" s="39"/>
      <c r="C243" s="212" t="s">
        <v>386</v>
      </c>
      <c r="D243" s="212" t="s">
        <v>123</v>
      </c>
      <c r="E243" s="213" t="s">
        <v>387</v>
      </c>
      <c r="F243" s="214" t="s">
        <v>388</v>
      </c>
      <c r="G243" s="215" t="s">
        <v>126</v>
      </c>
      <c r="H243" s="216">
        <v>6.2999999999999998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41</v>
      </c>
      <c r="O243" s="91"/>
      <c r="P243" s="222">
        <f>O243*H243</f>
        <v>0</v>
      </c>
      <c r="Q243" s="222">
        <v>0.00012</v>
      </c>
      <c r="R243" s="222">
        <f>Q243*H243</f>
        <v>0.00075599999999999994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123</v>
      </c>
      <c r="AU243" s="224" t="s">
        <v>83</v>
      </c>
      <c r="AY243" s="17" t="s">
        <v>120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81</v>
      </c>
      <c r="BK243" s="225">
        <f>ROUND(I243*H243,2)</f>
        <v>0</v>
      </c>
      <c r="BL243" s="17" t="s">
        <v>212</v>
      </c>
      <c r="BM243" s="224" t="s">
        <v>389</v>
      </c>
    </row>
    <row r="244" s="2" customFormat="1" ht="24.15" customHeight="1">
      <c r="A244" s="38"/>
      <c r="B244" s="39"/>
      <c r="C244" s="212" t="s">
        <v>390</v>
      </c>
      <c r="D244" s="212" t="s">
        <v>123</v>
      </c>
      <c r="E244" s="213" t="s">
        <v>391</v>
      </c>
      <c r="F244" s="214" t="s">
        <v>392</v>
      </c>
      <c r="G244" s="215" t="s">
        <v>126</v>
      </c>
      <c r="H244" s="216">
        <v>6.2999999999999998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41</v>
      </c>
      <c r="O244" s="91"/>
      <c r="P244" s="222">
        <f>O244*H244</f>
        <v>0</v>
      </c>
      <c r="Q244" s="222">
        <v>3.0000000000000001E-05</v>
      </c>
      <c r="R244" s="222">
        <f>Q244*H244</f>
        <v>0.00018899999999999999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123</v>
      </c>
      <c r="AU244" s="224" t="s">
        <v>83</v>
      </c>
      <c r="AY244" s="17" t="s">
        <v>120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81</v>
      </c>
      <c r="BK244" s="225">
        <f>ROUND(I244*H244,2)</f>
        <v>0</v>
      </c>
      <c r="BL244" s="17" t="s">
        <v>212</v>
      </c>
      <c r="BM244" s="224" t="s">
        <v>393</v>
      </c>
    </row>
    <row r="245" s="2" customFormat="1" ht="16.5" customHeight="1">
      <c r="A245" s="38"/>
      <c r="B245" s="39"/>
      <c r="C245" s="212" t="s">
        <v>394</v>
      </c>
      <c r="D245" s="212" t="s">
        <v>123</v>
      </c>
      <c r="E245" s="213" t="s">
        <v>395</v>
      </c>
      <c r="F245" s="214" t="s">
        <v>396</v>
      </c>
      <c r="G245" s="215" t="s">
        <v>235</v>
      </c>
      <c r="H245" s="216">
        <v>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41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123</v>
      </c>
      <c r="AU245" s="224" t="s">
        <v>83</v>
      </c>
      <c r="AY245" s="17" t="s">
        <v>120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81</v>
      </c>
      <c r="BK245" s="225">
        <f>ROUND(I245*H245,2)</f>
        <v>0</v>
      </c>
      <c r="BL245" s="17" t="s">
        <v>212</v>
      </c>
      <c r="BM245" s="224" t="s">
        <v>397</v>
      </c>
    </row>
    <row r="246" s="2" customFormat="1" ht="24.15" customHeight="1">
      <c r="A246" s="38"/>
      <c r="B246" s="39"/>
      <c r="C246" s="212" t="s">
        <v>398</v>
      </c>
      <c r="D246" s="212" t="s">
        <v>123</v>
      </c>
      <c r="E246" s="213" t="s">
        <v>399</v>
      </c>
      <c r="F246" s="214" t="s">
        <v>400</v>
      </c>
      <c r="G246" s="215" t="s">
        <v>126</v>
      </c>
      <c r="H246" s="216">
        <v>579.29999999999995</v>
      </c>
      <c r="I246" s="217"/>
      <c r="J246" s="218">
        <f>ROUND(I246*H246,2)</f>
        <v>0</v>
      </c>
      <c r="K246" s="219"/>
      <c r="L246" s="44"/>
      <c r="M246" s="220" t="s">
        <v>1</v>
      </c>
      <c r="N246" s="221" t="s">
        <v>41</v>
      </c>
      <c r="O246" s="91"/>
      <c r="P246" s="222">
        <f>O246*H246</f>
        <v>0</v>
      </c>
      <c r="Q246" s="222">
        <v>0.00048000000000000001</v>
      </c>
      <c r="R246" s="222">
        <f>Q246*H246</f>
        <v>0.27806399999999998</v>
      </c>
      <c r="S246" s="222">
        <v>0</v>
      </c>
      <c r="T246" s="223">
        <f>S246*H246</f>
        <v>0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4" t="s">
        <v>212</v>
      </c>
      <c r="AT246" s="224" t="s">
        <v>123</v>
      </c>
      <c r="AU246" s="224" t="s">
        <v>83</v>
      </c>
      <c r="AY246" s="17" t="s">
        <v>120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17" t="s">
        <v>81</v>
      </c>
      <c r="BK246" s="225">
        <f>ROUND(I246*H246,2)</f>
        <v>0</v>
      </c>
      <c r="BL246" s="17" t="s">
        <v>212</v>
      </c>
      <c r="BM246" s="224" t="s">
        <v>401</v>
      </c>
    </row>
    <row r="247" s="13" customFormat="1">
      <c r="A247" s="13"/>
      <c r="B247" s="226"/>
      <c r="C247" s="227"/>
      <c r="D247" s="228" t="s">
        <v>129</v>
      </c>
      <c r="E247" s="229" t="s">
        <v>1</v>
      </c>
      <c r="F247" s="230" t="s">
        <v>402</v>
      </c>
      <c r="G247" s="227"/>
      <c r="H247" s="231">
        <v>579.29999999999995</v>
      </c>
      <c r="I247" s="232"/>
      <c r="J247" s="227"/>
      <c r="K247" s="227"/>
      <c r="L247" s="233"/>
      <c r="M247" s="234"/>
      <c r="N247" s="235"/>
      <c r="O247" s="235"/>
      <c r="P247" s="235"/>
      <c r="Q247" s="235"/>
      <c r="R247" s="235"/>
      <c r="S247" s="235"/>
      <c r="T247" s="236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7" t="s">
        <v>129</v>
      </c>
      <c r="AU247" s="237" t="s">
        <v>83</v>
      </c>
      <c r="AV247" s="13" t="s">
        <v>83</v>
      </c>
      <c r="AW247" s="13" t="s">
        <v>32</v>
      </c>
      <c r="AX247" s="13" t="s">
        <v>81</v>
      </c>
      <c r="AY247" s="237" t="s">
        <v>120</v>
      </c>
    </row>
    <row r="248" s="2" customFormat="1" ht="21.75" customHeight="1">
      <c r="A248" s="38"/>
      <c r="B248" s="39"/>
      <c r="C248" s="212" t="s">
        <v>403</v>
      </c>
      <c r="D248" s="212" t="s">
        <v>123</v>
      </c>
      <c r="E248" s="213" t="s">
        <v>404</v>
      </c>
      <c r="F248" s="214" t="s">
        <v>405</v>
      </c>
      <c r="G248" s="215" t="s">
        <v>126</v>
      </c>
      <c r="H248" s="216">
        <v>579.29999999999995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41</v>
      </c>
      <c r="O248" s="91"/>
      <c r="P248" s="222">
        <f>O248*H248</f>
        <v>0</v>
      </c>
      <c r="Q248" s="222">
        <v>0.0030000000000000001</v>
      </c>
      <c r="R248" s="222">
        <f>Q248*H248</f>
        <v>1.7379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123</v>
      </c>
      <c r="AU248" s="224" t="s">
        <v>83</v>
      </c>
      <c r="AY248" s="17" t="s">
        <v>120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81</v>
      </c>
      <c r="BK248" s="225">
        <f>ROUND(I248*H248,2)</f>
        <v>0</v>
      </c>
      <c r="BL248" s="17" t="s">
        <v>212</v>
      </c>
      <c r="BM248" s="224" t="s">
        <v>406</v>
      </c>
    </row>
    <row r="249" s="2" customFormat="1" ht="21.75" customHeight="1">
      <c r="A249" s="38"/>
      <c r="B249" s="39"/>
      <c r="C249" s="212" t="s">
        <v>407</v>
      </c>
      <c r="D249" s="212" t="s">
        <v>123</v>
      </c>
      <c r="E249" s="213" t="s">
        <v>408</v>
      </c>
      <c r="F249" s="214" t="s">
        <v>409</v>
      </c>
      <c r="G249" s="215" t="s">
        <v>126</v>
      </c>
      <c r="H249" s="216">
        <v>579.29999999999995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41</v>
      </c>
      <c r="O249" s="91"/>
      <c r="P249" s="222">
        <f>O249*H249</f>
        <v>0</v>
      </c>
      <c r="Q249" s="222">
        <v>0.00038999999999999999</v>
      </c>
      <c r="R249" s="222">
        <f>Q249*H249</f>
        <v>0.22592699999999999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123</v>
      </c>
      <c r="AU249" s="224" t="s">
        <v>83</v>
      </c>
      <c r="AY249" s="17" t="s">
        <v>120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81</v>
      </c>
      <c r="BK249" s="225">
        <f>ROUND(I249*H249,2)</f>
        <v>0</v>
      </c>
      <c r="BL249" s="17" t="s">
        <v>212</v>
      </c>
      <c r="BM249" s="224" t="s">
        <v>410</v>
      </c>
    </row>
    <row r="250" s="2" customFormat="1" ht="16.5" customHeight="1">
      <c r="A250" s="38"/>
      <c r="B250" s="39"/>
      <c r="C250" s="212" t="s">
        <v>411</v>
      </c>
      <c r="D250" s="212" t="s">
        <v>123</v>
      </c>
      <c r="E250" s="213" t="s">
        <v>412</v>
      </c>
      <c r="F250" s="214" t="s">
        <v>413</v>
      </c>
      <c r="G250" s="215" t="s">
        <v>126</v>
      </c>
      <c r="H250" s="216">
        <v>579.29999999999995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41</v>
      </c>
      <c r="O250" s="91"/>
      <c r="P250" s="222">
        <f>O250*H250</f>
        <v>0</v>
      </c>
      <c r="Q250" s="222">
        <v>0.00097999999999999997</v>
      </c>
      <c r="R250" s="222">
        <f>Q250*H250</f>
        <v>0.56771399999999994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123</v>
      </c>
      <c r="AU250" s="224" t="s">
        <v>83</v>
      </c>
      <c r="AY250" s="17" t="s">
        <v>120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81</v>
      </c>
      <c r="BK250" s="225">
        <f>ROUND(I250*H250,2)</f>
        <v>0</v>
      </c>
      <c r="BL250" s="17" t="s">
        <v>212</v>
      </c>
      <c r="BM250" s="224" t="s">
        <v>414</v>
      </c>
    </row>
    <row r="251" s="2" customFormat="1" ht="24.15" customHeight="1">
      <c r="A251" s="38"/>
      <c r="B251" s="39"/>
      <c r="C251" s="212" t="s">
        <v>415</v>
      </c>
      <c r="D251" s="212" t="s">
        <v>123</v>
      </c>
      <c r="E251" s="213" t="s">
        <v>416</v>
      </c>
      <c r="F251" s="214" t="s">
        <v>417</v>
      </c>
      <c r="G251" s="215" t="s">
        <v>126</v>
      </c>
      <c r="H251" s="216">
        <v>579.29999999999995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41</v>
      </c>
      <c r="O251" s="91"/>
      <c r="P251" s="222">
        <f>O251*H251</f>
        <v>0</v>
      </c>
      <c r="Q251" s="222">
        <v>0.00046000000000000001</v>
      </c>
      <c r="R251" s="222">
        <f>Q251*H251</f>
        <v>0.26647799999999999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123</v>
      </c>
      <c r="AU251" s="224" t="s">
        <v>83</v>
      </c>
      <c r="AY251" s="17" t="s">
        <v>120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81</v>
      </c>
      <c r="BK251" s="225">
        <f>ROUND(I251*H251,2)</f>
        <v>0</v>
      </c>
      <c r="BL251" s="17" t="s">
        <v>212</v>
      </c>
      <c r="BM251" s="224" t="s">
        <v>418</v>
      </c>
    </row>
    <row r="252" s="12" customFormat="1" ht="25.92" customHeight="1">
      <c r="A252" s="12"/>
      <c r="B252" s="196"/>
      <c r="C252" s="197"/>
      <c r="D252" s="198" t="s">
        <v>75</v>
      </c>
      <c r="E252" s="199" t="s">
        <v>419</v>
      </c>
      <c r="F252" s="199" t="s">
        <v>420</v>
      </c>
      <c r="G252" s="197"/>
      <c r="H252" s="197"/>
      <c r="I252" s="200"/>
      <c r="J252" s="201">
        <f>BK252</f>
        <v>0</v>
      </c>
      <c r="K252" s="197"/>
      <c r="L252" s="202"/>
      <c r="M252" s="203"/>
      <c r="N252" s="204"/>
      <c r="O252" s="204"/>
      <c r="P252" s="205">
        <f>P253+P255+P258</f>
        <v>0</v>
      </c>
      <c r="Q252" s="204"/>
      <c r="R252" s="205">
        <f>R253+R255+R258</f>
        <v>0</v>
      </c>
      <c r="S252" s="204"/>
      <c r="T252" s="206">
        <f>T253+T255+T258</f>
        <v>0</v>
      </c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R252" s="207" t="s">
        <v>151</v>
      </c>
      <c r="AT252" s="208" t="s">
        <v>75</v>
      </c>
      <c r="AU252" s="208" t="s">
        <v>76</v>
      </c>
      <c r="AY252" s="207" t="s">
        <v>120</v>
      </c>
      <c r="BK252" s="209">
        <f>BK253+BK255+BK258</f>
        <v>0</v>
      </c>
    </row>
    <row r="253" s="12" customFormat="1" ht="22.8" customHeight="1">
      <c r="A253" s="12"/>
      <c r="B253" s="196"/>
      <c r="C253" s="197"/>
      <c r="D253" s="198" t="s">
        <v>75</v>
      </c>
      <c r="E253" s="210" t="s">
        <v>421</v>
      </c>
      <c r="F253" s="210" t="s">
        <v>422</v>
      </c>
      <c r="G253" s="197"/>
      <c r="H253" s="197"/>
      <c r="I253" s="200"/>
      <c r="J253" s="211">
        <f>BK253</f>
        <v>0</v>
      </c>
      <c r="K253" s="197"/>
      <c r="L253" s="202"/>
      <c r="M253" s="203"/>
      <c r="N253" s="204"/>
      <c r="O253" s="204"/>
      <c r="P253" s="205">
        <f>P254</f>
        <v>0</v>
      </c>
      <c r="Q253" s="204"/>
      <c r="R253" s="205">
        <f>R254</f>
        <v>0</v>
      </c>
      <c r="S253" s="204"/>
      <c r="T253" s="206">
        <f>T254</f>
        <v>0</v>
      </c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R253" s="207" t="s">
        <v>151</v>
      </c>
      <c r="AT253" s="208" t="s">
        <v>75</v>
      </c>
      <c r="AU253" s="208" t="s">
        <v>81</v>
      </c>
      <c r="AY253" s="207" t="s">
        <v>120</v>
      </c>
      <c r="BK253" s="209">
        <f>BK254</f>
        <v>0</v>
      </c>
    </row>
    <row r="254" s="2" customFormat="1" ht="16.5" customHeight="1">
      <c r="A254" s="38"/>
      <c r="B254" s="39"/>
      <c r="C254" s="212" t="s">
        <v>423</v>
      </c>
      <c r="D254" s="212" t="s">
        <v>123</v>
      </c>
      <c r="E254" s="213" t="s">
        <v>424</v>
      </c>
      <c r="F254" s="214" t="s">
        <v>425</v>
      </c>
      <c r="G254" s="215" t="s">
        <v>426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41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427</v>
      </c>
      <c r="AT254" s="224" t="s">
        <v>123</v>
      </c>
      <c r="AU254" s="224" t="s">
        <v>83</v>
      </c>
      <c r="AY254" s="17" t="s">
        <v>120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81</v>
      </c>
      <c r="BK254" s="225">
        <f>ROUND(I254*H254,2)</f>
        <v>0</v>
      </c>
      <c r="BL254" s="17" t="s">
        <v>427</v>
      </c>
      <c r="BM254" s="224" t="s">
        <v>428</v>
      </c>
    </row>
    <row r="255" s="12" customFormat="1" ht="22.8" customHeight="1">
      <c r="A255" s="12"/>
      <c r="B255" s="196"/>
      <c r="C255" s="197"/>
      <c r="D255" s="198" t="s">
        <v>75</v>
      </c>
      <c r="E255" s="210" t="s">
        <v>429</v>
      </c>
      <c r="F255" s="210" t="s">
        <v>430</v>
      </c>
      <c r="G255" s="197"/>
      <c r="H255" s="197"/>
      <c r="I255" s="200"/>
      <c r="J255" s="211">
        <f>BK255</f>
        <v>0</v>
      </c>
      <c r="K255" s="197"/>
      <c r="L255" s="202"/>
      <c r="M255" s="203"/>
      <c r="N255" s="204"/>
      <c r="O255" s="204"/>
      <c r="P255" s="205">
        <f>SUM(P256:P257)</f>
        <v>0</v>
      </c>
      <c r="Q255" s="204"/>
      <c r="R255" s="205">
        <f>SUM(R256:R257)</f>
        <v>0</v>
      </c>
      <c r="S255" s="204"/>
      <c r="T255" s="206">
        <f>SUM(T256:T257)</f>
        <v>0</v>
      </c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R255" s="207" t="s">
        <v>151</v>
      </c>
      <c r="AT255" s="208" t="s">
        <v>75</v>
      </c>
      <c r="AU255" s="208" t="s">
        <v>81</v>
      </c>
      <c r="AY255" s="207" t="s">
        <v>120</v>
      </c>
      <c r="BK255" s="209">
        <f>SUM(BK256:BK257)</f>
        <v>0</v>
      </c>
    </row>
    <row r="256" s="2" customFormat="1" ht="16.5" customHeight="1">
      <c r="A256" s="38"/>
      <c r="B256" s="39"/>
      <c r="C256" s="212" t="s">
        <v>431</v>
      </c>
      <c r="D256" s="212" t="s">
        <v>123</v>
      </c>
      <c r="E256" s="213" t="s">
        <v>432</v>
      </c>
      <c r="F256" s="214" t="s">
        <v>430</v>
      </c>
      <c r="G256" s="215" t="s">
        <v>426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41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427</v>
      </c>
      <c r="AT256" s="224" t="s">
        <v>123</v>
      </c>
      <c r="AU256" s="224" t="s">
        <v>83</v>
      </c>
      <c r="AY256" s="17" t="s">
        <v>120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81</v>
      </c>
      <c r="BK256" s="225">
        <f>ROUND(I256*H256,2)</f>
        <v>0</v>
      </c>
      <c r="BL256" s="17" t="s">
        <v>427</v>
      </c>
      <c r="BM256" s="224" t="s">
        <v>433</v>
      </c>
    </row>
    <row r="257" s="2" customFormat="1" ht="16.5" customHeight="1">
      <c r="A257" s="38"/>
      <c r="B257" s="39"/>
      <c r="C257" s="212" t="s">
        <v>434</v>
      </c>
      <c r="D257" s="212" t="s">
        <v>123</v>
      </c>
      <c r="E257" s="213" t="s">
        <v>435</v>
      </c>
      <c r="F257" s="214" t="s">
        <v>436</v>
      </c>
      <c r="G257" s="215" t="s">
        <v>426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41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427</v>
      </c>
      <c r="AT257" s="224" t="s">
        <v>123</v>
      </c>
      <c r="AU257" s="224" t="s">
        <v>83</v>
      </c>
      <c r="AY257" s="17" t="s">
        <v>120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81</v>
      </c>
      <c r="BK257" s="225">
        <f>ROUND(I257*H257,2)</f>
        <v>0</v>
      </c>
      <c r="BL257" s="17" t="s">
        <v>427</v>
      </c>
      <c r="BM257" s="224" t="s">
        <v>437</v>
      </c>
    </row>
    <row r="258" s="12" customFormat="1" ht="22.8" customHeight="1">
      <c r="A258" s="12"/>
      <c r="B258" s="196"/>
      <c r="C258" s="197"/>
      <c r="D258" s="198" t="s">
        <v>75</v>
      </c>
      <c r="E258" s="210" t="s">
        <v>438</v>
      </c>
      <c r="F258" s="210" t="s">
        <v>439</v>
      </c>
      <c r="G258" s="197"/>
      <c r="H258" s="197"/>
      <c r="I258" s="200"/>
      <c r="J258" s="211">
        <f>BK258</f>
        <v>0</v>
      </c>
      <c r="K258" s="197"/>
      <c r="L258" s="202"/>
      <c r="M258" s="203"/>
      <c r="N258" s="204"/>
      <c r="O258" s="204"/>
      <c r="P258" s="205">
        <f>P259</f>
        <v>0</v>
      </c>
      <c r="Q258" s="204"/>
      <c r="R258" s="205">
        <f>R259</f>
        <v>0</v>
      </c>
      <c r="S258" s="204"/>
      <c r="T258" s="206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7" t="s">
        <v>151</v>
      </c>
      <c r="AT258" s="208" t="s">
        <v>75</v>
      </c>
      <c r="AU258" s="208" t="s">
        <v>81</v>
      </c>
      <c r="AY258" s="207" t="s">
        <v>120</v>
      </c>
      <c r="BK258" s="209">
        <f>BK259</f>
        <v>0</v>
      </c>
    </row>
    <row r="259" s="2" customFormat="1" ht="16.5" customHeight="1">
      <c r="A259" s="38"/>
      <c r="B259" s="39"/>
      <c r="C259" s="212" t="s">
        <v>440</v>
      </c>
      <c r="D259" s="212" t="s">
        <v>123</v>
      </c>
      <c r="E259" s="213" t="s">
        <v>441</v>
      </c>
      <c r="F259" s="214" t="s">
        <v>439</v>
      </c>
      <c r="G259" s="215" t="s">
        <v>426</v>
      </c>
      <c r="H259" s="216">
        <v>1</v>
      </c>
      <c r="I259" s="217"/>
      <c r="J259" s="218">
        <f>ROUND(I259*H259,2)</f>
        <v>0</v>
      </c>
      <c r="K259" s="219"/>
      <c r="L259" s="44"/>
      <c r="M259" s="260" t="s">
        <v>1</v>
      </c>
      <c r="N259" s="261" t="s">
        <v>41</v>
      </c>
      <c r="O259" s="262"/>
      <c r="P259" s="263">
        <f>O259*H259</f>
        <v>0</v>
      </c>
      <c r="Q259" s="263">
        <v>0</v>
      </c>
      <c r="R259" s="263">
        <f>Q259*H259</f>
        <v>0</v>
      </c>
      <c r="S259" s="263">
        <v>0</v>
      </c>
      <c r="T259" s="26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427</v>
      </c>
      <c r="AT259" s="224" t="s">
        <v>123</v>
      </c>
      <c r="AU259" s="224" t="s">
        <v>83</v>
      </c>
      <c r="AY259" s="17" t="s">
        <v>120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81</v>
      </c>
      <c r="BK259" s="225">
        <f>ROUND(I259*H259,2)</f>
        <v>0</v>
      </c>
      <c r="BL259" s="17" t="s">
        <v>427</v>
      </c>
      <c r="BM259" s="224" t="s">
        <v>442</v>
      </c>
    </row>
    <row r="260" s="2" customFormat="1" ht="6.96" customHeight="1">
      <c r="A260" s="38"/>
      <c r="B260" s="66"/>
      <c r="C260" s="67"/>
      <c r="D260" s="67"/>
      <c r="E260" s="67"/>
      <c r="F260" s="67"/>
      <c r="G260" s="67"/>
      <c r="H260" s="67"/>
      <c r="I260" s="67"/>
      <c r="J260" s="67"/>
      <c r="K260" s="67"/>
      <c r="L260" s="44"/>
      <c r="M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</sheetData>
  <sheetProtection sheet="1" autoFilter="0" formatColumns="0" formatRows="0" objects="1" scenarios="1" spinCount="100000" saltValue="atxKwh4pgzifa03ezj7JmpqpuYzHbyM9cc24nX/7o5zXZ2DfrIZlC4eE9gZwB6KdakcKWHUoiaUyRTwlWrD0UA==" hashValue="fhySZDb/JQO968bIk1Vgg2lO81h3ghInWosmJYPukC5F6go4PR35nZYcR4pFs3l1Ofqb6Dvaj1F+haPpWT3KFA==" algorithmName="SHA-512" password="CC35"/>
  <autoFilter ref="C126:K259"/>
  <mergeCells count="6">
    <mergeCell ref="E7:H7"/>
    <mergeCell ref="E16:H16"/>
    <mergeCell ref="E25:H25"/>
    <mergeCell ref="E85:H85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ADMIN</dc:creator>
  <cp:lastModifiedBy>ADMIN</cp:lastModifiedBy>
  <dcterms:created xsi:type="dcterms:W3CDTF">2024-06-11T07:50:57Z</dcterms:created>
  <dcterms:modified xsi:type="dcterms:W3CDTF">2024-06-11T07:50:59Z</dcterms:modified>
</cp:coreProperties>
</file>