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položky" sheetId="2" r:id="rId2"/>
    <sheet name="SO 201.1 - Lávka L-01 - č..." sheetId="3" r:id="rId3"/>
    <sheet name="SO 201.2 - Lávka L-01 - č..." sheetId="4" r:id="rId4"/>
  </sheets>
  <definedNames>
    <definedName name="_xlnm.Print_Area" localSheetId="0">'Rekapitulace stavby'!$D$4:$AO$36,'Rekapitulace stavby'!$C$42:$AQ$58</definedName>
    <definedName name="_xlnm._FilterDatabase" localSheetId="1" hidden="1">'SO 000 - Všeobecné položky'!$C$84:$L$138</definedName>
    <definedName name="_xlnm.Print_Area" localSheetId="1">'SO 000 - Všeobecné položky'!$C$4:$K$41,'SO 000 - Všeobecné položky'!$C$72:$L$138</definedName>
    <definedName name="_xlnm._FilterDatabase" localSheetId="2" hidden="1">'SO 201.1 - Lávka L-01 - č...'!$C$85:$L$211</definedName>
    <definedName name="_xlnm.Print_Area" localSheetId="2">'SO 201.1 - Lávka L-01 - č...'!$C$4:$K$41,'SO 201.1 - Lávka L-01 - č...'!$C$73:$L$211</definedName>
    <definedName name="_xlnm._FilterDatabase" localSheetId="3" hidden="1">'SO 201.2 - Lávka L-01 - č...'!$C$93:$L$442</definedName>
    <definedName name="_xlnm.Print_Area" localSheetId="3">'SO 201.2 - Lávka L-01 - č...'!$C$4:$K$41,'SO 201.2 - Lávka L-01 - č...'!$C$81:$L$442</definedName>
    <definedName name="_xlnm.Print_Titles" localSheetId="0">'Rekapitulace stavby'!$52:$52</definedName>
    <definedName name="_xlnm.Print_Titles" localSheetId="1">'SO 000 - Všeobecné položky'!$84:$84</definedName>
    <definedName name="_xlnm.Print_Titles" localSheetId="2">'SO 201.1 - Lávka L-01 - č...'!$85:$85</definedName>
    <definedName name="_xlnm.Print_Titles" localSheetId="3">'SO 201.2 - Lávka L-01 - č...'!$93:$93</definedName>
  </definedNames>
  <calcPr fullCalcOnLoad="1"/>
</workbook>
</file>

<file path=xl/sharedStrings.xml><?xml version="1.0" encoding="utf-8"?>
<sst xmlns="http://schemas.openxmlformats.org/spreadsheetml/2006/main" count="4586" uniqueCount="920">
  <si>
    <t>Export Komplet</t>
  </si>
  <si>
    <t>VZ</t>
  </si>
  <si>
    <t>2.0</t>
  </si>
  <si>
    <t>ZAMOK</t>
  </si>
  <si>
    <t>False</t>
  </si>
  <si>
    <t>True</t>
  </si>
  <si>
    <t>{910faa99-4ff9-44a1-af5b-2b37fa492930}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</si>
  <si>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</si>
  <si>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</si>
  <si>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</si>
  <si>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</si>
  <si>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</si>
  <si>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</si>
  <si>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</si>
  <si>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</si>
  <si>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</si>
  <si>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</si>
  <si>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</si>
  <si>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lávky ev.č.L-01 Havlovice</t>
  </si>
  <si>
    <t>KSO:</t>
  </si>
  <si>
    <t>821 11 3</t>
  </si>
  <si>
    <t>CC-CZ:</t>
  </si>
  <si>
    <t>2141</t>
  </si>
  <si>
    <t>Místo:</t>
  </si>
  <si>
    <t xml:space="preserve"> </t>
  </si>
  <si>
    <t>Datum:</t>
  </si>
  <si>
    <t>2. 2. 2024</t>
  </si>
  <si>
    <t>Zadavatel:</t>
  </si>
  <si>
    <t>IČ:</t>
  </si>
  <si>
    <t/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</si>
  <si>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</si>
  <si>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</si>
  <si>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</si>
  <si>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</si>
  <si>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</si>
  <si>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</si>
  <si>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</si>
  <si>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</si>
  <si>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</si>
  <si>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</si>
  <si>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</si>
  <si>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</si>
  <si>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</si>
  <si>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</si>
  <si>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</si>
  <si>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</si>
  <si>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</si>
  <si>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</si>
  <si>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</si>
  <si>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</si>
  <si>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</si>
  <si>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</si>
  <si>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</si>
  <si>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</si>
  <si>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</si>
  <si>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</si>
  <si>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</si>
  <si>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</si>
  <si>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</si>
  <si>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</si>
  <si>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</si>
  <si>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</si>
  <si>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</si>
  <si>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</si>
  <si>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</si>
  <si>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</si>
  <si>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</si>
  <si>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</si>
  <si>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</si>
  <si>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</si>
  <si>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</si>
  <si>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</si>
  <si>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</si>
  <si>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</si>
  <si>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</si>
  <si>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</si>
  <si>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</si>
  <si>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</si>
  <si>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</si>
  <si>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položky</t>
  </si>
  <si>
    <t>STA</t>
  </si>
  <si>
    <t>1</t>
  </si>
  <si>
    <t>{cf8c1124-b597-4c3d-9cae-7f7c2f9dd993}</t>
  </si>
  <si>
    <t>2</t>
  </si>
  <si>
    <t>SO 201.1</t>
  </si>
  <si>
    <t>Lávka L-01 - část demolice</t>
  </si>
  <si>
    <t>{02936adf-2c43-482a-8a9a-989d6b83fe4b}</t>
  </si>
  <si>
    <t>SO 201.2</t>
  </si>
  <si>
    <t>Lávka L-01 - část výstavba</t>
  </si>
  <si>
    <t>{493bd978-aeba-4513-834b-fc4d254af78c}</t>
  </si>
  <si>
    <t>KRYCÍ LIST SOUPISU PRACÍ</t>
  </si>
  <si>
    <t>Objekt:</t>
  </si>
  <si>
    <t>SO 000 - Všeobecné položky</t>
  </si>
  <si>
    <t>08927677</t>
  </si>
  <si>
    <t>Midakon s.r.o</t>
  </si>
  <si>
    <t>CZ08927677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</si>
  <si>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</si>
  <si>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</si>
  <si>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</si>
  <si>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</si>
  <si>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</si>
  <si>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</si>
  <si>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</si>
  <si>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</si>
  <si>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</si>
  <si>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>VRN1 - Průzkumné, geodetické a projektové práce</t>
  </si>
  <si>
    <t>VRN3 - Zařízení staveniště</t>
  </si>
  <si>
    <t>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</si>
  <si>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</si>
  <si>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</si>
  <si>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</si>
  <si>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</si>
  <si>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</si>
  <si>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</si>
  <si>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</si>
  <si>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</si>
  <si>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</si>
  <si>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</si>
  <si>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</si>
  <si>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</si>
  <si>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</si>
  <si>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</si>
  <si>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</si>
  <si>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</si>
  <si>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</si>
  <si>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</si>
  <si>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</si>
  <si>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</si>
  <si>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VRN1</t>
  </si>
  <si>
    <t>Průzkumné, geodetické a projektové práce</t>
  </si>
  <si>
    <t>4</t>
  </si>
  <si>
    <t>K</t>
  </si>
  <si>
    <t>012203000</t>
  </si>
  <si>
    <t>Geodetické práce při provádění stavby</t>
  </si>
  <si>
    <t>KPL</t>
  </si>
  <si>
    <t>CS ÚRS 2024 01</t>
  </si>
  <si>
    <t>-2121267254</t>
  </si>
  <si>
    <t>PP</t>
  </si>
  <si>
    <t>Online PSC</t>
  </si>
  <si>
    <t>https://podminky.urs.cz/item/CS_URS_2024_01/012203000</t>
  </si>
  <si>
    <t>P</t>
  </si>
  <si>
    <t>Poznámka k položce:
geodetické zaměření během výstavby, rozsahu dle požadavků ČSN, ČSN EN, TP</t>
  </si>
  <si>
    <t>VV</t>
  </si>
  <si>
    <t>012303000</t>
  </si>
  <si>
    <t>Geodetické práce po výstavbě</t>
  </si>
  <si>
    <t>2131035744</t>
  </si>
  <si>
    <t>https://podminky.urs.cz/item/CS_URS_2024_01/012303000</t>
  </si>
  <si>
    <t>"geodetické zaměření skutečného provedení stavby na podkladě katastrální mapy" 1</t>
  </si>
  <si>
    <t>3</t>
  </si>
  <si>
    <t>013203000.1</t>
  </si>
  <si>
    <t>Dokumentace stavby bez rozlišení - havarijní plán</t>
  </si>
  <si>
    <t>126106234</t>
  </si>
  <si>
    <t>https://podminky.urs.cz/item/CS_URS_2024_01/013203000.1</t>
  </si>
  <si>
    <t>Poznámka k položce:
včetně projednání a schválení</t>
  </si>
  <si>
    <t>013203000.2</t>
  </si>
  <si>
    <t>Dokumentace stavby bez rozlišení - povodňový plán</t>
  </si>
  <si>
    <t>40826040</t>
  </si>
  <si>
    <t>https://podminky.urs.cz/item/CS_URS_2024_01/013203000.2</t>
  </si>
  <si>
    <t>5</t>
  </si>
  <si>
    <t>013203001</t>
  </si>
  <si>
    <t>Dokumentace stavby bez rozlišení - mostní list</t>
  </si>
  <si>
    <t>977201234</t>
  </si>
  <si>
    <t>https://podminky.urs.cz/item/CS_URS_2024_01/013203001</t>
  </si>
  <si>
    <t>Poznámka k položce:
Podle ČSN 73 6220 ve 3 vyhotoveních</t>
  </si>
  <si>
    <t>6</t>
  </si>
  <si>
    <t>013244000</t>
  </si>
  <si>
    <t>Realizační dokumentace stavby</t>
  </si>
  <si>
    <t>-319761433</t>
  </si>
  <si>
    <t>https://podminky.urs.cz/item/CS_URS_2024_01/013244000</t>
  </si>
  <si>
    <t>Poznámka k položce:
Realizační dokumentace stavby</t>
  </si>
  <si>
    <t>"3x paré + 2x v el. podobě" 1</t>
  </si>
  <si>
    <t>7</t>
  </si>
  <si>
    <t>013254000</t>
  </si>
  <si>
    <t>Dokumentace skutečného provedení stavby</t>
  </si>
  <si>
    <t>-1238872200</t>
  </si>
  <si>
    <t>https://podminky.urs.cz/item/CS_URS_2024_01/013254000</t>
  </si>
  <si>
    <t>"dokumentace skutečného provedení stavby 3x paré + 2x v el. podobě" 1</t>
  </si>
  <si>
    <t>VRN3</t>
  </si>
  <si>
    <t>Zařízení staveniště</t>
  </si>
  <si>
    <t>8</t>
  </si>
  <si>
    <t>032103000</t>
  </si>
  <si>
    <t>Náklady na stavební buňky</t>
  </si>
  <si>
    <t>-1787905272</t>
  </si>
  <si>
    <t>https://podminky.urs.cz/item/CS_URS_2024_01/032103000</t>
  </si>
  <si>
    <t>Poznámka k položce:
včetně oplocení staveniště s ochrannou plachtou proti prašnosti, včetně nákladů spojených se zřízením, provozováním a odstraněním mezideponií</t>
  </si>
  <si>
    <t>"zařízení staveniště, buňky, WC, sklady - zřízení, provoz, demontáž" 1</t>
  </si>
  <si>
    <t>9</t>
  </si>
  <si>
    <t>032103001.1</t>
  </si>
  <si>
    <t>Práce pro zajištění ochrany inženýrských sítí</t>
  </si>
  <si>
    <t>-336556809</t>
  </si>
  <si>
    <t>https://podminky.urs.cz/item/CS_URS_2024_01/032103001.1</t>
  </si>
  <si>
    <t>Poznámka k položce:
Případné provizorní položky pro zajištění polohy stability šachty a její ochrany a ochrany kanalizačního vedení, bdue čerpáno jen v případě nutnosti</t>
  </si>
  <si>
    <t>10</t>
  </si>
  <si>
    <t>032403000</t>
  </si>
  <si>
    <t>Provizorní komunikace - provizorní dopravní značení</t>
  </si>
  <si>
    <t>-1154781842</t>
  </si>
  <si>
    <t>https://podminky.urs.cz/item/CS_URS_2024_01/032403000</t>
  </si>
  <si>
    <t>Poznámka k položce:
zajištění kompletního DIO
2ks B1
2ks E12
2ks Z2</t>
  </si>
  <si>
    <t>VRN4</t>
  </si>
  <si>
    <t>Inženýrská činnost</t>
  </si>
  <si>
    <t>11</t>
  </si>
  <si>
    <t>041903000</t>
  </si>
  <si>
    <t>Dozor jiné osoby - geotechnický dozor</t>
  </si>
  <si>
    <t>-2040832719</t>
  </si>
  <si>
    <t>https://podminky.urs.cz/item/CS_URS_2024_01/041903000</t>
  </si>
  <si>
    <t>12</t>
  </si>
  <si>
    <t>043134000</t>
  </si>
  <si>
    <t>Zkoušky materiálů nezávislou zkušebnou</t>
  </si>
  <si>
    <t>-2015871556</t>
  </si>
  <si>
    <t>https://podminky.urs.cz/item/CS_URS_2024_01/043134000</t>
  </si>
  <si>
    <t>SO 201.1 - Lávka L-01 - část demolice</t>
  </si>
  <si>
    <t xml:space="preserve">    8 - Trubní vedení</t>
  </si>
  <si>
    <t>1 - Zemní práce</t>
  </si>
  <si>
    <t>9 - Ostatní konstrukce a práce, bourání</t>
  </si>
  <si>
    <t>997 - Přesun sutě</t>
  </si>
  <si>
    <t>Trubní vedení</t>
  </si>
  <si>
    <t>810391811</t>
  </si>
  <si>
    <t>Bourání stávajícího potrubí z betonu DN přes 200 do 400</t>
  </si>
  <si>
    <t>m</t>
  </si>
  <si>
    <t>576922134</t>
  </si>
  <si>
    <t>Bourání stávajícího potrubí z betonu v otevřeném výkopu DN přes 200 do 400</t>
  </si>
  <si>
    <t>https://podminky.urs.cz/item/CS_URS_2024_01/810391811</t>
  </si>
  <si>
    <t>2,0*4</t>
  </si>
  <si>
    <t>871275811</t>
  </si>
  <si>
    <t>Bourání stávajícího potrubí z PVC nebo PP DN 150</t>
  </si>
  <si>
    <t>767785538</t>
  </si>
  <si>
    <t>Bourání stávajícího potrubí z PVC nebo polypropylenu PP v otevřeném výkopu DN do 150</t>
  </si>
  <si>
    <t>https://podminky.urs.cz/item/CS_URS_2024_01/871275811</t>
  </si>
  <si>
    <t>Zemní práce</t>
  </si>
  <si>
    <t>113107324</t>
  </si>
  <si>
    <t>Odstranění podkladu z kameniva drceného tl přes 300 do 400 mm strojně pl do 50 m2</t>
  </si>
  <si>
    <t>m2</t>
  </si>
  <si>
    <t>-998918386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</si>
  <si>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</si>
  <si>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https://podminky.urs.cz/item/CS_URS_2024_01/113107324</t>
  </si>
  <si>
    <t>"odstranění podkladních vrstev vozovky v tl. 30cm, "16,73</t>
  </si>
  <si>
    <t>113154124</t>
  </si>
  <si>
    <t>Frézování živičného krytu tl 100 mm pruh š přes 0,5 do 1 m pl do 500 m2 bez překážek v trase</t>
  </si>
  <si>
    <t>249125103</t>
  </si>
  <si>
    <t>Frézování živičného podkladu nebo krytu s naložením na dopravní prostředek plochy do 500 m2 bez překážek v trase pruhu šířky přes 0,5 m do 1 m, tloušťky vrstvy 100 mm</t>
  </si>
  <si>
    <t>https://podminky.urs.cz/item/CS_URS_2024_01/113154124</t>
  </si>
  <si>
    <t>Poznámka k položce:
Položka včetně odvozu na meziskládku, naložení na dopravní prostředek, uložení!!!</t>
  </si>
  <si>
    <t>"frézování v tl. 10cm" 16,74</t>
  </si>
  <si>
    <t>113202111</t>
  </si>
  <si>
    <t>Vytrhání obrub krajníků obrubníků stojatých</t>
  </si>
  <si>
    <t>M</t>
  </si>
  <si>
    <t>-970972859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</si>
  <si>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</si>
  <si>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</si>
  <si>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Poznámka k položce:
Vytrhání obrub s vybouráním lože, včetně naložení a odvozu na skládku, poplatků za skládku</t>
  </si>
  <si>
    <t>2,7</t>
  </si>
  <si>
    <t>115001105</t>
  </si>
  <si>
    <t>Převedení vody potrubím DN přes 300 do 600</t>
  </si>
  <si>
    <t>512</t>
  </si>
  <si>
    <t>-488174871</t>
  </si>
  <si>
    <t>Převedení vody potrubím průměru DN přes 300 do 600</t>
  </si>
  <si>
    <t>https://podminky.urs.cz/item/CS_URS_2024_01/115001105</t>
  </si>
  <si>
    <t>Poznámka k položce:
včetně zahrázkování a odstranění hrázky</t>
  </si>
  <si>
    <t>"DN600" 45*3</t>
  </si>
  <si>
    <t>121151103</t>
  </si>
  <si>
    <t>Sejmutí ornice plochy do 100 m2 tl vrstvy do 200 mm strojně</t>
  </si>
  <si>
    <t>-613570710</t>
  </si>
  <si>
    <t>Sejmutí ornice strojně při souvislé ploše do 100 m2, tl. vrstvy do 200 mm</t>
  </si>
  <si>
    <t>https://podminky.urs.cz/item/CS_URS_2024_01/121151103</t>
  </si>
  <si>
    <t>"za levou zdí v tl. 150 mm"2,20*40,2</t>
  </si>
  <si>
    <t>122251106</t>
  </si>
  <si>
    <t>Odkopávky a prokopávky nezapažené v hornině třídy těžitelnosti I skupiny 3 objem do 5000 m3 strojně</t>
  </si>
  <si>
    <t>m3</t>
  </si>
  <si>
    <t>-1473055393</t>
  </si>
  <si>
    <t>Odkopávky a prokopávky nezapažené strojně v hornině třídy těžitelnosti I skupiny 3 přes 1 000 do 5 000 m3</t>
  </si>
  <si>
    <t>https://podminky.urs.cz/item/CS_URS_2024_01/122251106</t>
  </si>
  <si>
    <t>"výkop za rubem levé zdi a lávky" (9,00+29,00+7,50)*2,85</t>
  </si>
  <si>
    <t>"výkop za rubem pravé zdi a lávky" 44,1*3,05</t>
  </si>
  <si>
    <t>"výkop před lícem levé zdi a lávky" (9,00+29,00+7,50)*0,62</t>
  </si>
  <si>
    <t>"výkop před lícem pravé zdi a lávky" 44,1*0,65</t>
  </si>
  <si>
    <t>"výměna podloží" (9,00+29,00+7,50+44,1)*2,1*0,3</t>
  </si>
  <si>
    <t>Součet</t>
  </si>
  <si>
    <t>129153101</t>
  </si>
  <si>
    <t>Čištění otevřených koryt vodotečí šíře dna do 5 m hl do 2,5 m v hornině třídy těžitelnosti I skupiny 1 a 2 strojně</t>
  </si>
  <si>
    <t>199635033</t>
  </si>
  <si>
    <t>Čištění otevřených koryt vodotečí strojně s přehozením rozpojeného nánosu do 3 m nebo s naložením na dopravní prostředek při šířce původního dna do 5 m a hloubce koryta do 2,5 m v hornině třídy těžitelnosti I skupiny 1 a 2</t>
  </si>
  <si>
    <t>https://podminky.urs.cz/item/CS_URS_2024_01/129153101</t>
  </si>
  <si>
    <t>0,5*2,5*41,0</t>
  </si>
  <si>
    <t>162351104</t>
  </si>
  <si>
    <t>Vodorovné přemístění přes 500 do 1000 m výkopku/sypaniny z horniny třídy těžitelnosti I skupiny 1 až 3</t>
  </si>
  <si>
    <t>-599611549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</si>
  <si>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</si>
  <si>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</si>
  <si>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"staveništní přesun materiálu na meziskládku"</t>
  </si>
  <si>
    <t>"pro zpětný zásyp lávky a zídek pod těsnící vrstvou" 284,966</t>
  </si>
  <si>
    <t>"ornice" 84,44*0,15</t>
  </si>
  <si>
    <t>"frézát"   16,74*0,1</t>
  </si>
  <si>
    <t>162751117</t>
  </si>
  <si>
    <t>Vodorovné přemístění přes 9 000 do 10000 m výkopku/sypaniny z horniny třídy těžitelnosti I skupiny 1 až 3</t>
  </si>
  <si>
    <t>M3</t>
  </si>
  <si>
    <t>-2031399633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</si>
  <si>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</si>
  <si>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</si>
  <si>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"odvoz přebytečné zeminy a podkladních vrstev vozovky na skládku"</t>
  </si>
  <si>
    <t>16,73*0,3+377,503+51,25-299,306</t>
  </si>
  <si>
    <t>162751119</t>
  </si>
  <si>
    <t>Příplatek k vodorovnému přemístění výkopku/sypaniny z horniny třídy těžitelnosti I skupiny 1 až 3 ZKD 1000 m přes 10000 m</t>
  </si>
  <si>
    <t>1243121231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</si>
  <si>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</si>
  <si>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</si>
  <si>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"další 2km" 2*134,466</t>
  </si>
  <si>
    <t>13</t>
  </si>
  <si>
    <t>171201231</t>
  </si>
  <si>
    <t>Poplatek za uložení zeminy a kamení na recyklační skládce (skládkovné) kód odpadu 17 05 04</t>
  </si>
  <si>
    <t>T</t>
  </si>
  <si>
    <t>-823737369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</si>
  <si>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</si>
  <si>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</si>
  <si>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134,466*1,8</t>
  </si>
  <si>
    <t>14</t>
  </si>
  <si>
    <t>171251201</t>
  </si>
  <si>
    <t>Uložení sypaniny na skládky nebo meziskládky</t>
  </si>
  <si>
    <t>-1341479582</t>
  </si>
  <si>
    <t>Uložení sypaniny na skládky nebo meziskládky bez hutnění s upravením uložené sypaniny do předepsaného tvaru</t>
  </si>
  <si>
    <t>https://podminky.urs.cz/item/CS_URS_2024_01/171251201</t>
  </si>
  <si>
    <t>16,73*0,3+377,503+51,25</t>
  </si>
  <si>
    <t>Ostatní konstrukce a práce, bourání</t>
  </si>
  <si>
    <t>919735112</t>
  </si>
  <si>
    <t>Řezání stávajícího živičného krytu hl přes 50 do 100 mm</t>
  </si>
  <si>
    <t>-345121444</t>
  </si>
  <si>
    <t>Řezání stávajícího živičného krytu nebo podkladu hloubky přes 50 do 100 mm</t>
  </si>
  <si>
    <t>https://podminky.urs.cz/item/CS_URS_2024_01/919735112</t>
  </si>
  <si>
    <t>"řezání živ. krytu v tl. 10cm" 6,80</t>
  </si>
  <si>
    <t>16</t>
  </si>
  <si>
    <t>962041211</t>
  </si>
  <si>
    <t>Bourání mostních zdí a pilířů z betonu prostého</t>
  </si>
  <si>
    <t>332948726</t>
  </si>
  <si>
    <t>Bourání mostních konstrukcí zdiva a pilířů z prostého betonu</t>
  </si>
  <si>
    <t>https://podminky.urs.cz/item/CS_URS_2024_01/962041211</t>
  </si>
  <si>
    <t>Poznámka k položce:
Technologie bourání musí být přizpůspobena tak, aby nedošlo k porušení domu čp. 105</t>
  </si>
  <si>
    <t>"základy lávky" 0,5*1,0*1,70*2</t>
  </si>
  <si>
    <t>"zídky vč schodišť" 0,55*1,35*(7,79+29,05+4,20+40,25)</t>
  </si>
  <si>
    <t>"deska v korytě" 0,20*1,20*(7,79+29,05+4,20+40,25)</t>
  </si>
  <si>
    <t>17</t>
  </si>
  <si>
    <t>962051111</t>
  </si>
  <si>
    <t>Bourání mostních zdí a pilířů z ŽB</t>
  </si>
  <si>
    <t>-1728564033</t>
  </si>
  <si>
    <t>Bourání mostních konstrukcí zdiva a pilířů ze železového betonu</t>
  </si>
  <si>
    <t>https://podminky.urs.cz/item/CS_URS_2024_01/962051111</t>
  </si>
  <si>
    <t>"opěry lávky" 0,6*1,36*1,70*2</t>
  </si>
  <si>
    <t>18</t>
  </si>
  <si>
    <t>963051111</t>
  </si>
  <si>
    <t>Bourání mostní nosné konstrukce z ŽB</t>
  </si>
  <si>
    <t>466803205</t>
  </si>
  <si>
    <t>Bourání mostních konstrukcí nosných konstrukcí ze železového betonu</t>
  </si>
  <si>
    <t>https://podminky.urs.cz/item/CS_URS_2024_01/963051111</t>
  </si>
  <si>
    <t>(0,09*1,0+0,18*0,18*2)*4,91</t>
  </si>
  <si>
    <t>19</t>
  </si>
  <si>
    <t>966005211</t>
  </si>
  <si>
    <t>Rozebrání a odstranění silničního zábradlí se sloupky osazenými do říms nebo krycích desek</t>
  </si>
  <si>
    <t>-1961560872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</si>
  <si>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</si>
  <si>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https://podminky.urs.cz/item/CS_URS_2024_01/966005211</t>
  </si>
  <si>
    <t>Poznámka k položce:
Ocelové silničníí zábradlí trubkové s vodorovnými madly, hmotnost 1bm 20 kg, odvoz do šrotu</t>
  </si>
  <si>
    <t>"odstranění trubkového zábradlí, odvoz a likvidace v režii zhotovitele" 7,50+22,60+4,23+5,76*2+39,08</t>
  </si>
  <si>
    <t>20</t>
  </si>
  <si>
    <t>966008211</t>
  </si>
  <si>
    <t>Bourání odvodňovacího žlabu z betonových příkopových tvárnic š do 500 mm</t>
  </si>
  <si>
    <t>-1558381521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</si>
  <si>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</si>
  <si>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https://podminky.urs.cz/item/CS_URS_2024_01/966008211</t>
  </si>
  <si>
    <t>919735124</t>
  </si>
  <si>
    <t>Řezání stávajícího betonového krytu hl přes 150 do 200 mm</t>
  </si>
  <si>
    <t>1808718578</t>
  </si>
  <si>
    <t>Řezání stávajícího betonového krytu nebo podkladu hloubky přes 150 do 200 mm</t>
  </si>
  <si>
    <t>https://podminky.urs.cz/item/CS_URS_2024_01/919735124</t>
  </si>
  <si>
    <t>"rozřezání desky v korytě"7,79+29,05+4,20+40,25+5,05</t>
  </si>
  <si>
    <t>997</t>
  </si>
  <si>
    <t>Přesun sutě</t>
  </si>
  <si>
    <t>22</t>
  </si>
  <si>
    <t>997211111</t>
  </si>
  <si>
    <t>Svislá doprava suti na v 3,5 m</t>
  </si>
  <si>
    <t>t</t>
  </si>
  <si>
    <t>-2097245234</t>
  </si>
  <si>
    <t>Svislá doprava suti nebo vybouraných hmot s naložením do dopravního zařízení a s vyprázdněním dopravního zařízení na hromadu nebo do dopravního prostředku suti na výšku do 3,5 m</t>
  </si>
  <si>
    <t>https://podminky.urs.cz/item/CS_URS_2024_01/997211111</t>
  </si>
  <si>
    <t>"betonové konstrukce" (81,568*2,774+0,76)*2,5</t>
  </si>
  <si>
    <t>23</t>
  </si>
  <si>
    <t>997211511</t>
  </si>
  <si>
    <t>Vodorovná doprava suti po suchu na vzdálenost do 1 km</t>
  </si>
  <si>
    <t>-2039263562</t>
  </si>
  <si>
    <t>Vodorovná doprava suti nebo vybouraných hmot suti se složením a hrubým urovnáním, na vzdálenost do 1 km</t>
  </si>
  <si>
    <t>https://podminky.urs.cz/item/CS_URS_2024_01/997211511</t>
  </si>
  <si>
    <t>567,574</t>
  </si>
  <si>
    <t>24</t>
  </si>
  <si>
    <t>997211519</t>
  </si>
  <si>
    <t>Příplatek ZKD 1 km u vodorovné dopravy suti</t>
  </si>
  <si>
    <t>1920538260</t>
  </si>
  <si>
    <t>Vodorovná doprava suti nebo vybouraných hmot suti se složením a hrubým urovnáním, na vzdálenost Příplatek k ceně za každý další započatý 1 km přes 1 km</t>
  </si>
  <si>
    <t>https://podminky.urs.cz/item/CS_URS_2024_01/997211519</t>
  </si>
  <si>
    <t>"další 2 km" 2*567,574</t>
  </si>
  <si>
    <t>25</t>
  </si>
  <si>
    <t>997221861</t>
  </si>
  <si>
    <t>Poplatek za uložení stavebního odpadu na recyklační skládce (skládkovné) z prostého betonu pod kódem 17 01 01</t>
  </si>
  <si>
    <t>797702479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</si>
  <si>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</si>
  <si>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</si>
  <si>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81,568*2,5</t>
  </si>
  <si>
    <t>26</t>
  </si>
  <si>
    <t>997221862</t>
  </si>
  <si>
    <t>Poplatek za uložení stavebního odpadu na recyklační skládce (skládkovné) z armovaného betonu pod kódem 17 01 01</t>
  </si>
  <si>
    <t>-197804507</t>
  </si>
  <si>
    <t>Poplatek za uložení stavebního odpadu na recyklační skládce (skládkovné) z armovaného betonu zatříděného do Katalogu odpadů pod kódem 17 01 01</t>
  </si>
  <si>
    <t>https://podminky.urs.cz/item/CS_URS_2024_01/997221862</t>
  </si>
  <si>
    <t>(2,774+0,76)*2,5</t>
  </si>
  <si>
    <t>SO 201.2 - Lávka L-01 - část výstavba</t>
  </si>
  <si>
    <t>2 - Zakládání</t>
  </si>
  <si>
    <t>3 - Svislé a kompletní konstrukce</t>
  </si>
  <si>
    <t>4 - Vodorovné konstrukce</t>
  </si>
  <si>
    <t>46-M - Zemní práce při extr.mont.pracích</t>
  </si>
  <si>
    <t>5 - Komunikace pozemní</t>
  </si>
  <si>
    <t>6 - Úpravy povrchů, podlahy a osazování výplní</t>
  </si>
  <si>
    <t>711 - Izolace proti vodě, vlhkosti a plynům</t>
  </si>
  <si>
    <t>741 - Elektroinstalace - silnoproud</t>
  </si>
  <si>
    <t>998 - Přesun hmot</t>
  </si>
  <si>
    <t>812392121</t>
  </si>
  <si>
    <t>Montáž potrubí z trub TBH s integrovaným pryžovým těsněním otevřený výkop sklon do 20 % DN 400</t>
  </si>
  <si>
    <t>-550675810</t>
  </si>
  <si>
    <t>Montáž potrubí z trub betonových hrdlových v otevřeném výkopu ve sklonu do 20 % s integrovaným pryžovým těsněním DN 400</t>
  </si>
  <si>
    <t>https://podminky.urs.cz/item/CS_URS_2024_01/812392121</t>
  </si>
  <si>
    <t>Poznámka k položce:
Výměna trubního vedení, průměr rour dle stávajícího stavu</t>
  </si>
  <si>
    <t>4*2,0</t>
  </si>
  <si>
    <t>59223021</t>
  </si>
  <si>
    <t>trouba betonová hrdlová DN 400</t>
  </si>
  <si>
    <t>270032860</t>
  </si>
  <si>
    <t>trouba betonová hrdlová DN 300</t>
  </si>
  <si>
    <t>8*1,01 'Přepočtené koeficientem množství</t>
  </si>
  <si>
    <t>871353121</t>
  </si>
  <si>
    <t>Montáž kanalizačního potrubí hladkého plnostěnného SN 8 z PVC-U DN 200</t>
  </si>
  <si>
    <t>890071114</t>
  </si>
  <si>
    <t>Montáž kanalizačního potrubí z tvrdého PVC-U hladkého plnostěnného tuhost SN 8 DN 200</t>
  </si>
  <si>
    <t>https://podminky.urs.cz/item/CS_URS_2024_01/871353121</t>
  </si>
  <si>
    <t>Poznámka k položce:
1 - mezi vpustmi v křižovatce u pohostinství - bude vyměněno v případě dotčení případně při havarijním stavu
2 - mezi vpustmi s vyústěním skrz zeď
3,4 - bude vyměněno v případě - bude vyměněno v případě dotčení případně při havarijním stavu</t>
  </si>
  <si>
    <t>28611167</t>
  </si>
  <si>
    <t>trubka kanalizační PVC-U plnostěnná jednovrstvá DN 200x1000mm SN8</t>
  </si>
  <si>
    <t>2100255482</t>
  </si>
  <si>
    <t>Poznámka k položce:
Bude použito v případě, že stávající odtoky vpustí budou poškozené či nefunkční!!!!!
Včetně seříznutí na výtoku</t>
  </si>
  <si>
    <t>2*1,03 'Přepočtené koeficientem množství</t>
  </si>
  <si>
    <t>871373121</t>
  </si>
  <si>
    <t>Montáž kanalizačního potrubí hladkého plnostěnného SN 8 z PVC-U DN 315</t>
  </si>
  <si>
    <t>175421369</t>
  </si>
  <si>
    <t>Montáž kanalizačního potrubí z tvrdého PVC-U hladkého plnostěnného tuhost SN 8 DN 315</t>
  </si>
  <si>
    <t>https://podminky.urs.cz/item/CS_URS_2024_01/871373121</t>
  </si>
  <si>
    <t>Poznámka k položce:
Chránička pro prostup dešťové kanalizace, půrměr bude stanoven po vybourání zídek a zaměření kanalizace. Včetně těsnění tmemel!!!</t>
  </si>
  <si>
    <t>0,5*5</t>
  </si>
  <si>
    <t>28611155</t>
  </si>
  <si>
    <t>trubka kanalizační PVC-U plnostěnná jednovrstvá DN 315x1000mm SN8</t>
  </si>
  <si>
    <t>-638811854</t>
  </si>
  <si>
    <t>2,5*1,03 'Přepočtené koeficientem množství</t>
  </si>
  <si>
    <t>115101201</t>
  </si>
  <si>
    <t>Čerpání vody na dopravní výšku do 10 m průměrný přítok do 500 l/min</t>
  </si>
  <si>
    <t>HOD</t>
  </si>
  <si>
    <t>-1570496779</t>
  </si>
  <si>
    <t>Čerpání vody na dopravní výšku do 10 m s uvažovaným průměrným přítokem do 500 l/min</t>
  </si>
  <si>
    <t>https://podminky.urs.cz/item/CS_URS_2024_01/115101201</t>
  </si>
  <si>
    <t>-1652223780</t>
  </si>
  <si>
    <t>"staveništní přesun materiálu z deponie do místa zapracování"</t>
  </si>
  <si>
    <t>"přesun frézátu z deponie" 16,74*0,1</t>
  </si>
  <si>
    <t>"zpětný zásyp lávky a zídek"   284,966</t>
  </si>
  <si>
    <t>"ornice" 88,44*0,15</t>
  </si>
  <si>
    <t>167151101</t>
  </si>
  <si>
    <t>Nakládání výkopku z hornin třídy těžitelnosti I skupiny 1 až 3 do 100 m3</t>
  </si>
  <si>
    <t>-39159270</t>
  </si>
  <si>
    <t>Nakládání, skládání a překládání neulehlého výkopku nebo sypaniny strojně nakládání, množství do 100 m3, z horniny třídy těžitelnosti I, skupiny 1 až 3</t>
  </si>
  <si>
    <t>https://podminky.urs.cz/item/CS_URS_2024_01/167151101</t>
  </si>
  <si>
    <t>"nakládání materiálu na deponii pro zpětné dosypávky, násypy a zásypy"299,906</t>
  </si>
  <si>
    <t>171151103</t>
  </si>
  <si>
    <t>Uložení sypaniny z hornin soudržných do násypů zhutněných strojně</t>
  </si>
  <si>
    <t>1467121926</t>
  </si>
  <si>
    <t>Uložení sypanin do násypů strojně s rozprostřením sypaniny ve vrstvách a s hrubým urovnáním zhutněných z hornin soudržných jakékoliv třídy těžitelnosti</t>
  </si>
  <si>
    <t>https://podminky.urs.cz/item/CS_URS_2024_01/171151103</t>
  </si>
  <si>
    <t>"násyp z nakupovaného materiálu ŠD nad těsnící vrstvou za opěrami" 0,65*2,9*2</t>
  </si>
  <si>
    <t>"výměna podloží pod lávkou" 2,10*0,3*2,5*2</t>
  </si>
  <si>
    <t>"výměna podloží pod zdí" 2,1*0,3*(7,96+29,00+4,50+1,32+38,88)</t>
  </si>
  <si>
    <t>"případná úprava podloží pod výměnou" 2,1*0,2*(7,96+29,00+4,50+1,32+38,88)+3,15</t>
  </si>
  <si>
    <t>58344171</t>
  </si>
  <si>
    <t>štěrkodrť frakce 0/32</t>
  </si>
  <si>
    <t>-1358617655</t>
  </si>
  <si>
    <t>58,366*1,8</t>
  </si>
  <si>
    <t>58344003</t>
  </si>
  <si>
    <t>kamenivo drcené hrubé frakce 63/125</t>
  </si>
  <si>
    <t>-1626626698</t>
  </si>
  <si>
    <t>Poznámka k položce:
Bude použito jen v případě zjištění nevyhovující únosnosti dna základové spáry geotechnikem  po vybourání stávajících konstrukcí. Bude čerpáno jen se souhlasem investora!!!!!</t>
  </si>
  <si>
    <t>(2,1*0,2*(7,96+29,00+4,50+1,32+38,88)+3,15)*2,2</t>
  </si>
  <si>
    <t>174151101</t>
  </si>
  <si>
    <t>Zásyp jam, šachet rýh nebo kolem objektů sypaninou se zhutněním</t>
  </si>
  <si>
    <t>-1213034856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</si>
  <si>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</si>
  <si>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</si>
  <si>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Poznámka k položce:
materiál z meziskládky</t>
  </si>
  <si>
    <t>"zpětný zásyp za rubem opěr pod těsnící vrstvou"   1,22*2,9*2</t>
  </si>
  <si>
    <t>"zpětný zásyp před lícem opěr"   0,75*2,90*2</t>
  </si>
  <si>
    <t>"zpětný zásyp za zídkami"   2,85*(8,20+28,75+4,30+38,20+1,24)</t>
  </si>
  <si>
    <t>"zpětný zásyp před zídkami"   0,54*(8,20+28,75+4,30+38,20+1,24)</t>
  </si>
  <si>
    <t>174151101.1</t>
  </si>
  <si>
    <t>-1629585847</t>
  </si>
  <si>
    <t>https://podminky.urs.cz/item/CS_URS_2024_01/174151101.1</t>
  </si>
  <si>
    <t>"ochranný zásyp těsnící folie pískem v tl. 30cm" 1,70*(6,50+3,50)*0,3</t>
  </si>
  <si>
    <t>58337303</t>
  </si>
  <si>
    <t>štěrkopísek frakce 0/8</t>
  </si>
  <si>
    <t>-892840076</t>
  </si>
  <si>
    <t>5,10*1,80</t>
  </si>
  <si>
    <t>181411132</t>
  </si>
  <si>
    <t>Založení parkového trávníku výsevem pl do 1000 m2 ve svahu přes 1:5 do 1:2</t>
  </si>
  <si>
    <t>M2</t>
  </si>
  <si>
    <t>-1418687021</t>
  </si>
  <si>
    <t>Založení trávníku na půdě předem připravené plochy do 1000 m2 výsevem včetně utažení parkového na svahu přes 1:5 do 1:2</t>
  </si>
  <si>
    <t>https://podminky.urs.cz/item/CS_URS_2024_01/181411132</t>
  </si>
  <si>
    <t>2,20*40,2</t>
  </si>
  <si>
    <t>00572410</t>
  </si>
  <si>
    <t>osivo směs travní parková</t>
  </si>
  <si>
    <t>KG</t>
  </si>
  <si>
    <t>-1950376095</t>
  </si>
  <si>
    <t>88,44*0,02 'Přepočtené koeficientem množství</t>
  </si>
  <si>
    <t>182351123</t>
  </si>
  <si>
    <t>Rozprostření ornice pl přes 100 do 500 m2 ve svahu přes 1:5 tl vrstvy do 200 mm strojně</t>
  </si>
  <si>
    <t>1351280730</t>
  </si>
  <si>
    <t>Rozprostření a urovnání ornice ve svahu sklonu přes 1:5 strojně při souvislé ploše přes 100 do 500 m2, tl. vrstvy do 200 mm</t>
  </si>
  <si>
    <t>https://podminky.urs.cz/item/CS_URS_2024_01/182351123</t>
  </si>
  <si>
    <t>Poznámka k položce:
Materiál z meziskládky</t>
  </si>
  <si>
    <t>"osetí ohumusovaných ploc z materiálu z meziskládky" 2,20*40,2</t>
  </si>
  <si>
    <t>185804312</t>
  </si>
  <si>
    <t>Zalití rostlin vodou plocha přes 20 m2</t>
  </si>
  <si>
    <t>998722735</t>
  </si>
  <si>
    <t>Zalití rostlin vodou plochy záhonů jednotlivě přes 20 m2</t>
  </si>
  <si>
    <t>https://podminky.urs.cz/item/CS_URS_2024_01/185804312</t>
  </si>
  <si>
    <t>"zalití rostlin vodou z potoka, 3x v průběhu výstavby, spotřeba 20 l/m2"88,4*0.020*3</t>
  </si>
  <si>
    <t>Zakládání</t>
  </si>
  <si>
    <t>212312111</t>
  </si>
  <si>
    <t>Lože pro trativody z betonu prostého</t>
  </si>
  <si>
    <t>-218084621</t>
  </si>
  <si>
    <t>https://podminky.urs.cz/item/CS_URS_2024_01/212312111</t>
  </si>
  <si>
    <t>"podkladní beton drenáže z C 12/15 X0" 0.20*0,70*(6,50+3,50)</t>
  </si>
  <si>
    <t>273311125</t>
  </si>
  <si>
    <t>Základové desky z betonu prostého C 16/20</t>
  </si>
  <si>
    <t>1099184810</t>
  </si>
  <si>
    <t>Základové konstrukce z betonu prostého desky ve výkopu nebo na hlavách pilot C 16/20</t>
  </si>
  <si>
    <t>https://podminky.urs.cz/item/CS_URS_2024_01/273311125</t>
  </si>
  <si>
    <t>"Betonové dno koryta" 0,15*1,20*(42,2+41,20)</t>
  </si>
  <si>
    <t>"práh pod nerez profilem" 0,45*0,50*5,0</t>
  </si>
  <si>
    <t>275351121</t>
  </si>
  <si>
    <t>Zřízení bednění podkladního betonu</t>
  </si>
  <si>
    <t>1093081362</t>
  </si>
  <si>
    <t>https://podminky.urs.cz/item/CS_URS_2024_01/275351121</t>
  </si>
  <si>
    <t>"bednění podkladního betonu drenáže" 0,70*(6,50+3,50)</t>
  </si>
  <si>
    <t>275351122</t>
  </si>
  <si>
    <t>Odstranění bednění podkladního betonu</t>
  </si>
  <si>
    <t>-1853948183</t>
  </si>
  <si>
    <t>Odstranění bednění podkladního beotnu</t>
  </si>
  <si>
    <t>https://podminky.urs.cz/item/CS_URS_2024_01/275351122</t>
  </si>
  <si>
    <t>212752402</t>
  </si>
  <si>
    <t>Trativod z drenážních trubek korugovaných PE-HD SN 10 perforace 360° včetně lože otevřený výkop DN 150 pro liniové stavby</t>
  </si>
  <si>
    <t>1980670218</t>
  </si>
  <si>
    <t>Trativody z drenážních trubek pro liniové stavby a komunikace se zřízením štěrkového lože pod trubky a s jejich obsypem v otevřeném výkopu trubka korugovaná sendvičová PE-HD SN 10 celoperforovaná 360° DN 150</t>
  </si>
  <si>
    <t>https://podminky.urs.cz/item/CS_URS_2024_01/212752402</t>
  </si>
  <si>
    <t>"drenážní perforovaná trubka DN 150, vč. vyvedení  za lávkou" 6,50+3,50+1,0*2</t>
  </si>
  <si>
    <t>212341111</t>
  </si>
  <si>
    <t>Výplně mezerovitým betonem</t>
  </si>
  <si>
    <t>-1099263804</t>
  </si>
  <si>
    <t>https://podminky.urs.cz/item/CS_URS_2024_01/212341111</t>
  </si>
  <si>
    <t>"obsyp drenážní trubky drenážním betonem" 0.25*0.25*(6,50+3,50)</t>
  </si>
  <si>
    <t>273311124</t>
  </si>
  <si>
    <t>Základové desky z betonu prostého C 12/15</t>
  </si>
  <si>
    <t>1462579973</t>
  </si>
  <si>
    <t>Základové konstrukce z betonu prostého desky ve výkopu nebo na hlavách pilot C 12/15</t>
  </si>
  <si>
    <t>https://podminky.urs.cz/item/CS_URS_2024_01/273311124</t>
  </si>
  <si>
    <t>"podkladní beton pod základy lávky z C12/15 X0" 1,30*0,10*2,05*2</t>
  </si>
  <si>
    <t>"podkladní beton pod základy zídek z C12/15 X0" 1,50*0,10*(7,96+29,00+4,50+1,32+38,88)</t>
  </si>
  <si>
    <t>27</t>
  </si>
  <si>
    <t>273354111</t>
  </si>
  <si>
    <t>Bednění základových desek - zřízení</t>
  </si>
  <si>
    <t>-1438537460</t>
  </si>
  <si>
    <t>Bednění základových konstrukcí desek zřízení</t>
  </si>
  <si>
    <t>https://podminky.urs.cz/item/CS_URS_2024_01/273354111</t>
  </si>
  <si>
    <t>"bednění podkladního betonu pod základy lávky" 0,10*(1,30+2,05*2)*2</t>
  </si>
  <si>
    <t>"bednění podkladního betonu pod základy zídek" 0,1*(84,00+79,75)</t>
  </si>
  <si>
    <t>28</t>
  </si>
  <si>
    <t>273354211</t>
  </si>
  <si>
    <t>Bednění základových desek - odstranění</t>
  </si>
  <si>
    <t>-1676302377</t>
  </si>
  <si>
    <t>Bednění základových konstrukcí desek odstranění bednění</t>
  </si>
  <si>
    <t>https://podminky.urs.cz/item/CS_URS_2024_01/273354211</t>
  </si>
  <si>
    <t>29</t>
  </si>
  <si>
    <t>274321118</t>
  </si>
  <si>
    <t>Základové pasy, prahy, věnce a ostruhy mostních konstrukcí ze ŽB C 30/37</t>
  </si>
  <si>
    <t>2033497750</t>
  </si>
  <si>
    <t>Základové konstrukce z betonu železového pásy, prahy, věnce a ostruhy ve výkopu nebo na hlavách pilot</t>
  </si>
  <si>
    <t>https://podminky.urs.cz/item/CS_URS_2024_01/274321118</t>
  </si>
  <si>
    <t>"základ lávky"1,00*1,90*0,45*2</t>
  </si>
  <si>
    <t>"základ zídek"1,20*0,30*(7,80+29,00+4,45+1,28+37,71)</t>
  </si>
  <si>
    <t>30</t>
  </si>
  <si>
    <t>274354111</t>
  </si>
  <si>
    <t>Bednění základových pasů - zřízení</t>
  </si>
  <si>
    <t>-370692753</t>
  </si>
  <si>
    <t>Bednění základových konstrukcí pasů, prahů, věnců a ostruh zřízení</t>
  </si>
  <si>
    <t>https://podminky.urs.cz/item/CS_URS_2024_01/274354111</t>
  </si>
  <si>
    <t>"bednění základu lávky" 0,45*(1,20+2,05*2)*2</t>
  </si>
  <si>
    <t>"bednění základu zídek"1,20*0,30*2+0,3*(7,80+29,00+4,45+1,28+37,71)*2</t>
  </si>
  <si>
    <t>31</t>
  </si>
  <si>
    <t>274354211</t>
  </si>
  <si>
    <t>Bednění základových pasů - odstranění</t>
  </si>
  <si>
    <t>1182250437</t>
  </si>
  <si>
    <t>Bednění základových konstrukcí pasů, prahů, věnců a ostruh odstranění bednění</t>
  </si>
  <si>
    <t>https://podminky.urs.cz/item/CS_URS_2024_01/274354211</t>
  </si>
  <si>
    <t>32</t>
  </si>
  <si>
    <t>274361116</t>
  </si>
  <si>
    <t>Výztuž základových pasů, prahů, věnců a ostruh z betonářské oceli 10 505</t>
  </si>
  <si>
    <t>631572832</t>
  </si>
  <si>
    <t>Výztuž základových konstrukcí pasů, prahů, věnců a ostruh z betonářské oceli 10 505 (R) nebo BSt 500</t>
  </si>
  <si>
    <t>https://podminky.urs.cz/item/CS_URS_2024_01/274361116</t>
  </si>
  <si>
    <t>Poznámka k položce:
"výztuž bet. základu z oceli B 500B, spotřeba 120 kg/m3"</t>
  </si>
  <si>
    <t>30,596*0,12 'Přepočtené koeficientem množství</t>
  </si>
  <si>
    <t>Svislé a kompletní konstrukce</t>
  </si>
  <si>
    <t>33</t>
  </si>
  <si>
    <t>317998140</t>
  </si>
  <si>
    <t>Tepelná izolace mezi překlady jakékoliv výšky z XPS tl do 30 mm</t>
  </si>
  <si>
    <t>-1003513264</t>
  </si>
  <si>
    <t>Izolace tepelná mezi překlady z extrudovaného polystyrenu jakékoliv výšky, tloušťky do 30 mm</t>
  </si>
  <si>
    <t>https://podminky.urs.cz/item/CS_URS_2024_01/317998140</t>
  </si>
  <si>
    <t>"XPS tl. 20 mm v dilatační spáře" 1,92*0,3*2</t>
  </si>
  <si>
    <t>34</t>
  </si>
  <si>
    <t>334323119</t>
  </si>
  <si>
    <t>Mostní opěry a úložné prahy ze ŽB C 35/45</t>
  </si>
  <si>
    <t>445813600</t>
  </si>
  <si>
    <t>Mostní opěry a úložné prahy z betonu železového C 35/45</t>
  </si>
  <si>
    <t>https://podminky.urs.cz/item/CS_URS_2024_01/334323119</t>
  </si>
  <si>
    <t>"dříky zídky vlevo"0,3*1,63*(7,70+27,25+4,30)</t>
  </si>
  <si>
    <t>"dříky zídky vpravo"0,3*1,59*(37,70+1,24)</t>
  </si>
  <si>
    <t>"schodiště"(0,2*0,3*0,75*4/2+0,15*1,20*0,75+1,63*0,90+0,15*2)*2*1,35</t>
  </si>
  <si>
    <t>35</t>
  </si>
  <si>
    <t>334351112</t>
  </si>
  <si>
    <t>Bednění systémové mostních opěr a úložných prahů z překližek pro ŽB - zřízení</t>
  </si>
  <si>
    <t>-1482146478</t>
  </si>
  <si>
    <t>Bednění mostních opěr a úložných prahů ze systémového bednění zřízení z překližek, pro železobeton</t>
  </si>
  <si>
    <t>https://podminky.urs.cz/item/CS_URS_2024_01/334351112</t>
  </si>
  <si>
    <t>"dříky zídky vlevo"0,3*1,63+1,63*(7,70+27,25+4,30)*2</t>
  </si>
  <si>
    <t>"dříky zídky vpravo"0,3*1,59+1,59*(37,70+1,24)*2</t>
  </si>
  <si>
    <t>"schodiště"(0,2*0,75*4+1,63*0,90*2)*2*1,35</t>
  </si>
  <si>
    <t>36</t>
  </si>
  <si>
    <t>334351211</t>
  </si>
  <si>
    <t>Bednění systémové mostních opěr a úložných prahů z překližek - odstranění</t>
  </si>
  <si>
    <t>-374733449</t>
  </si>
  <si>
    <t>Bednění mostních opěr a úložných prahů ze systémového bednění odstranění z překližek</t>
  </si>
  <si>
    <t>https://podminky.urs.cz/item/CS_URS_2024_01/334351211</t>
  </si>
  <si>
    <t>37</t>
  </si>
  <si>
    <t>334361216</t>
  </si>
  <si>
    <t>Výztuž dříků opěr z betonářské oceli 10 505</t>
  </si>
  <si>
    <t>-89501200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</si>
  <si>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</si>
  <si>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https://podminky.urs.cz/item/CS_URS_2024_01/334361216</t>
  </si>
  <si>
    <t>Poznámka k položce:
výztuž dříků, spotřeba 120 kg/m3</t>
  </si>
  <si>
    <t>43,145*0,12 'Přepočtené koeficientem množství</t>
  </si>
  <si>
    <t>38</t>
  </si>
  <si>
    <t>348171111</t>
  </si>
  <si>
    <t>Osazení mostního ocelového zábradlí nesnímatelného do betonu říms přímo</t>
  </si>
  <si>
    <t>677907677</t>
  </si>
  <si>
    <t>Osazení mostního ocelového zábradlí přímo do betonu říms</t>
  </si>
  <si>
    <t>https://podminky.urs.cz/item/CS_URS_2024_01/348171111</t>
  </si>
  <si>
    <t>Poznámka k položce:
mostní zábradlí se svislou výplní výšky 1,1m, kotveno přes patní plechy na chem. kotvu, včetně podlití platbetonem tl. 10 mm, včetně kotvení a vývrtů, vlepení kotev
Včetně umístění Meteo stanice!!!!</t>
  </si>
  <si>
    <t>"mostní na lávce"5,46*2</t>
  </si>
  <si>
    <t>"ochranné na zídkách"7,70+27,25+4,30+1,15+37,70</t>
  </si>
  <si>
    <t>39</t>
  </si>
  <si>
    <t>15431520</t>
  </si>
  <si>
    <t>prvky zábradlí  S235JR</t>
  </si>
  <si>
    <t>-1028285085</t>
  </si>
  <si>
    <t>Poznámka k položce:
ocelové mostní zábradlí vč PKO</t>
  </si>
  <si>
    <t>"mostní na lávce"(1,20*5,56*4+5,50*5,90+4,00*5,90+2,47*0,91*44+0,18*0,20*0,015*4)*2*0,001*1,1</t>
  </si>
  <si>
    <t>"ochranné za zídkách" ((5,90+4,00)*78,10+0,18*0,20*0,015*46+5,56*1,05*46)*0,001</t>
  </si>
  <si>
    <t>Vodorovné konstrukce</t>
  </si>
  <si>
    <t>40</t>
  </si>
  <si>
    <t>423131131</t>
  </si>
  <si>
    <t>Osazení betonových tyčových nosníků na ložiska zdola hmotnosti do 5 t</t>
  </si>
  <si>
    <t>kus</t>
  </si>
  <si>
    <t>-225432815</t>
  </si>
  <si>
    <t>Osazení betonových tyčových nosníků na ložiska zdola, hmotnosti nosníku jednotlivě do 5 t</t>
  </si>
  <si>
    <t>https://podminky.urs.cz/item/CS_URS_2024_01/423131131</t>
  </si>
  <si>
    <t>Poznámka k položce:
Osazení prefa konstrukce jeřábem</t>
  </si>
  <si>
    <t>41</t>
  </si>
  <si>
    <t>RMAT0002</t>
  </si>
  <si>
    <t>prefabrikát C35/45</t>
  </si>
  <si>
    <t>1874620483</t>
  </si>
  <si>
    <t>Poznámka k položce:
Včetně výztuže, bednění a odbednění, dopravy, vč striáže, motnážní úchytů apod</t>
  </si>
  <si>
    <t>0,235*1,90*5,00+0,40*1,90*1,64*2</t>
  </si>
  <si>
    <t>42</t>
  </si>
  <si>
    <t>451475121R</t>
  </si>
  <si>
    <t>Podkladní vrstva plastbetonová</t>
  </si>
  <si>
    <t>-663010280</t>
  </si>
  <si>
    <t>https://podminky.urs.cz/item/CS_URS_2024_01/451475121R</t>
  </si>
  <si>
    <t>Poznámka k položce:
Výplň kloube mezi základem a prefabrikátem</t>
  </si>
  <si>
    <t>"vysokopevnostní nesmrštitelná malta s min. pevností 90 MPa"0,03*1,9*2</t>
  </si>
  <si>
    <t>43</t>
  </si>
  <si>
    <t>463211131R</t>
  </si>
  <si>
    <t>Rovnanina z lomového kamene neopracovaného s vyklínováním spár úlomky kamene</t>
  </si>
  <si>
    <t>1230708749</t>
  </si>
  <si>
    <t>Rovnanina z lomového kamene neopracovaného tříděného pro všechny tl. rovnaniny, bez vypracování líce s vyklínováním spár a dutin úlomky kamene</t>
  </si>
  <si>
    <t>https://podminky.urs.cz/item/CS_URS_2024_01/463211131R</t>
  </si>
  <si>
    <t xml:space="preserve">Poznámka k položce:
Za lávkou a na začátku zídek, kameny &gt;200kg
</t>
  </si>
  <si>
    <t>0,4*(6,4+4,60+1,30+0,90)</t>
  </si>
  <si>
    <t>46-M</t>
  </si>
  <si>
    <t>Zemní práce při extr.mont.pracích</t>
  </si>
  <si>
    <t>44</t>
  </si>
  <si>
    <t>460661112</t>
  </si>
  <si>
    <t>Kabelové lože z písku pro kabely nn bez zakrytí š lože přes 35 do 50 cm</t>
  </si>
  <si>
    <t>-1182607716</t>
  </si>
  <si>
    <t>Kabelové lože z písku včetně podsypu, zhutnění a urovnání povrchu pro kabely nn bez zakrytí, šířky přes 35 do 50 cm</t>
  </si>
  <si>
    <t>https://podminky.urs.cz/item/CS_URS_2024_01/460661112</t>
  </si>
  <si>
    <t>Poznámka k položce:
Výměna kabelu k meteo čidlu</t>
  </si>
  <si>
    <t>"kabelové lože tl. 20cm" 5,0</t>
  </si>
  <si>
    <t>45</t>
  </si>
  <si>
    <t>460671113</t>
  </si>
  <si>
    <t>Výstražná fólie pro krytí kabelů šířky 34 cm</t>
  </si>
  <si>
    <t>-1021383916</t>
  </si>
  <si>
    <t>Výstražná fólie z PVC pro krytí kabelů včetně vyrovnání povrchu rýhy, rozvinutí a uložení fólie šířky do 34 cm</t>
  </si>
  <si>
    <t>https://podminky.urs.cz/item/CS_URS_2024_01/460671113</t>
  </si>
  <si>
    <t>Komunikace pozemní</t>
  </si>
  <si>
    <t>46</t>
  </si>
  <si>
    <t>564801012</t>
  </si>
  <si>
    <t>Podklad ze štěrkodrtě ŠD plochy do 100 m2 tl 40 mm</t>
  </si>
  <si>
    <t>-479598367</t>
  </si>
  <si>
    <t>Podklad ze štěrkodrti ŠD s rozprostřením a zhutněním plochy jednotlivě do 100 m2, po zhutnění tl. 40 mm</t>
  </si>
  <si>
    <t>https://podminky.urs.cz/item/CS_URS_2024_01/564801012</t>
  </si>
  <si>
    <t>"ŠD fr. 2/4"4,78</t>
  </si>
  <si>
    <t>47</t>
  </si>
  <si>
    <t>564861011</t>
  </si>
  <si>
    <t>Podklad ze štěrkodrtě ŠD plochy do 100 m2 tl 200 mm</t>
  </si>
  <si>
    <t>209659619</t>
  </si>
  <si>
    <t>Podklad ze štěrkodrti ŠD s rozprostřením a zhutněním plochy jednotlivě do 100 m2, po zhutnění tl. 200 mm</t>
  </si>
  <si>
    <t>https://podminky.urs.cz/item/CS_URS_2024_01/564861011</t>
  </si>
  <si>
    <t>Poznámka k položce:
chodník za op2</t>
  </si>
  <si>
    <t>"podkladní vrstva z ŠD fr. 0/32 pod dlažbu v tl. 20cm" 4,78</t>
  </si>
  <si>
    <t>48</t>
  </si>
  <si>
    <t>564851011</t>
  </si>
  <si>
    <t>Podklad ze štěrkodrtě ŠD plochy do 100 m2 tl 150 mm</t>
  </si>
  <si>
    <t>-968738278</t>
  </si>
  <si>
    <t>Podklad ze štěrkodrti ŠD s rozprostřením a zhutněním plochy jednotlivě do 100 m2, po zhutnění tl. 150 mm</t>
  </si>
  <si>
    <t>https://podminky.urs.cz/item/CS_URS_2024_01/564851011</t>
  </si>
  <si>
    <t>Poznámka k položce:
frakce 0/32</t>
  </si>
  <si>
    <t>"vozovka před op1"20,8*2</t>
  </si>
  <si>
    <t>49</t>
  </si>
  <si>
    <t>565145121</t>
  </si>
  <si>
    <t>Asfaltový beton vrstva podkladní ACP 16 (obalované kamenivo OKS) tl 60 mm š přes 3 m</t>
  </si>
  <si>
    <t>-1299893025</t>
  </si>
  <si>
    <t>Asfaltový beton vrstva podkladní ACP 16 (obalované kamenivo střednězrnné - OKS) s rozprostřením a zhutněním v pruhu šířky přes 3 m, po zhutnění tl. 60 mm</t>
  </si>
  <si>
    <t>https://podminky.urs.cz/item/CS_URS_2024_01/565145121</t>
  </si>
  <si>
    <t>Poznámka k položce:
Modifikovaný</t>
  </si>
  <si>
    <t>20,8</t>
  </si>
  <si>
    <t>50</t>
  </si>
  <si>
    <t>569951133</t>
  </si>
  <si>
    <t>Zpevnění krajnic asfaltovým recyklátem tl 150 mm</t>
  </si>
  <si>
    <t>-457807695</t>
  </si>
  <si>
    <t>Zpevnění krajnic nebo komunikací pro pěší s rozprostřením a zhutněním, po zhutnění asfaltovým recyklátem tl. 150 mm</t>
  </si>
  <si>
    <t>https://podminky.urs.cz/item/CS_URS_2024_01/569951133</t>
  </si>
  <si>
    <t>51</t>
  </si>
  <si>
    <t>573191111</t>
  </si>
  <si>
    <t>Postřik infiltrační kationaktivní emulzí v množství 1 kg/m2</t>
  </si>
  <si>
    <t>1205178514</t>
  </si>
  <si>
    <t>Postřik infiltrační kationaktivní emulzí v množství 1,00 kg/m2</t>
  </si>
  <si>
    <t>https://podminky.urs.cz/item/CS_URS_2024_01/573191111</t>
  </si>
  <si>
    <t>52</t>
  </si>
  <si>
    <t>573231106</t>
  </si>
  <si>
    <t>Postřik živičný spojovací ze silniční emulze v množství 0,30 kg/m2</t>
  </si>
  <si>
    <t>714136797</t>
  </si>
  <si>
    <t>Postřik spojovací PS bez posypu kamenivem ze silniční emulze, v množství 0,30 kg/m2</t>
  </si>
  <si>
    <t>https://podminky.urs.cz/item/CS_URS_2024_01/573231106</t>
  </si>
  <si>
    <t>"spojovací postřik 0,3 kg/m2"20,8</t>
  </si>
  <si>
    <t>53</t>
  </si>
  <si>
    <t>577134141</t>
  </si>
  <si>
    <t>Asfaltový beton vrstva obrusná ACO 11 (ABS) tl 40 mm š přes 3 m z modifikovaného asfaltu</t>
  </si>
  <si>
    <t>1909079718</t>
  </si>
  <si>
    <t>Asfaltový beton vrstva obrusná ACO 11 (ABS) s rozprostřením a se zhutněním z modifikovaného asfaltu v pruhu šířky přes 3 m, po zhutnění tl. 40 mm</t>
  </si>
  <si>
    <t>https://podminky.urs.cz/item/CS_URS_2024_01/577134141</t>
  </si>
  <si>
    <t>54</t>
  </si>
  <si>
    <t>596211111</t>
  </si>
  <si>
    <t>Kladení zámkové dlažby komunikací pro pěší ručně tl 60 mm skupiny A pl přes 50 do 100 m2</t>
  </si>
  <si>
    <t>-2093292794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</si>
  <si>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50 do 100 m2</t>
  </si>
  <si>
    <t>https://podminky.urs.cz/item/CS_URS_2024_01/596211111</t>
  </si>
  <si>
    <t>4,78</t>
  </si>
  <si>
    <t>55</t>
  </si>
  <si>
    <t>59245016</t>
  </si>
  <si>
    <t>dlažba skladebná betonová 100x100mm tl 60mm přírodní</t>
  </si>
  <si>
    <t>-181444947</t>
  </si>
  <si>
    <t>4,78*1,03 'Přepočtené koeficientem množství</t>
  </si>
  <si>
    <t>Úpravy povrchů, podlahy a osazování výplní</t>
  </si>
  <si>
    <t>56</t>
  </si>
  <si>
    <t>632481213</t>
  </si>
  <si>
    <t>Separační vrstva z PE fólie</t>
  </si>
  <si>
    <t>-355400975</t>
  </si>
  <si>
    <t>Separační vrstva k oddělení vrstev z polyetylénové fólie</t>
  </si>
  <si>
    <t>https://podminky.urs.cz/item/CS_URS_2024_01/632481213</t>
  </si>
  <si>
    <t>"těsnící HDPE folie" 1,80*(6,50+3,50)</t>
  </si>
  <si>
    <t>711</t>
  </si>
  <si>
    <t>Izolace proti vodě, vlhkosti a plynům</t>
  </si>
  <si>
    <t>57</t>
  </si>
  <si>
    <t>711113115</t>
  </si>
  <si>
    <t>Izolace proti vlhkosti na vodorovné ploše za studena těsnicí hmotou dvousložkovou na bázi polymery modifikované živičné emulze</t>
  </si>
  <si>
    <t>-92275065</t>
  </si>
  <si>
    <t>Izolace proti zemní vlhkosti natěradly a tmely za studena na ploše vodorovné V těsnicí hmotou dvousložkovou na bázi polymery modifikované živice</t>
  </si>
  <si>
    <t>https://podminky.urs.cz/item/CS_URS_2024_01/711113115</t>
  </si>
  <si>
    <t>"penetrační nátěr základu lávky" 0,30*2*1,90*2</t>
  </si>
  <si>
    <t>"penetrační nátěr základu zídek" (0,2+0,7)*(7,80+29,00+4,45+1,28+37,71)</t>
  </si>
  <si>
    <t>58</t>
  </si>
  <si>
    <t>711113125</t>
  </si>
  <si>
    <t>Izolace proti vlhkosti na svislé ploše za studena těsnicí hmotou dvousložkovou na bázi polymery modifikované živičné emulze</t>
  </si>
  <si>
    <t>-557596798</t>
  </si>
  <si>
    <t>Izolace proti zemní vlhkosti natěradly a tmely za studena na ploše svislé S těsnicí hmotou dvousložkovou na bázi polymery modifikované živice</t>
  </si>
  <si>
    <t>https://podminky.urs.cz/item/CS_URS_2024_01/711113125</t>
  </si>
  <si>
    <t>"penetrační nátěr základu lávky" (0,40*1,20+0,4*2,05*2)*2*1,1</t>
  </si>
  <si>
    <t>"penetrační nátěr opěr u lávky" (1,40*1,90+0,25*(1,90+0,40))*2*1,1</t>
  </si>
  <si>
    <t>"penetrační nátěr základu zídek" 1,20*0,30*2+(7,80+29,00+4,45+1,28+37,71)*0,3*2*1,1</t>
  </si>
  <si>
    <t>"penetrační nátěr dříku zídek" 1,62*0,30*2+(1,62+0,25)*(7,80+29,00+4,45+1,28+37,71)*1,1</t>
  </si>
  <si>
    <t>59</t>
  </si>
  <si>
    <t>711141559</t>
  </si>
  <si>
    <t>Provedení izolace proti zemní vlhkosti pásy přitavením vodorovné NAIP</t>
  </si>
  <si>
    <t>181277456</t>
  </si>
  <si>
    <t>Provedení izolace proti zemní vlhkosti pásy přitavením NAIP na ploše vodorovné V</t>
  </si>
  <si>
    <t>https://podminky.urs.cz/item/CS_URS_2024_01/711141559</t>
  </si>
  <si>
    <t>74,496</t>
  </si>
  <si>
    <t>60</t>
  </si>
  <si>
    <t>62832002</t>
  </si>
  <si>
    <t>pás asfaltový natavitelný oxidovaný tl 4,2mm typu s vložkou ze skleněné rohože, hrubozrnným posypem</t>
  </si>
  <si>
    <t>1946591004</t>
  </si>
  <si>
    <t>74,496*1,1655 'Přepočtené koeficientem množství</t>
  </si>
  <si>
    <t>61</t>
  </si>
  <si>
    <t>711142559</t>
  </si>
  <si>
    <t>Provedení izolace proti zemní vlhkosti pásy přitavením svislé NAIP</t>
  </si>
  <si>
    <t>867439234</t>
  </si>
  <si>
    <t>Provedení izolace proti zemní vlhkosti pásy přitavením NAIP na ploše svislé S</t>
  </si>
  <si>
    <t>https://podminky.urs.cz/item/CS_URS_2024_01/711142559</t>
  </si>
  <si>
    <t>231,485</t>
  </si>
  <si>
    <t>62</t>
  </si>
  <si>
    <t>-1999218886</t>
  </si>
  <si>
    <t>231,485*1,221 'Přepočtené koeficientem množství</t>
  </si>
  <si>
    <t>741</t>
  </si>
  <si>
    <t>Elektroinstalace - silnoproud</t>
  </si>
  <si>
    <t>63</t>
  </si>
  <si>
    <t>741120205</t>
  </si>
  <si>
    <t>Montáž vodič Cu izolovaný plný a laněný s PVC pláštěm žíla 50-70 mm2 volně (např. CY, CHAH-V)</t>
  </si>
  <si>
    <t>-519692857</t>
  </si>
  <si>
    <t>Montáž vodičů izolovaných měděných bez ukončení uložených volně plných a laněných s PVC pláštěm, bezhalogenových, ohniodolných (např. CY, CHAH-V) průřezu žíly 50 až 70 mm2</t>
  </si>
  <si>
    <t>https://podminky.urs.cz/item/CS_URS_2024_01/741120205</t>
  </si>
  <si>
    <t>Poznámka k položce:
Případná výměna kabelu k Meteo stanici</t>
  </si>
  <si>
    <t>64</t>
  </si>
  <si>
    <t>34141032</t>
  </si>
  <si>
    <t>vodič propojovací flexibilní jádro Cu lanované izolace PVC 450/750V (H07V-K) 1x50mm2</t>
  </si>
  <si>
    <t>-1232175878</t>
  </si>
  <si>
    <t>5*1,15 'Přepočtené koeficientem množství</t>
  </si>
  <si>
    <t>65</t>
  </si>
  <si>
    <t>916231212</t>
  </si>
  <si>
    <t>Osazení chodníkového obrubníku betonového stojatého bez boční opěry do lože z betonu prostého</t>
  </si>
  <si>
    <t>-476437374</t>
  </si>
  <si>
    <t>Osazení chodníkového obrubníku betonového se zřízením lože, s vyplněním a zatřením spár cementovou maltou stojatého bez boční opěry, do lože z betonu prostého</t>
  </si>
  <si>
    <t>https://podminky.urs.cz/item/CS_URS_2024_01/916231212</t>
  </si>
  <si>
    <t>3,20+2,30+1,75+2,53+2,2</t>
  </si>
  <si>
    <t>66</t>
  </si>
  <si>
    <t>59217017</t>
  </si>
  <si>
    <t>obrubník betonový chodníkový 1000x100x250mm</t>
  </si>
  <si>
    <t>-636565934</t>
  </si>
  <si>
    <t>11,98*1,02 'Přepočtené koeficientem množství</t>
  </si>
  <si>
    <t>67</t>
  </si>
  <si>
    <t>919735111</t>
  </si>
  <si>
    <t>Řezání stávajícího živičného krytu hl do 50 mm</t>
  </si>
  <si>
    <t>-1528260753</t>
  </si>
  <si>
    <t>Řezání stávajícího živičného krytu nebo podkladu hloubky do 50 mm</t>
  </si>
  <si>
    <t>https://podminky.urs.cz/item/CS_URS_2024_01/919735111</t>
  </si>
  <si>
    <t>6,96</t>
  </si>
  <si>
    <t>68</t>
  </si>
  <si>
    <t>919121223</t>
  </si>
  <si>
    <t>Těsnění spár zálivkou za studena pro komůrky š 15 mm hl 40 mm bez těsnicího profilu</t>
  </si>
  <si>
    <t>247009594</t>
  </si>
  <si>
    <t>Utěsnění dilatačních spár zálivkou za studena v cementobetonovém nebo živičném krytu včetně adhezního nátěru bez těsnicího profilu pod zálivkou, pro komůrky šířky 15 mm, hloubky 40 mm</t>
  </si>
  <si>
    <t>https://podminky.urs.cz/item/CS_URS_2024_01/919121223</t>
  </si>
  <si>
    <t>"ve vozovce v místě řezané spáry 40/15" 6,96</t>
  </si>
  <si>
    <t>69</t>
  </si>
  <si>
    <t>919726124</t>
  </si>
  <si>
    <t>Geotextilie pro ochranu, separaci a filtraci netkaná měrná hm přes 500 do 800 g/m2</t>
  </si>
  <si>
    <t>-1202104483</t>
  </si>
  <si>
    <t>Geotextilie netkaná pro ochranu, separaci nebo filtraci měrná hmotnost přes 500 do 800 g/m2</t>
  </si>
  <si>
    <t>https://podminky.urs.cz/item/CS_URS_2024_01/919726124</t>
  </si>
  <si>
    <t>Poznámka k položce:
geotextilie 600g/m2, možství bez přesahů</t>
  </si>
  <si>
    <t>"ochrana izolace"74,496+231,485</t>
  </si>
  <si>
    <t>"pod výměnou podloží"2,2*(44,50+41,5)</t>
  </si>
  <si>
    <t>495,181*1,2 'Přepočtené koeficientem množství</t>
  </si>
  <si>
    <t>70</t>
  </si>
  <si>
    <t>935112211</t>
  </si>
  <si>
    <t>Osazení příkopového žlabu do betonu tl 100 mm z betonových tvárnic š 800 mm</t>
  </si>
  <si>
    <t>-410434597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</si>
  <si>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</si>
  <si>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https://podminky.urs.cz/item/CS_URS_2024_01/935112211</t>
  </si>
  <si>
    <t>3,2</t>
  </si>
  <si>
    <t>71</t>
  </si>
  <si>
    <t>59227029</t>
  </si>
  <si>
    <t>žlabovka příkopová betonová 500x680x60mm</t>
  </si>
  <si>
    <t>675841099</t>
  </si>
  <si>
    <t>72</t>
  </si>
  <si>
    <t>936172124</t>
  </si>
  <si>
    <t>Osazení doplňkových konstrukcí mostního vybavení z oceli hmotnosti do 100 kg</t>
  </si>
  <si>
    <t>-33885619</t>
  </si>
  <si>
    <t>Osazení kovových doplňků mostního vybavení jednotlivě ocelové konstrukce do 100 kg</t>
  </si>
  <si>
    <t>https://podminky.urs.cz/item/CS_URS_2024_01/936172124</t>
  </si>
  <si>
    <t xml:space="preserve">Poznámka k položce:
Profily UPE ve dně a stěnách
 </t>
  </si>
  <si>
    <t>73</t>
  </si>
  <si>
    <t>13010744</t>
  </si>
  <si>
    <t>nerez profil U 120</t>
  </si>
  <si>
    <t>251529989</t>
  </si>
  <si>
    <t>Poznámka k položce:
Včetně pracen z plechu P5 pro kotvení plechu do zídek  a betonového prahu</t>
  </si>
  <si>
    <t>"profil pro přepažení koryta" 10,4*0,001*(5,0+1,2*2)*1,2</t>
  </si>
  <si>
    <t>998</t>
  </si>
  <si>
    <t>Přesun hmot</t>
  </si>
  <si>
    <t>74</t>
  </si>
  <si>
    <t>998212111</t>
  </si>
  <si>
    <t>Přesun hmot pro mosty zděné, monolitické betonové nebo ocelové v do 20 m</t>
  </si>
  <si>
    <t>-814403407</t>
  </si>
  <si>
    <t>Přesun hmot pro mosty zděné, betonové monolitické, spřažené ocelobetonové nebo kovové vodorovná dopravní vzdálenost do 100 m výška mostu do 20 m</t>
  </si>
  <si>
    <t>https://podminky.urs.cz/item/CS_URS_2024_01/998212111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</si>
</sst>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203000" TargetMode="External" /><Relationship Id="rId2" Type="http://schemas.openxmlformats.org/officeDocument/2006/relationships/hyperlink" Target="https://podminky.urs.cz/item/CS_URS_2024_01/012303000" TargetMode="External" /><Relationship Id="rId3" Type="http://schemas.openxmlformats.org/officeDocument/2006/relationships/hyperlink" Target="https://podminky.urs.cz/item/CS_URS_2024_01/013203000.1" TargetMode="External" /><Relationship Id="rId4" Type="http://schemas.openxmlformats.org/officeDocument/2006/relationships/hyperlink" Target="https://podminky.urs.cz/item/CS_URS_2024_01/013203000.2" TargetMode="External" /><Relationship Id="rId5" Type="http://schemas.openxmlformats.org/officeDocument/2006/relationships/hyperlink" Target="https://podminky.urs.cz/item/CS_URS_2024_01/013203001" TargetMode="External" /><Relationship Id="rId6" Type="http://schemas.openxmlformats.org/officeDocument/2006/relationships/hyperlink" Target="https://podminky.urs.cz/item/CS_URS_2024_01/013244000" TargetMode="External" /><Relationship Id="rId7" Type="http://schemas.openxmlformats.org/officeDocument/2006/relationships/hyperlink" Target="https://podminky.urs.cz/item/CS_URS_2024_01/013254000" TargetMode="External" /><Relationship Id="rId8" Type="http://schemas.openxmlformats.org/officeDocument/2006/relationships/hyperlink" Target="https://podminky.urs.cz/item/CS_URS_2024_01/032103000" TargetMode="External" /><Relationship Id="rId9" Type="http://schemas.openxmlformats.org/officeDocument/2006/relationships/hyperlink" Target="https://podminky.urs.cz/item/CS_URS_2024_01/032103001.1" TargetMode="External" /><Relationship Id="rId10" Type="http://schemas.openxmlformats.org/officeDocument/2006/relationships/hyperlink" Target="https://podminky.urs.cz/item/CS_URS_2024_01/032403000" TargetMode="External" /><Relationship Id="rId11" Type="http://schemas.openxmlformats.org/officeDocument/2006/relationships/hyperlink" Target="https://podminky.urs.cz/item/CS_URS_2024_01/041903000" TargetMode="External" /><Relationship Id="rId12" Type="http://schemas.openxmlformats.org/officeDocument/2006/relationships/hyperlink" Target="https://podminky.urs.cz/item/CS_URS_2024_01/043134000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810391811" TargetMode="External" /><Relationship Id="rId2" Type="http://schemas.openxmlformats.org/officeDocument/2006/relationships/hyperlink" Target="https://podminky.urs.cz/item/CS_URS_2024_01/871275811" TargetMode="External" /><Relationship Id="rId3" Type="http://schemas.openxmlformats.org/officeDocument/2006/relationships/hyperlink" Target="https://podminky.urs.cz/item/CS_URS_2024_01/113107324" TargetMode="External" /><Relationship Id="rId4" Type="http://schemas.openxmlformats.org/officeDocument/2006/relationships/hyperlink" Target="https://podminky.urs.cz/item/CS_URS_2024_01/113154124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15001105" TargetMode="External" /><Relationship Id="rId7" Type="http://schemas.openxmlformats.org/officeDocument/2006/relationships/hyperlink" Target="https://podminky.urs.cz/item/CS_URS_2024_01/121151103" TargetMode="External" /><Relationship Id="rId8" Type="http://schemas.openxmlformats.org/officeDocument/2006/relationships/hyperlink" Target="https://podminky.urs.cz/item/CS_URS_2024_01/122251106" TargetMode="External" /><Relationship Id="rId9" Type="http://schemas.openxmlformats.org/officeDocument/2006/relationships/hyperlink" Target="https://podminky.urs.cz/item/CS_URS_2024_01/129153101" TargetMode="External" /><Relationship Id="rId10" Type="http://schemas.openxmlformats.org/officeDocument/2006/relationships/hyperlink" Target="https://podminky.urs.cz/item/CS_URS_2024_01/162351104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2751119" TargetMode="External" /><Relationship Id="rId13" Type="http://schemas.openxmlformats.org/officeDocument/2006/relationships/hyperlink" Target="https://podminky.urs.cz/item/CS_URS_2024_01/171201231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919735112" TargetMode="External" /><Relationship Id="rId16" Type="http://schemas.openxmlformats.org/officeDocument/2006/relationships/hyperlink" Target="https://podminky.urs.cz/item/CS_URS_2024_01/962041211" TargetMode="External" /><Relationship Id="rId17" Type="http://schemas.openxmlformats.org/officeDocument/2006/relationships/hyperlink" Target="https://podminky.urs.cz/item/CS_URS_2024_01/962051111" TargetMode="External" /><Relationship Id="rId18" Type="http://schemas.openxmlformats.org/officeDocument/2006/relationships/hyperlink" Target="https://podminky.urs.cz/item/CS_URS_2024_01/963051111" TargetMode="External" /><Relationship Id="rId19" Type="http://schemas.openxmlformats.org/officeDocument/2006/relationships/hyperlink" Target="https://podminky.urs.cz/item/CS_URS_2024_01/966005211" TargetMode="External" /><Relationship Id="rId20" Type="http://schemas.openxmlformats.org/officeDocument/2006/relationships/hyperlink" Target="https://podminky.urs.cz/item/CS_URS_2024_01/966008211" TargetMode="External" /><Relationship Id="rId21" Type="http://schemas.openxmlformats.org/officeDocument/2006/relationships/hyperlink" Target="https://podminky.urs.cz/item/CS_URS_2024_01/919735124" TargetMode="External" /><Relationship Id="rId22" Type="http://schemas.openxmlformats.org/officeDocument/2006/relationships/hyperlink" Target="https://podminky.urs.cz/item/CS_URS_2024_01/997211111" TargetMode="External" /><Relationship Id="rId23" Type="http://schemas.openxmlformats.org/officeDocument/2006/relationships/hyperlink" Target="https://podminky.urs.cz/item/CS_URS_2024_01/997211511" TargetMode="External" /><Relationship Id="rId24" Type="http://schemas.openxmlformats.org/officeDocument/2006/relationships/hyperlink" Target="https://podminky.urs.cz/item/CS_URS_2024_01/997211519" TargetMode="External" /><Relationship Id="rId25" Type="http://schemas.openxmlformats.org/officeDocument/2006/relationships/hyperlink" Target="https://podminky.urs.cz/item/CS_URS_2024_01/997221861" TargetMode="External" /><Relationship Id="rId26" Type="http://schemas.openxmlformats.org/officeDocument/2006/relationships/hyperlink" Target="https://podminky.urs.cz/item/CS_URS_2024_01/997221862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812392121" TargetMode="External" /><Relationship Id="rId2" Type="http://schemas.openxmlformats.org/officeDocument/2006/relationships/hyperlink" Target="https://podminky.urs.cz/item/CS_URS_2024_01/871353121" TargetMode="External" /><Relationship Id="rId3" Type="http://schemas.openxmlformats.org/officeDocument/2006/relationships/hyperlink" Target="https://podminky.urs.cz/item/CS_URS_2024_01/871373121" TargetMode="External" /><Relationship Id="rId4" Type="http://schemas.openxmlformats.org/officeDocument/2006/relationships/hyperlink" Target="https://podminky.urs.cz/item/CS_URS_2024_01/115101201" TargetMode="External" /><Relationship Id="rId5" Type="http://schemas.openxmlformats.org/officeDocument/2006/relationships/hyperlink" Target="https://podminky.urs.cz/item/CS_URS_2024_01/162351104" TargetMode="External" /><Relationship Id="rId6" Type="http://schemas.openxmlformats.org/officeDocument/2006/relationships/hyperlink" Target="https://podminky.urs.cz/item/CS_URS_2024_01/167151101" TargetMode="External" /><Relationship Id="rId7" Type="http://schemas.openxmlformats.org/officeDocument/2006/relationships/hyperlink" Target="https://podminky.urs.cz/item/CS_URS_2024_01/171151103" TargetMode="External" /><Relationship Id="rId8" Type="http://schemas.openxmlformats.org/officeDocument/2006/relationships/hyperlink" Target="https://podminky.urs.cz/item/CS_URS_2024_01/174151101" TargetMode="External" /><Relationship Id="rId9" Type="http://schemas.openxmlformats.org/officeDocument/2006/relationships/hyperlink" Target="https://podminky.urs.cz/item/CS_URS_2024_01/174151101.1" TargetMode="External" /><Relationship Id="rId10" Type="http://schemas.openxmlformats.org/officeDocument/2006/relationships/hyperlink" Target="https://podminky.urs.cz/item/CS_URS_2024_01/181411132" TargetMode="External" /><Relationship Id="rId11" Type="http://schemas.openxmlformats.org/officeDocument/2006/relationships/hyperlink" Target="https://podminky.urs.cz/item/CS_URS_2024_01/182351123" TargetMode="External" /><Relationship Id="rId12" Type="http://schemas.openxmlformats.org/officeDocument/2006/relationships/hyperlink" Target="https://podminky.urs.cz/item/CS_URS_2024_01/185804312" TargetMode="External" /><Relationship Id="rId13" Type="http://schemas.openxmlformats.org/officeDocument/2006/relationships/hyperlink" Target="https://podminky.urs.cz/item/CS_URS_2024_01/212312111" TargetMode="External" /><Relationship Id="rId14" Type="http://schemas.openxmlformats.org/officeDocument/2006/relationships/hyperlink" Target="https://podminky.urs.cz/item/CS_URS_2024_01/273311125" TargetMode="External" /><Relationship Id="rId15" Type="http://schemas.openxmlformats.org/officeDocument/2006/relationships/hyperlink" Target="https://podminky.urs.cz/item/CS_URS_2024_01/275351121" TargetMode="External" /><Relationship Id="rId16" Type="http://schemas.openxmlformats.org/officeDocument/2006/relationships/hyperlink" Target="https://podminky.urs.cz/item/CS_URS_2024_01/275351122" TargetMode="External" /><Relationship Id="rId17" Type="http://schemas.openxmlformats.org/officeDocument/2006/relationships/hyperlink" Target="https://podminky.urs.cz/item/CS_URS_2024_01/212752402" TargetMode="External" /><Relationship Id="rId18" Type="http://schemas.openxmlformats.org/officeDocument/2006/relationships/hyperlink" Target="https://podminky.urs.cz/item/CS_URS_2024_01/212341111" TargetMode="External" /><Relationship Id="rId19" Type="http://schemas.openxmlformats.org/officeDocument/2006/relationships/hyperlink" Target="https://podminky.urs.cz/item/CS_URS_2024_01/273311124" TargetMode="External" /><Relationship Id="rId20" Type="http://schemas.openxmlformats.org/officeDocument/2006/relationships/hyperlink" Target="https://podminky.urs.cz/item/CS_URS_2024_01/273354111" TargetMode="External" /><Relationship Id="rId21" Type="http://schemas.openxmlformats.org/officeDocument/2006/relationships/hyperlink" Target="https://podminky.urs.cz/item/CS_URS_2024_01/273354211" TargetMode="External" /><Relationship Id="rId22" Type="http://schemas.openxmlformats.org/officeDocument/2006/relationships/hyperlink" Target="https://podminky.urs.cz/item/CS_URS_2024_01/274321118" TargetMode="External" /><Relationship Id="rId23" Type="http://schemas.openxmlformats.org/officeDocument/2006/relationships/hyperlink" Target="https://podminky.urs.cz/item/CS_URS_2024_01/274354111" TargetMode="External" /><Relationship Id="rId24" Type="http://schemas.openxmlformats.org/officeDocument/2006/relationships/hyperlink" Target="https://podminky.urs.cz/item/CS_URS_2024_01/274354211" TargetMode="External" /><Relationship Id="rId25" Type="http://schemas.openxmlformats.org/officeDocument/2006/relationships/hyperlink" Target="https://podminky.urs.cz/item/CS_URS_2024_01/274361116" TargetMode="External" /><Relationship Id="rId26" Type="http://schemas.openxmlformats.org/officeDocument/2006/relationships/hyperlink" Target="https://podminky.urs.cz/item/CS_URS_2024_01/317998140" TargetMode="External" /><Relationship Id="rId27" Type="http://schemas.openxmlformats.org/officeDocument/2006/relationships/hyperlink" Target="https://podminky.urs.cz/item/CS_URS_2024_01/334323119" TargetMode="External" /><Relationship Id="rId28" Type="http://schemas.openxmlformats.org/officeDocument/2006/relationships/hyperlink" Target="https://podminky.urs.cz/item/CS_URS_2024_01/334351112" TargetMode="External" /><Relationship Id="rId29" Type="http://schemas.openxmlformats.org/officeDocument/2006/relationships/hyperlink" Target="https://podminky.urs.cz/item/CS_URS_2024_01/334351211" TargetMode="External" /><Relationship Id="rId30" Type="http://schemas.openxmlformats.org/officeDocument/2006/relationships/hyperlink" Target="https://podminky.urs.cz/item/CS_URS_2024_01/334361216" TargetMode="External" /><Relationship Id="rId31" Type="http://schemas.openxmlformats.org/officeDocument/2006/relationships/hyperlink" Target="https://podminky.urs.cz/item/CS_URS_2024_01/348171111" TargetMode="External" /><Relationship Id="rId32" Type="http://schemas.openxmlformats.org/officeDocument/2006/relationships/hyperlink" Target="https://podminky.urs.cz/item/CS_URS_2024_01/423131131" TargetMode="External" /><Relationship Id="rId33" Type="http://schemas.openxmlformats.org/officeDocument/2006/relationships/hyperlink" Target="https://podminky.urs.cz/item/CS_URS_2024_01/451475121R" TargetMode="External" /><Relationship Id="rId34" Type="http://schemas.openxmlformats.org/officeDocument/2006/relationships/hyperlink" Target="https://podminky.urs.cz/item/CS_URS_2024_01/463211131R" TargetMode="External" /><Relationship Id="rId35" Type="http://schemas.openxmlformats.org/officeDocument/2006/relationships/hyperlink" Target="https://podminky.urs.cz/item/CS_URS_2024_01/460661112" TargetMode="External" /><Relationship Id="rId36" Type="http://schemas.openxmlformats.org/officeDocument/2006/relationships/hyperlink" Target="https://podminky.urs.cz/item/CS_URS_2024_01/460671113" TargetMode="External" /><Relationship Id="rId37" Type="http://schemas.openxmlformats.org/officeDocument/2006/relationships/hyperlink" Target="https://podminky.urs.cz/item/CS_URS_2024_01/564801012" TargetMode="External" /><Relationship Id="rId38" Type="http://schemas.openxmlformats.org/officeDocument/2006/relationships/hyperlink" Target="https://podminky.urs.cz/item/CS_URS_2024_01/564861011" TargetMode="External" /><Relationship Id="rId39" Type="http://schemas.openxmlformats.org/officeDocument/2006/relationships/hyperlink" Target="https://podminky.urs.cz/item/CS_URS_2024_01/564851011" TargetMode="External" /><Relationship Id="rId40" Type="http://schemas.openxmlformats.org/officeDocument/2006/relationships/hyperlink" Target="https://podminky.urs.cz/item/CS_URS_2024_01/565145121" TargetMode="External" /><Relationship Id="rId41" Type="http://schemas.openxmlformats.org/officeDocument/2006/relationships/hyperlink" Target="https://podminky.urs.cz/item/CS_URS_2024_01/569951133" TargetMode="External" /><Relationship Id="rId42" Type="http://schemas.openxmlformats.org/officeDocument/2006/relationships/hyperlink" Target="https://podminky.urs.cz/item/CS_URS_2024_01/573191111" TargetMode="External" /><Relationship Id="rId43" Type="http://schemas.openxmlformats.org/officeDocument/2006/relationships/hyperlink" Target="https://podminky.urs.cz/item/CS_URS_2024_01/573231106" TargetMode="External" /><Relationship Id="rId44" Type="http://schemas.openxmlformats.org/officeDocument/2006/relationships/hyperlink" Target="https://podminky.urs.cz/item/CS_URS_2024_01/577134141" TargetMode="External" /><Relationship Id="rId45" Type="http://schemas.openxmlformats.org/officeDocument/2006/relationships/hyperlink" Target="https://podminky.urs.cz/item/CS_URS_2024_01/596211111" TargetMode="External" /><Relationship Id="rId46" Type="http://schemas.openxmlformats.org/officeDocument/2006/relationships/hyperlink" Target="https://podminky.urs.cz/item/CS_URS_2024_01/632481213" TargetMode="External" /><Relationship Id="rId47" Type="http://schemas.openxmlformats.org/officeDocument/2006/relationships/hyperlink" Target="https://podminky.urs.cz/item/CS_URS_2024_01/711113115" TargetMode="External" /><Relationship Id="rId48" Type="http://schemas.openxmlformats.org/officeDocument/2006/relationships/hyperlink" Target="https://podminky.urs.cz/item/CS_URS_2024_01/711113125" TargetMode="External" /><Relationship Id="rId49" Type="http://schemas.openxmlformats.org/officeDocument/2006/relationships/hyperlink" Target="https://podminky.urs.cz/item/CS_URS_2024_01/711141559" TargetMode="External" /><Relationship Id="rId50" Type="http://schemas.openxmlformats.org/officeDocument/2006/relationships/hyperlink" Target="https://podminky.urs.cz/item/CS_URS_2024_01/711142559" TargetMode="External" /><Relationship Id="rId51" Type="http://schemas.openxmlformats.org/officeDocument/2006/relationships/hyperlink" Target="https://podminky.urs.cz/item/CS_URS_2024_01/741120205" TargetMode="External" /><Relationship Id="rId52" Type="http://schemas.openxmlformats.org/officeDocument/2006/relationships/hyperlink" Target="https://podminky.urs.cz/item/CS_URS_2024_01/916231212" TargetMode="External" /><Relationship Id="rId53" Type="http://schemas.openxmlformats.org/officeDocument/2006/relationships/hyperlink" Target="https://podminky.urs.cz/item/CS_URS_2024_01/919735111" TargetMode="External" /><Relationship Id="rId54" Type="http://schemas.openxmlformats.org/officeDocument/2006/relationships/hyperlink" Target="https://podminky.urs.cz/item/CS_URS_2024_01/919121223" TargetMode="External" /><Relationship Id="rId55" Type="http://schemas.openxmlformats.org/officeDocument/2006/relationships/hyperlink" Target="https://podminky.urs.cz/item/CS_URS_2024_01/919726124" TargetMode="External" /><Relationship Id="rId56" Type="http://schemas.openxmlformats.org/officeDocument/2006/relationships/hyperlink" Target="https://podminky.urs.cz/item/CS_URS_2024_01/935112211" TargetMode="External" /><Relationship Id="rId57" Type="http://schemas.openxmlformats.org/officeDocument/2006/relationships/hyperlink" Target="https://podminky.urs.cz/item/CS_URS_2024_01/936172124" TargetMode="External" /><Relationship Id="rId58" Type="http://schemas.openxmlformats.org/officeDocument/2006/relationships/hyperlink" Target="https://podminky.urs.cz/item/CS_URS_2024_01/998212111" TargetMode="External" /><Relationship Id="rId59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22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28</v>
      </c>
      <c r="AL10" s="22"/>
      <c r="AM10" s="22"/>
      <c r="AN10" s="27" t="s">
        <v>29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29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28</v>
      </c>
      <c r="AL13" s="22"/>
      <c r="AM13" s="22"/>
      <c r="AN13" s="34" t="s">
        <v>32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28</v>
      </c>
      <c r="AL16" s="22"/>
      <c r="AM16" s="22"/>
      <c r="AN16" s="27" t="s">
        <v>29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29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28</v>
      </c>
      <c r="AL19" s="22"/>
      <c r="AM19" s="22"/>
      <c r="AN19" s="27" t="s">
        <v>29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29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2409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lávky ev.č.L-01 Havlovice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23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25</v>
      </c>
      <c r="AJ47" s="40"/>
      <c r="AK47" s="40"/>
      <c r="AL47" s="40"/>
      <c r="AM47" s="72" t="str">
        <f>IF(AN8="","",AN8)</f>
        <v>2. 2. 2024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15" customHeight="1">
      <c r="A49" s="38"/>
      <c r="B49" s="39"/>
      <c r="C49" s="32" t="s">
        <v>27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29</v>
      </c>
      <c r="AR54" s="104"/>
      <c r="AS54" s="105">
        <f>ROUND(SUM(AS55:AS57),2)</f>
        <v>0</v>
      </c>
      <c r="AT54" s="106">
        <f>ROUND(SUM(AT55:AT57),2)</f>
        <v>0</v>
      </c>
      <c r="AU54" s="107">
        <f>ROUND(SUM(AU55:AU57),2)</f>
        <v>0</v>
      </c>
      <c r="AV54" s="107">
        <f>ROUND(SUM(AX54:AY54),2)</f>
        <v>0</v>
      </c>
      <c r="AW54" s="108">
        <f>ROUND(SUM(AW55:AW57),5)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ROUND(SUM(BB55:BB57),2)</f>
        <v>0</v>
      </c>
      <c r="BC54" s="107">
        <f>ROUND(SUM(BC55:BC57),2)</f>
        <v>0</v>
      </c>
      <c r="BD54" s="107">
        <f>ROUND(SUM(BD55:BD57),2)</f>
        <v>0</v>
      </c>
      <c r="BE54" s="107">
        <f>ROUND(SUM(BE55:BE57),2)</f>
        <v>0</v>
      </c>
      <c r="BF54" s="109">
        <f>ROUND(SUM(BF55:BF57),2)</f>
        <v>0</v>
      </c>
      <c r="BG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6</v>
      </c>
      <c r="BX54" s="110" t="s">
        <v>76</v>
      </c>
      <c r="CL54" s="110" t="s">
        <v>20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Všeobecné položky'!K32</f>
        <v>0</v>
      </c>
      <c r="AH55" s="116"/>
      <c r="AI55" s="116"/>
      <c r="AJ55" s="116"/>
      <c r="AK55" s="116"/>
      <c r="AL55" s="116"/>
      <c r="AM55" s="116"/>
      <c r="AN55" s="117">
        <f>SUM(AG55,AV55)</f>
        <v>0</v>
      </c>
      <c r="AO55" s="116"/>
      <c r="AP55" s="116"/>
      <c r="AQ55" s="118" t="s">
        <v>80</v>
      </c>
      <c r="AR55" s="119"/>
      <c r="AS55" s="120">
        <f>'SO 000 - Všeobecné položky'!K30</f>
        <v>0</v>
      </c>
      <c r="AT55" s="121">
        <f>'SO 000 - Všeobecné položky'!K31</f>
        <v>0</v>
      </c>
      <c r="AU55" s="121">
        <v>0</v>
      </c>
      <c r="AV55" s="121">
        <f>ROUND(SUM(AX55:AY55),2)</f>
        <v>0</v>
      </c>
      <c r="AW55" s="122">
        <f>'SO 000 - Všeobecné položky'!T85</f>
        <v>0</v>
      </c>
      <c r="AX55" s="121">
        <f>'SO 000 - Všeobecné položky'!K35</f>
        <v>0</v>
      </c>
      <c r="AY55" s="121">
        <f>'SO 000 - Všeobecné položky'!K36</f>
        <v>0</v>
      </c>
      <c r="AZ55" s="121">
        <f>'SO 000 - Všeobecné položky'!K37</f>
        <v>0</v>
      </c>
      <c r="BA55" s="121">
        <f>'SO 000 - Všeobecné položky'!K38</f>
        <v>0</v>
      </c>
      <c r="BB55" s="121">
        <f>'SO 000 - Všeobecné položky'!F35</f>
        <v>0</v>
      </c>
      <c r="BC55" s="121">
        <f>'SO 000 - Všeobecné položky'!F36</f>
        <v>0</v>
      </c>
      <c r="BD55" s="121">
        <f>'SO 000 - Všeobecné položky'!F37</f>
        <v>0</v>
      </c>
      <c r="BE55" s="121">
        <f>'SO 000 - Všeobecné položky'!F38</f>
        <v>0</v>
      </c>
      <c r="BF55" s="123">
        <f>'SO 000 - Všeobecné položky'!F39</f>
        <v>0</v>
      </c>
      <c r="BG55" s="7"/>
      <c r="BT55" s="124" t="s">
        <v>81</v>
      </c>
      <c r="BV55" s="124" t="s">
        <v>75</v>
      </c>
      <c r="BW55" s="124" t="s">
        <v>82</v>
      </c>
      <c r="BX55" s="124" t="s">
        <v>6</v>
      </c>
      <c r="CL55" s="124" t="s">
        <v>29</v>
      </c>
      <c r="CM55" s="124" t="s">
        <v>83</v>
      </c>
    </row>
    <row r="56" spans="1:91" s="7" customFormat="1" ht="24.7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201.1 - Lávka L-01 - č...'!K32</f>
        <v>0</v>
      </c>
      <c r="AH56" s="116"/>
      <c r="AI56" s="116"/>
      <c r="AJ56" s="116"/>
      <c r="AK56" s="116"/>
      <c r="AL56" s="116"/>
      <c r="AM56" s="116"/>
      <c r="AN56" s="117">
        <f>SUM(AG56,AV56)</f>
        <v>0</v>
      </c>
      <c r="AO56" s="116"/>
      <c r="AP56" s="116"/>
      <c r="AQ56" s="118" t="s">
        <v>80</v>
      </c>
      <c r="AR56" s="119"/>
      <c r="AS56" s="120">
        <f>'SO 201.1 - Lávka L-01 - č...'!K30</f>
        <v>0</v>
      </c>
      <c r="AT56" s="121">
        <f>'SO 201.1 - Lávka L-01 - č...'!K31</f>
        <v>0</v>
      </c>
      <c r="AU56" s="121">
        <v>0</v>
      </c>
      <c r="AV56" s="121">
        <f>ROUND(SUM(AX56:AY56),2)</f>
        <v>0</v>
      </c>
      <c r="AW56" s="122">
        <f>'SO 201.1 - Lávka L-01 - č...'!T86</f>
        <v>0</v>
      </c>
      <c r="AX56" s="121">
        <f>'SO 201.1 - Lávka L-01 - č...'!K35</f>
        <v>0</v>
      </c>
      <c r="AY56" s="121">
        <f>'SO 201.1 - Lávka L-01 - č...'!K36</f>
        <v>0</v>
      </c>
      <c r="AZ56" s="121">
        <f>'SO 201.1 - Lávka L-01 - č...'!K37</f>
        <v>0</v>
      </c>
      <c r="BA56" s="121">
        <f>'SO 201.1 - Lávka L-01 - č...'!K38</f>
        <v>0</v>
      </c>
      <c r="BB56" s="121">
        <f>'SO 201.1 - Lávka L-01 - č...'!F35</f>
        <v>0</v>
      </c>
      <c r="BC56" s="121">
        <f>'SO 201.1 - Lávka L-01 - č...'!F36</f>
        <v>0</v>
      </c>
      <c r="BD56" s="121">
        <f>'SO 201.1 - Lávka L-01 - č...'!F37</f>
        <v>0</v>
      </c>
      <c r="BE56" s="121">
        <f>'SO 201.1 - Lávka L-01 - č...'!F38</f>
        <v>0</v>
      </c>
      <c r="BF56" s="123">
        <f>'SO 201.1 - Lávka L-01 - č...'!F39</f>
        <v>0</v>
      </c>
      <c r="BG56" s="7"/>
      <c r="BT56" s="124" t="s">
        <v>81</v>
      </c>
      <c r="BV56" s="124" t="s">
        <v>75</v>
      </c>
      <c r="BW56" s="124" t="s">
        <v>86</v>
      </c>
      <c r="BX56" s="124" t="s">
        <v>6</v>
      </c>
      <c r="CL56" s="124" t="s">
        <v>29</v>
      </c>
      <c r="CM56" s="124" t="s">
        <v>83</v>
      </c>
    </row>
    <row r="57" spans="1:91" s="7" customFormat="1" ht="24.7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201.2 - Lávka L-01 - č...'!K32</f>
        <v>0</v>
      </c>
      <c r="AH57" s="116"/>
      <c r="AI57" s="116"/>
      <c r="AJ57" s="116"/>
      <c r="AK57" s="116"/>
      <c r="AL57" s="116"/>
      <c r="AM57" s="116"/>
      <c r="AN57" s="117">
        <f>SUM(AG57,AV57)</f>
        <v>0</v>
      </c>
      <c r="AO57" s="116"/>
      <c r="AP57" s="116"/>
      <c r="AQ57" s="118" t="s">
        <v>80</v>
      </c>
      <c r="AR57" s="119"/>
      <c r="AS57" s="125">
        <f>'SO 201.2 - Lávka L-01 - č...'!K30</f>
        <v>0</v>
      </c>
      <c r="AT57" s="126">
        <f>'SO 201.2 - Lávka L-01 - č...'!K31</f>
        <v>0</v>
      </c>
      <c r="AU57" s="126">
        <v>0</v>
      </c>
      <c r="AV57" s="126">
        <f>ROUND(SUM(AX57:AY57),2)</f>
        <v>0</v>
      </c>
      <c r="AW57" s="127">
        <f>'SO 201.2 - Lávka L-01 - č...'!T94</f>
        <v>0</v>
      </c>
      <c r="AX57" s="126">
        <f>'SO 201.2 - Lávka L-01 - č...'!K35</f>
        <v>0</v>
      </c>
      <c r="AY57" s="126">
        <f>'SO 201.2 - Lávka L-01 - č...'!K36</f>
        <v>0</v>
      </c>
      <c r="AZ57" s="126">
        <f>'SO 201.2 - Lávka L-01 - č...'!K37</f>
        <v>0</v>
      </c>
      <c r="BA57" s="126">
        <f>'SO 201.2 - Lávka L-01 - č...'!K38</f>
        <v>0</v>
      </c>
      <c r="BB57" s="126">
        <f>'SO 201.2 - Lávka L-01 - č...'!F35</f>
        <v>0</v>
      </c>
      <c r="BC57" s="126">
        <f>'SO 201.2 - Lávka L-01 - č...'!F36</f>
        <v>0</v>
      </c>
      <c r="BD57" s="126">
        <f>'SO 201.2 - Lávka L-01 - č...'!F37</f>
        <v>0</v>
      </c>
      <c r="BE57" s="126">
        <f>'SO 201.2 - Lávka L-01 - č...'!F38</f>
        <v>0</v>
      </c>
      <c r="BF57" s="128">
        <f>'SO 201.2 - Lávka L-01 - č...'!F39</f>
        <v>0</v>
      </c>
      <c r="BG57" s="7"/>
      <c r="BT57" s="124" t="s">
        <v>81</v>
      </c>
      <c r="BV57" s="124" t="s">
        <v>75</v>
      </c>
      <c r="BW57" s="124" t="s">
        <v>89</v>
      </c>
      <c r="BX57" s="124" t="s">
        <v>6</v>
      </c>
      <c r="CL57" s="124" t="s">
        <v>29</v>
      </c>
      <c r="CM57" s="124" t="s">
        <v>83</v>
      </c>
    </row>
    <row r="58" spans="1:59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  <row r="59" spans="1:59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</row>
  </sheetData>
  <sheetProtection password="CC35" sheet="1" objects="1" scenarios="1" formatColumns="0" formatRows="0"/>
  <mergeCells count="50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G2"/>
  </mergeCells>
  <hyperlinks>
    <hyperlink ref="A55" location="'SO 000 - Všeobecné položky'!C2" display="/"/>
    <hyperlink ref="A56" location="'SO 201.1 - Lávka L-01 - č...'!C2" display="/"/>
    <hyperlink ref="A57" location="'SO 201.2 - Lávka L-01 - č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90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6.5" customHeight="1">
      <c r="B7" s="20"/>
      <c r="E7" s="134" t="str">
        <f>'Rekapitulace stavby'!K6</f>
        <v>Rekonstrukce lávky ev.č.L-01 Havlovice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91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92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29</v>
      </c>
      <c r="G11" s="38"/>
      <c r="H11" s="38"/>
      <c r="I11" s="133" t="s">
        <v>21</v>
      </c>
      <c r="J11" s="137" t="s">
        <v>29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23</v>
      </c>
      <c r="E12" s="38"/>
      <c r="F12" s="137" t="s">
        <v>24</v>
      </c>
      <c r="G12" s="38"/>
      <c r="H12" s="38"/>
      <c r="I12" s="133" t="s">
        <v>25</v>
      </c>
      <c r="J12" s="138" t="str">
        <f>'Rekapitulace stavby'!AN8</f>
        <v>2. 2. 2024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27</v>
      </c>
      <c r="E14" s="38"/>
      <c r="F14" s="38"/>
      <c r="G14" s="38"/>
      <c r="H14" s="38"/>
      <c r="I14" s="133" t="s">
        <v>28</v>
      </c>
      <c r="J14" s="137" t="str">
        <f>IF('Rekapitulace stavby'!AN10="","",'Rekapitulace stavby'!AN10)</f>
        <v/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3" t="s">
        <v>30</v>
      </c>
      <c r="J15" s="137" t="str">
        <f>IF('Rekapitulace stavby'!AN11="","",'Rekapitulace stavby'!AN11)</f>
        <v/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28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28</v>
      </c>
      <c r="J20" s="137" t="s">
        <v>93</v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94</v>
      </c>
      <c r="F21" s="38"/>
      <c r="G21" s="38"/>
      <c r="H21" s="38"/>
      <c r="I21" s="133" t="s">
        <v>30</v>
      </c>
      <c r="J21" s="137" t="s">
        <v>95</v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28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30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29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96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97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ROUND(K85,2)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ROUND((SUM(BE85:BE138)),2)</f>
        <v>0</v>
      </c>
      <c r="G35" s="38"/>
      <c r="H35" s="38"/>
      <c r="I35" s="149">
        <v>0.21</v>
      </c>
      <c r="J35" s="38"/>
      <c r="K35" s="144">
        <f>ROUND(((SUM(BE85:BE138))*I35),2)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ROUND((SUM(BF85:BF138)),2)</f>
        <v>0</v>
      </c>
      <c r="G36" s="38"/>
      <c r="H36" s="38"/>
      <c r="I36" s="149">
        <v>0.15</v>
      </c>
      <c r="J36" s="38"/>
      <c r="K36" s="144">
        <f>ROUND(((SUM(BF85:BF138))*I36),2)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ROUND((SUM(BG85:BG138)),2)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ROUND((SUM(BH85:BH138)),2)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ROUND((SUM(BI85:BI138)),2)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98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1" t="str">
        <f>E7</f>
        <v>Rekonstrukce lávky ev.č.L-01 Havlovice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 hidden="1">
      <c r="A51" s="38"/>
      <c r="B51" s="39"/>
      <c r="C51" s="32" t="s">
        <v>91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 hidden="1">
      <c r="A52" s="38"/>
      <c r="B52" s="39"/>
      <c r="C52" s="40"/>
      <c r="D52" s="40"/>
      <c r="E52" s="69" t="str">
        <f>E9</f>
        <v>SO 000 - Všeobecné položky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 hidden="1">
      <c r="A54" s="38"/>
      <c r="B54" s="39"/>
      <c r="C54" s="32" t="s">
        <v>23</v>
      </c>
      <c r="D54" s="40"/>
      <c r="E54" s="40"/>
      <c r="F54" s="27" t="str">
        <f>F12</f>
        <v xml:space="preserve"> </v>
      </c>
      <c r="G54" s="40"/>
      <c r="H54" s="40"/>
      <c r="I54" s="32" t="s">
        <v>25</v>
      </c>
      <c r="J54" s="72" t="str">
        <f>IF(J12="","",J12)</f>
        <v>2. 2. 2024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15" customHeight="1" hidden="1">
      <c r="A56" s="38"/>
      <c r="B56" s="39"/>
      <c r="C56" s="32" t="s">
        <v>27</v>
      </c>
      <c r="D56" s="40"/>
      <c r="E56" s="40"/>
      <c r="F56" s="27" t="str">
        <f>E15</f>
        <v xml:space="preserve"> </v>
      </c>
      <c r="G56" s="40"/>
      <c r="H56" s="40"/>
      <c r="I56" s="32" t="s">
        <v>33</v>
      </c>
      <c r="J56" s="36" t="str">
        <f>E21</f>
        <v>Midakon s.r.o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15" customHeight="1" hidden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 hidden="1">
      <c r="A59" s="38"/>
      <c r="B59" s="39"/>
      <c r="C59" s="162" t="s">
        <v>99</v>
      </c>
      <c r="D59" s="163"/>
      <c r="E59" s="163"/>
      <c r="F59" s="163"/>
      <c r="G59" s="163"/>
      <c r="H59" s="163"/>
      <c r="I59" s="164" t="s">
        <v>100</v>
      </c>
      <c r="J59" s="164" t="s">
        <v>101</v>
      </c>
      <c r="K59" s="164" t="s">
        <v>102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 hidden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Q85</f>
        <v>0</v>
      </c>
      <c r="J61" s="102">
        <f>R85</f>
        <v>0</v>
      </c>
      <c r="K61" s="102">
        <f>K85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103</v>
      </c>
    </row>
    <row r="62" spans="1:31" s="9" customFormat="1" ht="24.95" customHeight="1" hidden="1">
      <c r="A62" s="9"/>
      <c r="B62" s="166"/>
      <c r="C62" s="167"/>
      <c r="D62" s="168" t="s">
        <v>104</v>
      </c>
      <c r="E62" s="169"/>
      <c r="F62" s="169"/>
      <c r="G62" s="169"/>
      <c r="H62" s="169"/>
      <c r="I62" s="170">
        <f>Q86</f>
        <v>0</v>
      </c>
      <c r="J62" s="170">
        <f>R86</f>
        <v>0</v>
      </c>
      <c r="K62" s="170">
        <f>K86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66"/>
      <c r="C63" s="167"/>
      <c r="D63" s="168" t="s">
        <v>105</v>
      </c>
      <c r="E63" s="169"/>
      <c r="F63" s="169"/>
      <c r="G63" s="169"/>
      <c r="H63" s="169"/>
      <c r="I63" s="170">
        <f>Q87</f>
        <v>0</v>
      </c>
      <c r="J63" s="170">
        <f>R87</f>
        <v>0</v>
      </c>
      <c r="K63" s="170">
        <f>K87</f>
        <v>0</v>
      </c>
      <c r="L63" s="167"/>
      <c r="M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 hidden="1">
      <c r="A64" s="9"/>
      <c r="B64" s="166"/>
      <c r="C64" s="167"/>
      <c r="D64" s="168" t="s">
        <v>106</v>
      </c>
      <c r="E64" s="169"/>
      <c r="F64" s="169"/>
      <c r="G64" s="169"/>
      <c r="H64" s="169"/>
      <c r="I64" s="170">
        <f>Q118</f>
        <v>0</v>
      </c>
      <c r="J64" s="170">
        <f>R118</f>
        <v>0</v>
      </c>
      <c r="K64" s="170">
        <f>K118</f>
        <v>0</v>
      </c>
      <c r="L64" s="167"/>
      <c r="M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66"/>
      <c r="C65" s="167"/>
      <c r="D65" s="168" t="s">
        <v>107</v>
      </c>
      <c r="E65" s="169"/>
      <c r="F65" s="169"/>
      <c r="G65" s="169"/>
      <c r="H65" s="169"/>
      <c r="I65" s="170">
        <f>Q132</f>
        <v>0</v>
      </c>
      <c r="J65" s="170">
        <f>R132</f>
        <v>0</v>
      </c>
      <c r="K65" s="170">
        <f>K132</f>
        <v>0</v>
      </c>
      <c r="L65" s="167"/>
      <c r="M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108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17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1" t="str">
        <f>E7</f>
        <v>Rekonstrukce lávky ev.č.L-01 Havlovice</v>
      </c>
      <c r="F75" s="32"/>
      <c r="G75" s="32"/>
      <c r="H75" s="32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91</v>
      </c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000 - Všeobecné položky</v>
      </c>
      <c r="F77" s="40"/>
      <c r="G77" s="40"/>
      <c r="H77" s="40"/>
      <c r="I77" s="40"/>
      <c r="J77" s="40"/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23</v>
      </c>
      <c r="D79" s="40"/>
      <c r="E79" s="40"/>
      <c r="F79" s="27" t="str">
        <f>F12</f>
        <v xml:space="preserve"> </v>
      </c>
      <c r="G79" s="40"/>
      <c r="H79" s="40"/>
      <c r="I79" s="32" t="s">
        <v>25</v>
      </c>
      <c r="J79" s="72" t="str">
        <f>IF(J12="","",J12)</f>
        <v>2. 2. 2024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27</v>
      </c>
      <c r="D81" s="40"/>
      <c r="E81" s="40"/>
      <c r="F81" s="27" t="str">
        <f>E15</f>
        <v xml:space="preserve"> </v>
      </c>
      <c r="G81" s="40"/>
      <c r="H81" s="40"/>
      <c r="I81" s="32" t="s">
        <v>33</v>
      </c>
      <c r="J81" s="36" t="str">
        <f>E21</f>
        <v>Midakon s.r.o</v>
      </c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31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40"/>
      <c r="M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0" customFormat="1" ht="29.25" customHeight="1">
      <c r="A84" s="172"/>
      <c r="B84" s="173"/>
      <c r="C84" s="174" t="s">
        <v>109</v>
      </c>
      <c r="D84" s="175" t="s">
        <v>56</v>
      </c>
      <c r="E84" s="175" t="s">
        <v>52</v>
      </c>
      <c r="F84" s="175" t="s">
        <v>53</v>
      </c>
      <c r="G84" s="175" t="s">
        <v>110</v>
      </c>
      <c r="H84" s="175" t="s">
        <v>111</v>
      </c>
      <c r="I84" s="175" t="s">
        <v>112</v>
      </c>
      <c r="J84" s="175" t="s">
        <v>113</v>
      </c>
      <c r="K84" s="175" t="s">
        <v>102</v>
      </c>
      <c r="L84" s="176" t="s">
        <v>114</v>
      </c>
      <c r="M84" s="177"/>
      <c r="N84" s="92" t="s">
        <v>29</v>
      </c>
      <c r="O84" s="93" t="s">
        <v>41</v>
      </c>
      <c r="P84" s="93" t="s">
        <v>115</v>
      </c>
      <c r="Q84" s="93" t="s">
        <v>116</v>
      </c>
      <c r="R84" s="93" t="s">
        <v>117</v>
      </c>
      <c r="S84" s="93" t="s">
        <v>118</v>
      </c>
      <c r="T84" s="93" t="s">
        <v>119</v>
      </c>
      <c r="U84" s="93" t="s">
        <v>120</v>
      </c>
      <c r="V84" s="93" t="s">
        <v>121</v>
      </c>
      <c r="W84" s="93" t="s">
        <v>122</v>
      </c>
      <c r="X84" s="94" t="s">
        <v>123</v>
      </c>
      <c r="Y84" s="172"/>
      <c r="Z84" s="172"/>
      <c r="AA84" s="172"/>
      <c r="AB84" s="172"/>
      <c r="AC84" s="172"/>
      <c r="AD84" s="172"/>
      <c r="AE84" s="172"/>
    </row>
    <row r="85" spans="1:63" s="2" customFormat="1" ht="22.8" customHeight="1">
      <c r="A85" s="38"/>
      <c r="B85" s="39"/>
      <c r="C85" s="99" t="s">
        <v>124</v>
      </c>
      <c r="D85" s="40"/>
      <c r="E85" s="40"/>
      <c r="F85" s="40"/>
      <c r="G85" s="40"/>
      <c r="H85" s="40"/>
      <c r="I85" s="40"/>
      <c r="J85" s="40"/>
      <c r="K85" s="178">
        <f>BK85</f>
        <v>0</v>
      </c>
      <c r="L85" s="40"/>
      <c r="M85" s="44"/>
      <c r="N85" s="95"/>
      <c r="O85" s="179"/>
      <c r="P85" s="96"/>
      <c r="Q85" s="180">
        <f>Q86+Q87+Q118+Q132</f>
        <v>0</v>
      </c>
      <c r="R85" s="180">
        <f>R86+R87+R118+R132</f>
        <v>0</v>
      </c>
      <c r="S85" s="96"/>
      <c r="T85" s="181">
        <f>T86+T87+T118+T132</f>
        <v>0</v>
      </c>
      <c r="U85" s="96"/>
      <c r="V85" s="181">
        <f>V86+V87+V118+V132</f>
        <v>0</v>
      </c>
      <c r="W85" s="96"/>
      <c r="X85" s="182">
        <f>X86+X87+X118+X132</f>
        <v>0</v>
      </c>
      <c r="Y85" s="38"/>
      <c r="Z85" s="38"/>
      <c r="AA85" s="38"/>
      <c r="AB85" s="38"/>
      <c r="AC85" s="38"/>
      <c r="AD85" s="38"/>
      <c r="AE85" s="38"/>
      <c r="AT85" s="17" t="s">
        <v>72</v>
      </c>
      <c r="AU85" s="17" t="s">
        <v>103</v>
      </c>
      <c r="BK85" s="183">
        <f>BK86+BK87+BK118+BK132</f>
        <v>0</v>
      </c>
    </row>
    <row r="86" spans="1:63" s="11" customFormat="1" ht="25.9" customHeight="1">
      <c r="A86" s="11"/>
      <c r="B86" s="184"/>
      <c r="C86" s="185"/>
      <c r="D86" s="186" t="s">
        <v>72</v>
      </c>
      <c r="E86" s="187" t="s">
        <v>125</v>
      </c>
      <c r="F86" s="187" t="s">
        <v>126</v>
      </c>
      <c r="G86" s="185"/>
      <c r="H86" s="185"/>
      <c r="I86" s="188"/>
      <c r="J86" s="188"/>
      <c r="K86" s="189">
        <f>BK86</f>
        <v>0</v>
      </c>
      <c r="L86" s="185"/>
      <c r="M86" s="190"/>
      <c r="N86" s="191"/>
      <c r="O86" s="192"/>
      <c r="P86" s="192"/>
      <c r="Q86" s="193">
        <v>0</v>
      </c>
      <c r="R86" s="193">
        <v>0</v>
      </c>
      <c r="S86" s="192"/>
      <c r="T86" s="194">
        <v>0</v>
      </c>
      <c r="U86" s="192"/>
      <c r="V86" s="194">
        <v>0</v>
      </c>
      <c r="W86" s="192"/>
      <c r="X86" s="195">
        <v>0</v>
      </c>
      <c r="Y86" s="11"/>
      <c r="Z86" s="11"/>
      <c r="AA86" s="11"/>
      <c r="AB86" s="11"/>
      <c r="AC86" s="11"/>
      <c r="AD86" s="11"/>
      <c r="AE86" s="11"/>
      <c r="AR86" s="196" t="s">
        <v>81</v>
      </c>
      <c r="AT86" s="197" t="s">
        <v>72</v>
      </c>
      <c r="AU86" s="197" t="s">
        <v>73</v>
      </c>
      <c r="AY86" s="196" t="s">
        <v>127</v>
      </c>
      <c r="BK86" s="198">
        <v>0</v>
      </c>
    </row>
    <row r="87" spans="1:63" s="11" customFormat="1" ht="25.9" customHeight="1">
      <c r="A87" s="11"/>
      <c r="B87" s="184"/>
      <c r="C87" s="185"/>
      <c r="D87" s="186" t="s">
        <v>72</v>
      </c>
      <c r="E87" s="187" t="s">
        <v>128</v>
      </c>
      <c r="F87" s="187" t="s">
        <v>129</v>
      </c>
      <c r="G87" s="185"/>
      <c r="H87" s="185"/>
      <c r="I87" s="188"/>
      <c r="J87" s="188"/>
      <c r="K87" s="189">
        <f>BK87</f>
        <v>0</v>
      </c>
      <c r="L87" s="185"/>
      <c r="M87" s="190"/>
      <c r="N87" s="191"/>
      <c r="O87" s="192"/>
      <c r="P87" s="192"/>
      <c r="Q87" s="193">
        <f>SUM(Q88:Q117)</f>
        <v>0</v>
      </c>
      <c r="R87" s="193">
        <f>SUM(R88:R117)</f>
        <v>0</v>
      </c>
      <c r="S87" s="192"/>
      <c r="T87" s="194">
        <f>SUM(T88:T117)</f>
        <v>0</v>
      </c>
      <c r="U87" s="192"/>
      <c r="V87" s="194">
        <f>SUM(V88:V117)</f>
        <v>0</v>
      </c>
      <c r="W87" s="192"/>
      <c r="X87" s="195">
        <f>SUM(X88:X117)</f>
        <v>0</v>
      </c>
      <c r="Y87" s="11"/>
      <c r="Z87" s="11"/>
      <c r="AA87" s="11"/>
      <c r="AB87" s="11"/>
      <c r="AC87" s="11"/>
      <c r="AD87" s="11"/>
      <c r="AE87" s="11"/>
      <c r="AR87" s="196" t="s">
        <v>130</v>
      </c>
      <c r="AT87" s="197" t="s">
        <v>72</v>
      </c>
      <c r="AU87" s="197" t="s">
        <v>73</v>
      </c>
      <c r="AY87" s="196" t="s">
        <v>127</v>
      </c>
      <c r="BK87" s="198">
        <f>SUM(BK88:BK117)</f>
        <v>0</v>
      </c>
    </row>
    <row r="88" spans="1:65" s="2" customFormat="1" ht="24.15" customHeight="1">
      <c r="A88" s="38"/>
      <c r="B88" s="39"/>
      <c r="C88" s="199" t="s">
        <v>81</v>
      </c>
      <c r="D88" s="199" t="s">
        <v>131</v>
      </c>
      <c r="E88" s="200" t="s">
        <v>132</v>
      </c>
      <c r="F88" s="201" t="s">
        <v>133</v>
      </c>
      <c r="G88" s="202" t="s">
        <v>134</v>
      </c>
      <c r="H88" s="203">
        <v>1</v>
      </c>
      <c r="I88" s="204"/>
      <c r="J88" s="204"/>
      <c r="K88" s="205">
        <f>ROUND(P88*H88,2)</f>
        <v>0</v>
      </c>
      <c r="L88" s="201" t="s">
        <v>135</v>
      </c>
      <c r="M88" s="44"/>
      <c r="N88" s="206" t="s">
        <v>29</v>
      </c>
      <c r="O88" s="207" t="s">
        <v>42</v>
      </c>
      <c r="P88" s="208">
        <f>I88+J88</f>
        <v>0</v>
      </c>
      <c r="Q88" s="208">
        <f>ROUND(I88*H88,2)</f>
        <v>0</v>
      </c>
      <c r="R88" s="208">
        <f>ROUND(J88*H88,2)</f>
        <v>0</v>
      </c>
      <c r="S88" s="84"/>
      <c r="T88" s="209">
        <f>S88*H88</f>
        <v>0</v>
      </c>
      <c r="U88" s="209">
        <v>0</v>
      </c>
      <c r="V88" s="209">
        <f>U88*H88</f>
        <v>0</v>
      </c>
      <c r="W88" s="209">
        <v>0</v>
      </c>
      <c r="X88" s="210">
        <f>W88*H88</f>
        <v>0</v>
      </c>
      <c r="Y88" s="38"/>
      <c r="Z88" s="38"/>
      <c r="AA88" s="38"/>
      <c r="AB88" s="38"/>
      <c r="AC88" s="38"/>
      <c r="AD88" s="38"/>
      <c r="AE88" s="38"/>
      <c r="AR88" s="211" t="s">
        <v>130</v>
      </c>
      <c r="AT88" s="211" t="s">
        <v>131</v>
      </c>
      <c r="AU88" s="211" t="s">
        <v>81</v>
      </c>
      <c r="AY88" s="17" t="s">
        <v>127</v>
      </c>
      <c r="BE88" s="212">
        <f>IF(O88="základní",K88,0)</f>
        <v>0</v>
      </c>
      <c r="BF88" s="212">
        <f>IF(O88="snížená",K88,0)</f>
        <v>0</v>
      </c>
      <c r="BG88" s="212">
        <f>IF(O88="zákl. přenesená",K88,0)</f>
        <v>0</v>
      </c>
      <c r="BH88" s="212">
        <f>IF(O88="sníž. přenesená",K88,0)</f>
        <v>0</v>
      </c>
      <c r="BI88" s="212">
        <f>IF(O88="nulová",K88,0)</f>
        <v>0</v>
      </c>
      <c r="BJ88" s="17" t="s">
        <v>81</v>
      </c>
      <c r="BK88" s="212">
        <f>ROUND(P88*H88,2)</f>
        <v>0</v>
      </c>
      <c r="BL88" s="17" t="s">
        <v>130</v>
      </c>
      <c r="BM88" s="211" t="s">
        <v>136</v>
      </c>
    </row>
    <row r="89" spans="1:47" s="2" customFormat="1" ht="12">
      <c r="A89" s="38"/>
      <c r="B89" s="39"/>
      <c r="C89" s="40"/>
      <c r="D89" s="213" t="s">
        <v>137</v>
      </c>
      <c r="E89" s="40"/>
      <c r="F89" s="214" t="s">
        <v>133</v>
      </c>
      <c r="G89" s="40"/>
      <c r="H89" s="40"/>
      <c r="I89" s="215"/>
      <c r="J89" s="215"/>
      <c r="K89" s="40"/>
      <c r="L89" s="40"/>
      <c r="M89" s="44"/>
      <c r="N89" s="216"/>
      <c r="O89" s="217"/>
      <c r="P89" s="84"/>
      <c r="Q89" s="84"/>
      <c r="R89" s="84"/>
      <c r="S89" s="84"/>
      <c r="T89" s="84"/>
      <c r="U89" s="84"/>
      <c r="V89" s="84"/>
      <c r="W89" s="84"/>
      <c r="X89" s="85"/>
      <c r="Y89" s="38"/>
      <c r="Z89" s="38"/>
      <c r="AA89" s="38"/>
      <c r="AB89" s="38"/>
      <c r="AC89" s="38"/>
      <c r="AD89" s="38"/>
      <c r="AE89" s="38"/>
      <c r="AT89" s="17" t="s">
        <v>137</v>
      </c>
      <c r="AU89" s="17" t="s">
        <v>81</v>
      </c>
    </row>
    <row r="90" spans="1:47" s="2" customFormat="1" ht="12">
      <c r="A90" s="38"/>
      <c r="B90" s="39"/>
      <c r="C90" s="40"/>
      <c r="D90" s="218" t="s">
        <v>138</v>
      </c>
      <c r="E90" s="40"/>
      <c r="F90" s="219" t="s">
        <v>139</v>
      </c>
      <c r="G90" s="40"/>
      <c r="H90" s="40"/>
      <c r="I90" s="215"/>
      <c r="J90" s="215"/>
      <c r="K90" s="40"/>
      <c r="L90" s="40"/>
      <c r="M90" s="44"/>
      <c r="N90" s="216"/>
      <c r="O90" s="217"/>
      <c r="P90" s="84"/>
      <c r="Q90" s="84"/>
      <c r="R90" s="84"/>
      <c r="S90" s="84"/>
      <c r="T90" s="84"/>
      <c r="U90" s="84"/>
      <c r="V90" s="84"/>
      <c r="W90" s="84"/>
      <c r="X90" s="85"/>
      <c r="Y90" s="38"/>
      <c r="Z90" s="38"/>
      <c r="AA90" s="38"/>
      <c r="AB90" s="38"/>
      <c r="AC90" s="38"/>
      <c r="AD90" s="38"/>
      <c r="AE90" s="38"/>
      <c r="AT90" s="17" t="s">
        <v>138</v>
      </c>
      <c r="AU90" s="17" t="s">
        <v>81</v>
      </c>
    </row>
    <row r="91" spans="1:47" s="2" customFormat="1" ht="12">
      <c r="A91" s="38"/>
      <c r="B91" s="39"/>
      <c r="C91" s="40"/>
      <c r="D91" s="213" t="s">
        <v>140</v>
      </c>
      <c r="E91" s="40"/>
      <c r="F91" s="220" t="s">
        <v>141</v>
      </c>
      <c r="G91" s="40"/>
      <c r="H91" s="40"/>
      <c r="I91" s="215"/>
      <c r="J91" s="215"/>
      <c r="K91" s="40"/>
      <c r="L91" s="40"/>
      <c r="M91" s="44"/>
      <c r="N91" s="216"/>
      <c r="O91" s="217"/>
      <c r="P91" s="84"/>
      <c r="Q91" s="84"/>
      <c r="R91" s="84"/>
      <c r="S91" s="84"/>
      <c r="T91" s="84"/>
      <c r="U91" s="84"/>
      <c r="V91" s="84"/>
      <c r="W91" s="84"/>
      <c r="X91" s="85"/>
      <c r="Y91" s="38"/>
      <c r="Z91" s="38"/>
      <c r="AA91" s="38"/>
      <c r="AB91" s="38"/>
      <c r="AC91" s="38"/>
      <c r="AD91" s="38"/>
      <c r="AE91" s="38"/>
      <c r="AT91" s="17" t="s">
        <v>140</v>
      </c>
      <c r="AU91" s="17" t="s">
        <v>81</v>
      </c>
    </row>
    <row r="92" spans="1:51" s="12" customFormat="1" ht="12">
      <c r="A92" s="12"/>
      <c r="B92" s="221"/>
      <c r="C92" s="222"/>
      <c r="D92" s="213" t="s">
        <v>142</v>
      </c>
      <c r="E92" s="223" t="s">
        <v>29</v>
      </c>
      <c r="F92" s="224" t="s">
        <v>81</v>
      </c>
      <c r="G92" s="222"/>
      <c r="H92" s="225">
        <v>1</v>
      </c>
      <c r="I92" s="226"/>
      <c r="J92" s="226"/>
      <c r="K92" s="222"/>
      <c r="L92" s="222"/>
      <c r="M92" s="227"/>
      <c r="N92" s="228"/>
      <c r="O92" s="229"/>
      <c r="P92" s="229"/>
      <c r="Q92" s="229"/>
      <c r="R92" s="229"/>
      <c r="S92" s="229"/>
      <c r="T92" s="229"/>
      <c r="U92" s="229"/>
      <c r="V92" s="229"/>
      <c r="W92" s="229"/>
      <c r="X92" s="230"/>
      <c r="Y92" s="12"/>
      <c r="Z92" s="12"/>
      <c r="AA92" s="12"/>
      <c r="AB92" s="12"/>
      <c r="AC92" s="12"/>
      <c r="AD92" s="12"/>
      <c r="AE92" s="12"/>
      <c r="AT92" s="231" t="s">
        <v>142</v>
      </c>
      <c r="AU92" s="231" t="s">
        <v>81</v>
      </c>
      <c r="AV92" s="12" t="s">
        <v>83</v>
      </c>
      <c r="AW92" s="12" t="s">
        <v>5</v>
      </c>
      <c r="AX92" s="12" t="s">
        <v>81</v>
      </c>
      <c r="AY92" s="231" t="s">
        <v>127</v>
      </c>
    </row>
    <row r="93" spans="1:65" s="2" customFormat="1" ht="24.15" customHeight="1">
      <c r="A93" s="38"/>
      <c r="B93" s="39"/>
      <c r="C93" s="199" t="s">
        <v>83</v>
      </c>
      <c r="D93" s="199" t="s">
        <v>131</v>
      </c>
      <c r="E93" s="200" t="s">
        <v>143</v>
      </c>
      <c r="F93" s="201" t="s">
        <v>144</v>
      </c>
      <c r="G93" s="202" t="s">
        <v>134</v>
      </c>
      <c r="H93" s="203">
        <v>1</v>
      </c>
      <c r="I93" s="204"/>
      <c r="J93" s="204"/>
      <c r="K93" s="205">
        <f>ROUND(P93*H93,2)</f>
        <v>0</v>
      </c>
      <c r="L93" s="201" t="s">
        <v>135</v>
      </c>
      <c r="M93" s="44"/>
      <c r="N93" s="206" t="s">
        <v>29</v>
      </c>
      <c r="O93" s="207" t="s">
        <v>42</v>
      </c>
      <c r="P93" s="208">
        <f>I93+J93</f>
        <v>0</v>
      </c>
      <c r="Q93" s="208">
        <f>ROUND(I93*H93,2)</f>
        <v>0</v>
      </c>
      <c r="R93" s="208">
        <f>ROUND(J93*H93,2)</f>
        <v>0</v>
      </c>
      <c r="S93" s="84"/>
      <c r="T93" s="209">
        <f>S93*H93</f>
        <v>0</v>
      </c>
      <c r="U93" s="209">
        <v>0</v>
      </c>
      <c r="V93" s="209">
        <f>U93*H93</f>
        <v>0</v>
      </c>
      <c r="W93" s="209">
        <v>0</v>
      </c>
      <c r="X93" s="210">
        <f>W93*H93</f>
        <v>0</v>
      </c>
      <c r="Y93" s="38"/>
      <c r="Z93" s="38"/>
      <c r="AA93" s="38"/>
      <c r="AB93" s="38"/>
      <c r="AC93" s="38"/>
      <c r="AD93" s="38"/>
      <c r="AE93" s="38"/>
      <c r="AR93" s="211" t="s">
        <v>130</v>
      </c>
      <c r="AT93" s="211" t="s">
        <v>131</v>
      </c>
      <c r="AU93" s="211" t="s">
        <v>81</v>
      </c>
      <c r="AY93" s="17" t="s">
        <v>127</v>
      </c>
      <c r="BE93" s="212">
        <f>IF(O93="základní",K93,0)</f>
        <v>0</v>
      </c>
      <c r="BF93" s="212">
        <f>IF(O93="snížená",K93,0)</f>
        <v>0</v>
      </c>
      <c r="BG93" s="212">
        <f>IF(O93="zákl. přenesená",K93,0)</f>
        <v>0</v>
      </c>
      <c r="BH93" s="212">
        <f>IF(O93="sníž. přenesená",K93,0)</f>
        <v>0</v>
      </c>
      <c r="BI93" s="212">
        <f>IF(O93="nulová",K93,0)</f>
        <v>0</v>
      </c>
      <c r="BJ93" s="17" t="s">
        <v>81</v>
      </c>
      <c r="BK93" s="212">
        <f>ROUND(P93*H93,2)</f>
        <v>0</v>
      </c>
      <c r="BL93" s="17" t="s">
        <v>130</v>
      </c>
      <c r="BM93" s="211" t="s">
        <v>145</v>
      </c>
    </row>
    <row r="94" spans="1:47" s="2" customFormat="1" ht="12">
      <c r="A94" s="38"/>
      <c r="B94" s="39"/>
      <c r="C94" s="40"/>
      <c r="D94" s="213" t="s">
        <v>137</v>
      </c>
      <c r="E94" s="40"/>
      <c r="F94" s="214" t="s">
        <v>144</v>
      </c>
      <c r="G94" s="40"/>
      <c r="H94" s="40"/>
      <c r="I94" s="215"/>
      <c r="J94" s="215"/>
      <c r="K94" s="40"/>
      <c r="L94" s="40"/>
      <c r="M94" s="44"/>
      <c r="N94" s="216"/>
      <c r="O94" s="217"/>
      <c r="P94" s="84"/>
      <c r="Q94" s="84"/>
      <c r="R94" s="84"/>
      <c r="S94" s="84"/>
      <c r="T94" s="84"/>
      <c r="U94" s="84"/>
      <c r="V94" s="84"/>
      <c r="W94" s="84"/>
      <c r="X94" s="85"/>
      <c r="Y94" s="38"/>
      <c r="Z94" s="38"/>
      <c r="AA94" s="38"/>
      <c r="AB94" s="38"/>
      <c r="AC94" s="38"/>
      <c r="AD94" s="38"/>
      <c r="AE94" s="38"/>
      <c r="AT94" s="17" t="s">
        <v>137</v>
      </c>
      <c r="AU94" s="17" t="s">
        <v>81</v>
      </c>
    </row>
    <row r="95" spans="1:47" s="2" customFormat="1" ht="12">
      <c r="A95" s="38"/>
      <c r="B95" s="39"/>
      <c r="C95" s="40"/>
      <c r="D95" s="218" t="s">
        <v>138</v>
      </c>
      <c r="E95" s="40"/>
      <c r="F95" s="219" t="s">
        <v>146</v>
      </c>
      <c r="G95" s="40"/>
      <c r="H95" s="40"/>
      <c r="I95" s="215"/>
      <c r="J95" s="215"/>
      <c r="K95" s="40"/>
      <c r="L95" s="40"/>
      <c r="M95" s="44"/>
      <c r="N95" s="216"/>
      <c r="O95" s="217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138</v>
      </c>
      <c r="AU95" s="17" t="s">
        <v>81</v>
      </c>
    </row>
    <row r="96" spans="1:51" s="12" customFormat="1" ht="12">
      <c r="A96" s="12"/>
      <c r="B96" s="221"/>
      <c r="C96" s="222"/>
      <c r="D96" s="213" t="s">
        <v>142</v>
      </c>
      <c r="E96" s="223" t="s">
        <v>29</v>
      </c>
      <c r="F96" s="224" t="s">
        <v>147</v>
      </c>
      <c r="G96" s="222"/>
      <c r="H96" s="225">
        <v>1</v>
      </c>
      <c r="I96" s="226"/>
      <c r="J96" s="226"/>
      <c r="K96" s="222"/>
      <c r="L96" s="222"/>
      <c r="M96" s="227"/>
      <c r="N96" s="228"/>
      <c r="O96" s="229"/>
      <c r="P96" s="229"/>
      <c r="Q96" s="229"/>
      <c r="R96" s="229"/>
      <c r="S96" s="229"/>
      <c r="T96" s="229"/>
      <c r="U96" s="229"/>
      <c r="V96" s="229"/>
      <c r="W96" s="229"/>
      <c r="X96" s="230"/>
      <c r="Y96" s="12"/>
      <c r="Z96" s="12"/>
      <c r="AA96" s="12"/>
      <c r="AB96" s="12"/>
      <c r="AC96" s="12"/>
      <c r="AD96" s="12"/>
      <c r="AE96" s="12"/>
      <c r="AT96" s="231" t="s">
        <v>142</v>
      </c>
      <c r="AU96" s="231" t="s">
        <v>81</v>
      </c>
      <c r="AV96" s="12" t="s">
        <v>83</v>
      </c>
      <c r="AW96" s="12" t="s">
        <v>5</v>
      </c>
      <c r="AX96" s="12" t="s">
        <v>81</v>
      </c>
      <c r="AY96" s="231" t="s">
        <v>127</v>
      </c>
    </row>
    <row r="97" spans="1:65" s="2" customFormat="1" ht="24.15" customHeight="1">
      <c r="A97" s="38"/>
      <c r="B97" s="39"/>
      <c r="C97" s="199" t="s">
        <v>148</v>
      </c>
      <c r="D97" s="199" t="s">
        <v>131</v>
      </c>
      <c r="E97" s="200" t="s">
        <v>149</v>
      </c>
      <c r="F97" s="201" t="s">
        <v>150</v>
      </c>
      <c r="G97" s="202" t="s">
        <v>134</v>
      </c>
      <c r="H97" s="203">
        <v>1</v>
      </c>
      <c r="I97" s="204"/>
      <c r="J97" s="204"/>
      <c r="K97" s="205">
        <f>ROUND(P97*H97,2)</f>
        <v>0</v>
      </c>
      <c r="L97" s="201" t="s">
        <v>135</v>
      </c>
      <c r="M97" s="44"/>
      <c r="N97" s="206" t="s">
        <v>29</v>
      </c>
      <c r="O97" s="207" t="s">
        <v>42</v>
      </c>
      <c r="P97" s="208">
        <f>I97+J97</f>
        <v>0</v>
      </c>
      <c r="Q97" s="208">
        <f>ROUND(I97*H97,2)</f>
        <v>0</v>
      </c>
      <c r="R97" s="208">
        <f>ROUND(J97*H97,2)</f>
        <v>0</v>
      </c>
      <c r="S97" s="84"/>
      <c r="T97" s="209">
        <f>S97*H97</f>
        <v>0</v>
      </c>
      <c r="U97" s="209">
        <v>0</v>
      </c>
      <c r="V97" s="209">
        <f>U97*H97</f>
        <v>0</v>
      </c>
      <c r="W97" s="209">
        <v>0</v>
      </c>
      <c r="X97" s="210">
        <f>W97*H97</f>
        <v>0</v>
      </c>
      <c r="Y97" s="38"/>
      <c r="Z97" s="38"/>
      <c r="AA97" s="38"/>
      <c r="AB97" s="38"/>
      <c r="AC97" s="38"/>
      <c r="AD97" s="38"/>
      <c r="AE97" s="38"/>
      <c r="AR97" s="211" t="s">
        <v>130</v>
      </c>
      <c r="AT97" s="211" t="s">
        <v>131</v>
      </c>
      <c r="AU97" s="211" t="s">
        <v>81</v>
      </c>
      <c r="AY97" s="17" t="s">
        <v>127</v>
      </c>
      <c r="BE97" s="212">
        <f>IF(O97="základní",K97,0)</f>
        <v>0</v>
      </c>
      <c r="BF97" s="212">
        <f>IF(O97="snížená",K97,0)</f>
        <v>0</v>
      </c>
      <c r="BG97" s="212">
        <f>IF(O97="zákl. přenesená",K97,0)</f>
        <v>0</v>
      </c>
      <c r="BH97" s="212">
        <f>IF(O97="sníž. přenesená",K97,0)</f>
        <v>0</v>
      </c>
      <c r="BI97" s="212">
        <f>IF(O97="nulová",K97,0)</f>
        <v>0</v>
      </c>
      <c r="BJ97" s="17" t="s">
        <v>81</v>
      </c>
      <c r="BK97" s="212">
        <f>ROUND(P97*H97,2)</f>
        <v>0</v>
      </c>
      <c r="BL97" s="17" t="s">
        <v>130</v>
      </c>
      <c r="BM97" s="211" t="s">
        <v>151</v>
      </c>
    </row>
    <row r="98" spans="1:47" s="2" customFormat="1" ht="12">
      <c r="A98" s="38"/>
      <c r="B98" s="39"/>
      <c r="C98" s="40"/>
      <c r="D98" s="213" t="s">
        <v>137</v>
      </c>
      <c r="E98" s="40"/>
      <c r="F98" s="214" t="s">
        <v>150</v>
      </c>
      <c r="G98" s="40"/>
      <c r="H98" s="40"/>
      <c r="I98" s="215"/>
      <c r="J98" s="215"/>
      <c r="K98" s="40"/>
      <c r="L98" s="40"/>
      <c r="M98" s="44"/>
      <c r="N98" s="216"/>
      <c r="O98" s="217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81</v>
      </c>
    </row>
    <row r="99" spans="1:47" s="2" customFormat="1" ht="12">
      <c r="A99" s="38"/>
      <c r="B99" s="39"/>
      <c r="C99" s="40"/>
      <c r="D99" s="218" t="s">
        <v>138</v>
      </c>
      <c r="E99" s="40"/>
      <c r="F99" s="219" t="s">
        <v>152</v>
      </c>
      <c r="G99" s="40"/>
      <c r="H99" s="40"/>
      <c r="I99" s="215"/>
      <c r="J99" s="215"/>
      <c r="K99" s="40"/>
      <c r="L99" s="40"/>
      <c r="M99" s="44"/>
      <c r="N99" s="216"/>
      <c r="O99" s="217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81</v>
      </c>
    </row>
    <row r="100" spans="1:47" s="2" customFormat="1" ht="12">
      <c r="A100" s="38"/>
      <c r="B100" s="39"/>
      <c r="C100" s="40"/>
      <c r="D100" s="213" t="s">
        <v>140</v>
      </c>
      <c r="E100" s="40"/>
      <c r="F100" s="220" t="s">
        <v>153</v>
      </c>
      <c r="G100" s="40"/>
      <c r="H100" s="40"/>
      <c r="I100" s="215"/>
      <c r="J100" s="215"/>
      <c r="K100" s="40"/>
      <c r="L100" s="40"/>
      <c r="M100" s="44"/>
      <c r="N100" s="216"/>
      <c r="O100" s="217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140</v>
      </c>
      <c r="AU100" s="17" t="s">
        <v>81</v>
      </c>
    </row>
    <row r="101" spans="1:65" s="2" customFormat="1" ht="24.15" customHeight="1">
      <c r="A101" s="38"/>
      <c r="B101" s="39"/>
      <c r="C101" s="199" t="s">
        <v>130</v>
      </c>
      <c r="D101" s="199" t="s">
        <v>131</v>
      </c>
      <c r="E101" s="200" t="s">
        <v>154</v>
      </c>
      <c r="F101" s="201" t="s">
        <v>155</v>
      </c>
      <c r="G101" s="202" t="s">
        <v>134</v>
      </c>
      <c r="H101" s="203">
        <v>1</v>
      </c>
      <c r="I101" s="204"/>
      <c r="J101" s="204"/>
      <c r="K101" s="205">
        <f>ROUND(P101*H101,2)</f>
        <v>0</v>
      </c>
      <c r="L101" s="201" t="s">
        <v>135</v>
      </c>
      <c r="M101" s="44"/>
      <c r="N101" s="206" t="s">
        <v>29</v>
      </c>
      <c r="O101" s="207" t="s">
        <v>42</v>
      </c>
      <c r="P101" s="208">
        <f>I101+J101</f>
        <v>0</v>
      </c>
      <c r="Q101" s="208">
        <f>ROUND(I101*H101,2)</f>
        <v>0</v>
      </c>
      <c r="R101" s="208">
        <f>ROUND(J101*H101,2)</f>
        <v>0</v>
      </c>
      <c r="S101" s="84"/>
      <c r="T101" s="209">
        <f>S101*H101</f>
        <v>0</v>
      </c>
      <c r="U101" s="209">
        <v>0</v>
      </c>
      <c r="V101" s="209">
        <f>U101*H101</f>
        <v>0</v>
      </c>
      <c r="W101" s="209">
        <v>0</v>
      </c>
      <c r="X101" s="210">
        <f>W101*H101</f>
        <v>0</v>
      </c>
      <c r="Y101" s="38"/>
      <c r="Z101" s="38"/>
      <c r="AA101" s="38"/>
      <c r="AB101" s="38"/>
      <c r="AC101" s="38"/>
      <c r="AD101" s="38"/>
      <c r="AE101" s="38"/>
      <c r="AR101" s="211" t="s">
        <v>130</v>
      </c>
      <c r="AT101" s="211" t="s">
        <v>131</v>
      </c>
      <c r="AU101" s="211" t="s">
        <v>81</v>
      </c>
      <c r="AY101" s="17" t="s">
        <v>127</v>
      </c>
      <c r="BE101" s="212">
        <f>IF(O101="základní",K101,0)</f>
        <v>0</v>
      </c>
      <c r="BF101" s="212">
        <f>IF(O101="snížená",K101,0)</f>
        <v>0</v>
      </c>
      <c r="BG101" s="212">
        <f>IF(O101="zákl. přenesená",K101,0)</f>
        <v>0</v>
      </c>
      <c r="BH101" s="212">
        <f>IF(O101="sníž. přenesená",K101,0)</f>
        <v>0</v>
      </c>
      <c r="BI101" s="212">
        <f>IF(O101="nulová",K101,0)</f>
        <v>0</v>
      </c>
      <c r="BJ101" s="17" t="s">
        <v>81</v>
      </c>
      <c r="BK101" s="212">
        <f>ROUND(P101*H101,2)</f>
        <v>0</v>
      </c>
      <c r="BL101" s="17" t="s">
        <v>130</v>
      </c>
      <c r="BM101" s="211" t="s">
        <v>156</v>
      </c>
    </row>
    <row r="102" spans="1:47" s="2" customFormat="1" ht="12">
      <c r="A102" s="38"/>
      <c r="B102" s="39"/>
      <c r="C102" s="40"/>
      <c r="D102" s="213" t="s">
        <v>137</v>
      </c>
      <c r="E102" s="40"/>
      <c r="F102" s="214" t="s">
        <v>155</v>
      </c>
      <c r="G102" s="40"/>
      <c r="H102" s="40"/>
      <c r="I102" s="215"/>
      <c r="J102" s="215"/>
      <c r="K102" s="40"/>
      <c r="L102" s="40"/>
      <c r="M102" s="44"/>
      <c r="N102" s="216"/>
      <c r="O102" s="217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137</v>
      </c>
      <c r="AU102" s="17" t="s">
        <v>81</v>
      </c>
    </row>
    <row r="103" spans="1:47" s="2" customFormat="1" ht="12">
      <c r="A103" s="38"/>
      <c r="B103" s="39"/>
      <c r="C103" s="40"/>
      <c r="D103" s="218" t="s">
        <v>138</v>
      </c>
      <c r="E103" s="40"/>
      <c r="F103" s="219" t="s">
        <v>157</v>
      </c>
      <c r="G103" s="40"/>
      <c r="H103" s="40"/>
      <c r="I103" s="215"/>
      <c r="J103" s="215"/>
      <c r="K103" s="40"/>
      <c r="L103" s="40"/>
      <c r="M103" s="44"/>
      <c r="N103" s="216"/>
      <c r="O103" s="217"/>
      <c r="P103" s="84"/>
      <c r="Q103" s="84"/>
      <c r="R103" s="84"/>
      <c r="S103" s="84"/>
      <c r="T103" s="84"/>
      <c r="U103" s="84"/>
      <c r="V103" s="84"/>
      <c r="W103" s="84"/>
      <c r="X103" s="85"/>
      <c r="Y103" s="38"/>
      <c r="Z103" s="38"/>
      <c r="AA103" s="38"/>
      <c r="AB103" s="38"/>
      <c r="AC103" s="38"/>
      <c r="AD103" s="38"/>
      <c r="AE103" s="38"/>
      <c r="AT103" s="17" t="s">
        <v>138</v>
      </c>
      <c r="AU103" s="17" t="s">
        <v>81</v>
      </c>
    </row>
    <row r="104" spans="1:47" s="2" customFormat="1" ht="12">
      <c r="A104" s="38"/>
      <c r="B104" s="39"/>
      <c r="C104" s="40"/>
      <c r="D104" s="213" t="s">
        <v>140</v>
      </c>
      <c r="E104" s="40"/>
      <c r="F104" s="220" t="s">
        <v>153</v>
      </c>
      <c r="G104" s="40"/>
      <c r="H104" s="40"/>
      <c r="I104" s="215"/>
      <c r="J104" s="215"/>
      <c r="K104" s="40"/>
      <c r="L104" s="40"/>
      <c r="M104" s="44"/>
      <c r="N104" s="216"/>
      <c r="O104" s="217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140</v>
      </c>
      <c r="AU104" s="17" t="s">
        <v>81</v>
      </c>
    </row>
    <row r="105" spans="1:65" s="2" customFormat="1" ht="24.15" customHeight="1">
      <c r="A105" s="38"/>
      <c r="B105" s="39"/>
      <c r="C105" s="199" t="s">
        <v>158</v>
      </c>
      <c r="D105" s="199" t="s">
        <v>131</v>
      </c>
      <c r="E105" s="200" t="s">
        <v>159</v>
      </c>
      <c r="F105" s="201" t="s">
        <v>160</v>
      </c>
      <c r="G105" s="202" t="s">
        <v>134</v>
      </c>
      <c r="H105" s="203">
        <v>1</v>
      </c>
      <c r="I105" s="204"/>
      <c r="J105" s="204"/>
      <c r="K105" s="205">
        <f>ROUND(P105*H105,2)</f>
        <v>0</v>
      </c>
      <c r="L105" s="201" t="s">
        <v>135</v>
      </c>
      <c r="M105" s="44"/>
      <c r="N105" s="206" t="s">
        <v>29</v>
      </c>
      <c r="O105" s="207" t="s">
        <v>42</v>
      </c>
      <c r="P105" s="208">
        <f>I105+J105</f>
        <v>0</v>
      </c>
      <c r="Q105" s="208">
        <f>ROUND(I105*H105,2)</f>
        <v>0</v>
      </c>
      <c r="R105" s="208">
        <f>ROUND(J105*H105,2)</f>
        <v>0</v>
      </c>
      <c r="S105" s="84"/>
      <c r="T105" s="209">
        <f>S105*H105</f>
        <v>0</v>
      </c>
      <c r="U105" s="209">
        <v>0</v>
      </c>
      <c r="V105" s="209">
        <f>U105*H105</f>
        <v>0</v>
      </c>
      <c r="W105" s="209">
        <v>0</v>
      </c>
      <c r="X105" s="210">
        <f>W105*H105</f>
        <v>0</v>
      </c>
      <c r="Y105" s="38"/>
      <c r="Z105" s="38"/>
      <c r="AA105" s="38"/>
      <c r="AB105" s="38"/>
      <c r="AC105" s="38"/>
      <c r="AD105" s="38"/>
      <c r="AE105" s="38"/>
      <c r="AR105" s="211" t="s">
        <v>130</v>
      </c>
      <c r="AT105" s="211" t="s">
        <v>131</v>
      </c>
      <c r="AU105" s="211" t="s">
        <v>81</v>
      </c>
      <c r="AY105" s="17" t="s">
        <v>127</v>
      </c>
      <c r="BE105" s="212">
        <f>IF(O105="základní",K105,0)</f>
        <v>0</v>
      </c>
      <c r="BF105" s="212">
        <f>IF(O105="snížená",K105,0)</f>
        <v>0</v>
      </c>
      <c r="BG105" s="212">
        <f>IF(O105="zákl. přenesená",K105,0)</f>
        <v>0</v>
      </c>
      <c r="BH105" s="212">
        <f>IF(O105="sníž. přenesená",K105,0)</f>
        <v>0</v>
      </c>
      <c r="BI105" s="212">
        <f>IF(O105="nulová",K105,0)</f>
        <v>0</v>
      </c>
      <c r="BJ105" s="17" t="s">
        <v>81</v>
      </c>
      <c r="BK105" s="212">
        <f>ROUND(P105*H105,2)</f>
        <v>0</v>
      </c>
      <c r="BL105" s="17" t="s">
        <v>130</v>
      </c>
      <c r="BM105" s="211" t="s">
        <v>161</v>
      </c>
    </row>
    <row r="106" spans="1:47" s="2" customFormat="1" ht="12">
      <c r="A106" s="38"/>
      <c r="B106" s="39"/>
      <c r="C106" s="40"/>
      <c r="D106" s="213" t="s">
        <v>137</v>
      </c>
      <c r="E106" s="40"/>
      <c r="F106" s="214" t="s">
        <v>160</v>
      </c>
      <c r="G106" s="40"/>
      <c r="H106" s="40"/>
      <c r="I106" s="215"/>
      <c r="J106" s="215"/>
      <c r="K106" s="40"/>
      <c r="L106" s="40"/>
      <c r="M106" s="44"/>
      <c r="N106" s="216"/>
      <c r="O106" s="217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137</v>
      </c>
      <c r="AU106" s="17" t="s">
        <v>81</v>
      </c>
    </row>
    <row r="107" spans="1:47" s="2" customFormat="1" ht="12">
      <c r="A107" s="38"/>
      <c r="B107" s="39"/>
      <c r="C107" s="40"/>
      <c r="D107" s="218" t="s">
        <v>138</v>
      </c>
      <c r="E107" s="40"/>
      <c r="F107" s="219" t="s">
        <v>162</v>
      </c>
      <c r="G107" s="40"/>
      <c r="H107" s="40"/>
      <c r="I107" s="215"/>
      <c r="J107" s="215"/>
      <c r="K107" s="40"/>
      <c r="L107" s="40"/>
      <c r="M107" s="44"/>
      <c r="N107" s="216"/>
      <c r="O107" s="217"/>
      <c r="P107" s="84"/>
      <c r="Q107" s="84"/>
      <c r="R107" s="84"/>
      <c r="S107" s="84"/>
      <c r="T107" s="84"/>
      <c r="U107" s="84"/>
      <c r="V107" s="84"/>
      <c r="W107" s="84"/>
      <c r="X107" s="85"/>
      <c r="Y107" s="38"/>
      <c r="Z107" s="38"/>
      <c r="AA107" s="38"/>
      <c r="AB107" s="38"/>
      <c r="AC107" s="38"/>
      <c r="AD107" s="38"/>
      <c r="AE107" s="38"/>
      <c r="AT107" s="17" t="s">
        <v>138</v>
      </c>
      <c r="AU107" s="17" t="s">
        <v>81</v>
      </c>
    </row>
    <row r="108" spans="1:47" s="2" customFormat="1" ht="12">
      <c r="A108" s="38"/>
      <c r="B108" s="39"/>
      <c r="C108" s="40"/>
      <c r="D108" s="213" t="s">
        <v>140</v>
      </c>
      <c r="E108" s="40"/>
      <c r="F108" s="220" t="s">
        <v>163</v>
      </c>
      <c r="G108" s="40"/>
      <c r="H108" s="40"/>
      <c r="I108" s="215"/>
      <c r="J108" s="215"/>
      <c r="K108" s="40"/>
      <c r="L108" s="40"/>
      <c r="M108" s="44"/>
      <c r="N108" s="216"/>
      <c r="O108" s="217"/>
      <c r="P108" s="84"/>
      <c r="Q108" s="84"/>
      <c r="R108" s="84"/>
      <c r="S108" s="84"/>
      <c r="T108" s="84"/>
      <c r="U108" s="84"/>
      <c r="V108" s="84"/>
      <c r="W108" s="84"/>
      <c r="X108" s="85"/>
      <c r="Y108" s="38"/>
      <c r="Z108" s="38"/>
      <c r="AA108" s="38"/>
      <c r="AB108" s="38"/>
      <c r="AC108" s="38"/>
      <c r="AD108" s="38"/>
      <c r="AE108" s="38"/>
      <c r="AT108" s="17" t="s">
        <v>140</v>
      </c>
      <c r="AU108" s="17" t="s">
        <v>81</v>
      </c>
    </row>
    <row r="109" spans="1:65" s="2" customFormat="1" ht="24.15" customHeight="1">
      <c r="A109" s="38"/>
      <c r="B109" s="39"/>
      <c r="C109" s="199" t="s">
        <v>164</v>
      </c>
      <c r="D109" s="199" t="s">
        <v>131</v>
      </c>
      <c r="E109" s="200" t="s">
        <v>165</v>
      </c>
      <c r="F109" s="201" t="s">
        <v>166</v>
      </c>
      <c r="G109" s="202" t="s">
        <v>134</v>
      </c>
      <c r="H109" s="203">
        <v>1</v>
      </c>
      <c r="I109" s="204"/>
      <c r="J109" s="204"/>
      <c r="K109" s="205">
        <f>ROUND(P109*H109,2)</f>
        <v>0</v>
      </c>
      <c r="L109" s="201" t="s">
        <v>135</v>
      </c>
      <c r="M109" s="44"/>
      <c r="N109" s="206" t="s">
        <v>29</v>
      </c>
      <c r="O109" s="207" t="s">
        <v>42</v>
      </c>
      <c r="P109" s="208">
        <f>I109+J109</f>
        <v>0</v>
      </c>
      <c r="Q109" s="208">
        <f>ROUND(I109*H109,2)</f>
        <v>0</v>
      </c>
      <c r="R109" s="208">
        <f>ROUND(J109*H109,2)</f>
        <v>0</v>
      </c>
      <c r="S109" s="84"/>
      <c r="T109" s="209">
        <f>S109*H109</f>
        <v>0</v>
      </c>
      <c r="U109" s="209">
        <v>0</v>
      </c>
      <c r="V109" s="209">
        <f>U109*H109</f>
        <v>0</v>
      </c>
      <c r="W109" s="209">
        <v>0</v>
      </c>
      <c r="X109" s="210">
        <f>W109*H109</f>
        <v>0</v>
      </c>
      <c r="Y109" s="38"/>
      <c r="Z109" s="38"/>
      <c r="AA109" s="38"/>
      <c r="AB109" s="38"/>
      <c r="AC109" s="38"/>
      <c r="AD109" s="38"/>
      <c r="AE109" s="38"/>
      <c r="AR109" s="211" t="s">
        <v>130</v>
      </c>
      <c r="AT109" s="211" t="s">
        <v>131</v>
      </c>
      <c r="AU109" s="211" t="s">
        <v>81</v>
      </c>
      <c r="AY109" s="17" t="s">
        <v>127</v>
      </c>
      <c r="BE109" s="212">
        <f>IF(O109="základní",K109,0)</f>
        <v>0</v>
      </c>
      <c r="BF109" s="212">
        <f>IF(O109="snížená",K109,0)</f>
        <v>0</v>
      </c>
      <c r="BG109" s="212">
        <f>IF(O109="zákl. přenesená",K109,0)</f>
        <v>0</v>
      </c>
      <c r="BH109" s="212">
        <f>IF(O109="sníž. přenesená",K109,0)</f>
        <v>0</v>
      </c>
      <c r="BI109" s="212">
        <f>IF(O109="nulová",K109,0)</f>
        <v>0</v>
      </c>
      <c r="BJ109" s="17" t="s">
        <v>81</v>
      </c>
      <c r="BK109" s="212">
        <f>ROUND(P109*H109,2)</f>
        <v>0</v>
      </c>
      <c r="BL109" s="17" t="s">
        <v>130</v>
      </c>
      <c r="BM109" s="211" t="s">
        <v>167</v>
      </c>
    </row>
    <row r="110" spans="1:47" s="2" customFormat="1" ht="12">
      <c r="A110" s="38"/>
      <c r="B110" s="39"/>
      <c r="C110" s="40"/>
      <c r="D110" s="213" t="s">
        <v>137</v>
      </c>
      <c r="E110" s="40"/>
      <c r="F110" s="214" t="s">
        <v>166</v>
      </c>
      <c r="G110" s="40"/>
      <c r="H110" s="40"/>
      <c r="I110" s="215"/>
      <c r="J110" s="215"/>
      <c r="K110" s="40"/>
      <c r="L110" s="40"/>
      <c r="M110" s="44"/>
      <c r="N110" s="216"/>
      <c r="O110" s="217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137</v>
      </c>
      <c r="AU110" s="17" t="s">
        <v>81</v>
      </c>
    </row>
    <row r="111" spans="1:47" s="2" customFormat="1" ht="12">
      <c r="A111" s="38"/>
      <c r="B111" s="39"/>
      <c r="C111" s="40"/>
      <c r="D111" s="218" t="s">
        <v>138</v>
      </c>
      <c r="E111" s="40"/>
      <c r="F111" s="219" t="s">
        <v>168</v>
      </c>
      <c r="G111" s="40"/>
      <c r="H111" s="40"/>
      <c r="I111" s="215"/>
      <c r="J111" s="215"/>
      <c r="K111" s="40"/>
      <c r="L111" s="40"/>
      <c r="M111" s="44"/>
      <c r="N111" s="216"/>
      <c r="O111" s="217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138</v>
      </c>
      <c r="AU111" s="17" t="s">
        <v>81</v>
      </c>
    </row>
    <row r="112" spans="1:47" s="2" customFormat="1" ht="12">
      <c r="A112" s="38"/>
      <c r="B112" s="39"/>
      <c r="C112" s="40"/>
      <c r="D112" s="213" t="s">
        <v>140</v>
      </c>
      <c r="E112" s="40"/>
      <c r="F112" s="220" t="s">
        <v>169</v>
      </c>
      <c r="G112" s="40"/>
      <c r="H112" s="40"/>
      <c r="I112" s="215"/>
      <c r="J112" s="215"/>
      <c r="K112" s="40"/>
      <c r="L112" s="40"/>
      <c r="M112" s="44"/>
      <c r="N112" s="216"/>
      <c r="O112" s="217"/>
      <c r="P112" s="84"/>
      <c r="Q112" s="84"/>
      <c r="R112" s="84"/>
      <c r="S112" s="84"/>
      <c r="T112" s="84"/>
      <c r="U112" s="84"/>
      <c r="V112" s="84"/>
      <c r="W112" s="84"/>
      <c r="X112" s="85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81</v>
      </c>
    </row>
    <row r="113" spans="1:51" s="12" customFormat="1" ht="12">
      <c r="A113" s="12"/>
      <c r="B113" s="221"/>
      <c r="C113" s="222"/>
      <c r="D113" s="213" t="s">
        <v>142</v>
      </c>
      <c r="E113" s="223" t="s">
        <v>29</v>
      </c>
      <c r="F113" s="224" t="s">
        <v>170</v>
      </c>
      <c r="G113" s="222"/>
      <c r="H113" s="225">
        <v>1</v>
      </c>
      <c r="I113" s="226"/>
      <c r="J113" s="226"/>
      <c r="K113" s="222"/>
      <c r="L113" s="222"/>
      <c r="M113" s="227"/>
      <c r="N113" s="228"/>
      <c r="O113" s="229"/>
      <c r="P113" s="229"/>
      <c r="Q113" s="229"/>
      <c r="R113" s="229"/>
      <c r="S113" s="229"/>
      <c r="T113" s="229"/>
      <c r="U113" s="229"/>
      <c r="V113" s="229"/>
      <c r="W113" s="229"/>
      <c r="X113" s="230"/>
      <c r="Y113" s="12"/>
      <c r="Z113" s="12"/>
      <c r="AA113" s="12"/>
      <c r="AB113" s="12"/>
      <c r="AC113" s="12"/>
      <c r="AD113" s="12"/>
      <c r="AE113" s="12"/>
      <c r="AT113" s="231" t="s">
        <v>142</v>
      </c>
      <c r="AU113" s="231" t="s">
        <v>81</v>
      </c>
      <c r="AV113" s="12" t="s">
        <v>83</v>
      </c>
      <c r="AW113" s="12" t="s">
        <v>5</v>
      </c>
      <c r="AX113" s="12" t="s">
        <v>81</v>
      </c>
      <c r="AY113" s="231" t="s">
        <v>127</v>
      </c>
    </row>
    <row r="114" spans="1:65" s="2" customFormat="1" ht="24.15" customHeight="1">
      <c r="A114" s="38"/>
      <c r="B114" s="39"/>
      <c r="C114" s="199" t="s">
        <v>171</v>
      </c>
      <c r="D114" s="199" t="s">
        <v>131</v>
      </c>
      <c r="E114" s="200" t="s">
        <v>172</v>
      </c>
      <c r="F114" s="201" t="s">
        <v>173</v>
      </c>
      <c r="G114" s="202" t="s">
        <v>134</v>
      </c>
      <c r="H114" s="203">
        <v>1</v>
      </c>
      <c r="I114" s="204"/>
      <c r="J114" s="204"/>
      <c r="K114" s="205">
        <f>ROUND(P114*H114,2)</f>
        <v>0</v>
      </c>
      <c r="L114" s="201" t="s">
        <v>135</v>
      </c>
      <c r="M114" s="44"/>
      <c r="N114" s="206" t="s">
        <v>29</v>
      </c>
      <c r="O114" s="207" t="s">
        <v>42</v>
      </c>
      <c r="P114" s="208">
        <f>I114+J114</f>
        <v>0</v>
      </c>
      <c r="Q114" s="208">
        <f>ROUND(I114*H114,2)</f>
        <v>0</v>
      </c>
      <c r="R114" s="208">
        <f>ROUND(J114*H114,2)</f>
        <v>0</v>
      </c>
      <c r="S114" s="84"/>
      <c r="T114" s="209">
        <f>S114*H114</f>
        <v>0</v>
      </c>
      <c r="U114" s="209">
        <v>0</v>
      </c>
      <c r="V114" s="209">
        <f>U114*H114</f>
        <v>0</v>
      </c>
      <c r="W114" s="209">
        <v>0</v>
      </c>
      <c r="X114" s="210">
        <f>W114*H114</f>
        <v>0</v>
      </c>
      <c r="Y114" s="38"/>
      <c r="Z114" s="38"/>
      <c r="AA114" s="38"/>
      <c r="AB114" s="38"/>
      <c r="AC114" s="38"/>
      <c r="AD114" s="38"/>
      <c r="AE114" s="38"/>
      <c r="AR114" s="211" t="s">
        <v>130</v>
      </c>
      <c r="AT114" s="211" t="s">
        <v>131</v>
      </c>
      <c r="AU114" s="211" t="s">
        <v>81</v>
      </c>
      <c r="AY114" s="17" t="s">
        <v>127</v>
      </c>
      <c r="BE114" s="212">
        <f>IF(O114="základní",K114,0)</f>
        <v>0</v>
      </c>
      <c r="BF114" s="212">
        <f>IF(O114="snížená",K114,0)</f>
        <v>0</v>
      </c>
      <c r="BG114" s="212">
        <f>IF(O114="zákl. přenesená",K114,0)</f>
        <v>0</v>
      </c>
      <c r="BH114" s="212">
        <f>IF(O114="sníž. přenesená",K114,0)</f>
        <v>0</v>
      </c>
      <c r="BI114" s="212">
        <f>IF(O114="nulová",K114,0)</f>
        <v>0</v>
      </c>
      <c r="BJ114" s="17" t="s">
        <v>81</v>
      </c>
      <c r="BK114" s="212">
        <f>ROUND(P114*H114,2)</f>
        <v>0</v>
      </c>
      <c r="BL114" s="17" t="s">
        <v>130</v>
      </c>
      <c r="BM114" s="211" t="s">
        <v>174</v>
      </c>
    </row>
    <row r="115" spans="1:47" s="2" customFormat="1" ht="12">
      <c r="A115" s="38"/>
      <c r="B115" s="39"/>
      <c r="C115" s="40"/>
      <c r="D115" s="213" t="s">
        <v>137</v>
      </c>
      <c r="E115" s="40"/>
      <c r="F115" s="214" t="s">
        <v>173</v>
      </c>
      <c r="G115" s="40"/>
      <c r="H115" s="40"/>
      <c r="I115" s="215"/>
      <c r="J115" s="215"/>
      <c r="K115" s="40"/>
      <c r="L115" s="40"/>
      <c r="M115" s="44"/>
      <c r="N115" s="216"/>
      <c r="O115" s="217"/>
      <c r="P115" s="84"/>
      <c r="Q115" s="84"/>
      <c r="R115" s="84"/>
      <c r="S115" s="84"/>
      <c r="T115" s="84"/>
      <c r="U115" s="84"/>
      <c r="V115" s="84"/>
      <c r="W115" s="84"/>
      <c r="X115" s="85"/>
      <c r="Y115" s="38"/>
      <c r="Z115" s="38"/>
      <c r="AA115" s="38"/>
      <c r="AB115" s="38"/>
      <c r="AC115" s="38"/>
      <c r="AD115" s="38"/>
      <c r="AE115" s="38"/>
      <c r="AT115" s="17" t="s">
        <v>137</v>
      </c>
      <c r="AU115" s="17" t="s">
        <v>81</v>
      </c>
    </row>
    <row r="116" spans="1:47" s="2" customFormat="1" ht="12">
      <c r="A116" s="38"/>
      <c r="B116" s="39"/>
      <c r="C116" s="40"/>
      <c r="D116" s="218" t="s">
        <v>138</v>
      </c>
      <c r="E116" s="40"/>
      <c r="F116" s="219" t="s">
        <v>175</v>
      </c>
      <c r="G116" s="40"/>
      <c r="H116" s="40"/>
      <c r="I116" s="215"/>
      <c r="J116" s="215"/>
      <c r="K116" s="40"/>
      <c r="L116" s="40"/>
      <c r="M116" s="44"/>
      <c r="N116" s="216"/>
      <c r="O116" s="217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138</v>
      </c>
      <c r="AU116" s="17" t="s">
        <v>81</v>
      </c>
    </row>
    <row r="117" spans="1:51" s="12" customFormat="1" ht="12">
      <c r="A117" s="12"/>
      <c r="B117" s="221"/>
      <c r="C117" s="222"/>
      <c r="D117" s="213" t="s">
        <v>142</v>
      </c>
      <c r="E117" s="223" t="s">
        <v>29</v>
      </c>
      <c r="F117" s="224" t="s">
        <v>176</v>
      </c>
      <c r="G117" s="222"/>
      <c r="H117" s="225">
        <v>1</v>
      </c>
      <c r="I117" s="226"/>
      <c r="J117" s="226"/>
      <c r="K117" s="222"/>
      <c r="L117" s="222"/>
      <c r="M117" s="227"/>
      <c r="N117" s="228"/>
      <c r="O117" s="229"/>
      <c r="P117" s="229"/>
      <c r="Q117" s="229"/>
      <c r="R117" s="229"/>
      <c r="S117" s="229"/>
      <c r="T117" s="229"/>
      <c r="U117" s="229"/>
      <c r="V117" s="229"/>
      <c r="W117" s="229"/>
      <c r="X117" s="230"/>
      <c r="Y117" s="12"/>
      <c r="Z117" s="12"/>
      <c r="AA117" s="12"/>
      <c r="AB117" s="12"/>
      <c r="AC117" s="12"/>
      <c r="AD117" s="12"/>
      <c r="AE117" s="12"/>
      <c r="AT117" s="231" t="s">
        <v>142</v>
      </c>
      <c r="AU117" s="231" t="s">
        <v>81</v>
      </c>
      <c r="AV117" s="12" t="s">
        <v>83</v>
      </c>
      <c r="AW117" s="12" t="s">
        <v>5</v>
      </c>
      <c r="AX117" s="12" t="s">
        <v>81</v>
      </c>
      <c r="AY117" s="231" t="s">
        <v>127</v>
      </c>
    </row>
    <row r="118" spans="1:63" s="11" customFormat="1" ht="25.9" customHeight="1">
      <c r="A118" s="11"/>
      <c r="B118" s="184"/>
      <c r="C118" s="185"/>
      <c r="D118" s="186" t="s">
        <v>72</v>
      </c>
      <c r="E118" s="187" t="s">
        <v>177</v>
      </c>
      <c r="F118" s="187" t="s">
        <v>178</v>
      </c>
      <c r="G118" s="185"/>
      <c r="H118" s="185"/>
      <c r="I118" s="188"/>
      <c r="J118" s="188"/>
      <c r="K118" s="189">
        <f>BK118</f>
        <v>0</v>
      </c>
      <c r="L118" s="185"/>
      <c r="M118" s="190"/>
      <c r="N118" s="191"/>
      <c r="O118" s="192"/>
      <c r="P118" s="192"/>
      <c r="Q118" s="193">
        <f>SUM(Q119:Q131)</f>
        <v>0</v>
      </c>
      <c r="R118" s="193">
        <f>SUM(R119:R131)</f>
        <v>0</v>
      </c>
      <c r="S118" s="192"/>
      <c r="T118" s="194">
        <f>SUM(T119:T131)</f>
        <v>0</v>
      </c>
      <c r="U118" s="192"/>
      <c r="V118" s="194">
        <f>SUM(V119:V131)</f>
        <v>0</v>
      </c>
      <c r="W118" s="192"/>
      <c r="X118" s="195">
        <f>SUM(X119:X131)</f>
        <v>0</v>
      </c>
      <c r="Y118" s="11"/>
      <c r="Z118" s="11"/>
      <c r="AA118" s="11"/>
      <c r="AB118" s="11"/>
      <c r="AC118" s="11"/>
      <c r="AD118" s="11"/>
      <c r="AE118" s="11"/>
      <c r="AR118" s="196" t="s">
        <v>130</v>
      </c>
      <c r="AT118" s="197" t="s">
        <v>72</v>
      </c>
      <c r="AU118" s="197" t="s">
        <v>73</v>
      </c>
      <c r="AY118" s="196" t="s">
        <v>127</v>
      </c>
      <c r="BK118" s="198">
        <f>SUM(BK119:BK131)</f>
        <v>0</v>
      </c>
    </row>
    <row r="119" spans="1:65" s="2" customFormat="1" ht="24.15" customHeight="1">
      <c r="A119" s="38"/>
      <c r="B119" s="39"/>
      <c r="C119" s="199" t="s">
        <v>179</v>
      </c>
      <c r="D119" s="199" t="s">
        <v>131</v>
      </c>
      <c r="E119" s="200" t="s">
        <v>180</v>
      </c>
      <c r="F119" s="201" t="s">
        <v>181</v>
      </c>
      <c r="G119" s="202" t="s">
        <v>134</v>
      </c>
      <c r="H119" s="203">
        <v>1</v>
      </c>
      <c r="I119" s="204"/>
      <c r="J119" s="204"/>
      <c r="K119" s="205">
        <f>ROUND(P119*H119,2)</f>
        <v>0</v>
      </c>
      <c r="L119" s="201" t="s">
        <v>135</v>
      </c>
      <c r="M119" s="44"/>
      <c r="N119" s="206" t="s">
        <v>29</v>
      </c>
      <c r="O119" s="207" t="s">
        <v>42</v>
      </c>
      <c r="P119" s="208">
        <f>I119+J119</f>
        <v>0</v>
      </c>
      <c r="Q119" s="208">
        <f>ROUND(I119*H119,2)</f>
        <v>0</v>
      </c>
      <c r="R119" s="208">
        <f>ROUND(J119*H119,2)</f>
        <v>0</v>
      </c>
      <c r="S119" s="84"/>
      <c r="T119" s="209">
        <f>S119*H119</f>
        <v>0</v>
      </c>
      <c r="U119" s="209">
        <v>0</v>
      </c>
      <c r="V119" s="209">
        <f>U119*H119</f>
        <v>0</v>
      </c>
      <c r="W119" s="209">
        <v>0</v>
      </c>
      <c r="X119" s="210">
        <f>W119*H119</f>
        <v>0</v>
      </c>
      <c r="Y119" s="38"/>
      <c r="Z119" s="38"/>
      <c r="AA119" s="38"/>
      <c r="AB119" s="38"/>
      <c r="AC119" s="38"/>
      <c r="AD119" s="38"/>
      <c r="AE119" s="38"/>
      <c r="AR119" s="211" t="s">
        <v>130</v>
      </c>
      <c r="AT119" s="211" t="s">
        <v>131</v>
      </c>
      <c r="AU119" s="211" t="s">
        <v>81</v>
      </c>
      <c r="AY119" s="17" t="s">
        <v>127</v>
      </c>
      <c r="BE119" s="212">
        <f>IF(O119="základní",K119,0)</f>
        <v>0</v>
      </c>
      <c r="BF119" s="212">
        <f>IF(O119="snížená",K119,0)</f>
        <v>0</v>
      </c>
      <c r="BG119" s="212">
        <f>IF(O119="zákl. přenesená",K119,0)</f>
        <v>0</v>
      </c>
      <c r="BH119" s="212">
        <f>IF(O119="sníž. přenesená",K119,0)</f>
        <v>0</v>
      </c>
      <c r="BI119" s="212">
        <f>IF(O119="nulová",K119,0)</f>
        <v>0</v>
      </c>
      <c r="BJ119" s="17" t="s">
        <v>81</v>
      </c>
      <c r="BK119" s="212">
        <f>ROUND(P119*H119,2)</f>
        <v>0</v>
      </c>
      <c r="BL119" s="17" t="s">
        <v>130</v>
      </c>
      <c r="BM119" s="211" t="s">
        <v>182</v>
      </c>
    </row>
    <row r="120" spans="1:47" s="2" customFormat="1" ht="12">
      <c r="A120" s="38"/>
      <c r="B120" s="39"/>
      <c r="C120" s="40"/>
      <c r="D120" s="213" t="s">
        <v>137</v>
      </c>
      <c r="E120" s="40"/>
      <c r="F120" s="214" t="s">
        <v>181</v>
      </c>
      <c r="G120" s="40"/>
      <c r="H120" s="40"/>
      <c r="I120" s="215"/>
      <c r="J120" s="215"/>
      <c r="K120" s="40"/>
      <c r="L120" s="40"/>
      <c r="M120" s="44"/>
      <c r="N120" s="216"/>
      <c r="O120" s="217"/>
      <c r="P120" s="84"/>
      <c r="Q120" s="84"/>
      <c r="R120" s="84"/>
      <c r="S120" s="84"/>
      <c r="T120" s="84"/>
      <c r="U120" s="84"/>
      <c r="V120" s="84"/>
      <c r="W120" s="84"/>
      <c r="X120" s="85"/>
      <c r="Y120" s="38"/>
      <c r="Z120" s="38"/>
      <c r="AA120" s="38"/>
      <c r="AB120" s="38"/>
      <c r="AC120" s="38"/>
      <c r="AD120" s="38"/>
      <c r="AE120" s="38"/>
      <c r="AT120" s="17" t="s">
        <v>137</v>
      </c>
      <c r="AU120" s="17" t="s">
        <v>81</v>
      </c>
    </row>
    <row r="121" spans="1:47" s="2" customFormat="1" ht="12">
      <c r="A121" s="38"/>
      <c r="B121" s="39"/>
      <c r="C121" s="40"/>
      <c r="D121" s="218" t="s">
        <v>138</v>
      </c>
      <c r="E121" s="40"/>
      <c r="F121" s="219" t="s">
        <v>183</v>
      </c>
      <c r="G121" s="40"/>
      <c r="H121" s="40"/>
      <c r="I121" s="215"/>
      <c r="J121" s="215"/>
      <c r="K121" s="40"/>
      <c r="L121" s="40"/>
      <c r="M121" s="44"/>
      <c r="N121" s="216"/>
      <c r="O121" s="217"/>
      <c r="P121" s="84"/>
      <c r="Q121" s="84"/>
      <c r="R121" s="84"/>
      <c r="S121" s="84"/>
      <c r="T121" s="84"/>
      <c r="U121" s="84"/>
      <c r="V121" s="84"/>
      <c r="W121" s="84"/>
      <c r="X121" s="85"/>
      <c r="Y121" s="38"/>
      <c r="Z121" s="38"/>
      <c r="AA121" s="38"/>
      <c r="AB121" s="38"/>
      <c r="AC121" s="38"/>
      <c r="AD121" s="38"/>
      <c r="AE121" s="38"/>
      <c r="AT121" s="17" t="s">
        <v>138</v>
      </c>
      <c r="AU121" s="17" t="s">
        <v>81</v>
      </c>
    </row>
    <row r="122" spans="1:47" s="2" customFormat="1" ht="12">
      <c r="A122" s="38"/>
      <c r="B122" s="39"/>
      <c r="C122" s="40"/>
      <c r="D122" s="213" t="s">
        <v>140</v>
      </c>
      <c r="E122" s="40"/>
      <c r="F122" s="220" t="s">
        <v>184</v>
      </c>
      <c r="G122" s="40"/>
      <c r="H122" s="40"/>
      <c r="I122" s="215"/>
      <c r="J122" s="215"/>
      <c r="K122" s="40"/>
      <c r="L122" s="40"/>
      <c r="M122" s="44"/>
      <c r="N122" s="216"/>
      <c r="O122" s="217"/>
      <c r="P122" s="84"/>
      <c r="Q122" s="84"/>
      <c r="R122" s="84"/>
      <c r="S122" s="84"/>
      <c r="T122" s="84"/>
      <c r="U122" s="84"/>
      <c r="V122" s="84"/>
      <c r="W122" s="84"/>
      <c r="X122" s="85"/>
      <c r="Y122" s="38"/>
      <c r="Z122" s="38"/>
      <c r="AA122" s="38"/>
      <c r="AB122" s="38"/>
      <c r="AC122" s="38"/>
      <c r="AD122" s="38"/>
      <c r="AE122" s="38"/>
      <c r="AT122" s="17" t="s">
        <v>140</v>
      </c>
      <c r="AU122" s="17" t="s">
        <v>81</v>
      </c>
    </row>
    <row r="123" spans="1:51" s="12" customFormat="1" ht="12">
      <c r="A123" s="12"/>
      <c r="B123" s="221"/>
      <c r="C123" s="222"/>
      <c r="D123" s="213" t="s">
        <v>142</v>
      </c>
      <c r="E123" s="223" t="s">
        <v>29</v>
      </c>
      <c r="F123" s="224" t="s">
        <v>185</v>
      </c>
      <c r="G123" s="222"/>
      <c r="H123" s="225">
        <v>1</v>
      </c>
      <c r="I123" s="226"/>
      <c r="J123" s="226"/>
      <c r="K123" s="222"/>
      <c r="L123" s="222"/>
      <c r="M123" s="227"/>
      <c r="N123" s="228"/>
      <c r="O123" s="229"/>
      <c r="P123" s="229"/>
      <c r="Q123" s="229"/>
      <c r="R123" s="229"/>
      <c r="S123" s="229"/>
      <c r="T123" s="229"/>
      <c r="U123" s="229"/>
      <c r="V123" s="229"/>
      <c r="W123" s="229"/>
      <c r="X123" s="230"/>
      <c r="Y123" s="12"/>
      <c r="Z123" s="12"/>
      <c r="AA123" s="12"/>
      <c r="AB123" s="12"/>
      <c r="AC123" s="12"/>
      <c r="AD123" s="12"/>
      <c r="AE123" s="12"/>
      <c r="AT123" s="231" t="s">
        <v>142</v>
      </c>
      <c r="AU123" s="231" t="s">
        <v>81</v>
      </c>
      <c r="AV123" s="12" t="s">
        <v>83</v>
      </c>
      <c r="AW123" s="12" t="s">
        <v>5</v>
      </c>
      <c r="AX123" s="12" t="s">
        <v>81</v>
      </c>
      <c r="AY123" s="231" t="s">
        <v>127</v>
      </c>
    </row>
    <row r="124" spans="1:65" s="2" customFormat="1" ht="24.15" customHeight="1">
      <c r="A124" s="38"/>
      <c r="B124" s="39"/>
      <c r="C124" s="199" t="s">
        <v>186</v>
      </c>
      <c r="D124" s="199" t="s">
        <v>131</v>
      </c>
      <c r="E124" s="200" t="s">
        <v>187</v>
      </c>
      <c r="F124" s="201" t="s">
        <v>188</v>
      </c>
      <c r="G124" s="202" t="s">
        <v>134</v>
      </c>
      <c r="H124" s="203">
        <v>1</v>
      </c>
      <c r="I124" s="204"/>
      <c r="J124" s="204"/>
      <c r="K124" s="205">
        <f>ROUND(P124*H124,2)</f>
        <v>0</v>
      </c>
      <c r="L124" s="201" t="s">
        <v>135</v>
      </c>
      <c r="M124" s="44"/>
      <c r="N124" s="206" t="s">
        <v>29</v>
      </c>
      <c r="O124" s="207" t="s">
        <v>42</v>
      </c>
      <c r="P124" s="208">
        <f>I124+J124</f>
        <v>0</v>
      </c>
      <c r="Q124" s="208">
        <f>ROUND(I124*H124,2)</f>
        <v>0</v>
      </c>
      <c r="R124" s="208">
        <f>ROUND(J124*H124,2)</f>
        <v>0</v>
      </c>
      <c r="S124" s="84"/>
      <c r="T124" s="209">
        <f>S124*H124</f>
        <v>0</v>
      </c>
      <c r="U124" s="209">
        <v>0</v>
      </c>
      <c r="V124" s="209">
        <f>U124*H124</f>
        <v>0</v>
      </c>
      <c r="W124" s="209">
        <v>0</v>
      </c>
      <c r="X124" s="210">
        <f>W124*H124</f>
        <v>0</v>
      </c>
      <c r="Y124" s="38"/>
      <c r="Z124" s="38"/>
      <c r="AA124" s="38"/>
      <c r="AB124" s="38"/>
      <c r="AC124" s="38"/>
      <c r="AD124" s="38"/>
      <c r="AE124" s="38"/>
      <c r="AR124" s="211" t="s">
        <v>130</v>
      </c>
      <c r="AT124" s="211" t="s">
        <v>131</v>
      </c>
      <c r="AU124" s="211" t="s">
        <v>81</v>
      </c>
      <c r="AY124" s="17" t="s">
        <v>127</v>
      </c>
      <c r="BE124" s="212">
        <f>IF(O124="základní",K124,0)</f>
        <v>0</v>
      </c>
      <c r="BF124" s="212">
        <f>IF(O124="snížená",K124,0)</f>
        <v>0</v>
      </c>
      <c r="BG124" s="212">
        <f>IF(O124="zákl. přenesená",K124,0)</f>
        <v>0</v>
      </c>
      <c r="BH124" s="212">
        <f>IF(O124="sníž. přenesená",K124,0)</f>
        <v>0</v>
      </c>
      <c r="BI124" s="212">
        <f>IF(O124="nulová",K124,0)</f>
        <v>0</v>
      </c>
      <c r="BJ124" s="17" t="s">
        <v>81</v>
      </c>
      <c r="BK124" s="212">
        <f>ROUND(P124*H124,2)</f>
        <v>0</v>
      </c>
      <c r="BL124" s="17" t="s">
        <v>130</v>
      </c>
      <c r="BM124" s="211" t="s">
        <v>189</v>
      </c>
    </row>
    <row r="125" spans="1:47" s="2" customFormat="1" ht="12">
      <c r="A125" s="38"/>
      <c r="B125" s="39"/>
      <c r="C125" s="40"/>
      <c r="D125" s="213" t="s">
        <v>137</v>
      </c>
      <c r="E125" s="40"/>
      <c r="F125" s="214" t="s">
        <v>188</v>
      </c>
      <c r="G125" s="40"/>
      <c r="H125" s="40"/>
      <c r="I125" s="215"/>
      <c r="J125" s="215"/>
      <c r="K125" s="40"/>
      <c r="L125" s="40"/>
      <c r="M125" s="44"/>
      <c r="N125" s="216"/>
      <c r="O125" s="217"/>
      <c r="P125" s="84"/>
      <c r="Q125" s="84"/>
      <c r="R125" s="84"/>
      <c r="S125" s="84"/>
      <c r="T125" s="84"/>
      <c r="U125" s="84"/>
      <c r="V125" s="84"/>
      <c r="W125" s="84"/>
      <c r="X125" s="85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81</v>
      </c>
    </row>
    <row r="126" spans="1:47" s="2" customFormat="1" ht="12">
      <c r="A126" s="38"/>
      <c r="B126" s="39"/>
      <c r="C126" s="40"/>
      <c r="D126" s="218" t="s">
        <v>138</v>
      </c>
      <c r="E126" s="40"/>
      <c r="F126" s="219" t="s">
        <v>190</v>
      </c>
      <c r="G126" s="40"/>
      <c r="H126" s="40"/>
      <c r="I126" s="215"/>
      <c r="J126" s="215"/>
      <c r="K126" s="40"/>
      <c r="L126" s="40"/>
      <c r="M126" s="44"/>
      <c r="N126" s="216"/>
      <c r="O126" s="217"/>
      <c r="P126" s="84"/>
      <c r="Q126" s="84"/>
      <c r="R126" s="84"/>
      <c r="S126" s="84"/>
      <c r="T126" s="84"/>
      <c r="U126" s="84"/>
      <c r="V126" s="84"/>
      <c r="W126" s="84"/>
      <c r="X126" s="85"/>
      <c r="Y126" s="38"/>
      <c r="Z126" s="38"/>
      <c r="AA126" s="38"/>
      <c r="AB126" s="38"/>
      <c r="AC126" s="38"/>
      <c r="AD126" s="38"/>
      <c r="AE126" s="38"/>
      <c r="AT126" s="17" t="s">
        <v>138</v>
      </c>
      <c r="AU126" s="17" t="s">
        <v>81</v>
      </c>
    </row>
    <row r="127" spans="1:47" s="2" customFormat="1" ht="12">
      <c r="A127" s="38"/>
      <c r="B127" s="39"/>
      <c r="C127" s="40"/>
      <c r="D127" s="213" t="s">
        <v>140</v>
      </c>
      <c r="E127" s="40"/>
      <c r="F127" s="220" t="s">
        <v>191</v>
      </c>
      <c r="G127" s="40"/>
      <c r="H127" s="40"/>
      <c r="I127" s="215"/>
      <c r="J127" s="215"/>
      <c r="K127" s="40"/>
      <c r="L127" s="40"/>
      <c r="M127" s="44"/>
      <c r="N127" s="216"/>
      <c r="O127" s="217"/>
      <c r="P127" s="84"/>
      <c r="Q127" s="84"/>
      <c r="R127" s="84"/>
      <c r="S127" s="84"/>
      <c r="T127" s="84"/>
      <c r="U127" s="84"/>
      <c r="V127" s="84"/>
      <c r="W127" s="84"/>
      <c r="X127" s="85"/>
      <c r="Y127" s="38"/>
      <c r="Z127" s="38"/>
      <c r="AA127" s="38"/>
      <c r="AB127" s="38"/>
      <c r="AC127" s="38"/>
      <c r="AD127" s="38"/>
      <c r="AE127" s="38"/>
      <c r="AT127" s="17" t="s">
        <v>140</v>
      </c>
      <c r="AU127" s="17" t="s">
        <v>81</v>
      </c>
    </row>
    <row r="128" spans="1:65" s="2" customFormat="1" ht="24.15" customHeight="1">
      <c r="A128" s="38"/>
      <c r="B128" s="39"/>
      <c r="C128" s="199" t="s">
        <v>192</v>
      </c>
      <c r="D128" s="199" t="s">
        <v>131</v>
      </c>
      <c r="E128" s="200" t="s">
        <v>193</v>
      </c>
      <c r="F128" s="201" t="s">
        <v>194</v>
      </c>
      <c r="G128" s="202" t="s">
        <v>134</v>
      </c>
      <c r="H128" s="203">
        <v>1</v>
      </c>
      <c r="I128" s="204"/>
      <c r="J128" s="204"/>
      <c r="K128" s="205">
        <f>ROUND(P128*H128,2)</f>
        <v>0</v>
      </c>
      <c r="L128" s="201" t="s">
        <v>135</v>
      </c>
      <c r="M128" s="44"/>
      <c r="N128" s="206" t="s">
        <v>29</v>
      </c>
      <c r="O128" s="207" t="s">
        <v>42</v>
      </c>
      <c r="P128" s="208">
        <f>I128+J128</f>
        <v>0</v>
      </c>
      <c r="Q128" s="208">
        <f>ROUND(I128*H128,2)</f>
        <v>0</v>
      </c>
      <c r="R128" s="208">
        <f>ROUND(J128*H128,2)</f>
        <v>0</v>
      </c>
      <c r="S128" s="84"/>
      <c r="T128" s="209">
        <f>S128*H128</f>
        <v>0</v>
      </c>
      <c r="U128" s="209">
        <v>0</v>
      </c>
      <c r="V128" s="209">
        <f>U128*H128</f>
        <v>0</v>
      </c>
      <c r="W128" s="209">
        <v>0</v>
      </c>
      <c r="X128" s="210">
        <f>W128*H128</f>
        <v>0</v>
      </c>
      <c r="Y128" s="38"/>
      <c r="Z128" s="38"/>
      <c r="AA128" s="38"/>
      <c r="AB128" s="38"/>
      <c r="AC128" s="38"/>
      <c r="AD128" s="38"/>
      <c r="AE128" s="38"/>
      <c r="AR128" s="211" t="s">
        <v>130</v>
      </c>
      <c r="AT128" s="211" t="s">
        <v>131</v>
      </c>
      <c r="AU128" s="211" t="s">
        <v>81</v>
      </c>
      <c r="AY128" s="17" t="s">
        <v>127</v>
      </c>
      <c r="BE128" s="212">
        <f>IF(O128="základní",K128,0)</f>
        <v>0</v>
      </c>
      <c r="BF128" s="212">
        <f>IF(O128="snížená",K128,0)</f>
        <v>0</v>
      </c>
      <c r="BG128" s="212">
        <f>IF(O128="zákl. přenesená",K128,0)</f>
        <v>0</v>
      </c>
      <c r="BH128" s="212">
        <f>IF(O128="sníž. přenesená",K128,0)</f>
        <v>0</v>
      </c>
      <c r="BI128" s="212">
        <f>IF(O128="nulová",K128,0)</f>
        <v>0</v>
      </c>
      <c r="BJ128" s="17" t="s">
        <v>81</v>
      </c>
      <c r="BK128" s="212">
        <f>ROUND(P128*H128,2)</f>
        <v>0</v>
      </c>
      <c r="BL128" s="17" t="s">
        <v>130</v>
      </c>
      <c r="BM128" s="211" t="s">
        <v>195</v>
      </c>
    </row>
    <row r="129" spans="1:47" s="2" customFormat="1" ht="12">
      <c r="A129" s="38"/>
      <c r="B129" s="39"/>
      <c r="C129" s="40"/>
      <c r="D129" s="213" t="s">
        <v>137</v>
      </c>
      <c r="E129" s="40"/>
      <c r="F129" s="214" t="s">
        <v>194</v>
      </c>
      <c r="G129" s="40"/>
      <c r="H129" s="40"/>
      <c r="I129" s="215"/>
      <c r="J129" s="215"/>
      <c r="K129" s="40"/>
      <c r="L129" s="40"/>
      <c r="M129" s="44"/>
      <c r="N129" s="216"/>
      <c r="O129" s="217"/>
      <c r="P129" s="84"/>
      <c r="Q129" s="84"/>
      <c r="R129" s="84"/>
      <c r="S129" s="84"/>
      <c r="T129" s="84"/>
      <c r="U129" s="84"/>
      <c r="V129" s="84"/>
      <c r="W129" s="84"/>
      <c r="X129" s="85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81</v>
      </c>
    </row>
    <row r="130" spans="1:47" s="2" customFormat="1" ht="12">
      <c r="A130" s="38"/>
      <c r="B130" s="39"/>
      <c r="C130" s="40"/>
      <c r="D130" s="218" t="s">
        <v>138</v>
      </c>
      <c r="E130" s="40"/>
      <c r="F130" s="219" t="s">
        <v>196</v>
      </c>
      <c r="G130" s="40"/>
      <c r="H130" s="40"/>
      <c r="I130" s="215"/>
      <c r="J130" s="215"/>
      <c r="K130" s="40"/>
      <c r="L130" s="40"/>
      <c r="M130" s="44"/>
      <c r="N130" s="216"/>
      <c r="O130" s="217"/>
      <c r="P130" s="84"/>
      <c r="Q130" s="84"/>
      <c r="R130" s="84"/>
      <c r="S130" s="84"/>
      <c r="T130" s="84"/>
      <c r="U130" s="84"/>
      <c r="V130" s="84"/>
      <c r="W130" s="84"/>
      <c r="X130" s="85"/>
      <c r="Y130" s="38"/>
      <c r="Z130" s="38"/>
      <c r="AA130" s="38"/>
      <c r="AB130" s="38"/>
      <c r="AC130" s="38"/>
      <c r="AD130" s="38"/>
      <c r="AE130" s="38"/>
      <c r="AT130" s="17" t="s">
        <v>138</v>
      </c>
      <c r="AU130" s="17" t="s">
        <v>81</v>
      </c>
    </row>
    <row r="131" spans="1:47" s="2" customFormat="1" ht="12">
      <c r="A131" s="38"/>
      <c r="B131" s="39"/>
      <c r="C131" s="40"/>
      <c r="D131" s="213" t="s">
        <v>140</v>
      </c>
      <c r="E131" s="40"/>
      <c r="F131" s="220" t="s">
        <v>197</v>
      </c>
      <c r="G131" s="40"/>
      <c r="H131" s="40"/>
      <c r="I131" s="215"/>
      <c r="J131" s="215"/>
      <c r="K131" s="40"/>
      <c r="L131" s="40"/>
      <c r="M131" s="44"/>
      <c r="N131" s="216"/>
      <c r="O131" s="217"/>
      <c r="P131" s="84"/>
      <c r="Q131" s="84"/>
      <c r="R131" s="84"/>
      <c r="S131" s="84"/>
      <c r="T131" s="84"/>
      <c r="U131" s="84"/>
      <c r="V131" s="84"/>
      <c r="W131" s="84"/>
      <c r="X131" s="85"/>
      <c r="Y131" s="38"/>
      <c r="Z131" s="38"/>
      <c r="AA131" s="38"/>
      <c r="AB131" s="38"/>
      <c r="AC131" s="38"/>
      <c r="AD131" s="38"/>
      <c r="AE131" s="38"/>
      <c r="AT131" s="17" t="s">
        <v>140</v>
      </c>
      <c r="AU131" s="17" t="s">
        <v>81</v>
      </c>
    </row>
    <row r="132" spans="1:63" s="11" customFormat="1" ht="25.9" customHeight="1">
      <c r="A132" s="11"/>
      <c r="B132" s="184"/>
      <c r="C132" s="185"/>
      <c r="D132" s="186" t="s">
        <v>72</v>
      </c>
      <c r="E132" s="187" t="s">
        <v>198</v>
      </c>
      <c r="F132" s="187" t="s">
        <v>199</v>
      </c>
      <c r="G132" s="185"/>
      <c r="H132" s="185"/>
      <c r="I132" s="188"/>
      <c r="J132" s="188"/>
      <c r="K132" s="189">
        <f>BK132</f>
        <v>0</v>
      </c>
      <c r="L132" s="185"/>
      <c r="M132" s="190"/>
      <c r="N132" s="191"/>
      <c r="O132" s="192"/>
      <c r="P132" s="192"/>
      <c r="Q132" s="193">
        <f>SUM(Q133:Q138)</f>
        <v>0</v>
      </c>
      <c r="R132" s="193">
        <f>SUM(R133:R138)</f>
        <v>0</v>
      </c>
      <c r="S132" s="192"/>
      <c r="T132" s="194">
        <f>SUM(T133:T138)</f>
        <v>0</v>
      </c>
      <c r="U132" s="192"/>
      <c r="V132" s="194">
        <f>SUM(V133:V138)</f>
        <v>0</v>
      </c>
      <c r="W132" s="192"/>
      <c r="X132" s="195">
        <f>SUM(X133:X138)</f>
        <v>0</v>
      </c>
      <c r="Y132" s="11"/>
      <c r="Z132" s="11"/>
      <c r="AA132" s="11"/>
      <c r="AB132" s="11"/>
      <c r="AC132" s="11"/>
      <c r="AD132" s="11"/>
      <c r="AE132" s="11"/>
      <c r="AR132" s="196" t="s">
        <v>130</v>
      </c>
      <c r="AT132" s="197" t="s">
        <v>72</v>
      </c>
      <c r="AU132" s="197" t="s">
        <v>73</v>
      </c>
      <c r="AY132" s="196" t="s">
        <v>127</v>
      </c>
      <c r="BK132" s="198">
        <f>SUM(BK133:BK138)</f>
        <v>0</v>
      </c>
    </row>
    <row r="133" spans="1:65" s="2" customFormat="1" ht="24.15" customHeight="1">
      <c r="A133" s="38"/>
      <c r="B133" s="39"/>
      <c r="C133" s="199" t="s">
        <v>200</v>
      </c>
      <c r="D133" s="199" t="s">
        <v>131</v>
      </c>
      <c r="E133" s="200" t="s">
        <v>201</v>
      </c>
      <c r="F133" s="201" t="s">
        <v>202</v>
      </c>
      <c r="G133" s="202" t="s">
        <v>134</v>
      </c>
      <c r="H133" s="203">
        <v>1</v>
      </c>
      <c r="I133" s="204"/>
      <c r="J133" s="204"/>
      <c r="K133" s="205">
        <f>ROUND(P133*H133,2)</f>
        <v>0</v>
      </c>
      <c r="L133" s="201" t="s">
        <v>135</v>
      </c>
      <c r="M133" s="44"/>
      <c r="N133" s="206" t="s">
        <v>29</v>
      </c>
      <c r="O133" s="207" t="s">
        <v>42</v>
      </c>
      <c r="P133" s="208">
        <f>I133+J133</f>
        <v>0</v>
      </c>
      <c r="Q133" s="208">
        <f>ROUND(I133*H133,2)</f>
        <v>0</v>
      </c>
      <c r="R133" s="208">
        <f>ROUND(J133*H133,2)</f>
        <v>0</v>
      </c>
      <c r="S133" s="84"/>
      <c r="T133" s="209">
        <f>S133*H133</f>
        <v>0</v>
      </c>
      <c r="U133" s="209">
        <v>0</v>
      </c>
      <c r="V133" s="209">
        <f>U133*H133</f>
        <v>0</v>
      </c>
      <c r="W133" s="209">
        <v>0</v>
      </c>
      <c r="X133" s="210">
        <f>W133*H133</f>
        <v>0</v>
      </c>
      <c r="Y133" s="38"/>
      <c r="Z133" s="38"/>
      <c r="AA133" s="38"/>
      <c r="AB133" s="38"/>
      <c r="AC133" s="38"/>
      <c r="AD133" s="38"/>
      <c r="AE133" s="38"/>
      <c r="AR133" s="211" t="s">
        <v>130</v>
      </c>
      <c r="AT133" s="211" t="s">
        <v>131</v>
      </c>
      <c r="AU133" s="211" t="s">
        <v>81</v>
      </c>
      <c r="AY133" s="17" t="s">
        <v>127</v>
      </c>
      <c r="BE133" s="212">
        <f>IF(O133="základní",K133,0)</f>
        <v>0</v>
      </c>
      <c r="BF133" s="212">
        <f>IF(O133="snížená",K133,0)</f>
        <v>0</v>
      </c>
      <c r="BG133" s="212">
        <f>IF(O133="zákl. přenesená",K133,0)</f>
        <v>0</v>
      </c>
      <c r="BH133" s="212">
        <f>IF(O133="sníž. přenesená",K133,0)</f>
        <v>0</v>
      </c>
      <c r="BI133" s="212">
        <f>IF(O133="nulová",K133,0)</f>
        <v>0</v>
      </c>
      <c r="BJ133" s="17" t="s">
        <v>81</v>
      </c>
      <c r="BK133" s="212">
        <f>ROUND(P133*H133,2)</f>
        <v>0</v>
      </c>
      <c r="BL133" s="17" t="s">
        <v>130</v>
      </c>
      <c r="BM133" s="211" t="s">
        <v>203</v>
      </c>
    </row>
    <row r="134" spans="1:47" s="2" customFormat="1" ht="12">
      <c r="A134" s="38"/>
      <c r="B134" s="39"/>
      <c r="C134" s="40"/>
      <c r="D134" s="213" t="s">
        <v>137</v>
      </c>
      <c r="E134" s="40"/>
      <c r="F134" s="214" t="s">
        <v>202</v>
      </c>
      <c r="G134" s="40"/>
      <c r="H134" s="40"/>
      <c r="I134" s="215"/>
      <c r="J134" s="215"/>
      <c r="K134" s="40"/>
      <c r="L134" s="40"/>
      <c r="M134" s="44"/>
      <c r="N134" s="216"/>
      <c r="O134" s="217"/>
      <c r="P134" s="84"/>
      <c r="Q134" s="84"/>
      <c r="R134" s="84"/>
      <c r="S134" s="84"/>
      <c r="T134" s="84"/>
      <c r="U134" s="84"/>
      <c r="V134" s="84"/>
      <c r="W134" s="84"/>
      <c r="X134" s="85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81</v>
      </c>
    </row>
    <row r="135" spans="1:47" s="2" customFormat="1" ht="12">
      <c r="A135" s="38"/>
      <c r="B135" s="39"/>
      <c r="C135" s="40"/>
      <c r="D135" s="218" t="s">
        <v>138</v>
      </c>
      <c r="E135" s="40"/>
      <c r="F135" s="219" t="s">
        <v>204</v>
      </c>
      <c r="G135" s="40"/>
      <c r="H135" s="40"/>
      <c r="I135" s="215"/>
      <c r="J135" s="215"/>
      <c r="K135" s="40"/>
      <c r="L135" s="40"/>
      <c r="M135" s="44"/>
      <c r="N135" s="216"/>
      <c r="O135" s="217"/>
      <c r="P135" s="84"/>
      <c r="Q135" s="84"/>
      <c r="R135" s="84"/>
      <c r="S135" s="84"/>
      <c r="T135" s="84"/>
      <c r="U135" s="84"/>
      <c r="V135" s="84"/>
      <c r="W135" s="84"/>
      <c r="X135" s="85"/>
      <c r="Y135" s="38"/>
      <c r="Z135" s="38"/>
      <c r="AA135" s="38"/>
      <c r="AB135" s="38"/>
      <c r="AC135" s="38"/>
      <c r="AD135" s="38"/>
      <c r="AE135" s="38"/>
      <c r="AT135" s="17" t="s">
        <v>138</v>
      </c>
      <c r="AU135" s="17" t="s">
        <v>81</v>
      </c>
    </row>
    <row r="136" spans="1:65" s="2" customFormat="1" ht="24.15" customHeight="1">
      <c r="A136" s="38"/>
      <c r="B136" s="39"/>
      <c r="C136" s="199" t="s">
        <v>205</v>
      </c>
      <c r="D136" s="199" t="s">
        <v>131</v>
      </c>
      <c r="E136" s="200" t="s">
        <v>206</v>
      </c>
      <c r="F136" s="201" t="s">
        <v>207</v>
      </c>
      <c r="G136" s="202" t="s">
        <v>134</v>
      </c>
      <c r="H136" s="203">
        <v>1</v>
      </c>
      <c r="I136" s="204"/>
      <c r="J136" s="204"/>
      <c r="K136" s="205">
        <f>ROUND(P136*H136,2)</f>
        <v>0</v>
      </c>
      <c r="L136" s="201" t="s">
        <v>135</v>
      </c>
      <c r="M136" s="44"/>
      <c r="N136" s="206" t="s">
        <v>29</v>
      </c>
      <c r="O136" s="207" t="s">
        <v>42</v>
      </c>
      <c r="P136" s="208">
        <f>I136+J136</f>
        <v>0</v>
      </c>
      <c r="Q136" s="208">
        <f>ROUND(I136*H136,2)</f>
        <v>0</v>
      </c>
      <c r="R136" s="208">
        <f>ROUND(J136*H136,2)</f>
        <v>0</v>
      </c>
      <c r="S136" s="84"/>
      <c r="T136" s="209">
        <f>S136*H136</f>
        <v>0</v>
      </c>
      <c r="U136" s="209">
        <v>0</v>
      </c>
      <c r="V136" s="209">
        <f>U136*H136</f>
        <v>0</v>
      </c>
      <c r="W136" s="209">
        <v>0</v>
      </c>
      <c r="X136" s="210">
        <f>W136*H136</f>
        <v>0</v>
      </c>
      <c r="Y136" s="38"/>
      <c r="Z136" s="38"/>
      <c r="AA136" s="38"/>
      <c r="AB136" s="38"/>
      <c r="AC136" s="38"/>
      <c r="AD136" s="38"/>
      <c r="AE136" s="38"/>
      <c r="AR136" s="211" t="s">
        <v>130</v>
      </c>
      <c r="AT136" s="211" t="s">
        <v>131</v>
      </c>
      <c r="AU136" s="211" t="s">
        <v>81</v>
      </c>
      <c r="AY136" s="17" t="s">
        <v>127</v>
      </c>
      <c r="BE136" s="212">
        <f>IF(O136="základní",K136,0)</f>
        <v>0</v>
      </c>
      <c r="BF136" s="212">
        <f>IF(O136="snížená",K136,0)</f>
        <v>0</v>
      </c>
      <c r="BG136" s="212">
        <f>IF(O136="zákl. přenesená",K136,0)</f>
        <v>0</v>
      </c>
      <c r="BH136" s="212">
        <f>IF(O136="sníž. přenesená",K136,0)</f>
        <v>0</v>
      </c>
      <c r="BI136" s="212">
        <f>IF(O136="nulová",K136,0)</f>
        <v>0</v>
      </c>
      <c r="BJ136" s="17" t="s">
        <v>81</v>
      </c>
      <c r="BK136" s="212">
        <f>ROUND(P136*H136,2)</f>
        <v>0</v>
      </c>
      <c r="BL136" s="17" t="s">
        <v>130</v>
      </c>
      <c r="BM136" s="211" t="s">
        <v>208</v>
      </c>
    </row>
    <row r="137" spans="1:47" s="2" customFormat="1" ht="12">
      <c r="A137" s="38"/>
      <c r="B137" s="39"/>
      <c r="C137" s="40"/>
      <c r="D137" s="213" t="s">
        <v>137</v>
      </c>
      <c r="E137" s="40"/>
      <c r="F137" s="214" t="s">
        <v>207</v>
      </c>
      <c r="G137" s="40"/>
      <c r="H137" s="40"/>
      <c r="I137" s="215"/>
      <c r="J137" s="215"/>
      <c r="K137" s="40"/>
      <c r="L137" s="40"/>
      <c r="M137" s="44"/>
      <c r="N137" s="216"/>
      <c r="O137" s="217"/>
      <c r="P137" s="84"/>
      <c r="Q137" s="84"/>
      <c r="R137" s="84"/>
      <c r="S137" s="84"/>
      <c r="T137" s="84"/>
      <c r="U137" s="84"/>
      <c r="V137" s="84"/>
      <c r="W137" s="84"/>
      <c r="X137" s="85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81</v>
      </c>
    </row>
    <row r="138" spans="1:47" s="2" customFormat="1" ht="12">
      <c r="A138" s="38"/>
      <c r="B138" s="39"/>
      <c r="C138" s="40"/>
      <c r="D138" s="218" t="s">
        <v>138</v>
      </c>
      <c r="E138" s="40"/>
      <c r="F138" s="219" t="s">
        <v>209</v>
      </c>
      <c r="G138" s="40"/>
      <c r="H138" s="40"/>
      <c r="I138" s="215"/>
      <c r="J138" s="215"/>
      <c r="K138" s="40"/>
      <c r="L138" s="40"/>
      <c r="M138" s="44"/>
      <c r="N138" s="232"/>
      <c r="O138" s="233"/>
      <c r="P138" s="234"/>
      <c r="Q138" s="234"/>
      <c r="R138" s="234"/>
      <c r="S138" s="234"/>
      <c r="T138" s="234"/>
      <c r="U138" s="234"/>
      <c r="V138" s="234"/>
      <c r="W138" s="234"/>
      <c r="X138" s="235"/>
      <c r="Y138" s="38"/>
      <c r="Z138" s="38"/>
      <c r="AA138" s="38"/>
      <c r="AB138" s="38"/>
      <c r="AC138" s="38"/>
      <c r="AD138" s="38"/>
      <c r="AE138" s="38"/>
      <c r="AT138" s="17" t="s">
        <v>138</v>
      </c>
      <c r="AU138" s="17" t="s">
        <v>81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44"/>
      <c r="N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4:L138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hyperlinks>
    <hyperlink ref="F90" r:id="rId1" display="https://podminky.urs.cz/item/CS_URS_2024_01/012203000"/>
    <hyperlink ref="F95" r:id="rId2" display="https://podminky.urs.cz/item/CS_URS_2024_01/012303000"/>
    <hyperlink ref="F99" r:id="rId3" display="https://podminky.urs.cz/item/CS_URS_2024_01/013203000.1"/>
    <hyperlink ref="F103" r:id="rId4" display="https://podminky.urs.cz/item/CS_URS_2024_01/013203000.2"/>
    <hyperlink ref="F107" r:id="rId5" display="https://podminky.urs.cz/item/CS_URS_2024_01/013203001"/>
    <hyperlink ref="F111" r:id="rId6" display="https://podminky.urs.cz/item/CS_URS_2024_01/013244000"/>
    <hyperlink ref="F116" r:id="rId7" display="https://podminky.urs.cz/item/CS_URS_2024_01/013254000"/>
    <hyperlink ref="F121" r:id="rId8" display="https://podminky.urs.cz/item/CS_URS_2024_01/032103000"/>
    <hyperlink ref="F126" r:id="rId9" display="https://podminky.urs.cz/item/CS_URS_2024_01/032103001.1"/>
    <hyperlink ref="F130" r:id="rId10" display="https://podminky.urs.cz/item/CS_URS_2024_01/032403000"/>
    <hyperlink ref="F135" r:id="rId11" display="https://podminky.urs.cz/item/CS_URS_2024_01/041903000"/>
    <hyperlink ref="F138" r:id="rId12" display="https://podminky.urs.cz/item/CS_URS_2024_01/04313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90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6.5" customHeight="1">
      <c r="B7" s="20"/>
      <c r="E7" s="134" t="str">
        <f>'Rekapitulace stavby'!K6</f>
        <v>Rekonstrukce lávky ev.č.L-01 Havlovice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91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210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29</v>
      </c>
      <c r="G11" s="38"/>
      <c r="H11" s="38"/>
      <c r="I11" s="133" t="s">
        <v>21</v>
      </c>
      <c r="J11" s="137" t="s">
        <v>29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23</v>
      </c>
      <c r="E12" s="38"/>
      <c r="F12" s="137" t="s">
        <v>24</v>
      </c>
      <c r="G12" s="38"/>
      <c r="H12" s="38"/>
      <c r="I12" s="133" t="s">
        <v>25</v>
      </c>
      <c r="J12" s="138" t="str">
        <f>'Rekapitulace stavby'!AN8</f>
        <v>2. 2. 2024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27</v>
      </c>
      <c r="E14" s="38"/>
      <c r="F14" s="38"/>
      <c r="G14" s="38"/>
      <c r="H14" s="38"/>
      <c r="I14" s="133" t="s">
        <v>28</v>
      </c>
      <c r="J14" s="137" t="str">
        <f>IF('Rekapitulace stavby'!AN10="","",'Rekapitulace stavby'!AN10)</f>
        <v/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3" t="s">
        <v>30</v>
      </c>
      <c r="J15" s="137" t="str">
        <f>IF('Rekapitulace stavby'!AN11="","",'Rekapitulace stavby'!AN11)</f>
        <v/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28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28</v>
      </c>
      <c r="J20" s="137" t="s">
        <v>93</v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94</v>
      </c>
      <c r="F21" s="38"/>
      <c r="G21" s="38"/>
      <c r="H21" s="38"/>
      <c r="I21" s="133" t="s">
        <v>30</v>
      </c>
      <c r="J21" s="137" t="s">
        <v>95</v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28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30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29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96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97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ROUND(K86,2)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ROUND((SUM(BE86:BE211)),2)</f>
        <v>0</v>
      </c>
      <c r="G35" s="38"/>
      <c r="H35" s="38"/>
      <c r="I35" s="149">
        <v>0.21</v>
      </c>
      <c r="J35" s="38"/>
      <c r="K35" s="144">
        <f>ROUND(((SUM(BE86:BE211))*I35),2)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ROUND((SUM(BF86:BF211)),2)</f>
        <v>0</v>
      </c>
      <c r="G36" s="38"/>
      <c r="H36" s="38"/>
      <c r="I36" s="149">
        <v>0.15</v>
      </c>
      <c r="J36" s="38"/>
      <c r="K36" s="144">
        <f>ROUND(((SUM(BF86:BF211))*I36),2)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ROUND((SUM(BG86:BG211)),2)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ROUND((SUM(BH86:BH211)),2)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ROUND((SUM(BI86:BI211)),2)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98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1" t="str">
        <f>E7</f>
        <v>Rekonstrukce lávky ev.č.L-01 Havlovice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 hidden="1">
      <c r="A51" s="38"/>
      <c r="B51" s="39"/>
      <c r="C51" s="32" t="s">
        <v>91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 hidden="1">
      <c r="A52" s="38"/>
      <c r="B52" s="39"/>
      <c r="C52" s="40"/>
      <c r="D52" s="40"/>
      <c r="E52" s="69" t="str">
        <f>E9</f>
        <v>SO 201.1 - Lávka L-01 - část demolice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 hidden="1">
      <c r="A54" s="38"/>
      <c r="B54" s="39"/>
      <c r="C54" s="32" t="s">
        <v>23</v>
      </c>
      <c r="D54" s="40"/>
      <c r="E54" s="40"/>
      <c r="F54" s="27" t="str">
        <f>F12</f>
        <v xml:space="preserve"> </v>
      </c>
      <c r="G54" s="40"/>
      <c r="H54" s="40"/>
      <c r="I54" s="32" t="s">
        <v>25</v>
      </c>
      <c r="J54" s="72" t="str">
        <f>IF(J12="","",J12)</f>
        <v>2. 2. 2024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15" customHeight="1" hidden="1">
      <c r="A56" s="38"/>
      <c r="B56" s="39"/>
      <c r="C56" s="32" t="s">
        <v>27</v>
      </c>
      <c r="D56" s="40"/>
      <c r="E56" s="40"/>
      <c r="F56" s="27" t="str">
        <f>E15</f>
        <v xml:space="preserve"> </v>
      </c>
      <c r="G56" s="40"/>
      <c r="H56" s="40"/>
      <c r="I56" s="32" t="s">
        <v>33</v>
      </c>
      <c r="J56" s="36" t="str">
        <f>E21</f>
        <v>Midakon s.r.o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15" customHeight="1" hidden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 hidden="1">
      <c r="A59" s="38"/>
      <c r="B59" s="39"/>
      <c r="C59" s="162" t="s">
        <v>99</v>
      </c>
      <c r="D59" s="163"/>
      <c r="E59" s="163"/>
      <c r="F59" s="163"/>
      <c r="G59" s="163"/>
      <c r="H59" s="163"/>
      <c r="I59" s="164" t="s">
        <v>100</v>
      </c>
      <c r="J59" s="164" t="s">
        <v>101</v>
      </c>
      <c r="K59" s="164" t="s">
        <v>102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 hidden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Q86</f>
        <v>0</v>
      </c>
      <c r="J61" s="102">
        <f>R86</f>
        <v>0</v>
      </c>
      <c r="K61" s="102">
        <f>K86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103</v>
      </c>
    </row>
    <row r="62" spans="1:31" s="9" customFormat="1" ht="24.95" customHeight="1" hidden="1">
      <c r="A62" s="9"/>
      <c r="B62" s="166"/>
      <c r="C62" s="167"/>
      <c r="D62" s="168" t="s">
        <v>104</v>
      </c>
      <c r="E62" s="169"/>
      <c r="F62" s="169"/>
      <c r="G62" s="169"/>
      <c r="H62" s="169"/>
      <c r="I62" s="170">
        <f>Q87</f>
        <v>0</v>
      </c>
      <c r="J62" s="170">
        <f>R87</f>
        <v>0</v>
      </c>
      <c r="K62" s="170">
        <f>K87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3" customFormat="1" ht="19.9" customHeight="1" hidden="1">
      <c r="A63" s="13"/>
      <c r="B63" s="236"/>
      <c r="C63" s="237"/>
      <c r="D63" s="238" t="s">
        <v>211</v>
      </c>
      <c r="E63" s="239"/>
      <c r="F63" s="239"/>
      <c r="G63" s="239"/>
      <c r="H63" s="239"/>
      <c r="I63" s="240">
        <f>Q88</f>
        <v>0</v>
      </c>
      <c r="J63" s="240">
        <f>R88</f>
        <v>0</v>
      </c>
      <c r="K63" s="240">
        <f>K88</f>
        <v>0</v>
      </c>
      <c r="L63" s="237"/>
      <c r="M63" s="241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9" customFormat="1" ht="24.95" customHeight="1" hidden="1">
      <c r="A64" s="9"/>
      <c r="B64" s="166"/>
      <c r="C64" s="167"/>
      <c r="D64" s="168" t="s">
        <v>212</v>
      </c>
      <c r="E64" s="169"/>
      <c r="F64" s="169"/>
      <c r="G64" s="169"/>
      <c r="H64" s="169"/>
      <c r="I64" s="170">
        <f>Q96</f>
        <v>0</v>
      </c>
      <c r="J64" s="170">
        <f>R96</f>
        <v>0</v>
      </c>
      <c r="K64" s="170">
        <f>K96</f>
        <v>0</v>
      </c>
      <c r="L64" s="167"/>
      <c r="M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66"/>
      <c r="C65" s="167"/>
      <c r="D65" s="168" t="s">
        <v>213</v>
      </c>
      <c r="E65" s="169"/>
      <c r="F65" s="169"/>
      <c r="G65" s="169"/>
      <c r="H65" s="169"/>
      <c r="I65" s="170">
        <f>Q158</f>
        <v>0</v>
      </c>
      <c r="J65" s="170">
        <f>R158</f>
        <v>0</v>
      </c>
      <c r="K65" s="170">
        <f>K158</f>
        <v>0</v>
      </c>
      <c r="L65" s="167"/>
      <c r="M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66"/>
      <c r="C66" s="167"/>
      <c r="D66" s="168" t="s">
        <v>214</v>
      </c>
      <c r="E66" s="169"/>
      <c r="F66" s="169"/>
      <c r="G66" s="169"/>
      <c r="H66" s="169"/>
      <c r="I66" s="170">
        <f>Q191</f>
        <v>0</v>
      </c>
      <c r="J66" s="170">
        <f>R191</f>
        <v>0</v>
      </c>
      <c r="K66" s="170">
        <f>K191</f>
        <v>0</v>
      </c>
      <c r="L66" s="167"/>
      <c r="M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 hidden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 hidden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t="12" hidden="1"/>
    <row r="70" ht="12" hidden="1"/>
    <row r="71" ht="12" hidden="1"/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108</v>
      </c>
      <c r="D73" s="40"/>
      <c r="E73" s="40"/>
      <c r="F73" s="40"/>
      <c r="G73" s="40"/>
      <c r="H73" s="40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17</v>
      </c>
      <c r="D75" s="40"/>
      <c r="E75" s="40"/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1" t="str">
        <f>E7</f>
        <v>Rekonstrukce lávky ev.č.L-01 Havlovice</v>
      </c>
      <c r="F76" s="32"/>
      <c r="G76" s="32"/>
      <c r="H76" s="32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91</v>
      </c>
      <c r="D77" s="40"/>
      <c r="E77" s="40"/>
      <c r="F77" s="40"/>
      <c r="G77" s="40"/>
      <c r="H77" s="40"/>
      <c r="I77" s="40"/>
      <c r="J77" s="40"/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201.1 - Lávka L-01 - část demolice</v>
      </c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23</v>
      </c>
      <c r="D80" s="40"/>
      <c r="E80" s="40"/>
      <c r="F80" s="27" t="str">
        <f>F12</f>
        <v xml:space="preserve"> </v>
      </c>
      <c r="G80" s="40"/>
      <c r="H80" s="40"/>
      <c r="I80" s="32" t="s">
        <v>25</v>
      </c>
      <c r="J80" s="72" t="str">
        <f>IF(J12="","",J12)</f>
        <v>2. 2. 2024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27</v>
      </c>
      <c r="D82" s="40"/>
      <c r="E82" s="40"/>
      <c r="F82" s="27" t="str">
        <f>E15</f>
        <v xml:space="preserve"> </v>
      </c>
      <c r="G82" s="40"/>
      <c r="H82" s="40"/>
      <c r="I82" s="32" t="s">
        <v>33</v>
      </c>
      <c r="J82" s="36" t="str">
        <f>E21</f>
        <v>Midakon s.r.o</v>
      </c>
      <c r="K82" s="40"/>
      <c r="L82" s="40"/>
      <c r="M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40"/>
      <c r="M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72"/>
      <c r="B85" s="173"/>
      <c r="C85" s="174" t="s">
        <v>109</v>
      </c>
      <c r="D85" s="175" t="s">
        <v>56</v>
      </c>
      <c r="E85" s="175" t="s">
        <v>52</v>
      </c>
      <c r="F85" s="175" t="s">
        <v>53</v>
      </c>
      <c r="G85" s="175" t="s">
        <v>110</v>
      </c>
      <c r="H85" s="175" t="s">
        <v>111</v>
      </c>
      <c r="I85" s="175" t="s">
        <v>112</v>
      </c>
      <c r="J85" s="175" t="s">
        <v>113</v>
      </c>
      <c r="K85" s="175" t="s">
        <v>102</v>
      </c>
      <c r="L85" s="176" t="s">
        <v>114</v>
      </c>
      <c r="M85" s="177"/>
      <c r="N85" s="92" t="s">
        <v>29</v>
      </c>
      <c r="O85" s="93" t="s">
        <v>41</v>
      </c>
      <c r="P85" s="93" t="s">
        <v>115</v>
      </c>
      <c r="Q85" s="93" t="s">
        <v>116</v>
      </c>
      <c r="R85" s="93" t="s">
        <v>117</v>
      </c>
      <c r="S85" s="93" t="s">
        <v>118</v>
      </c>
      <c r="T85" s="93" t="s">
        <v>119</v>
      </c>
      <c r="U85" s="93" t="s">
        <v>120</v>
      </c>
      <c r="V85" s="93" t="s">
        <v>121</v>
      </c>
      <c r="W85" s="93" t="s">
        <v>122</v>
      </c>
      <c r="X85" s="94" t="s">
        <v>123</v>
      </c>
      <c r="Y85" s="172"/>
      <c r="Z85" s="172"/>
      <c r="AA85" s="172"/>
      <c r="AB85" s="172"/>
      <c r="AC85" s="172"/>
      <c r="AD85" s="172"/>
      <c r="AE85" s="172"/>
    </row>
    <row r="86" spans="1:63" s="2" customFormat="1" ht="22.8" customHeight="1">
      <c r="A86" s="38"/>
      <c r="B86" s="39"/>
      <c r="C86" s="99" t="s">
        <v>124</v>
      </c>
      <c r="D86" s="40"/>
      <c r="E86" s="40"/>
      <c r="F86" s="40"/>
      <c r="G86" s="40"/>
      <c r="H86" s="40"/>
      <c r="I86" s="40"/>
      <c r="J86" s="40"/>
      <c r="K86" s="178">
        <f>BK86</f>
        <v>0</v>
      </c>
      <c r="L86" s="40"/>
      <c r="M86" s="44"/>
      <c r="N86" s="95"/>
      <c r="O86" s="179"/>
      <c r="P86" s="96"/>
      <c r="Q86" s="180">
        <f>Q87+Q96+Q158+Q191</f>
        <v>0</v>
      </c>
      <c r="R86" s="180">
        <f>R87+R96+R158+R191</f>
        <v>0</v>
      </c>
      <c r="S86" s="96"/>
      <c r="T86" s="181">
        <f>T87+T96+T158+T191</f>
        <v>0</v>
      </c>
      <c r="U86" s="96"/>
      <c r="V86" s="181">
        <f>V87+V96+V158+V191</f>
        <v>13.18724694</v>
      </c>
      <c r="W86" s="96"/>
      <c r="X86" s="182">
        <f>X87+X96+X158+X191</f>
        <v>207.43155</v>
      </c>
      <c r="Y86" s="38"/>
      <c r="Z86" s="38"/>
      <c r="AA86" s="38"/>
      <c r="AB86" s="38"/>
      <c r="AC86" s="38"/>
      <c r="AD86" s="38"/>
      <c r="AE86" s="38"/>
      <c r="AT86" s="17" t="s">
        <v>72</v>
      </c>
      <c r="AU86" s="17" t="s">
        <v>103</v>
      </c>
      <c r="BK86" s="183">
        <f>BK87+BK96+BK158+BK191</f>
        <v>0</v>
      </c>
    </row>
    <row r="87" spans="1:63" s="11" customFormat="1" ht="25.9" customHeight="1">
      <c r="A87" s="11"/>
      <c r="B87" s="184"/>
      <c r="C87" s="185"/>
      <c r="D87" s="186" t="s">
        <v>72</v>
      </c>
      <c r="E87" s="187" t="s">
        <v>125</v>
      </c>
      <c r="F87" s="187" t="s">
        <v>126</v>
      </c>
      <c r="G87" s="185"/>
      <c r="H87" s="185"/>
      <c r="I87" s="188"/>
      <c r="J87" s="188"/>
      <c r="K87" s="189">
        <f>BK87</f>
        <v>0</v>
      </c>
      <c r="L87" s="185"/>
      <c r="M87" s="190"/>
      <c r="N87" s="191"/>
      <c r="O87" s="192"/>
      <c r="P87" s="192"/>
      <c r="Q87" s="193">
        <f>Q88</f>
        <v>0</v>
      </c>
      <c r="R87" s="193">
        <f>R88</f>
        <v>0</v>
      </c>
      <c r="S87" s="192"/>
      <c r="T87" s="194">
        <f>T88</f>
        <v>0</v>
      </c>
      <c r="U87" s="192"/>
      <c r="V87" s="194">
        <f>V88</f>
        <v>0</v>
      </c>
      <c r="W87" s="192"/>
      <c r="X87" s="195">
        <f>X88</f>
        <v>2.57</v>
      </c>
      <c r="Y87" s="11"/>
      <c r="Z87" s="11"/>
      <c r="AA87" s="11"/>
      <c r="AB87" s="11"/>
      <c r="AC87" s="11"/>
      <c r="AD87" s="11"/>
      <c r="AE87" s="11"/>
      <c r="AR87" s="196" t="s">
        <v>81</v>
      </c>
      <c r="AT87" s="197" t="s">
        <v>72</v>
      </c>
      <c r="AU87" s="197" t="s">
        <v>73</v>
      </c>
      <c r="AY87" s="196" t="s">
        <v>127</v>
      </c>
      <c r="BK87" s="198">
        <f>BK88</f>
        <v>0</v>
      </c>
    </row>
    <row r="88" spans="1:63" s="11" customFormat="1" ht="22.8" customHeight="1">
      <c r="A88" s="11"/>
      <c r="B88" s="184"/>
      <c r="C88" s="185"/>
      <c r="D88" s="186" t="s">
        <v>72</v>
      </c>
      <c r="E88" s="242" t="s">
        <v>179</v>
      </c>
      <c r="F88" s="242" t="s">
        <v>215</v>
      </c>
      <c r="G88" s="185"/>
      <c r="H88" s="185"/>
      <c r="I88" s="188"/>
      <c r="J88" s="188"/>
      <c r="K88" s="243">
        <f>BK88</f>
        <v>0</v>
      </c>
      <c r="L88" s="185"/>
      <c r="M88" s="190"/>
      <c r="N88" s="191"/>
      <c r="O88" s="192"/>
      <c r="P88" s="192"/>
      <c r="Q88" s="193">
        <f>SUM(Q89:Q95)</f>
        <v>0</v>
      </c>
      <c r="R88" s="193">
        <f>SUM(R89:R95)</f>
        <v>0</v>
      </c>
      <c r="S88" s="192"/>
      <c r="T88" s="194">
        <f>SUM(T89:T95)</f>
        <v>0</v>
      </c>
      <c r="U88" s="192"/>
      <c r="V88" s="194">
        <f>SUM(V89:V95)</f>
        <v>0</v>
      </c>
      <c r="W88" s="192"/>
      <c r="X88" s="195">
        <f>SUM(X89:X95)</f>
        <v>2.57</v>
      </c>
      <c r="Y88" s="11"/>
      <c r="Z88" s="11"/>
      <c r="AA88" s="11"/>
      <c r="AB88" s="11"/>
      <c r="AC88" s="11"/>
      <c r="AD88" s="11"/>
      <c r="AE88" s="11"/>
      <c r="AR88" s="196" t="s">
        <v>81</v>
      </c>
      <c r="AT88" s="197" t="s">
        <v>72</v>
      </c>
      <c r="AU88" s="197" t="s">
        <v>81</v>
      </c>
      <c r="AY88" s="196" t="s">
        <v>127</v>
      </c>
      <c r="BK88" s="198">
        <f>SUM(BK89:BK95)</f>
        <v>0</v>
      </c>
    </row>
    <row r="89" spans="1:65" s="2" customFormat="1" ht="24.15" customHeight="1">
      <c r="A89" s="38"/>
      <c r="B89" s="39"/>
      <c r="C89" s="199" t="s">
        <v>81</v>
      </c>
      <c r="D89" s="199" t="s">
        <v>131</v>
      </c>
      <c r="E89" s="200" t="s">
        <v>216</v>
      </c>
      <c r="F89" s="201" t="s">
        <v>217</v>
      </c>
      <c r="G89" s="202" t="s">
        <v>218</v>
      </c>
      <c r="H89" s="203">
        <v>8</v>
      </c>
      <c r="I89" s="204"/>
      <c r="J89" s="204"/>
      <c r="K89" s="205">
        <f>ROUND(P89*H89,2)</f>
        <v>0</v>
      </c>
      <c r="L89" s="201" t="s">
        <v>135</v>
      </c>
      <c r="M89" s="44"/>
      <c r="N89" s="206" t="s">
        <v>29</v>
      </c>
      <c r="O89" s="207" t="s">
        <v>42</v>
      </c>
      <c r="P89" s="208">
        <f>I89+J89</f>
        <v>0</v>
      </c>
      <c r="Q89" s="208">
        <f>ROUND(I89*H89,2)</f>
        <v>0</v>
      </c>
      <c r="R89" s="208">
        <f>ROUND(J89*H89,2)</f>
        <v>0</v>
      </c>
      <c r="S89" s="84"/>
      <c r="T89" s="209">
        <f>S89*H89</f>
        <v>0</v>
      </c>
      <c r="U89" s="209">
        <v>0</v>
      </c>
      <c r="V89" s="209">
        <f>U89*H89</f>
        <v>0</v>
      </c>
      <c r="W89" s="209">
        <v>0.32</v>
      </c>
      <c r="X89" s="210">
        <f>W89*H89</f>
        <v>2.56</v>
      </c>
      <c r="Y89" s="38"/>
      <c r="Z89" s="38"/>
      <c r="AA89" s="38"/>
      <c r="AB89" s="38"/>
      <c r="AC89" s="38"/>
      <c r="AD89" s="38"/>
      <c r="AE89" s="38"/>
      <c r="AR89" s="211" t="s">
        <v>130</v>
      </c>
      <c r="AT89" s="211" t="s">
        <v>131</v>
      </c>
      <c r="AU89" s="211" t="s">
        <v>83</v>
      </c>
      <c r="AY89" s="17" t="s">
        <v>127</v>
      </c>
      <c r="BE89" s="212">
        <f>IF(O89="základní",K89,0)</f>
        <v>0</v>
      </c>
      <c r="BF89" s="212">
        <f>IF(O89="snížená",K89,0)</f>
        <v>0</v>
      </c>
      <c r="BG89" s="212">
        <f>IF(O89="zákl. přenesená",K89,0)</f>
        <v>0</v>
      </c>
      <c r="BH89" s="212">
        <f>IF(O89="sníž. přenesená",K89,0)</f>
        <v>0</v>
      </c>
      <c r="BI89" s="212">
        <f>IF(O89="nulová",K89,0)</f>
        <v>0</v>
      </c>
      <c r="BJ89" s="17" t="s">
        <v>81</v>
      </c>
      <c r="BK89" s="212">
        <f>ROUND(P89*H89,2)</f>
        <v>0</v>
      </c>
      <c r="BL89" s="17" t="s">
        <v>130</v>
      </c>
      <c r="BM89" s="211" t="s">
        <v>219</v>
      </c>
    </row>
    <row r="90" spans="1:47" s="2" customFormat="1" ht="12">
      <c r="A90" s="38"/>
      <c r="B90" s="39"/>
      <c r="C90" s="40"/>
      <c r="D90" s="213" t="s">
        <v>137</v>
      </c>
      <c r="E90" s="40"/>
      <c r="F90" s="214" t="s">
        <v>220</v>
      </c>
      <c r="G90" s="40"/>
      <c r="H90" s="40"/>
      <c r="I90" s="215"/>
      <c r="J90" s="215"/>
      <c r="K90" s="40"/>
      <c r="L90" s="40"/>
      <c r="M90" s="44"/>
      <c r="N90" s="216"/>
      <c r="O90" s="217"/>
      <c r="P90" s="84"/>
      <c r="Q90" s="84"/>
      <c r="R90" s="84"/>
      <c r="S90" s="84"/>
      <c r="T90" s="84"/>
      <c r="U90" s="84"/>
      <c r="V90" s="84"/>
      <c r="W90" s="84"/>
      <c r="X90" s="85"/>
      <c r="Y90" s="38"/>
      <c r="Z90" s="38"/>
      <c r="AA90" s="38"/>
      <c r="AB90" s="38"/>
      <c r="AC90" s="38"/>
      <c r="AD90" s="38"/>
      <c r="AE90" s="38"/>
      <c r="AT90" s="17" t="s">
        <v>137</v>
      </c>
      <c r="AU90" s="17" t="s">
        <v>83</v>
      </c>
    </row>
    <row r="91" spans="1:47" s="2" customFormat="1" ht="12">
      <c r="A91" s="38"/>
      <c r="B91" s="39"/>
      <c r="C91" s="40"/>
      <c r="D91" s="218" t="s">
        <v>138</v>
      </c>
      <c r="E91" s="40"/>
      <c r="F91" s="219" t="s">
        <v>221</v>
      </c>
      <c r="G91" s="40"/>
      <c r="H91" s="40"/>
      <c r="I91" s="215"/>
      <c r="J91" s="215"/>
      <c r="K91" s="40"/>
      <c r="L91" s="40"/>
      <c r="M91" s="44"/>
      <c r="N91" s="216"/>
      <c r="O91" s="217"/>
      <c r="P91" s="84"/>
      <c r="Q91" s="84"/>
      <c r="R91" s="84"/>
      <c r="S91" s="84"/>
      <c r="T91" s="84"/>
      <c r="U91" s="84"/>
      <c r="V91" s="84"/>
      <c r="W91" s="84"/>
      <c r="X91" s="85"/>
      <c r="Y91" s="38"/>
      <c r="Z91" s="38"/>
      <c r="AA91" s="38"/>
      <c r="AB91" s="38"/>
      <c r="AC91" s="38"/>
      <c r="AD91" s="38"/>
      <c r="AE91" s="38"/>
      <c r="AT91" s="17" t="s">
        <v>138</v>
      </c>
      <c r="AU91" s="17" t="s">
        <v>83</v>
      </c>
    </row>
    <row r="92" spans="1:51" s="12" customFormat="1" ht="12">
      <c r="A92" s="12"/>
      <c r="B92" s="221"/>
      <c r="C92" s="222"/>
      <c r="D92" s="213" t="s">
        <v>142</v>
      </c>
      <c r="E92" s="223" t="s">
        <v>29</v>
      </c>
      <c r="F92" s="224" t="s">
        <v>222</v>
      </c>
      <c r="G92" s="222"/>
      <c r="H92" s="225">
        <v>8</v>
      </c>
      <c r="I92" s="226"/>
      <c r="J92" s="226"/>
      <c r="K92" s="222"/>
      <c r="L92" s="222"/>
      <c r="M92" s="227"/>
      <c r="N92" s="228"/>
      <c r="O92" s="229"/>
      <c r="P92" s="229"/>
      <c r="Q92" s="229"/>
      <c r="R92" s="229"/>
      <c r="S92" s="229"/>
      <c r="T92" s="229"/>
      <c r="U92" s="229"/>
      <c r="V92" s="229"/>
      <c r="W92" s="229"/>
      <c r="X92" s="230"/>
      <c r="Y92" s="12"/>
      <c r="Z92" s="12"/>
      <c r="AA92" s="12"/>
      <c r="AB92" s="12"/>
      <c r="AC92" s="12"/>
      <c r="AD92" s="12"/>
      <c r="AE92" s="12"/>
      <c r="AT92" s="231" t="s">
        <v>142</v>
      </c>
      <c r="AU92" s="231" t="s">
        <v>83</v>
      </c>
      <c r="AV92" s="12" t="s">
        <v>83</v>
      </c>
      <c r="AW92" s="12" t="s">
        <v>5</v>
      </c>
      <c r="AX92" s="12" t="s">
        <v>81</v>
      </c>
      <c r="AY92" s="231" t="s">
        <v>127</v>
      </c>
    </row>
    <row r="93" spans="1:65" s="2" customFormat="1" ht="24.15" customHeight="1">
      <c r="A93" s="38"/>
      <c r="B93" s="39"/>
      <c r="C93" s="199" t="s">
        <v>83</v>
      </c>
      <c r="D93" s="199" t="s">
        <v>131</v>
      </c>
      <c r="E93" s="200" t="s">
        <v>223</v>
      </c>
      <c r="F93" s="201" t="s">
        <v>224</v>
      </c>
      <c r="G93" s="202" t="s">
        <v>218</v>
      </c>
      <c r="H93" s="203">
        <v>2</v>
      </c>
      <c r="I93" s="204"/>
      <c r="J93" s="204"/>
      <c r="K93" s="205">
        <f>ROUND(P93*H93,2)</f>
        <v>0</v>
      </c>
      <c r="L93" s="201" t="s">
        <v>135</v>
      </c>
      <c r="M93" s="44"/>
      <c r="N93" s="206" t="s">
        <v>29</v>
      </c>
      <c r="O93" s="207" t="s">
        <v>42</v>
      </c>
      <c r="P93" s="208">
        <f>I93+J93</f>
        <v>0</v>
      </c>
      <c r="Q93" s="208">
        <f>ROUND(I93*H93,2)</f>
        <v>0</v>
      </c>
      <c r="R93" s="208">
        <f>ROUND(J93*H93,2)</f>
        <v>0</v>
      </c>
      <c r="S93" s="84"/>
      <c r="T93" s="209">
        <f>S93*H93</f>
        <v>0</v>
      </c>
      <c r="U93" s="209">
        <v>0</v>
      </c>
      <c r="V93" s="209">
        <f>U93*H93</f>
        <v>0</v>
      </c>
      <c r="W93" s="209">
        <v>0.005</v>
      </c>
      <c r="X93" s="210">
        <f>W93*H93</f>
        <v>0.01</v>
      </c>
      <c r="Y93" s="38"/>
      <c r="Z93" s="38"/>
      <c r="AA93" s="38"/>
      <c r="AB93" s="38"/>
      <c r="AC93" s="38"/>
      <c r="AD93" s="38"/>
      <c r="AE93" s="38"/>
      <c r="AR93" s="211" t="s">
        <v>130</v>
      </c>
      <c r="AT93" s="211" t="s">
        <v>131</v>
      </c>
      <c r="AU93" s="211" t="s">
        <v>83</v>
      </c>
      <c r="AY93" s="17" t="s">
        <v>127</v>
      </c>
      <c r="BE93" s="212">
        <f>IF(O93="základní",K93,0)</f>
        <v>0</v>
      </c>
      <c r="BF93" s="212">
        <f>IF(O93="snížená",K93,0)</f>
        <v>0</v>
      </c>
      <c r="BG93" s="212">
        <f>IF(O93="zákl. přenesená",K93,0)</f>
        <v>0</v>
      </c>
      <c r="BH93" s="212">
        <f>IF(O93="sníž. přenesená",K93,0)</f>
        <v>0</v>
      </c>
      <c r="BI93" s="212">
        <f>IF(O93="nulová",K93,0)</f>
        <v>0</v>
      </c>
      <c r="BJ93" s="17" t="s">
        <v>81</v>
      </c>
      <c r="BK93" s="212">
        <f>ROUND(P93*H93,2)</f>
        <v>0</v>
      </c>
      <c r="BL93" s="17" t="s">
        <v>130</v>
      </c>
      <c r="BM93" s="211" t="s">
        <v>225</v>
      </c>
    </row>
    <row r="94" spans="1:47" s="2" customFormat="1" ht="12">
      <c r="A94" s="38"/>
      <c r="B94" s="39"/>
      <c r="C94" s="40"/>
      <c r="D94" s="213" t="s">
        <v>137</v>
      </c>
      <c r="E94" s="40"/>
      <c r="F94" s="214" t="s">
        <v>226</v>
      </c>
      <c r="G94" s="40"/>
      <c r="H94" s="40"/>
      <c r="I94" s="215"/>
      <c r="J94" s="215"/>
      <c r="K94" s="40"/>
      <c r="L94" s="40"/>
      <c r="M94" s="44"/>
      <c r="N94" s="216"/>
      <c r="O94" s="217"/>
      <c r="P94" s="84"/>
      <c r="Q94" s="84"/>
      <c r="R94" s="84"/>
      <c r="S94" s="84"/>
      <c r="T94" s="84"/>
      <c r="U94" s="84"/>
      <c r="V94" s="84"/>
      <c r="W94" s="84"/>
      <c r="X94" s="85"/>
      <c r="Y94" s="38"/>
      <c r="Z94" s="38"/>
      <c r="AA94" s="38"/>
      <c r="AB94" s="38"/>
      <c r="AC94" s="38"/>
      <c r="AD94" s="38"/>
      <c r="AE94" s="38"/>
      <c r="AT94" s="17" t="s">
        <v>137</v>
      </c>
      <c r="AU94" s="17" t="s">
        <v>83</v>
      </c>
    </row>
    <row r="95" spans="1:47" s="2" customFormat="1" ht="12">
      <c r="A95" s="38"/>
      <c r="B95" s="39"/>
      <c r="C95" s="40"/>
      <c r="D95" s="218" t="s">
        <v>138</v>
      </c>
      <c r="E95" s="40"/>
      <c r="F95" s="219" t="s">
        <v>227</v>
      </c>
      <c r="G95" s="40"/>
      <c r="H95" s="40"/>
      <c r="I95" s="215"/>
      <c r="J95" s="215"/>
      <c r="K95" s="40"/>
      <c r="L95" s="40"/>
      <c r="M95" s="44"/>
      <c r="N95" s="216"/>
      <c r="O95" s="217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138</v>
      </c>
      <c r="AU95" s="17" t="s">
        <v>83</v>
      </c>
    </row>
    <row r="96" spans="1:63" s="11" customFormat="1" ht="25.9" customHeight="1">
      <c r="A96" s="11"/>
      <c r="B96" s="184"/>
      <c r="C96" s="185"/>
      <c r="D96" s="186" t="s">
        <v>72</v>
      </c>
      <c r="E96" s="187" t="s">
        <v>81</v>
      </c>
      <c r="F96" s="187" t="s">
        <v>228</v>
      </c>
      <c r="G96" s="185"/>
      <c r="H96" s="185"/>
      <c r="I96" s="188"/>
      <c r="J96" s="188"/>
      <c r="K96" s="189">
        <f>BK96</f>
        <v>0</v>
      </c>
      <c r="L96" s="185"/>
      <c r="M96" s="190"/>
      <c r="N96" s="191"/>
      <c r="O96" s="192"/>
      <c r="P96" s="192"/>
      <c r="Q96" s="193">
        <f>SUM(Q97:Q157)</f>
        <v>0</v>
      </c>
      <c r="R96" s="193">
        <f>SUM(R97:R157)</f>
        <v>0</v>
      </c>
      <c r="S96" s="192"/>
      <c r="T96" s="194">
        <f>SUM(T97:T157)</f>
        <v>0</v>
      </c>
      <c r="U96" s="192"/>
      <c r="V96" s="194">
        <f>SUM(V97:V157)</f>
        <v>2.9620566</v>
      </c>
      <c r="W96" s="192"/>
      <c r="X96" s="195">
        <f>SUM(X97:X157)</f>
        <v>14.107099999999999</v>
      </c>
      <c r="Y96" s="11"/>
      <c r="Z96" s="11"/>
      <c r="AA96" s="11"/>
      <c r="AB96" s="11"/>
      <c r="AC96" s="11"/>
      <c r="AD96" s="11"/>
      <c r="AE96" s="11"/>
      <c r="AR96" s="196" t="s">
        <v>130</v>
      </c>
      <c r="AT96" s="197" t="s">
        <v>72</v>
      </c>
      <c r="AU96" s="197" t="s">
        <v>73</v>
      </c>
      <c r="AY96" s="196" t="s">
        <v>127</v>
      </c>
      <c r="BK96" s="198">
        <f>SUM(BK97:BK157)</f>
        <v>0</v>
      </c>
    </row>
    <row r="97" spans="1:65" s="2" customFormat="1" ht="24.15" customHeight="1">
      <c r="A97" s="38"/>
      <c r="B97" s="39"/>
      <c r="C97" s="199" t="s">
        <v>148</v>
      </c>
      <c r="D97" s="199" t="s">
        <v>131</v>
      </c>
      <c r="E97" s="200" t="s">
        <v>229</v>
      </c>
      <c r="F97" s="201" t="s">
        <v>230</v>
      </c>
      <c r="G97" s="202" t="s">
        <v>231</v>
      </c>
      <c r="H97" s="203">
        <v>16.73</v>
      </c>
      <c r="I97" s="204"/>
      <c r="J97" s="204"/>
      <c r="K97" s="205">
        <f>ROUND(P97*H97,2)</f>
        <v>0</v>
      </c>
      <c r="L97" s="201" t="s">
        <v>135</v>
      </c>
      <c r="M97" s="44"/>
      <c r="N97" s="206" t="s">
        <v>29</v>
      </c>
      <c r="O97" s="207" t="s">
        <v>42</v>
      </c>
      <c r="P97" s="208">
        <f>I97+J97</f>
        <v>0</v>
      </c>
      <c r="Q97" s="208">
        <f>ROUND(I97*H97,2)</f>
        <v>0</v>
      </c>
      <c r="R97" s="208">
        <f>ROUND(J97*H97,2)</f>
        <v>0</v>
      </c>
      <c r="S97" s="84"/>
      <c r="T97" s="209">
        <f>S97*H97</f>
        <v>0</v>
      </c>
      <c r="U97" s="209">
        <v>0</v>
      </c>
      <c r="V97" s="209">
        <f>U97*H97</f>
        <v>0</v>
      </c>
      <c r="W97" s="209">
        <v>0.58</v>
      </c>
      <c r="X97" s="210">
        <f>W97*H97</f>
        <v>9.7034</v>
      </c>
      <c r="Y97" s="38"/>
      <c r="Z97" s="38"/>
      <c r="AA97" s="38"/>
      <c r="AB97" s="38"/>
      <c r="AC97" s="38"/>
      <c r="AD97" s="38"/>
      <c r="AE97" s="38"/>
      <c r="AR97" s="211" t="s">
        <v>130</v>
      </c>
      <c r="AT97" s="211" t="s">
        <v>131</v>
      </c>
      <c r="AU97" s="211" t="s">
        <v>81</v>
      </c>
      <c r="AY97" s="17" t="s">
        <v>127</v>
      </c>
      <c r="BE97" s="212">
        <f>IF(O97="základní",K97,0)</f>
        <v>0</v>
      </c>
      <c r="BF97" s="212">
        <f>IF(O97="snížená",K97,0)</f>
        <v>0</v>
      </c>
      <c r="BG97" s="212">
        <f>IF(O97="zákl. přenesená",K97,0)</f>
        <v>0</v>
      </c>
      <c r="BH97" s="212">
        <f>IF(O97="sníž. přenesená",K97,0)</f>
        <v>0</v>
      </c>
      <c r="BI97" s="212">
        <f>IF(O97="nulová",K97,0)</f>
        <v>0</v>
      </c>
      <c r="BJ97" s="17" t="s">
        <v>81</v>
      </c>
      <c r="BK97" s="212">
        <f>ROUND(P97*H97,2)</f>
        <v>0</v>
      </c>
      <c r="BL97" s="17" t="s">
        <v>130</v>
      </c>
      <c r="BM97" s="211" t="s">
        <v>232</v>
      </c>
    </row>
    <row r="98" spans="1:47" s="2" customFormat="1" ht="12">
      <c r="A98" s="38"/>
      <c r="B98" s="39"/>
      <c r="C98" s="40"/>
      <c r="D98" s="213" t="s">
        <v>137</v>
      </c>
      <c r="E98" s="40"/>
      <c r="F98" s="214" t="s">
        <v>233</v>
      </c>
      <c r="G98" s="40"/>
      <c r="H98" s="40"/>
      <c r="I98" s="215"/>
      <c r="J98" s="215"/>
      <c r="K98" s="40"/>
      <c r="L98" s="40"/>
      <c r="M98" s="44"/>
      <c r="N98" s="216"/>
      <c r="O98" s="217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81</v>
      </c>
    </row>
    <row r="99" spans="1:47" s="2" customFormat="1" ht="12">
      <c r="A99" s="38"/>
      <c r="B99" s="39"/>
      <c r="C99" s="40"/>
      <c r="D99" s="218" t="s">
        <v>138</v>
      </c>
      <c r="E99" s="40"/>
      <c r="F99" s="219" t="s">
        <v>234</v>
      </c>
      <c r="G99" s="40"/>
      <c r="H99" s="40"/>
      <c r="I99" s="215"/>
      <c r="J99" s="215"/>
      <c r="K99" s="40"/>
      <c r="L99" s="40"/>
      <c r="M99" s="44"/>
      <c r="N99" s="216"/>
      <c r="O99" s="217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81</v>
      </c>
    </row>
    <row r="100" spans="1:51" s="12" customFormat="1" ht="12">
      <c r="A100" s="12"/>
      <c r="B100" s="221"/>
      <c r="C100" s="222"/>
      <c r="D100" s="213" t="s">
        <v>142</v>
      </c>
      <c r="E100" s="223" t="s">
        <v>29</v>
      </c>
      <c r="F100" s="224" t="s">
        <v>235</v>
      </c>
      <c r="G100" s="222"/>
      <c r="H100" s="225">
        <v>16.73</v>
      </c>
      <c r="I100" s="226"/>
      <c r="J100" s="226"/>
      <c r="K100" s="222"/>
      <c r="L100" s="222"/>
      <c r="M100" s="227"/>
      <c r="N100" s="228"/>
      <c r="O100" s="229"/>
      <c r="P100" s="229"/>
      <c r="Q100" s="229"/>
      <c r="R100" s="229"/>
      <c r="S100" s="229"/>
      <c r="T100" s="229"/>
      <c r="U100" s="229"/>
      <c r="V100" s="229"/>
      <c r="W100" s="229"/>
      <c r="X100" s="230"/>
      <c r="Y100" s="12"/>
      <c r="Z100" s="12"/>
      <c r="AA100" s="12"/>
      <c r="AB100" s="12"/>
      <c r="AC100" s="12"/>
      <c r="AD100" s="12"/>
      <c r="AE100" s="12"/>
      <c r="AT100" s="231" t="s">
        <v>142</v>
      </c>
      <c r="AU100" s="231" t="s">
        <v>81</v>
      </c>
      <c r="AV100" s="12" t="s">
        <v>83</v>
      </c>
      <c r="AW100" s="12" t="s">
        <v>5</v>
      </c>
      <c r="AX100" s="12" t="s">
        <v>81</v>
      </c>
      <c r="AY100" s="231" t="s">
        <v>127</v>
      </c>
    </row>
    <row r="101" spans="1:65" s="2" customFormat="1" ht="12">
      <c r="A101" s="38"/>
      <c r="B101" s="39"/>
      <c r="C101" s="199" t="s">
        <v>130</v>
      </c>
      <c r="D101" s="199" t="s">
        <v>131</v>
      </c>
      <c r="E101" s="200" t="s">
        <v>236</v>
      </c>
      <c r="F101" s="201" t="s">
        <v>237</v>
      </c>
      <c r="G101" s="202" t="s">
        <v>231</v>
      </c>
      <c r="H101" s="203">
        <v>16.74</v>
      </c>
      <c r="I101" s="204"/>
      <c r="J101" s="204"/>
      <c r="K101" s="205">
        <f>ROUND(P101*H101,2)</f>
        <v>0</v>
      </c>
      <c r="L101" s="201" t="s">
        <v>135</v>
      </c>
      <c r="M101" s="44"/>
      <c r="N101" s="206" t="s">
        <v>29</v>
      </c>
      <c r="O101" s="207" t="s">
        <v>42</v>
      </c>
      <c r="P101" s="208">
        <f>I101+J101</f>
        <v>0</v>
      </c>
      <c r="Q101" s="208">
        <f>ROUND(I101*H101,2)</f>
        <v>0</v>
      </c>
      <c r="R101" s="208">
        <f>ROUND(J101*H101,2)</f>
        <v>0</v>
      </c>
      <c r="S101" s="84"/>
      <c r="T101" s="209">
        <f>S101*H101</f>
        <v>0</v>
      </c>
      <c r="U101" s="209">
        <v>9E-05</v>
      </c>
      <c r="V101" s="209">
        <f>U101*H101</f>
        <v>0.0015065999999999999</v>
      </c>
      <c r="W101" s="209">
        <v>0.23</v>
      </c>
      <c r="X101" s="210">
        <f>W101*H101</f>
        <v>3.8501999999999996</v>
      </c>
      <c r="Y101" s="38"/>
      <c r="Z101" s="38"/>
      <c r="AA101" s="38"/>
      <c r="AB101" s="38"/>
      <c r="AC101" s="38"/>
      <c r="AD101" s="38"/>
      <c r="AE101" s="38"/>
      <c r="AR101" s="211" t="s">
        <v>130</v>
      </c>
      <c r="AT101" s="211" t="s">
        <v>131</v>
      </c>
      <c r="AU101" s="211" t="s">
        <v>81</v>
      </c>
      <c r="AY101" s="17" t="s">
        <v>127</v>
      </c>
      <c r="BE101" s="212">
        <f>IF(O101="základní",K101,0)</f>
        <v>0</v>
      </c>
      <c r="BF101" s="212">
        <f>IF(O101="snížená",K101,0)</f>
        <v>0</v>
      </c>
      <c r="BG101" s="212">
        <f>IF(O101="zákl. přenesená",K101,0)</f>
        <v>0</v>
      </c>
      <c r="BH101" s="212">
        <f>IF(O101="sníž. přenesená",K101,0)</f>
        <v>0</v>
      </c>
      <c r="BI101" s="212">
        <f>IF(O101="nulová",K101,0)</f>
        <v>0</v>
      </c>
      <c r="BJ101" s="17" t="s">
        <v>81</v>
      </c>
      <c r="BK101" s="212">
        <f>ROUND(P101*H101,2)</f>
        <v>0</v>
      </c>
      <c r="BL101" s="17" t="s">
        <v>130</v>
      </c>
      <c r="BM101" s="211" t="s">
        <v>238</v>
      </c>
    </row>
    <row r="102" spans="1:47" s="2" customFormat="1" ht="12">
      <c r="A102" s="38"/>
      <c r="B102" s="39"/>
      <c r="C102" s="40"/>
      <c r="D102" s="213" t="s">
        <v>137</v>
      </c>
      <c r="E102" s="40"/>
      <c r="F102" s="214" t="s">
        <v>239</v>
      </c>
      <c r="G102" s="40"/>
      <c r="H102" s="40"/>
      <c r="I102" s="215"/>
      <c r="J102" s="215"/>
      <c r="K102" s="40"/>
      <c r="L102" s="40"/>
      <c r="M102" s="44"/>
      <c r="N102" s="216"/>
      <c r="O102" s="217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137</v>
      </c>
      <c r="AU102" s="17" t="s">
        <v>81</v>
      </c>
    </row>
    <row r="103" spans="1:47" s="2" customFormat="1" ht="12">
      <c r="A103" s="38"/>
      <c r="B103" s="39"/>
      <c r="C103" s="40"/>
      <c r="D103" s="218" t="s">
        <v>138</v>
      </c>
      <c r="E103" s="40"/>
      <c r="F103" s="219" t="s">
        <v>240</v>
      </c>
      <c r="G103" s="40"/>
      <c r="H103" s="40"/>
      <c r="I103" s="215"/>
      <c r="J103" s="215"/>
      <c r="K103" s="40"/>
      <c r="L103" s="40"/>
      <c r="M103" s="44"/>
      <c r="N103" s="216"/>
      <c r="O103" s="217"/>
      <c r="P103" s="84"/>
      <c r="Q103" s="84"/>
      <c r="R103" s="84"/>
      <c r="S103" s="84"/>
      <c r="T103" s="84"/>
      <c r="U103" s="84"/>
      <c r="V103" s="84"/>
      <c r="W103" s="84"/>
      <c r="X103" s="85"/>
      <c r="Y103" s="38"/>
      <c r="Z103" s="38"/>
      <c r="AA103" s="38"/>
      <c r="AB103" s="38"/>
      <c r="AC103" s="38"/>
      <c r="AD103" s="38"/>
      <c r="AE103" s="38"/>
      <c r="AT103" s="17" t="s">
        <v>138</v>
      </c>
      <c r="AU103" s="17" t="s">
        <v>81</v>
      </c>
    </row>
    <row r="104" spans="1:47" s="2" customFormat="1" ht="12">
      <c r="A104" s="38"/>
      <c r="B104" s="39"/>
      <c r="C104" s="40"/>
      <c r="D104" s="213" t="s">
        <v>140</v>
      </c>
      <c r="E104" s="40"/>
      <c r="F104" s="220" t="s">
        <v>241</v>
      </c>
      <c r="G104" s="40"/>
      <c r="H104" s="40"/>
      <c r="I104" s="215"/>
      <c r="J104" s="215"/>
      <c r="K104" s="40"/>
      <c r="L104" s="40"/>
      <c r="M104" s="44"/>
      <c r="N104" s="216"/>
      <c r="O104" s="217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140</v>
      </c>
      <c r="AU104" s="17" t="s">
        <v>81</v>
      </c>
    </row>
    <row r="105" spans="1:51" s="12" customFormat="1" ht="12">
      <c r="A105" s="12"/>
      <c r="B105" s="221"/>
      <c r="C105" s="222"/>
      <c r="D105" s="213" t="s">
        <v>142</v>
      </c>
      <c r="E105" s="223" t="s">
        <v>29</v>
      </c>
      <c r="F105" s="224" t="s">
        <v>242</v>
      </c>
      <c r="G105" s="222"/>
      <c r="H105" s="225">
        <v>16.74</v>
      </c>
      <c r="I105" s="226"/>
      <c r="J105" s="226"/>
      <c r="K105" s="222"/>
      <c r="L105" s="222"/>
      <c r="M105" s="227"/>
      <c r="N105" s="228"/>
      <c r="O105" s="229"/>
      <c r="P105" s="229"/>
      <c r="Q105" s="229"/>
      <c r="R105" s="229"/>
      <c r="S105" s="229"/>
      <c r="T105" s="229"/>
      <c r="U105" s="229"/>
      <c r="V105" s="229"/>
      <c r="W105" s="229"/>
      <c r="X105" s="230"/>
      <c r="Y105" s="12"/>
      <c r="Z105" s="12"/>
      <c r="AA105" s="12"/>
      <c r="AB105" s="12"/>
      <c r="AC105" s="12"/>
      <c r="AD105" s="12"/>
      <c r="AE105" s="12"/>
      <c r="AT105" s="231" t="s">
        <v>142</v>
      </c>
      <c r="AU105" s="231" t="s">
        <v>81</v>
      </c>
      <c r="AV105" s="12" t="s">
        <v>83</v>
      </c>
      <c r="AW105" s="12" t="s">
        <v>5</v>
      </c>
      <c r="AX105" s="12" t="s">
        <v>81</v>
      </c>
      <c r="AY105" s="231" t="s">
        <v>127</v>
      </c>
    </row>
    <row r="106" spans="1:65" s="2" customFormat="1" ht="24.15" customHeight="1">
      <c r="A106" s="38"/>
      <c r="B106" s="39"/>
      <c r="C106" s="199" t="s">
        <v>158</v>
      </c>
      <c r="D106" s="199" t="s">
        <v>131</v>
      </c>
      <c r="E106" s="200" t="s">
        <v>243</v>
      </c>
      <c r="F106" s="201" t="s">
        <v>244</v>
      </c>
      <c r="G106" s="202" t="s">
        <v>245</v>
      </c>
      <c r="H106" s="203">
        <v>2.7</v>
      </c>
      <c r="I106" s="204"/>
      <c r="J106" s="204"/>
      <c r="K106" s="205">
        <f>ROUND(P106*H106,2)</f>
        <v>0</v>
      </c>
      <c r="L106" s="201" t="s">
        <v>135</v>
      </c>
      <c r="M106" s="44"/>
      <c r="N106" s="206" t="s">
        <v>29</v>
      </c>
      <c r="O106" s="207" t="s">
        <v>42</v>
      </c>
      <c r="P106" s="208">
        <f>I106+J106</f>
        <v>0</v>
      </c>
      <c r="Q106" s="208">
        <f>ROUND(I106*H106,2)</f>
        <v>0</v>
      </c>
      <c r="R106" s="208">
        <f>ROUND(J106*H106,2)</f>
        <v>0</v>
      </c>
      <c r="S106" s="84"/>
      <c r="T106" s="209">
        <f>S106*H106</f>
        <v>0</v>
      </c>
      <c r="U106" s="209">
        <v>0</v>
      </c>
      <c r="V106" s="209">
        <f>U106*H106</f>
        <v>0</v>
      </c>
      <c r="W106" s="209">
        <v>0.205</v>
      </c>
      <c r="X106" s="210">
        <f>W106*H106</f>
        <v>0.5535</v>
      </c>
      <c r="Y106" s="38"/>
      <c r="Z106" s="38"/>
      <c r="AA106" s="38"/>
      <c r="AB106" s="38"/>
      <c r="AC106" s="38"/>
      <c r="AD106" s="38"/>
      <c r="AE106" s="38"/>
      <c r="AR106" s="211" t="s">
        <v>130</v>
      </c>
      <c r="AT106" s="211" t="s">
        <v>131</v>
      </c>
      <c r="AU106" s="211" t="s">
        <v>81</v>
      </c>
      <c r="AY106" s="17" t="s">
        <v>127</v>
      </c>
      <c r="BE106" s="212">
        <f>IF(O106="základní",K106,0)</f>
        <v>0</v>
      </c>
      <c r="BF106" s="212">
        <f>IF(O106="snížená",K106,0)</f>
        <v>0</v>
      </c>
      <c r="BG106" s="212">
        <f>IF(O106="zákl. přenesená",K106,0)</f>
        <v>0</v>
      </c>
      <c r="BH106" s="212">
        <f>IF(O106="sníž. přenesená",K106,0)</f>
        <v>0</v>
      </c>
      <c r="BI106" s="212">
        <f>IF(O106="nulová",K106,0)</f>
        <v>0</v>
      </c>
      <c r="BJ106" s="17" t="s">
        <v>81</v>
      </c>
      <c r="BK106" s="212">
        <f>ROUND(P106*H106,2)</f>
        <v>0</v>
      </c>
      <c r="BL106" s="17" t="s">
        <v>130</v>
      </c>
      <c r="BM106" s="211" t="s">
        <v>246</v>
      </c>
    </row>
    <row r="107" spans="1:47" s="2" customFormat="1" ht="12">
      <c r="A107" s="38"/>
      <c r="B107" s="39"/>
      <c r="C107" s="40"/>
      <c r="D107" s="213" t="s">
        <v>137</v>
      </c>
      <c r="E107" s="40"/>
      <c r="F107" s="214" t="s">
        <v>247</v>
      </c>
      <c r="G107" s="40"/>
      <c r="H107" s="40"/>
      <c r="I107" s="215"/>
      <c r="J107" s="215"/>
      <c r="K107" s="40"/>
      <c r="L107" s="40"/>
      <c r="M107" s="44"/>
      <c r="N107" s="216"/>
      <c r="O107" s="217"/>
      <c r="P107" s="84"/>
      <c r="Q107" s="84"/>
      <c r="R107" s="84"/>
      <c r="S107" s="84"/>
      <c r="T107" s="84"/>
      <c r="U107" s="84"/>
      <c r="V107" s="84"/>
      <c r="W107" s="84"/>
      <c r="X107" s="85"/>
      <c r="Y107" s="38"/>
      <c r="Z107" s="38"/>
      <c r="AA107" s="38"/>
      <c r="AB107" s="38"/>
      <c r="AC107" s="38"/>
      <c r="AD107" s="38"/>
      <c r="AE107" s="38"/>
      <c r="AT107" s="17" t="s">
        <v>137</v>
      </c>
      <c r="AU107" s="17" t="s">
        <v>81</v>
      </c>
    </row>
    <row r="108" spans="1:47" s="2" customFormat="1" ht="12">
      <c r="A108" s="38"/>
      <c r="B108" s="39"/>
      <c r="C108" s="40"/>
      <c r="D108" s="218" t="s">
        <v>138</v>
      </c>
      <c r="E108" s="40"/>
      <c r="F108" s="219" t="s">
        <v>248</v>
      </c>
      <c r="G108" s="40"/>
      <c r="H108" s="40"/>
      <c r="I108" s="215"/>
      <c r="J108" s="215"/>
      <c r="K108" s="40"/>
      <c r="L108" s="40"/>
      <c r="M108" s="44"/>
      <c r="N108" s="216"/>
      <c r="O108" s="217"/>
      <c r="P108" s="84"/>
      <c r="Q108" s="84"/>
      <c r="R108" s="84"/>
      <c r="S108" s="84"/>
      <c r="T108" s="84"/>
      <c r="U108" s="84"/>
      <c r="V108" s="84"/>
      <c r="W108" s="84"/>
      <c r="X108" s="85"/>
      <c r="Y108" s="38"/>
      <c r="Z108" s="38"/>
      <c r="AA108" s="38"/>
      <c r="AB108" s="38"/>
      <c r="AC108" s="38"/>
      <c r="AD108" s="38"/>
      <c r="AE108" s="38"/>
      <c r="AT108" s="17" t="s">
        <v>138</v>
      </c>
      <c r="AU108" s="17" t="s">
        <v>81</v>
      </c>
    </row>
    <row r="109" spans="1:47" s="2" customFormat="1" ht="12">
      <c r="A109" s="38"/>
      <c r="B109" s="39"/>
      <c r="C109" s="40"/>
      <c r="D109" s="213" t="s">
        <v>140</v>
      </c>
      <c r="E109" s="40"/>
      <c r="F109" s="220" t="s">
        <v>249</v>
      </c>
      <c r="G109" s="40"/>
      <c r="H109" s="40"/>
      <c r="I109" s="215"/>
      <c r="J109" s="215"/>
      <c r="K109" s="40"/>
      <c r="L109" s="40"/>
      <c r="M109" s="44"/>
      <c r="N109" s="216"/>
      <c r="O109" s="217"/>
      <c r="P109" s="84"/>
      <c r="Q109" s="84"/>
      <c r="R109" s="84"/>
      <c r="S109" s="84"/>
      <c r="T109" s="84"/>
      <c r="U109" s="84"/>
      <c r="V109" s="84"/>
      <c r="W109" s="84"/>
      <c r="X109" s="85"/>
      <c r="Y109" s="38"/>
      <c r="Z109" s="38"/>
      <c r="AA109" s="38"/>
      <c r="AB109" s="38"/>
      <c r="AC109" s="38"/>
      <c r="AD109" s="38"/>
      <c r="AE109" s="38"/>
      <c r="AT109" s="17" t="s">
        <v>140</v>
      </c>
      <c r="AU109" s="17" t="s">
        <v>81</v>
      </c>
    </row>
    <row r="110" spans="1:51" s="12" customFormat="1" ht="12">
      <c r="A110" s="12"/>
      <c r="B110" s="221"/>
      <c r="C110" s="222"/>
      <c r="D110" s="213" t="s">
        <v>142</v>
      </c>
      <c r="E110" s="223" t="s">
        <v>29</v>
      </c>
      <c r="F110" s="224" t="s">
        <v>250</v>
      </c>
      <c r="G110" s="222"/>
      <c r="H110" s="225">
        <v>2.7</v>
      </c>
      <c r="I110" s="226"/>
      <c r="J110" s="226"/>
      <c r="K110" s="222"/>
      <c r="L110" s="222"/>
      <c r="M110" s="227"/>
      <c r="N110" s="228"/>
      <c r="O110" s="229"/>
      <c r="P110" s="229"/>
      <c r="Q110" s="229"/>
      <c r="R110" s="229"/>
      <c r="S110" s="229"/>
      <c r="T110" s="229"/>
      <c r="U110" s="229"/>
      <c r="V110" s="229"/>
      <c r="W110" s="229"/>
      <c r="X110" s="230"/>
      <c r="Y110" s="12"/>
      <c r="Z110" s="12"/>
      <c r="AA110" s="12"/>
      <c r="AB110" s="12"/>
      <c r="AC110" s="12"/>
      <c r="AD110" s="12"/>
      <c r="AE110" s="12"/>
      <c r="AT110" s="231" t="s">
        <v>142</v>
      </c>
      <c r="AU110" s="231" t="s">
        <v>81</v>
      </c>
      <c r="AV110" s="12" t="s">
        <v>83</v>
      </c>
      <c r="AW110" s="12" t="s">
        <v>5</v>
      </c>
      <c r="AX110" s="12" t="s">
        <v>81</v>
      </c>
      <c r="AY110" s="231" t="s">
        <v>127</v>
      </c>
    </row>
    <row r="111" spans="1:65" s="2" customFormat="1" ht="24.15" customHeight="1">
      <c r="A111" s="38"/>
      <c r="B111" s="39"/>
      <c r="C111" s="199" t="s">
        <v>164</v>
      </c>
      <c r="D111" s="199" t="s">
        <v>131</v>
      </c>
      <c r="E111" s="200" t="s">
        <v>251</v>
      </c>
      <c r="F111" s="201" t="s">
        <v>252</v>
      </c>
      <c r="G111" s="202" t="s">
        <v>218</v>
      </c>
      <c r="H111" s="203">
        <v>135</v>
      </c>
      <c r="I111" s="204"/>
      <c r="J111" s="204"/>
      <c r="K111" s="205">
        <f>ROUND(P111*H111,2)</f>
        <v>0</v>
      </c>
      <c r="L111" s="201" t="s">
        <v>135</v>
      </c>
      <c r="M111" s="44"/>
      <c r="N111" s="206" t="s">
        <v>29</v>
      </c>
      <c r="O111" s="207" t="s">
        <v>42</v>
      </c>
      <c r="P111" s="208">
        <f>I111+J111</f>
        <v>0</v>
      </c>
      <c r="Q111" s="208">
        <f>ROUND(I111*H111,2)</f>
        <v>0</v>
      </c>
      <c r="R111" s="208">
        <f>ROUND(J111*H111,2)</f>
        <v>0</v>
      </c>
      <c r="S111" s="84"/>
      <c r="T111" s="209">
        <f>S111*H111</f>
        <v>0</v>
      </c>
      <c r="U111" s="209">
        <v>0.02193</v>
      </c>
      <c r="V111" s="209">
        <f>U111*H111</f>
        <v>2.96055</v>
      </c>
      <c r="W111" s="209">
        <v>0</v>
      </c>
      <c r="X111" s="210">
        <f>W111*H111</f>
        <v>0</v>
      </c>
      <c r="Y111" s="38"/>
      <c r="Z111" s="38"/>
      <c r="AA111" s="38"/>
      <c r="AB111" s="38"/>
      <c r="AC111" s="38"/>
      <c r="AD111" s="38"/>
      <c r="AE111" s="38"/>
      <c r="AR111" s="211" t="s">
        <v>253</v>
      </c>
      <c r="AT111" s="211" t="s">
        <v>131</v>
      </c>
      <c r="AU111" s="211" t="s">
        <v>81</v>
      </c>
      <c r="AY111" s="17" t="s">
        <v>127</v>
      </c>
      <c r="BE111" s="212">
        <f>IF(O111="základní",K111,0)</f>
        <v>0</v>
      </c>
      <c r="BF111" s="212">
        <f>IF(O111="snížená",K111,0)</f>
        <v>0</v>
      </c>
      <c r="BG111" s="212">
        <f>IF(O111="zákl. přenesená",K111,0)</f>
        <v>0</v>
      </c>
      <c r="BH111" s="212">
        <f>IF(O111="sníž. přenesená",K111,0)</f>
        <v>0</v>
      </c>
      <c r="BI111" s="212">
        <f>IF(O111="nulová",K111,0)</f>
        <v>0</v>
      </c>
      <c r="BJ111" s="17" t="s">
        <v>81</v>
      </c>
      <c r="BK111" s="212">
        <f>ROUND(P111*H111,2)</f>
        <v>0</v>
      </c>
      <c r="BL111" s="17" t="s">
        <v>253</v>
      </c>
      <c r="BM111" s="211" t="s">
        <v>254</v>
      </c>
    </row>
    <row r="112" spans="1:47" s="2" customFormat="1" ht="12">
      <c r="A112" s="38"/>
      <c r="B112" s="39"/>
      <c r="C112" s="40"/>
      <c r="D112" s="213" t="s">
        <v>137</v>
      </c>
      <c r="E112" s="40"/>
      <c r="F112" s="214" t="s">
        <v>255</v>
      </c>
      <c r="G112" s="40"/>
      <c r="H112" s="40"/>
      <c r="I112" s="215"/>
      <c r="J112" s="215"/>
      <c r="K112" s="40"/>
      <c r="L112" s="40"/>
      <c r="M112" s="44"/>
      <c r="N112" s="216"/>
      <c r="O112" s="217"/>
      <c r="P112" s="84"/>
      <c r="Q112" s="84"/>
      <c r="R112" s="84"/>
      <c r="S112" s="84"/>
      <c r="T112" s="84"/>
      <c r="U112" s="84"/>
      <c r="V112" s="84"/>
      <c r="W112" s="84"/>
      <c r="X112" s="85"/>
      <c r="Y112" s="38"/>
      <c r="Z112" s="38"/>
      <c r="AA112" s="38"/>
      <c r="AB112" s="38"/>
      <c r="AC112" s="38"/>
      <c r="AD112" s="38"/>
      <c r="AE112" s="38"/>
      <c r="AT112" s="17" t="s">
        <v>137</v>
      </c>
      <c r="AU112" s="17" t="s">
        <v>81</v>
      </c>
    </row>
    <row r="113" spans="1:47" s="2" customFormat="1" ht="12">
      <c r="A113" s="38"/>
      <c r="B113" s="39"/>
      <c r="C113" s="40"/>
      <c r="D113" s="218" t="s">
        <v>138</v>
      </c>
      <c r="E113" s="40"/>
      <c r="F113" s="219" t="s">
        <v>256</v>
      </c>
      <c r="G113" s="40"/>
      <c r="H113" s="40"/>
      <c r="I113" s="215"/>
      <c r="J113" s="215"/>
      <c r="K113" s="40"/>
      <c r="L113" s="40"/>
      <c r="M113" s="44"/>
      <c r="N113" s="216"/>
      <c r="O113" s="217"/>
      <c r="P113" s="84"/>
      <c r="Q113" s="84"/>
      <c r="R113" s="84"/>
      <c r="S113" s="84"/>
      <c r="T113" s="84"/>
      <c r="U113" s="84"/>
      <c r="V113" s="84"/>
      <c r="W113" s="84"/>
      <c r="X113" s="85"/>
      <c r="Y113" s="38"/>
      <c r="Z113" s="38"/>
      <c r="AA113" s="38"/>
      <c r="AB113" s="38"/>
      <c r="AC113" s="38"/>
      <c r="AD113" s="38"/>
      <c r="AE113" s="38"/>
      <c r="AT113" s="17" t="s">
        <v>138</v>
      </c>
      <c r="AU113" s="17" t="s">
        <v>81</v>
      </c>
    </row>
    <row r="114" spans="1:47" s="2" customFormat="1" ht="12">
      <c r="A114" s="38"/>
      <c r="B114" s="39"/>
      <c r="C114" s="40"/>
      <c r="D114" s="213" t="s">
        <v>140</v>
      </c>
      <c r="E114" s="40"/>
      <c r="F114" s="220" t="s">
        <v>257</v>
      </c>
      <c r="G114" s="40"/>
      <c r="H114" s="40"/>
      <c r="I114" s="215"/>
      <c r="J114" s="215"/>
      <c r="K114" s="40"/>
      <c r="L114" s="40"/>
      <c r="M114" s="44"/>
      <c r="N114" s="216"/>
      <c r="O114" s="217"/>
      <c r="P114" s="84"/>
      <c r="Q114" s="84"/>
      <c r="R114" s="84"/>
      <c r="S114" s="84"/>
      <c r="T114" s="84"/>
      <c r="U114" s="84"/>
      <c r="V114" s="84"/>
      <c r="W114" s="84"/>
      <c r="X114" s="85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81</v>
      </c>
    </row>
    <row r="115" spans="1:51" s="12" customFormat="1" ht="12">
      <c r="A115" s="12"/>
      <c r="B115" s="221"/>
      <c r="C115" s="222"/>
      <c r="D115" s="213" t="s">
        <v>142</v>
      </c>
      <c r="E115" s="223" t="s">
        <v>29</v>
      </c>
      <c r="F115" s="224" t="s">
        <v>258</v>
      </c>
      <c r="G115" s="222"/>
      <c r="H115" s="225">
        <v>135</v>
      </c>
      <c r="I115" s="226"/>
      <c r="J115" s="226"/>
      <c r="K115" s="222"/>
      <c r="L115" s="222"/>
      <c r="M115" s="227"/>
      <c r="N115" s="228"/>
      <c r="O115" s="229"/>
      <c r="P115" s="229"/>
      <c r="Q115" s="229"/>
      <c r="R115" s="229"/>
      <c r="S115" s="229"/>
      <c r="T115" s="229"/>
      <c r="U115" s="229"/>
      <c r="V115" s="229"/>
      <c r="W115" s="229"/>
      <c r="X115" s="230"/>
      <c r="Y115" s="12"/>
      <c r="Z115" s="12"/>
      <c r="AA115" s="12"/>
      <c r="AB115" s="12"/>
      <c r="AC115" s="12"/>
      <c r="AD115" s="12"/>
      <c r="AE115" s="12"/>
      <c r="AT115" s="231" t="s">
        <v>142</v>
      </c>
      <c r="AU115" s="231" t="s">
        <v>81</v>
      </c>
      <c r="AV115" s="12" t="s">
        <v>83</v>
      </c>
      <c r="AW115" s="12" t="s">
        <v>5</v>
      </c>
      <c r="AX115" s="12" t="s">
        <v>81</v>
      </c>
      <c r="AY115" s="231" t="s">
        <v>127</v>
      </c>
    </row>
    <row r="116" spans="1:65" s="2" customFormat="1" ht="24.15" customHeight="1">
      <c r="A116" s="38"/>
      <c r="B116" s="39"/>
      <c r="C116" s="199" t="s">
        <v>171</v>
      </c>
      <c r="D116" s="199" t="s">
        <v>131</v>
      </c>
      <c r="E116" s="200" t="s">
        <v>259</v>
      </c>
      <c r="F116" s="201" t="s">
        <v>260</v>
      </c>
      <c r="G116" s="202" t="s">
        <v>231</v>
      </c>
      <c r="H116" s="203">
        <v>88.44</v>
      </c>
      <c r="I116" s="204"/>
      <c r="J116" s="204"/>
      <c r="K116" s="205">
        <f>ROUND(P116*H116,2)</f>
        <v>0</v>
      </c>
      <c r="L116" s="201" t="s">
        <v>135</v>
      </c>
      <c r="M116" s="44"/>
      <c r="N116" s="206" t="s">
        <v>29</v>
      </c>
      <c r="O116" s="207" t="s">
        <v>42</v>
      </c>
      <c r="P116" s="208">
        <f>I116+J116</f>
        <v>0</v>
      </c>
      <c r="Q116" s="208">
        <f>ROUND(I116*H116,2)</f>
        <v>0</v>
      </c>
      <c r="R116" s="208">
        <f>ROUND(J116*H116,2)</f>
        <v>0</v>
      </c>
      <c r="S116" s="84"/>
      <c r="T116" s="209">
        <f>S116*H116</f>
        <v>0</v>
      </c>
      <c r="U116" s="209">
        <v>0</v>
      </c>
      <c r="V116" s="209">
        <f>U116*H116</f>
        <v>0</v>
      </c>
      <c r="W116" s="209">
        <v>0</v>
      </c>
      <c r="X116" s="210">
        <f>W116*H116</f>
        <v>0</v>
      </c>
      <c r="Y116" s="38"/>
      <c r="Z116" s="38"/>
      <c r="AA116" s="38"/>
      <c r="AB116" s="38"/>
      <c r="AC116" s="38"/>
      <c r="AD116" s="38"/>
      <c r="AE116" s="38"/>
      <c r="AR116" s="211" t="s">
        <v>253</v>
      </c>
      <c r="AT116" s="211" t="s">
        <v>131</v>
      </c>
      <c r="AU116" s="211" t="s">
        <v>81</v>
      </c>
      <c r="AY116" s="17" t="s">
        <v>127</v>
      </c>
      <c r="BE116" s="212">
        <f>IF(O116="základní",K116,0)</f>
        <v>0</v>
      </c>
      <c r="BF116" s="212">
        <f>IF(O116="snížená",K116,0)</f>
        <v>0</v>
      </c>
      <c r="BG116" s="212">
        <f>IF(O116="zákl. přenesená",K116,0)</f>
        <v>0</v>
      </c>
      <c r="BH116" s="212">
        <f>IF(O116="sníž. přenesená",K116,0)</f>
        <v>0</v>
      </c>
      <c r="BI116" s="212">
        <f>IF(O116="nulová",K116,0)</f>
        <v>0</v>
      </c>
      <c r="BJ116" s="17" t="s">
        <v>81</v>
      </c>
      <c r="BK116" s="212">
        <f>ROUND(P116*H116,2)</f>
        <v>0</v>
      </c>
      <c r="BL116" s="17" t="s">
        <v>253</v>
      </c>
      <c r="BM116" s="211" t="s">
        <v>261</v>
      </c>
    </row>
    <row r="117" spans="1:47" s="2" customFormat="1" ht="12">
      <c r="A117" s="38"/>
      <c r="B117" s="39"/>
      <c r="C117" s="40"/>
      <c r="D117" s="213" t="s">
        <v>137</v>
      </c>
      <c r="E117" s="40"/>
      <c r="F117" s="214" t="s">
        <v>262</v>
      </c>
      <c r="G117" s="40"/>
      <c r="H117" s="40"/>
      <c r="I117" s="215"/>
      <c r="J117" s="215"/>
      <c r="K117" s="40"/>
      <c r="L117" s="40"/>
      <c r="M117" s="44"/>
      <c r="N117" s="216"/>
      <c r="O117" s="217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137</v>
      </c>
      <c r="AU117" s="17" t="s">
        <v>81</v>
      </c>
    </row>
    <row r="118" spans="1:47" s="2" customFormat="1" ht="12">
      <c r="A118" s="38"/>
      <c r="B118" s="39"/>
      <c r="C118" s="40"/>
      <c r="D118" s="218" t="s">
        <v>138</v>
      </c>
      <c r="E118" s="40"/>
      <c r="F118" s="219" t="s">
        <v>263</v>
      </c>
      <c r="G118" s="40"/>
      <c r="H118" s="40"/>
      <c r="I118" s="215"/>
      <c r="J118" s="215"/>
      <c r="K118" s="40"/>
      <c r="L118" s="40"/>
      <c r="M118" s="44"/>
      <c r="N118" s="216"/>
      <c r="O118" s="217"/>
      <c r="P118" s="84"/>
      <c r="Q118" s="84"/>
      <c r="R118" s="84"/>
      <c r="S118" s="84"/>
      <c r="T118" s="84"/>
      <c r="U118" s="84"/>
      <c r="V118" s="84"/>
      <c r="W118" s="84"/>
      <c r="X118" s="85"/>
      <c r="Y118" s="38"/>
      <c r="Z118" s="38"/>
      <c r="AA118" s="38"/>
      <c r="AB118" s="38"/>
      <c r="AC118" s="38"/>
      <c r="AD118" s="38"/>
      <c r="AE118" s="38"/>
      <c r="AT118" s="17" t="s">
        <v>138</v>
      </c>
      <c r="AU118" s="17" t="s">
        <v>81</v>
      </c>
    </row>
    <row r="119" spans="1:51" s="12" customFormat="1" ht="12">
      <c r="A119" s="12"/>
      <c r="B119" s="221"/>
      <c r="C119" s="222"/>
      <c r="D119" s="213" t="s">
        <v>142</v>
      </c>
      <c r="E119" s="223" t="s">
        <v>29</v>
      </c>
      <c r="F119" s="224" t="s">
        <v>264</v>
      </c>
      <c r="G119" s="222"/>
      <c r="H119" s="225">
        <v>88.44</v>
      </c>
      <c r="I119" s="226"/>
      <c r="J119" s="226"/>
      <c r="K119" s="222"/>
      <c r="L119" s="222"/>
      <c r="M119" s="227"/>
      <c r="N119" s="228"/>
      <c r="O119" s="229"/>
      <c r="P119" s="229"/>
      <c r="Q119" s="229"/>
      <c r="R119" s="229"/>
      <c r="S119" s="229"/>
      <c r="T119" s="229"/>
      <c r="U119" s="229"/>
      <c r="V119" s="229"/>
      <c r="W119" s="229"/>
      <c r="X119" s="230"/>
      <c r="Y119" s="12"/>
      <c r="Z119" s="12"/>
      <c r="AA119" s="12"/>
      <c r="AB119" s="12"/>
      <c r="AC119" s="12"/>
      <c r="AD119" s="12"/>
      <c r="AE119" s="12"/>
      <c r="AT119" s="231" t="s">
        <v>142</v>
      </c>
      <c r="AU119" s="231" t="s">
        <v>81</v>
      </c>
      <c r="AV119" s="12" t="s">
        <v>83</v>
      </c>
      <c r="AW119" s="12" t="s">
        <v>5</v>
      </c>
      <c r="AX119" s="12" t="s">
        <v>81</v>
      </c>
      <c r="AY119" s="231" t="s">
        <v>127</v>
      </c>
    </row>
    <row r="120" spans="1:65" s="2" customFormat="1" ht="12">
      <c r="A120" s="38"/>
      <c r="B120" s="39"/>
      <c r="C120" s="199" t="s">
        <v>179</v>
      </c>
      <c r="D120" s="199" t="s">
        <v>131</v>
      </c>
      <c r="E120" s="200" t="s">
        <v>265</v>
      </c>
      <c r="F120" s="201" t="s">
        <v>266</v>
      </c>
      <c r="G120" s="202" t="s">
        <v>267</v>
      </c>
      <c r="H120" s="203">
        <v>377.503</v>
      </c>
      <c r="I120" s="204"/>
      <c r="J120" s="204"/>
      <c r="K120" s="205">
        <f>ROUND(P120*H120,2)</f>
        <v>0</v>
      </c>
      <c r="L120" s="201" t="s">
        <v>135</v>
      </c>
      <c r="M120" s="44"/>
      <c r="N120" s="206" t="s">
        <v>29</v>
      </c>
      <c r="O120" s="207" t="s">
        <v>42</v>
      </c>
      <c r="P120" s="208">
        <f>I120+J120</f>
        <v>0</v>
      </c>
      <c r="Q120" s="208">
        <f>ROUND(I120*H120,2)</f>
        <v>0</v>
      </c>
      <c r="R120" s="208">
        <f>ROUND(J120*H120,2)</f>
        <v>0</v>
      </c>
      <c r="S120" s="84"/>
      <c r="T120" s="209">
        <f>S120*H120</f>
        <v>0</v>
      </c>
      <c r="U120" s="209">
        <v>0</v>
      </c>
      <c r="V120" s="209">
        <f>U120*H120</f>
        <v>0</v>
      </c>
      <c r="W120" s="209">
        <v>0</v>
      </c>
      <c r="X120" s="210">
        <f>W120*H120</f>
        <v>0</v>
      </c>
      <c r="Y120" s="38"/>
      <c r="Z120" s="38"/>
      <c r="AA120" s="38"/>
      <c r="AB120" s="38"/>
      <c r="AC120" s="38"/>
      <c r="AD120" s="38"/>
      <c r="AE120" s="38"/>
      <c r="AR120" s="211" t="s">
        <v>130</v>
      </c>
      <c r="AT120" s="211" t="s">
        <v>131</v>
      </c>
      <c r="AU120" s="211" t="s">
        <v>81</v>
      </c>
      <c r="AY120" s="17" t="s">
        <v>127</v>
      </c>
      <c r="BE120" s="212">
        <f>IF(O120="základní",K120,0)</f>
        <v>0</v>
      </c>
      <c r="BF120" s="212">
        <f>IF(O120="snížená",K120,0)</f>
        <v>0</v>
      </c>
      <c r="BG120" s="212">
        <f>IF(O120="zákl. přenesená",K120,0)</f>
        <v>0</v>
      </c>
      <c r="BH120" s="212">
        <f>IF(O120="sníž. přenesená",K120,0)</f>
        <v>0</v>
      </c>
      <c r="BI120" s="212">
        <f>IF(O120="nulová",K120,0)</f>
        <v>0</v>
      </c>
      <c r="BJ120" s="17" t="s">
        <v>81</v>
      </c>
      <c r="BK120" s="212">
        <f>ROUND(P120*H120,2)</f>
        <v>0</v>
      </c>
      <c r="BL120" s="17" t="s">
        <v>130</v>
      </c>
      <c r="BM120" s="211" t="s">
        <v>268</v>
      </c>
    </row>
    <row r="121" spans="1:47" s="2" customFormat="1" ht="12">
      <c r="A121" s="38"/>
      <c r="B121" s="39"/>
      <c r="C121" s="40"/>
      <c r="D121" s="213" t="s">
        <v>137</v>
      </c>
      <c r="E121" s="40"/>
      <c r="F121" s="214" t="s">
        <v>269</v>
      </c>
      <c r="G121" s="40"/>
      <c r="H121" s="40"/>
      <c r="I121" s="215"/>
      <c r="J121" s="215"/>
      <c r="K121" s="40"/>
      <c r="L121" s="40"/>
      <c r="M121" s="44"/>
      <c r="N121" s="216"/>
      <c r="O121" s="217"/>
      <c r="P121" s="84"/>
      <c r="Q121" s="84"/>
      <c r="R121" s="84"/>
      <c r="S121" s="84"/>
      <c r="T121" s="84"/>
      <c r="U121" s="84"/>
      <c r="V121" s="84"/>
      <c r="W121" s="84"/>
      <c r="X121" s="85"/>
      <c r="Y121" s="38"/>
      <c r="Z121" s="38"/>
      <c r="AA121" s="38"/>
      <c r="AB121" s="38"/>
      <c r="AC121" s="38"/>
      <c r="AD121" s="38"/>
      <c r="AE121" s="38"/>
      <c r="AT121" s="17" t="s">
        <v>137</v>
      </c>
      <c r="AU121" s="17" t="s">
        <v>81</v>
      </c>
    </row>
    <row r="122" spans="1:47" s="2" customFormat="1" ht="12">
      <c r="A122" s="38"/>
      <c r="B122" s="39"/>
      <c r="C122" s="40"/>
      <c r="D122" s="218" t="s">
        <v>138</v>
      </c>
      <c r="E122" s="40"/>
      <c r="F122" s="219" t="s">
        <v>270</v>
      </c>
      <c r="G122" s="40"/>
      <c r="H122" s="40"/>
      <c r="I122" s="215"/>
      <c r="J122" s="215"/>
      <c r="K122" s="40"/>
      <c r="L122" s="40"/>
      <c r="M122" s="44"/>
      <c r="N122" s="216"/>
      <c r="O122" s="217"/>
      <c r="P122" s="84"/>
      <c r="Q122" s="84"/>
      <c r="R122" s="84"/>
      <c r="S122" s="84"/>
      <c r="T122" s="84"/>
      <c r="U122" s="84"/>
      <c r="V122" s="84"/>
      <c r="W122" s="84"/>
      <c r="X122" s="85"/>
      <c r="Y122" s="38"/>
      <c r="Z122" s="38"/>
      <c r="AA122" s="38"/>
      <c r="AB122" s="38"/>
      <c r="AC122" s="38"/>
      <c r="AD122" s="38"/>
      <c r="AE122" s="38"/>
      <c r="AT122" s="17" t="s">
        <v>138</v>
      </c>
      <c r="AU122" s="17" t="s">
        <v>81</v>
      </c>
    </row>
    <row r="123" spans="1:51" s="12" customFormat="1" ht="12">
      <c r="A123" s="12"/>
      <c r="B123" s="221"/>
      <c r="C123" s="222"/>
      <c r="D123" s="213" t="s">
        <v>142</v>
      </c>
      <c r="E123" s="223" t="s">
        <v>29</v>
      </c>
      <c r="F123" s="224" t="s">
        <v>271</v>
      </c>
      <c r="G123" s="222"/>
      <c r="H123" s="225">
        <v>129.675</v>
      </c>
      <c r="I123" s="226"/>
      <c r="J123" s="226"/>
      <c r="K123" s="222"/>
      <c r="L123" s="222"/>
      <c r="M123" s="227"/>
      <c r="N123" s="228"/>
      <c r="O123" s="229"/>
      <c r="P123" s="229"/>
      <c r="Q123" s="229"/>
      <c r="R123" s="229"/>
      <c r="S123" s="229"/>
      <c r="T123" s="229"/>
      <c r="U123" s="229"/>
      <c r="V123" s="229"/>
      <c r="W123" s="229"/>
      <c r="X123" s="230"/>
      <c r="Y123" s="12"/>
      <c r="Z123" s="12"/>
      <c r="AA123" s="12"/>
      <c r="AB123" s="12"/>
      <c r="AC123" s="12"/>
      <c r="AD123" s="12"/>
      <c r="AE123" s="12"/>
      <c r="AT123" s="231" t="s">
        <v>142</v>
      </c>
      <c r="AU123" s="231" t="s">
        <v>81</v>
      </c>
      <c r="AV123" s="12" t="s">
        <v>83</v>
      </c>
      <c r="AW123" s="12" t="s">
        <v>5</v>
      </c>
      <c r="AX123" s="12" t="s">
        <v>73</v>
      </c>
      <c r="AY123" s="231" t="s">
        <v>127</v>
      </c>
    </row>
    <row r="124" spans="1:51" s="12" customFormat="1" ht="12">
      <c r="A124" s="12"/>
      <c r="B124" s="221"/>
      <c r="C124" s="222"/>
      <c r="D124" s="213" t="s">
        <v>142</v>
      </c>
      <c r="E124" s="223" t="s">
        <v>29</v>
      </c>
      <c r="F124" s="224" t="s">
        <v>272</v>
      </c>
      <c r="G124" s="222"/>
      <c r="H124" s="225">
        <v>134.505</v>
      </c>
      <c r="I124" s="226"/>
      <c r="J124" s="226"/>
      <c r="K124" s="222"/>
      <c r="L124" s="222"/>
      <c r="M124" s="227"/>
      <c r="N124" s="228"/>
      <c r="O124" s="229"/>
      <c r="P124" s="229"/>
      <c r="Q124" s="229"/>
      <c r="R124" s="229"/>
      <c r="S124" s="229"/>
      <c r="T124" s="229"/>
      <c r="U124" s="229"/>
      <c r="V124" s="229"/>
      <c r="W124" s="229"/>
      <c r="X124" s="230"/>
      <c r="Y124" s="12"/>
      <c r="Z124" s="12"/>
      <c r="AA124" s="12"/>
      <c r="AB124" s="12"/>
      <c r="AC124" s="12"/>
      <c r="AD124" s="12"/>
      <c r="AE124" s="12"/>
      <c r="AT124" s="231" t="s">
        <v>142</v>
      </c>
      <c r="AU124" s="231" t="s">
        <v>81</v>
      </c>
      <c r="AV124" s="12" t="s">
        <v>83</v>
      </c>
      <c r="AW124" s="12" t="s">
        <v>5</v>
      </c>
      <c r="AX124" s="12" t="s">
        <v>73</v>
      </c>
      <c r="AY124" s="231" t="s">
        <v>127</v>
      </c>
    </row>
    <row r="125" spans="1:51" s="12" customFormat="1" ht="12">
      <c r="A125" s="12"/>
      <c r="B125" s="221"/>
      <c r="C125" s="222"/>
      <c r="D125" s="213" t="s">
        <v>142</v>
      </c>
      <c r="E125" s="223" t="s">
        <v>29</v>
      </c>
      <c r="F125" s="224" t="s">
        <v>273</v>
      </c>
      <c r="G125" s="222"/>
      <c r="H125" s="225">
        <v>28.21</v>
      </c>
      <c r="I125" s="226"/>
      <c r="J125" s="226"/>
      <c r="K125" s="222"/>
      <c r="L125" s="222"/>
      <c r="M125" s="227"/>
      <c r="N125" s="228"/>
      <c r="O125" s="229"/>
      <c r="P125" s="229"/>
      <c r="Q125" s="229"/>
      <c r="R125" s="229"/>
      <c r="S125" s="229"/>
      <c r="T125" s="229"/>
      <c r="U125" s="229"/>
      <c r="V125" s="229"/>
      <c r="W125" s="229"/>
      <c r="X125" s="230"/>
      <c r="Y125" s="12"/>
      <c r="Z125" s="12"/>
      <c r="AA125" s="12"/>
      <c r="AB125" s="12"/>
      <c r="AC125" s="12"/>
      <c r="AD125" s="12"/>
      <c r="AE125" s="12"/>
      <c r="AT125" s="231" t="s">
        <v>142</v>
      </c>
      <c r="AU125" s="231" t="s">
        <v>81</v>
      </c>
      <c r="AV125" s="12" t="s">
        <v>83</v>
      </c>
      <c r="AW125" s="12" t="s">
        <v>5</v>
      </c>
      <c r="AX125" s="12" t="s">
        <v>73</v>
      </c>
      <c r="AY125" s="231" t="s">
        <v>127</v>
      </c>
    </row>
    <row r="126" spans="1:51" s="12" customFormat="1" ht="12">
      <c r="A126" s="12"/>
      <c r="B126" s="221"/>
      <c r="C126" s="222"/>
      <c r="D126" s="213" t="s">
        <v>142</v>
      </c>
      <c r="E126" s="223" t="s">
        <v>29</v>
      </c>
      <c r="F126" s="224" t="s">
        <v>274</v>
      </c>
      <c r="G126" s="222"/>
      <c r="H126" s="225">
        <v>28.665</v>
      </c>
      <c r="I126" s="226"/>
      <c r="J126" s="226"/>
      <c r="K126" s="222"/>
      <c r="L126" s="222"/>
      <c r="M126" s="227"/>
      <c r="N126" s="228"/>
      <c r="O126" s="229"/>
      <c r="P126" s="229"/>
      <c r="Q126" s="229"/>
      <c r="R126" s="229"/>
      <c r="S126" s="229"/>
      <c r="T126" s="229"/>
      <c r="U126" s="229"/>
      <c r="V126" s="229"/>
      <c r="W126" s="229"/>
      <c r="X126" s="230"/>
      <c r="Y126" s="12"/>
      <c r="Z126" s="12"/>
      <c r="AA126" s="12"/>
      <c r="AB126" s="12"/>
      <c r="AC126" s="12"/>
      <c r="AD126" s="12"/>
      <c r="AE126" s="12"/>
      <c r="AT126" s="231" t="s">
        <v>142</v>
      </c>
      <c r="AU126" s="231" t="s">
        <v>81</v>
      </c>
      <c r="AV126" s="12" t="s">
        <v>83</v>
      </c>
      <c r="AW126" s="12" t="s">
        <v>5</v>
      </c>
      <c r="AX126" s="12" t="s">
        <v>73</v>
      </c>
      <c r="AY126" s="231" t="s">
        <v>127</v>
      </c>
    </row>
    <row r="127" spans="1:51" s="12" customFormat="1" ht="12">
      <c r="A127" s="12"/>
      <c r="B127" s="221"/>
      <c r="C127" s="222"/>
      <c r="D127" s="213" t="s">
        <v>142</v>
      </c>
      <c r="E127" s="223" t="s">
        <v>29</v>
      </c>
      <c r="F127" s="224" t="s">
        <v>275</v>
      </c>
      <c r="G127" s="222"/>
      <c r="H127" s="225">
        <v>56.448</v>
      </c>
      <c r="I127" s="226"/>
      <c r="J127" s="226"/>
      <c r="K127" s="222"/>
      <c r="L127" s="222"/>
      <c r="M127" s="227"/>
      <c r="N127" s="228"/>
      <c r="O127" s="229"/>
      <c r="P127" s="229"/>
      <c r="Q127" s="229"/>
      <c r="R127" s="229"/>
      <c r="S127" s="229"/>
      <c r="T127" s="229"/>
      <c r="U127" s="229"/>
      <c r="V127" s="229"/>
      <c r="W127" s="229"/>
      <c r="X127" s="230"/>
      <c r="Y127" s="12"/>
      <c r="Z127" s="12"/>
      <c r="AA127" s="12"/>
      <c r="AB127" s="12"/>
      <c r="AC127" s="12"/>
      <c r="AD127" s="12"/>
      <c r="AE127" s="12"/>
      <c r="AT127" s="231" t="s">
        <v>142</v>
      </c>
      <c r="AU127" s="231" t="s">
        <v>81</v>
      </c>
      <c r="AV127" s="12" t="s">
        <v>83</v>
      </c>
      <c r="AW127" s="12" t="s">
        <v>5</v>
      </c>
      <c r="AX127" s="12" t="s">
        <v>73</v>
      </c>
      <c r="AY127" s="231" t="s">
        <v>127</v>
      </c>
    </row>
    <row r="128" spans="1:51" s="14" customFormat="1" ht="12">
      <c r="A128" s="14"/>
      <c r="B128" s="244"/>
      <c r="C128" s="245"/>
      <c r="D128" s="213" t="s">
        <v>142</v>
      </c>
      <c r="E128" s="246" t="s">
        <v>29</v>
      </c>
      <c r="F128" s="247" t="s">
        <v>276</v>
      </c>
      <c r="G128" s="245"/>
      <c r="H128" s="248">
        <v>377.503</v>
      </c>
      <c r="I128" s="249"/>
      <c r="J128" s="249"/>
      <c r="K128" s="245"/>
      <c r="L128" s="245"/>
      <c r="M128" s="250"/>
      <c r="N128" s="251"/>
      <c r="O128" s="252"/>
      <c r="P128" s="252"/>
      <c r="Q128" s="252"/>
      <c r="R128" s="252"/>
      <c r="S128" s="252"/>
      <c r="T128" s="252"/>
      <c r="U128" s="252"/>
      <c r="V128" s="252"/>
      <c r="W128" s="252"/>
      <c r="X128" s="253"/>
      <c r="Y128" s="14"/>
      <c r="Z128" s="14"/>
      <c r="AA128" s="14"/>
      <c r="AB128" s="14"/>
      <c r="AC128" s="14"/>
      <c r="AD128" s="14"/>
      <c r="AE128" s="14"/>
      <c r="AT128" s="254" t="s">
        <v>142</v>
      </c>
      <c r="AU128" s="254" t="s">
        <v>81</v>
      </c>
      <c r="AV128" s="14" t="s">
        <v>130</v>
      </c>
      <c r="AW128" s="14" t="s">
        <v>5</v>
      </c>
      <c r="AX128" s="14" t="s">
        <v>81</v>
      </c>
      <c r="AY128" s="254" t="s">
        <v>127</v>
      </c>
    </row>
    <row r="129" spans="1:65" s="2" customFormat="1" ht="12">
      <c r="A129" s="38"/>
      <c r="B129" s="39"/>
      <c r="C129" s="199" t="s">
        <v>186</v>
      </c>
      <c r="D129" s="199" t="s">
        <v>131</v>
      </c>
      <c r="E129" s="200" t="s">
        <v>277</v>
      </c>
      <c r="F129" s="201" t="s">
        <v>278</v>
      </c>
      <c r="G129" s="202" t="s">
        <v>267</v>
      </c>
      <c r="H129" s="203">
        <v>51.25</v>
      </c>
      <c r="I129" s="204"/>
      <c r="J129" s="204"/>
      <c r="K129" s="205">
        <f>ROUND(P129*H129,2)</f>
        <v>0</v>
      </c>
      <c r="L129" s="201" t="s">
        <v>135</v>
      </c>
      <c r="M129" s="44"/>
      <c r="N129" s="206" t="s">
        <v>29</v>
      </c>
      <c r="O129" s="207" t="s">
        <v>42</v>
      </c>
      <c r="P129" s="208">
        <f>I129+J129</f>
        <v>0</v>
      </c>
      <c r="Q129" s="208">
        <f>ROUND(I129*H129,2)</f>
        <v>0</v>
      </c>
      <c r="R129" s="208">
        <f>ROUND(J129*H129,2)</f>
        <v>0</v>
      </c>
      <c r="S129" s="84"/>
      <c r="T129" s="209">
        <f>S129*H129</f>
        <v>0</v>
      </c>
      <c r="U129" s="209">
        <v>0</v>
      </c>
      <c r="V129" s="209">
        <f>U129*H129</f>
        <v>0</v>
      </c>
      <c r="W129" s="209">
        <v>0</v>
      </c>
      <c r="X129" s="210">
        <f>W129*H129</f>
        <v>0</v>
      </c>
      <c r="Y129" s="38"/>
      <c r="Z129" s="38"/>
      <c r="AA129" s="38"/>
      <c r="AB129" s="38"/>
      <c r="AC129" s="38"/>
      <c r="AD129" s="38"/>
      <c r="AE129" s="38"/>
      <c r="AR129" s="211" t="s">
        <v>253</v>
      </c>
      <c r="AT129" s="211" t="s">
        <v>131</v>
      </c>
      <c r="AU129" s="211" t="s">
        <v>81</v>
      </c>
      <c r="AY129" s="17" t="s">
        <v>127</v>
      </c>
      <c r="BE129" s="212">
        <f>IF(O129="základní",K129,0)</f>
        <v>0</v>
      </c>
      <c r="BF129" s="212">
        <f>IF(O129="snížená",K129,0)</f>
        <v>0</v>
      </c>
      <c r="BG129" s="212">
        <f>IF(O129="zákl. přenesená",K129,0)</f>
        <v>0</v>
      </c>
      <c r="BH129" s="212">
        <f>IF(O129="sníž. přenesená",K129,0)</f>
        <v>0</v>
      </c>
      <c r="BI129" s="212">
        <f>IF(O129="nulová",K129,0)</f>
        <v>0</v>
      </c>
      <c r="BJ129" s="17" t="s">
        <v>81</v>
      </c>
      <c r="BK129" s="212">
        <f>ROUND(P129*H129,2)</f>
        <v>0</v>
      </c>
      <c r="BL129" s="17" t="s">
        <v>253</v>
      </c>
      <c r="BM129" s="211" t="s">
        <v>279</v>
      </c>
    </row>
    <row r="130" spans="1:47" s="2" customFormat="1" ht="12">
      <c r="A130" s="38"/>
      <c r="B130" s="39"/>
      <c r="C130" s="40"/>
      <c r="D130" s="213" t="s">
        <v>137</v>
      </c>
      <c r="E130" s="40"/>
      <c r="F130" s="214" t="s">
        <v>280</v>
      </c>
      <c r="G130" s="40"/>
      <c r="H130" s="40"/>
      <c r="I130" s="215"/>
      <c r="J130" s="215"/>
      <c r="K130" s="40"/>
      <c r="L130" s="40"/>
      <c r="M130" s="44"/>
      <c r="N130" s="216"/>
      <c r="O130" s="217"/>
      <c r="P130" s="84"/>
      <c r="Q130" s="84"/>
      <c r="R130" s="84"/>
      <c r="S130" s="84"/>
      <c r="T130" s="84"/>
      <c r="U130" s="84"/>
      <c r="V130" s="84"/>
      <c r="W130" s="84"/>
      <c r="X130" s="85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81</v>
      </c>
    </row>
    <row r="131" spans="1:47" s="2" customFormat="1" ht="12">
      <c r="A131" s="38"/>
      <c r="B131" s="39"/>
      <c r="C131" s="40"/>
      <c r="D131" s="218" t="s">
        <v>138</v>
      </c>
      <c r="E131" s="40"/>
      <c r="F131" s="219" t="s">
        <v>281</v>
      </c>
      <c r="G131" s="40"/>
      <c r="H131" s="40"/>
      <c r="I131" s="215"/>
      <c r="J131" s="215"/>
      <c r="K131" s="40"/>
      <c r="L131" s="40"/>
      <c r="M131" s="44"/>
      <c r="N131" s="216"/>
      <c r="O131" s="217"/>
      <c r="P131" s="84"/>
      <c r="Q131" s="84"/>
      <c r="R131" s="84"/>
      <c r="S131" s="84"/>
      <c r="T131" s="84"/>
      <c r="U131" s="84"/>
      <c r="V131" s="84"/>
      <c r="W131" s="84"/>
      <c r="X131" s="85"/>
      <c r="Y131" s="38"/>
      <c r="Z131" s="38"/>
      <c r="AA131" s="38"/>
      <c r="AB131" s="38"/>
      <c r="AC131" s="38"/>
      <c r="AD131" s="38"/>
      <c r="AE131" s="38"/>
      <c r="AT131" s="17" t="s">
        <v>138</v>
      </c>
      <c r="AU131" s="17" t="s">
        <v>81</v>
      </c>
    </row>
    <row r="132" spans="1:51" s="12" customFormat="1" ht="12">
      <c r="A132" s="12"/>
      <c r="B132" s="221"/>
      <c r="C132" s="222"/>
      <c r="D132" s="213" t="s">
        <v>142</v>
      </c>
      <c r="E132" s="223" t="s">
        <v>29</v>
      </c>
      <c r="F132" s="224" t="s">
        <v>282</v>
      </c>
      <c r="G132" s="222"/>
      <c r="H132" s="225">
        <v>51.25</v>
      </c>
      <c r="I132" s="226"/>
      <c r="J132" s="226"/>
      <c r="K132" s="222"/>
      <c r="L132" s="222"/>
      <c r="M132" s="227"/>
      <c r="N132" s="228"/>
      <c r="O132" s="229"/>
      <c r="P132" s="229"/>
      <c r="Q132" s="229"/>
      <c r="R132" s="229"/>
      <c r="S132" s="229"/>
      <c r="T132" s="229"/>
      <c r="U132" s="229"/>
      <c r="V132" s="229"/>
      <c r="W132" s="229"/>
      <c r="X132" s="230"/>
      <c r="Y132" s="12"/>
      <c r="Z132" s="12"/>
      <c r="AA132" s="12"/>
      <c r="AB132" s="12"/>
      <c r="AC132" s="12"/>
      <c r="AD132" s="12"/>
      <c r="AE132" s="12"/>
      <c r="AT132" s="231" t="s">
        <v>142</v>
      </c>
      <c r="AU132" s="231" t="s">
        <v>81</v>
      </c>
      <c r="AV132" s="12" t="s">
        <v>83</v>
      </c>
      <c r="AW132" s="12" t="s">
        <v>5</v>
      </c>
      <c r="AX132" s="12" t="s">
        <v>81</v>
      </c>
      <c r="AY132" s="231" t="s">
        <v>127</v>
      </c>
    </row>
    <row r="133" spans="1:65" s="2" customFormat="1" ht="12">
      <c r="A133" s="38"/>
      <c r="B133" s="39"/>
      <c r="C133" s="199" t="s">
        <v>192</v>
      </c>
      <c r="D133" s="199" t="s">
        <v>131</v>
      </c>
      <c r="E133" s="200" t="s">
        <v>283</v>
      </c>
      <c r="F133" s="201" t="s">
        <v>284</v>
      </c>
      <c r="G133" s="202" t="s">
        <v>267</v>
      </c>
      <c r="H133" s="203">
        <v>299.306</v>
      </c>
      <c r="I133" s="204"/>
      <c r="J133" s="204"/>
      <c r="K133" s="205">
        <f>ROUND(P133*H133,2)</f>
        <v>0</v>
      </c>
      <c r="L133" s="201" t="s">
        <v>135</v>
      </c>
      <c r="M133" s="44"/>
      <c r="N133" s="206" t="s">
        <v>29</v>
      </c>
      <c r="O133" s="207" t="s">
        <v>42</v>
      </c>
      <c r="P133" s="208">
        <f>I133+J133</f>
        <v>0</v>
      </c>
      <c r="Q133" s="208">
        <f>ROUND(I133*H133,2)</f>
        <v>0</v>
      </c>
      <c r="R133" s="208">
        <f>ROUND(J133*H133,2)</f>
        <v>0</v>
      </c>
      <c r="S133" s="84"/>
      <c r="T133" s="209">
        <f>S133*H133</f>
        <v>0</v>
      </c>
      <c r="U133" s="209">
        <v>0</v>
      </c>
      <c r="V133" s="209">
        <f>U133*H133</f>
        <v>0</v>
      </c>
      <c r="W133" s="209">
        <v>0</v>
      </c>
      <c r="X133" s="210">
        <f>W133*H133</f>
        <v>0</v>
      </c>
      <c r="Y133" s="38"/>
      <c r="Z133" s="38"/>
      <c r="AA133" s="38"/>
      <c r="AB133" s="38"/>
      <c r="AC133" s="38"/>
      <c r="AD133" s="38"/>
      <c r="AE133" s="38"/>
      <c r="AR133" s="211" t="s">
        <v>130</v>
      </c>
      <c r="AT133" s="211" t="s">
        <v>131</v>
      </c>
      <c r="AU133" s="211" t="s">
        <v>81</v>
      </c>
      <c r="AY133" s="17" t="s">
        <v>127</v>
      </c>
      <c r="BE133" s="212">
        <f>IF(O133="základní",K133,0)</f>
        <v>0</v>
      </c>
      <c r="BF133" s="212">
        <f>IF(O133="snížená",K133,0)</f>
        <v>0</v>
      </c>
      <c r="BG133" s="212">
        <f>IF(O133="zákl. přenesená",K133,0)</f>
        <v>0</v>
      </c>
      <c r="BH133" s="212">
        <f>IF(O133="sníž. přenesená",K133,0)</f>
        <v>0</v>
      </c>
      <c r="BI133" s="212">
        <f>IF(O133="nulová",K133,0)</f>
        <v>0</v>
      </c>
      <c r="BJ133" s="17" t="s">
        <v>81</v>
      </c>
      <c r="BK133" s="212">
        <f>ROUND(P133*H133,2)</f>
        <v>0</v>
      </c>
      <c r="BL133" s="17" t="s">
        <v>130</v>
      </c>
      <c r="BM133" s="211" t="s">
        <v>285</v>
      </c>
    </row>
    <row r="134" spans="1:47" s="2" customFormat="1" ht="12">
      <c r="A134" s="38"/>
      <c r="B134" s="39"/>
      <c r="C134" s="40"/>
      <c r="D134" s="213" t="s">
        <v>137</v>
      </c>
      <c r="E134" s="40"/>
      <c r="F134" s="214" t="s">
        <v>286</v>
      </c>
      <c r="G134" s="40"/>
      <c r="H134" s="40"/>
      <c r="I134" s="215"/>
      <c r="J134" s="215"/>
      <c r="K134" s="40"/>
      <c r="L134" s="40"/>
      <c r="M134" s="44"/>
      <c r="N134" s="216"/>
      <c r="O134" s="217"/>
      <c r="P134" s="84"/>
      <c r="Q134" s="84"/>
      <c r="R134" s="84"/>
      <c r="S134" s="84"/>
      <c r="T134" s="84"/>
      <c r="U134" s="84"/>
      <c r="V134" s="84"/>
      <c r="W134" s="84"/>
      <c r="X134" s="85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81</v>
      </c>
    </row>
    <row r="135" spans="1:47" s="2" customFormat="1" ht="12">
      <c r="A135" s="38"/>
      <c r="B135" s="39"/>
      <c r="C135" s="40"/>
      <c r="D135" s="218" t="s">
        <v>138</v>
      </c>
      <c r="E135" s="40"/>
      <c r="F135" s="219" t="s">
        <v>287</v>
      </c>
      <c r="G135" s="40"/>
      <c r="H135" s="40"/>
      <c r="I135" s="215"/>
      <c r="J135" s="215"/>
      <c r="K135" s="40"/>
      <c r="L135" s="40"/>
      <c r="M135" s="44"/>
      <c r="N135" s="216"/>
      <c r="O135" s="217"/>
      <c r="P135" s="84"/>
      <c r="Q135" s="84"/>
      <c r="R135" s="84"/>
      <c r="S135" s="84"/>
      <c r="T135" s="84"/>
      <c r="U135" s="84"/>
      <c r="V135" s="84"/>
      <c r="W135" s="84"/>
      <c r="X135" s="85"/>
      <c r="Y135" s="38"/>
      <c r="Z135" s="38"/>
      <c r="AA135" s="38"/>
      <c r="AB135" s="38"/>
      <c r="AC135" s="38"/>
      <c r="AD135" s="38"/>
      <c r="AE135" s="38"/>
      <c r="AT135" s="17" t="s">
        <v>138</v>
      </c>
      <c r="AU135" s="17" t="s">
        <v>81</v>
      </c>
    </row>
    <row r="136" spans="1:51" s="15" customFormat="1" ht="12">
      <c r="A136" s="15"/>
      <c r="B136" s="255"/>
      <c r="C136" s="256"/>
      <c r="D136" s="213" t="s">
        <v>142</v>
      </c>
      <c r="E136" s="257" t="s">
        <v>29</v>
      </c>
      <c r="F136" s="258" t="s">
        <v>288</v>
      </c>
      <c r="G136" s="256"/>
      <c r="H136" s="257" t="s">
        <v>29</v>
      </c>
      <c r="I136" s="259"/>
      <c r="J136" s="259"/>
      <c r="K136" s="256"/>
      <c r="L136" s="256"/>
      <c r="M136" s="260"/>
      <c r="N136" s="261"/>
      <c r="O136" s="262"/>
      <c r="P136" s="262"/>
      <c r="Q136" s="262"/>
      <c r="R136" s="262"/>
      <c r="S136" s="262"/>
      <c r="T136" s="262"/>
      <c r="U136" s="262"/>
      <c r="V136" s="262"/>
      <c r="W136" s="262"/>
      <c r="X136" s="263"/>
      <c r="Y136" s="15"/>
      <c r="Z136" s="15"/>
      <c r="AA136" s="15"/>
      <c r="AB136" s="15"/>
      <c r="AC136" s="15"/>
      <c r="AD136" s="15"/>
      <c r="AE136" s="15"/>
      <c r="AT136" s="264" t="s">
        <v>142</v>
      </c>
      <c r="AU136" s="264" t="s">
        <v>81</v>
      </c>
      <c r="AV136" s="15" t="s">
        <v>81</v>
      </c>
      <c r="AW136" s="15" t="s">
        <v>5</v>
      </c>
      <c r="AX136" s="15" t="s">
        <v>73</v>
      </c>
      <c r="AY136" s="264" t="s">
        <v>127</v>
      </c>
    </row>
    <row r="137" spans="1:51" s="12" customFormat="1" ht="12">
      <c r="A137" s="12"/>
      <c r="B137" s="221"/>
      <c r="C137" s="222"/>
      <c r="D137" s="213" t="s">
        <v>142</v>
      </c>
      <c r="E137" s="223" t="s">
        <v>29</v>
      </c>
      <c r="F137" s="224" t="s">
        <v>289</v>
      </c>
      <c r="G137" s="222"/>
      <c r="H137" s="225">
        <v>284.966</v>
      </c>
      <c r="I137" s="226"/>
      <c r="J137" s="226"/>
      <c r="K137" s="222"/>
      <c r="L137" s="222"/>
      <c r="M137" s="227"/>
      <c r="N137" s="228"/>
      <c r="O137" s="229"/>
      <c r="P137" s="229"/>
      <c r="Q137" s="229"/>
      <c r="R137" s="229"/>
      <c r="S137" s="229"/>
      <c r="T137" s="229"/>
      <c r="U137" s="229"/>
      <c r="V137" s="229"/>
      <c r="W137" s="229"/>
      <c r="X137" s="230"/>
      <c r="Y137" s="12"/>
      <c r="Z137" s="12"/>
      <c r="AA137" s="12"/>
      <c r="AB137" s="12"/>
      <c r="AC137" s="12"/>
      <c r="AD137" s="12"/>
      <c r="AE137" s="12"/>
      <c r="AT137" s="231" t="s">
        <v>142</v>
      </c>
      <c r="AU137" s="231" t="s">
        <v>81</v>
      </c>
      <c r="AV137" s="12" t="s">
        <v>83</v>
      </c>
      <c r="AW137" s="12" t="s">
        <v>5</v>
      </c>
      <c r="AX137" s="12" t="s">
        <v>73</v>
      </c>
      <c r="AY137" s="231" t="s">
        <v>127</v>
      </c>
    </row>
    <row r="138" spans="1:51" s="12" customFormat="1" ht="12">
      <c r="A138" s="12"/>
      <c r="B138" s="221"/>
      <c r="C138" s="222"/>
      <c r="D138" s="213" t="s">
        <v>142</v>
      </c>
      <c r="E138" s="223" t="s">
        <v>29</v>
      </c>
      <c r="F138" s="224" t="s">
        <v>290</v>
      </c>
      <c r="G138" s="222"/>
      <c r="H138" s="225">
        <v>12.666</v>
      </c>
      <c r="I138" s="226"/>
      <c r="J138" s="226"/>
      <c r="K138" s="222"/>
      <c r="L138" s="222"/>
      <c r="M138" s="227"/>
      <c r="N138" s="228"/>
      <c r="O138" s="229"/>
      <c r="P138" s="229"/>
      <c r="Q138" s="229"/>
      <c r="R138" s="229"/>
      <c r="S138" s="229"/>
      <c r="T138" s="229"/>
      <c r="U138" s="229"/>
      <c r="V138" s="229"/>
      <c r="W138" s="229"/>
      <c r="X138" s="230"/>
      <c r="Y138" s="12"/>
      <c r="Z138" s="12"/>
      <c r="AA138" s="12"/>
      <c r="AB138" s="12"/>
      <c r="AC138" s="12"/>
      <c r="AD138" s="12"/>
      <c r="AE138" s="12"/>
      <c r="AT138" s="231" t="s">
        <v>142</v>
      </c>
      <c r="AU138" s="231" t="s">
        <v>81</v>
      </c>
      <c r="AV138" s="12" t="s">
        <v>83</v>
      </c>
      <c r="AW138" s="12" t="s">
        <v>5</v>
      </c>
      <c r="AX138" s="12" t="s">
        <v>73</v>
      </c>
      <c r="AY138" s="231" t="s">
        <v>127</v>
      </c>
    </row>
    <row r="139" spans="1:51" s="12" customFormat="1" ht="12">
      <c r="A139" s="12"/>
      <c r="B139" s="221"/>
      <c r="C139" s="222"/>
      <c r="D139" s="213" t="s">
        <v>142</v>
      </c>
      <c r="E139" s="223" t="s">
        <v>29</v>
      </c>
      <c r="F139" s="224" t="s">
        <v>291</v>
      </c>
      <c r="G139" s="222"/>
      <c r="H139" s="225">
        <v>1.674</v>
      </c>
      <c r="I139" s="226"/>
      <c r="J139" s="226"/>
      <c r="K139" s="222"/>
      <c r="L139" s="222"/>
      <c r="M139" s="227"/>
      <c r="N139" s="228"/>
      <c r="O139" s="229"/>
      <c r="P139" s="229"/>
      <c r="Q139" s="229"/>
      <c r="R139" s="229"/>
      <c r="S139" s="229"/>
      <c r="T139" s="229"/>
      <c r="U139" s="229"/>
      <c r="V139" s="229"/>
      <c r="W139" s="229"/>
      <c r="X139" s="230"/>
      <c r="Y139" s="12"/>
      <c r="Z139" s="12"/>
      <c r="AA139" s="12"/>
      <c r="AB139" s="12"/>
      <c r="AC139" s="12"/>
      <c r="AD139" s="12"/>
      <c r="AE139" s="12"/>
      <c r="AT139" s="231" t="s">
        <v>142</v>
      </c>
      <c r="AU139" s="231" t="s">
        <v>81</v>
      </c>
      <c r="AV139" s="12" t="s">
        <v>83</v>
      </c>
      <c r="AW139" s="12" t="s">
        <v>5</v>
      </c>
      <c r="AX139" s="12" t="s">
        <v>73</v>
      </c>
      <c r="AY139" s="231" t="s">
        <v>127</v>
      </c>
    </row>
    <row r="140" spans="1:51" s="14" customFormat="1" ht="12">
      <c r="A140" s="14"/>
      <c r="B140" s="244"/>
      <c r="C140" s="245"/>
      <c r="D140" s="213" t="s">
        <v>142</v>
      </c>
      <c r="E140" s="246" t="s">
        <v>29</v>
      </c>
      <c r="F140" s="247" t="s">
        <v>276</v>
      </c>
      <c r="G140" s="245"/>
      <c r="H140" s="248">
        <v>299.306</v>
      </c>
      <c r="I140" s="249"/>
      <c r="J140" s="249"/>
      <c r="K140" s="245"/>
      <c r="L140" s="245"/>
      <c r="M140" s="250"/>
      <c r="N140" s="251"/>
      <c r="O140" s="252"/>
      <c r="P140" s="252"/>
      <c r="Q140" s="252"/>
      <c r="R140" s="252"/>
      <c r="S140" s="252"/>
      <c r="T140" s="252"/>
      <c r="U140" s="252"/>
      <c r="V140" s="252"/>
      <c r="W140" s="252"/>
      <c r="X140" s="253"/>
      <c r="Y140" s="14"/>
      <c r="Z140" s="14"/>
      <c r="AA140" s="14"/>
      <c r="AB140" s="14"/>
      <c r="AC140" s="14"/>
      <c r="AD140" s="14"/>
      <c r="AE140" s="14"/>
      <c r="AT140" s="254" t="s">
        <v>142</v>
      </c>
      <c r="AU140" s="254" t="s">
        <v>81</v>
      </c>
      <c r="AV140" s="14" t="s">
        <v>130</v>
      </c>
      <c r="AW140" s="14" t="s">
        <v>5</v>
      </c>
      <c r="AX140" s="14" t="s">
        <v>81</v>
      </c>
      <c r="AY140" s="254" t="s">
        <v>127</v>
      </c>
    </row>
    <row r="141" spans="1:65" s="2" customFormat="1" ht="12">
      <c r="A141" s="38"/>
      <c r="B141" s="39"/>
      <c r="C141" s="199" t="s">
        <v>200</v>
      </c>
      <c r="D141" s="199" t="s">
        <v>131</v>
      </c>
      <c r="E141" s="200" t="s">
        <v>292</v>
      </c>
      <c r="F141" s="201" t="s">
        <v>293</v>
      </c>
      <c r="G141" s="202" t="s">
        <v>294</v>
      </c>
      <c r="H141" s="203">
        <v>134.466</v>
      </c>
      <c r="I141" s="204"/>
      <c r="J141" s="204"/>
      <c r="K141" s="205">
        <f>ROUND(P141*H141,2)</f>
        <v>0</v>
      </c>
      <c r="L141" s="201" t="s">
        <v>135</v>
      </c>
      <c r="M141" s="44"/>
      <c r="N141" s="206" t="s">
        <v>29</v>
      </c>
      <c r="O141" s="207" t="s">
        <v>42</v>
      </c>
      <c r="P141" s="208">
        <f>I141+J141</f>
        <v>0</v>
      </c>
      <c r="Q141" s="208">
        <f>ROUND(I141*H141,2)</f>
        <v>0</v>
      </c>
      <c r="R141" s="208">
        <f>ROUND(J141*H141,2)</f>
        <v>0</v>
      </c>
      <c r="S141" s="84"/>
      <c r="T141" s="209">
        <f>S141*H141</f>
        <v>0</v>
      </c>
      <c r="U141" s="209">
        <v>0</v>
      </c>
      <c r="V141" s="209">
        <f>U141*H141</f>
        <v>0</v>
      </c>
      <c r="W141" s="209">
        <v>0</v>
      </c>
      <c r="X141" s="210">
        <f>W141*H141</f>
        <v>0</v>
      </c>
      <c r="Y141" s="38"/>
      <c r="Z141" s="38"/>
      <c r="AA141" s="38"/>
      <c r="AB141" s="38"/>
      <c r="AC141" s="38"/>
      <c r="AD141" s="38"/>
      <c r="AE141" s="38"/>
      <c r="AR141" s="211" t="s">
        <v>130</v>
      </c>
      <c r="AT141" s="211" t="s">
        <v>131</v>
      </c>
      <c r="AU141" s="211" t="s">
        <v>81</v>
      </c>
      <c r="AY141" s="17" t="s">
        <v>127</v>
      </c>
      <c r="BE141" s="212">
        <f>IF(O141="základní",K141,0)</f>
        <v>0</v>
      </c>
      <c r="BF141" s="212">
        <f>IF(O141="snížená",K141,0)</f>
        <v>0</v>
      </c>
      <c r="BG141" s="212">
        <f>IF(O141="zákl. přenesená",K141,0)</f>
        <v>0</v>
      </c>
      <c r="BH141" s="212">
        <f>IF(O141="sníž. přenesená",K141,0)</f>
        <v>0</v>
      </c>
      <c r="BI141" s="212">
        <f>IF(O141="nulová",K141,0)</f>
        <v>0</v>
      </c>
      <c r="BJ141" s="17" t="s">
        <v>81</v>
      </c>
      <c r="BK141" s="212">
        <f>ROUND(P141*H141,2)</f>
        <v>0</v>
      </c>
      <c r="BL141" s="17" t="s">
        <v>130</v>
      </c>
      <c r="BM141" s="211" t="s">
        <v>295</v>
      </c>
    </row>
    <row r="142" spans="1:47" s="2" customFormat="1" ht="12">
      <c r="A142" s="38"/>
      <c r="B142" s="39"/>
      <c r="C142" s="40"/>
      <c r="D142" s="213" t="s">
        <v>137</v>
      </c>
      <c r="E142" s="40"/>
      <c r="F142" s="214" t="s">
        <v>296</v>
      </c>
      <c r="G142" s="40"/>
      <c r="H142" s="40"/>
      <c r="I142" s="215"/>
      <c r="J142" s="215"/>
      <c r="K142" s="40"/>
      <c r="L142" s="40"/>
      <c r="M142" s="44"/>
      <c r="N142" s="216"/>
      <c r="O142" s="217"/>
      <c r="P142" s="84"/>
      <c r="Q142" s="84"/>
      <c r="R142" s="84"/>
      <c r="S142" s="84"/>
      <c r="T142" s="84"/>
      <c r="U142" s="84"/>
      <c r="V142" s="84"/>
      <c r="W142" s="84"/>
      <c r="X142" s="85"/>
      <c r="Y142" s="38"/>
      <c r="Z142" s="38"/>
      <c r="AA142" s="38"/>
      <c r="AB142" s="38"/>
      <c r="AC142" s="38"/>
      <c r="AD142" s="38"/>
      <c r="AE142" s="38"/>
      <c r="AT142" s="17" t="s">
        <v>137</v>
      </c>
      <c r="AU142" s="17" t="s">
        <v>81</v>
      </c>
    </row>
    <row r="143" spans="1:47" s="2" customFormat="1" ht="12">
      <c r="A143" s="38"/>
      <c r="B143" s="39"/>
      <c r="C143" s="40"/>
      <c r="D143" s="218" t="s">
        <v>138</v>
      </c>
      <c r="E143" s="40"/>
      <c r="F143" s="219" t="s">
        <v>297</v>
      </c>
      <c r="G143" s="40"/>
      <c r="H143" s="40"/>
      <c r="I143" s="215"/>
      <c r="J143" s="215"/>
      <c r="K143" s="40"/>
      <c r="L143" s="40"/>
      <c r="M143" s="44"/>
      <c r="N143" s="216"/>
      <c r="O143" s="217"/>
      <c r="P143" s="84"/>
      <c r="Q143" s="84"/>
      <c r="R143" s="84"/>
      <c r="S143" s="84"/>
      <c r="T143" s="84"/>
      <c r="U143" s="84"/>
      <c r="V143" s="84"/>
      <c r="W143" s="84"/>
      <c r="X143" s="85"/>
      <c r="Y143" s="38"/>
      <c r="Z143" s="38"/>
      <c r="AA143" s="38"/>
      <c r="AB143" s="38"/>
      <c r="AC143" s="38"/>
      <c r="AD143" s="38"/>
      <c r="AE143" s="38"/>
      <c r="AT143" s="17" t="s">
        <v>138</v>
      </c>
      <c r="AU143" s="17" t="s">
        <v>81</v>
      </c>
    </row>
    <row r="144" spans="1:51" s="15" customFormat="1" ht="12">
      <c r="A144" s="15"/>
      <c r="B144" s="255"/>
      <c r="C144" s="256"/>
      <c r="D144" s="213" t="s">
        <v>142</v>
      </c>
      <c r="E144" s="257" t="s">
        <v>29</v>
      </c>
      <c r="F144" s="258" t="s">
        <v>298</v>
      </c>
      <c r="G144" s="256"/>
      <c r="H144" s="257" t="s">
        <v>29</v>
      </c>
      <c r="I144" s="259"/>
      <c r="J144" s="259"/>
      <c r="K144" s="256"/>
      <c r="L144" s="256"/>
      <c r="M144" s="260"/>
      <c r="N144" s="261"/>
      <c r="O144" s="262"/>
      <c r="P144" s="262"/>
      <c r="Q144" s="262"/>
      <c r="R144" s="262"/>
      <c r="S144" s="262"/>
      <c r="T144" s="262"/>
      <c r="U144" s="262"/>
      <c r="V144" s="262"/>
      <c r="W144" s="262"/>
      <c r="X144" s="263"/>
      <c r="Y144" s="15"/>
      <c r="Z144" s="15"/>
      <c r="AA144" s="15"/>
      <c r="AB144" s="15"/>
      <c r="AC144" s="15"/>
      <c r="AD144" s="15"/>
      <c r="AE144" s="15"/>
      <c r="AT144" s="264" t="s">
        <v>142</v>
      </c>
      <c r="AU144" s="264" t="s">
        <v>81</v>
      </c>
      <c r="AV144" s="15" t="s">
        <v>81</v>
      </c>
      <c r="AW144" s="15" t="s">
        <v>5</v>
      </c>
      <c r="AX144" s="15" t="s">
        <v>73</v>
      </c>
      <c r="AY144" s="264" t="s">
        <v>127</v>
      </c>
    </row>
    <row r="145" spans="1:51" s="12" customFormat="1" ht="12">
      <c r="A145" s="12"/>
      <c r="B145" s="221"/>
      <c r="C145" s="222"/>
      <c r="D145" s="213" t="s">
        <v>142</v>
      </c>
      <c r="E145" s="223" t="s">
        <v>29</v>
      </c>
      <c r="F145" s="224" t="s">
        <v>299</v>
      </c>
      <c r="G145" s="222"/>
      <c r="H145" s="225">
        <v>134.466</v>
      </c>
      <c r="I145" s="226"/>
      <c r="J145" s="226"/>
      <c r="K145" s="222"/>
      <c r="L145" s="222"/>
      <c r="M145" s="227"/>
      <c r="N145" s="228"/>
      <c r="O145" s="229"/>
      <c r="P145" s="229"/>
      <c r="Q145" s="229"/>
      <c r="R145" s="229"/>
      <c r="S145" s="229"/>
      <c r="T145" s="229"/>
      <c r="U145" s="229"/>
      <c r="V145" s="229"/>
      <c r="W145" s="229"/>
      <c r="X145" s="230"/>
      <c r="Y145" s="12"/>
      <c r="Z145" s="12"/>
      <c r="AA145" s="12"/>
      <c r="AB145" s="12"/>
      <c r="AC145" s="12"/>
      <c r="AD145" s="12"/>
      <c r="AE145" s="12"/>
      <c r="AT145" s="231" t="s">
        <v>142</v>
      </c>
      <c r="AU145" s="231" t="s">
        <v>81</v>
      </c>
      <c r="AV145" s="12" t="s">
        <v>83</v>
      </c>
      <c r="AW145" s="12" t="s">
        <v>5</v>
      </c>
      <c r="AX145" s="12" t="s">
        <v>81</v>
      </c>
      <c r="AY145" s="231" t="s">
        <v>127</v>
      </c>
    </row>
    <row r="146" spans="1:65" s="2" customFormat="1" ht="24.15" customHeight="1">
      <c r="A146" s="38"/>
      <c r="B146" s="39"/>
      <c r="C146" s="199" t="s">
        <v>205</v>
      </c>
      <c r="D146" s="199" t="s">
        <v>131</v>
      </c>
      <c r="E146" s="200" t="s">
        <v>300</v>
      </c>
      <c r="F146" s="201" t="s">
        <v>301</v>
      </c>
      <c r="G146" s="202" t="s">
        <v>267</v>
      </c>
      <c r="H146" s="203">
        <v>268.932</v>
      </c>
      <c r="I146" s="204"/>
      <c r="J146" s="204"/>
      <c r="K146" s="205">
        <f>ROUND(P146*H146,2)</f>
        <v>0</v>
      </c>
      <c r="L146" s="201" t="s">
        <v>135</v>
      </c>
      <c r="M146" s="44"/>
      <c r="N146" s="206" t="s">
        <v>29</v>
      </c>
      <c r="O146" s="207" t="s">
        <v>42</v>
      </c>
      <c r="P146" s="208">
        <f>I146+J146</f>
        <v>0</v>
      </c>
      <c r="Q146" s="208">
        <f>ROUND(I146*H146,2)</f>
        <v>0</v>
      </c>
      <c r="R146" s="208">
        <f>ROUND(J146*H146,2)</f>
        <v>0</v>
      </c>
      <c r="S146" s="84"/>
      <c r="T146" s="209">
        <f>S146*H146</f>
        <v>0</v>
      </c>
      <c r="U146" s="209">
        <v>0</v>
      </c>
      <c r="V146" s="209">
        <f>U146*H146</f>
        <v>0</v>
      </c>
      <c r="W146" s="209">
        <v>0</v>
      </c>
      <c r="X146" s="210">
        <f>W146*H146</f>
        <v>0</v>
      </c>
      <c r="Y146" s="38"/>
      <c r="Z146" s="38"/>
      <c r="AA146" s="38"/>
      <c r="AB146" s="38"/>
      <c r="AC146" s="38"/>
      <c r="AD146" s="38"/>
      <c r="AE146" s="38"/>
      <c r="AR146" s="211" t="s">
        <v>253</v>
      </c>
      <c r="AT146" s="211" t="s">
        <v>131</v>
      </c>
      <c r="AU146" s="211" t="s">
        <v>81</v>
      </c>
      <c r="AY146" s="17" t="s">
        <v>127</v>
      </c>
      <c r="BE146" s="212">
        <f>IF(O146="základní",K146,0)</f>
        <v>0</v>
      </c>
      <c r="BF146" s="212">
        <f>IF(O146="snížená",K146,0)</f>
        <v>0</v>
      </c>
      <c r="BG146" s="212">
        <f>IF(O146="zákl. přenesená",K146,0)</f>
        <v>0</v>
      </c>
      <c r="BH146" s="212">
        <f>IF(O146="sníž. přenesená",K146,0)</f>
        <v>0</v>
      </c>
      <c r="BI146" s="212">
        <f>IF(O146="nulová",K146,0)</f>
        <v>0</v>
      </c>
      <c r="BJ146" s="17" t="s">
        <v>81</v>
      </c>
      <c r="BK146" s="212">
        <f>ROUND(P146*H146,2)</f>
        <v>0</v>
      </c>
      <c r="BL146" s="17" t="s">
        <v>253</v>
      </c>
      <c r="BM146" s="211" t="s">
        <v>302</v>
      </c>
    </row>
    <row r="147" spans="1:47" s="2" customFormat="1" ht="12">
      <c r="A147" s="38"/>
      <c r="B147" s="39"/>
      <c r="C147" s="40"/>
      <c r="D147" s="213" t="s">
        <v>137</v>
      </c>
      <c r="E147" s="40"/>
      <c r="F147" s="214" t="s">
        <v>303</v>
      </c>
      <c r="G147" s="40"/>
      <c r="H147" s="40"/>
      <c r="I147" s="215"/>
      <c r="J147" s="215"/>
      <c r="K147" s="40"/>
      <c r="L147" s="40"/>
      <c r="M147" s="44"/>
      <c r="N147" s="216"/>
      <c r="O147" s="217"/>
      <c r="P147" s="84"/>
      <c r="Q147" s="84"/>
      <c r="R147" s="84"/>
      <c r="S147" s="84"/>
      <c r="T147" s="84"/>
      <c r="U147" s="84"/>
      <c r="V147" s="84"/>
      <c r="W147" s="84"/>
      <c r="X147" s="85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81</v>
      </c>
    </row>
    <row r="148" spans="1:47" s="2" customFormat="1" ht="12">
      <c r="A148" s="38"/>
      <c r="B148" s="39"/>
      <c r="C148" s="40"/>
      <c r="D148" s="218" t="s">
        <v>138</v>
      </c>
      <c r="E148" s="40"/>
      <c r="F148" s="219" t="s">
        <v>304</v>
      </c>
      <c r="G148" s="40"/>
      <c r="H148" s="40"/>
      <c r="I148" s="215"/>
      <c r="J148" s="215"/>
      <c r="K148" s="40"/>
      <c r="L148" s="40"/>
      <c r="M148" s="44"/>
      <c r="N148" s="216"/>
      <c r="O148" s="217"/>
      <c r="P148" s="84"/>
      <c r="Q148" s="84"/>
      <c r="R148" s="84"/>
      <c r="S148" s="84"/>
      <c r="T148" s="84"/>
      <c r="U148" s="84"/>
      <c r="V148" s="84"/>
      <c r="W148" s="84"/>
      <c r="X148" s="85"/>
      <c r="Y148" s="38"/>
      <c r="Z148" s="38"/>
      <c r="AA148" s="38"/>
      <c r="AB148" s="38"/>
      <c r="AC148" s="38"/>
      <c r="AD148" s="38"/>
      <c r="AE148" s="38"/>
      <c r="AT148" s="17" t="s">
        <v>138</v>
      </c>
      <c r="AU148" s="17" t="s">
        <v>81</v>
      </c>
    </row>
    <row r="149" spans="1:51" s="12" customFormat="1" ht="12">
      <c r="A149" s="12"/>
      <c r="B149" s="221"/>
      <c r="C149" s="222"/>
      <c r="D149" s="213" t="s">
        <v>142</v>
      </c>
      <c r="E149" s="223" t="s">
        <v>29</v>
      </c>
      <c r="F149" s="224" t="s">
        <v>305</v>
      </c>
      <c r="G149" s="222"/>
      <c r="H149" s="225">
        <v>268.932</v>
      </c>
      <c r="I149" s="226"/>
      <c r="J149" s="226"/>
      <c r="K149" s="222"/>
      <c r="L149" s="222"/>
      <c r="M149" s="227"/>
      <c r="N149" s="228"/>
      <c r="O149" s="229"/>
      <c r="P149" s="229"/>
      <c r="Q149" s="229"/>
      <c r="R149" s="229"/>
      <c r="S149" s="229"/>
      <c r="T149" s="229"/>
      <c r="U149" s="229"/>
      <c r="V149" s="229"/>
      <c r="W149" s="229"/>
      <c r="X149" s="230"/>
      <c r="Y149" s="12"/>
      <c r="Z149" s="12"/>
      <c r="AA149" s="12"/>
      <c r="AB149" s="12"/>
      <c r="AC149" s="12"/>
      <c r="AD149" s="12"/>
      <c r="AE149" s="12"/>
      <c r="AT149" s="231" t="s">
        <v>142</v>
      </c>
      <c r="AU149" s="231" t="s">
        <v>81</v>
      </c>
      <c r="AV149" s="12" t="s">
        <v>83</v>
      </c>
      <c r="AW149" s="12" t="s">
        <v>5</v>
      </c>
      <c r="AX149" s="12" t="s">
        <v>81</v>
      </c>
      <c r="AY149" s="231" t="s">
        <v>127</v>
      </c>
    </row>
    <row r="150" spans="1:65" s="2" customFormat="1" ht="24.15" customHeight="1">
      <c r="A150" s="38"/>
      <c r="B150" s="39"/>
      <c r="C150" s="199" t="s">
        <v>306</v>
      </c>
      <c r="D150" s="199" t="s">
        <v>131</v>
      </c>
      <c r="E150" s="200" t="s">
        <v>307</v>
      </c>
      <c r="F150" s="201" t="s">
        <v>308</v>
      </c>
      <c r="G150" s="202" t="s">
        <v>309</v>
      </c>
      <c r="H150" s="203">
        <v>242.039</v>
      </c>
      <c r="I150" s="204"/>
      <c r="J150" s="204"/>
      <c r="K150" s="205">
        <f>ROUND(P150*H150,2)</f>
        <v>0</v>
      </c>
      <c r="L150" s="201" t="s">
        <v>135</v>
      </c>
      <c r="M150" s="44"/>
      <c r="N150" s="206" t="s">
        <v>29</v>
      </c>
      <c r="O150" s="207" t="s">
        <v>42</v>
      </c>
      <c r="P150" s="208">
        <f>I150+J150</f>
        <v>0</v>
      </c>
      <c r="Q150" s="208">
        <f>ROUND(I150*H150,2)</f>
        <v>0</v>
      </c>
      <c r="R150" s="208">
        <f>ROUND(J150*H150,2)</f>
        <v>0</v>
      </c>
      <c r="S150" s="84"/>
      <c r="T150" s="209">
        <f>S150*H150</f>
        <v>0</v>
      </c>
      <c r="U150" s="209">
        <v>0</v>
      </c>
      <c r="V150" s="209">
        <f>U150*H150</f>
        <v>0</v>
      </c>
      <c r="W150" s="209">
        <v>0</v>
      </c>
      <c r="X150" s="210">
        <f>W150*H150</f>
        <v>0</v>
      </c>
      <c r="Y150" s="38"/>
      <c r="Z150" s="38"/>
      <c r="AA150" s="38"/>
      <c r="AB150" s="38"/>
      <c r="AC150" s="38"/>
      <c r="AD150" s="38"/>
      <c r="AE150" s="38"/>
      <c r="AR150" s="211" t="s">
        <v>130</v>
      </c>
      <c r="AT150" s="211" t="s">
        <v>131</v>
      </c>
      <c r="AU150" s="211" t="s">
        <v>81</v>
      </c>
      <c r="AY150" s="17" t="s">
        <v>127</v>
      </c>
      <c r="BE150" s="212">
        <f>IF(O150="základní",K150,0)</f>
        <v>0</v>
      </c>
      <c r="BF150" s="212">
        <f>IF(O150="snížená",K150,0)</f>
        <v>0</v>
      </c>
      <c r="BG150" s="212">
        <f>IF(O150="zákl. přenesená",K150,0)</f>
        <v>0</v>
      </c>
      <c r="BH150" s="212">
        <f>IF(O150="sníž. přenesená",K150,0)</f>
        <v>0</v>
      </c>
      <c r="BI150" s="212">
        <f>IF(O150="nulová",K150,0)</f>
        <v>0</v>
      </c>
      <c r="BJ150" s="17" t="s">
        <v>81</v>
      </c>
      <c r="BK150" s="212">
        <f>ROUND(P150*H150,2)</f>
        <v>0</v>
      </c>
      <c r="BL150" s="17" t="s">
        <v>130</v>
      </c>
      <c r="BM150" s="211" t="s">
        <v>310</v>
      </c>
    </row>
    <row r="151" spans="1:47" s="2" customFormat="1" ht="12">
      <c r="A151" s="38"/>
      <c r="B151" s="39"/>
      <c r="C151" s="40"/>
      <c r="D151" s="213" t="s">
        <v>137</v>
      </c>
      <c r="E151" s="40"/>
      <c r="F151" s="214" t="s">
        <v>311</v>
      </c>
      <c r="G151" s="40"/>
      <c r="H151" s="40"/>
      <c r="I151" s="215"/>
      <c r="J151" s="215"/>
      <c r="K151" s="40"/>
      <c r="L151" s="40"/>
      <c r="M151" s="44"/>
      <c r="N151" s="216"/>
      <c r="O151" s="217"/>
      <c r="P151" s="84"/>
      <c r="Q151" s="84"/>
      <c r="R151" s="84"/>
      <c r="S151" s="84"/>
      <c r="T151" s="84"/>
      <c r="U151" s="84"/>
      <c r="V151" s="84"/>
      <c r="W151" s="84"/>
      <c r="X151" s="85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81</v>
      </c>
    </row>
    <row r="152" spans="1:47" s="2" customFormat="1" ht="12">
      <c r="A152" s="38"/>
      <c r="B152" s="39"/>
      <c r="C152" s="40"/>
      <c r="D152" s="218" t="s">
        <v>138</v>
      </c>
      <c r="E152" s="40"/>
      <c r="F152" s="219" t="s">
        <v>312</v>
      </c>
      <c r="G152" s="40"/>
      <c r="H152" s="40"/>
      <c r="I152" s="215"/>
      <c r="J152" s="215"/>
      <c r="K152" s="40"/>
      <c r="L152" s="40"/>
      <c r="M152" s="44"/>
      <c r="N152" s="216"/>
      <c r="O152" s="217"/>
      <c r="P152" s="84"/>
      <c r="Q152" s="84"/>
      <c r="R152" s="84"/>
      <c r="S152" s="84"/>
      <c r="T152" s="84"/>
      <c r="U152" s="84"/>
      <c r="V152" s="84"/>
      <c r="W152" s="84"/>
      <c r="X152" s="85"/>
      <c r="Y152" s="38"/>
      <c r="Z152" s="38"/>
      <c r="AA152" s="38"/>
      <c r="AB152" s="38"/>
      <c r="AC152" s="38"/>
      <c r="AD152" s="38"/>
      <c r="AE152" s="38"/>
      <c r="AT152" s="17" t="s">
        <v>138</v>
      </c>
      <c r="AU152" s="17" t="s">
        <v>81</v>
      </c>
    </row>
    <row r="153" spans="1:51" s="12" customFormat="1" ht="12">
      <c r="A153" s="12"/>
      <c r="B153" s="221"/>
      <c r="C153" s="222"/>
      <c r="D153" s="213" t="s">
        <v>142</v>
      </c>
      <c r="E153" s="223" t="s">
        <v>29</v>
      </c>
      <c r="F153" s="224" t="s">
        <v>313</v>
      </c>
      <c r="G153" s="222"/>
      <c r="H153" s="225">
        <v>242.039</v>
      </c>
      <c r="I153" s="226"/>
      <c r="J153" s="226"/>
      <c r="K153" s="222"/>
      <c r="L153" s="222"/>
      <c r="M153" s="227"/>
      <c r="N153" s="228"/>
      <c r="O153" s="229"/>
      <c r="P153" s="229"/>
      <c r="Q153" s="229"/>
      <c r="R153" s="229"/>
      <c r="S153" s="229"/>
      <c r="T153" s="229"/>
      <c r="U153" s="229"/>
      <c r="V153" s="229"/>
      <c r="W153" s="229"/>
      <c r="X153" s="230"/>
      <c r="Y153" s="12"/>
      <c r="Z153" s="12"/>
      <c r="AA153" s="12"/>
      <c r="AB153" s="12"/>
      <c r="AC153" s="12"/>
      <c r="AD153" s="12"/>
      <c r="AE153" s="12"/>
      <c r="AT153" s="231" t="s">
        <v>142</v>
      </c>
      <c r="AU153" s="231" t="s">
        <v>81</v>
      </c>
      <c r="AV153" s="12" t="s">
        <v>83</v>
      </c>
      <c r="AW153" s="12" t="s">
        <v>5</v>
      </c>
      <c r="AX153" s="12" t="s">
        <v>81</v>
      </c>
      <c r="AY153" s="231" t="s">
        <v>127</v>
      </c>
    </row>
    <row r="154" spans="1:65" s="2" customFormat="1" ht="24.15" customHeight="1">
      <c r="A154" s="38"/>
      <c r="B154" s="39"/>
      <c r="C154" s="199" t="s">
        <v>314</v>
      </c>
      <c r="D154" s="199" t="s">
        <v>131</v>
      </c>
      <c r="E154" s="200" t="s">
        <v>315</v>
      </c>
      <c r="F154" s="201" t="s">
        <v>316</v>
      </c>
      <c r="G154" s="202" t="s">
        <v>294</v>
      </c>
      <c r="H154" s="203">
        <v>433.772</v>
      </c>
      <c r="I154" s="204"/>
      <c r="J154" s="204"/>
      <c r="K154" s="205">
        <f>ROUND(P154*H154,2)</f>
        <v>0</v>
      </c>
      <c r="L154" s="201" t="s">
        <v>135</v>
      </c>
      <c r="M154" s="44"/>
      <c r="N154" s="206" t="s">
        <v>29</v>
      </c>
      <c r="O154" s="207" t="s">
        <v>42</v>
      </c>
      <c r="P154" s="208">
        <f>I154+J154</f>
        <v>0</v>
      </c>
      <c r="Q154" s="208">
        <f>ROUND(I154*H154,2)</f>
        <v>0</v>
      </c>
      <c r="R154" s="208">
        <f>ROUND(J154*H154,2)</f>
        <v>0</v>
      </c>
      <c r="S154" s="84"/>
      <c r="T154" s="209">
        <f>S154*H154</f>
        <v>0</v>
      </c>
      <c r="U154" s="209">
        <v>0</v>
      </c>
      <c r="V154" s="209">
        <f>U154*H154</f>
        <v>0</v>
      </c>
      <c r="W154" s="209">
        <v>0</v>
      </c>
      <c r="X154" s="210">
        <f>W154*H154</f>
        <v>0</v>
      </c>
      <c r="Y154" s="38"/>
      <c r="Z154" s="38"/>
      <c r="AA154" s="38"/>
      <c r="AB154" s="38"/>
      <c r="AC154" s="38"/>
      <c r="AD154" s="38"/>
      <c r="AE154" s="38"/>
      <c r="AR154" s="211" t="s">
        <v>130</v>
      </c>
      <c r="AT154" s="211" t="s">
        <v>131</v>
      </c>
      <c r="AU154" s="211" t="s">
        <v>81</v>
      </c>
      <c r="AY154" s="17" t="s">
        <v>127</v>
      </c>
      <c r="BE154" s="212">
        <f>IF(O154="základní",K154,0)</f>
        <v>0</v>
      </c>
      <c r="BF154" s="212">
        <f>IF(O154="snížená",K154,0)</f>
        <v>0</v>
      </c>
      <c r="BG154" s="212">
        <f>IF(O154="zákl. přenesená",K154,0)</f>
        <v>0</v>
      </c>
      <c r="BH154" s="212">
        <f>IF(O154="sníž. přenesená",K154,0)</f>
        <v>0</v>
      </c>
      <c r="BI154" s="212">
        <f>IF(O154="nulová",K154,0)</f>
        <v>0</v>
      </c>
      <c r="BJ154" s="17" t="s">
        <v>81</v>
      </c>
      <c r="BK154" s="212">
        <f>ROUND(P154*H154,2)</f>
        <v>0</v>
      </c>
      <c r="BL154" s="17" t="s">
        <v>130</v>
      </c>
      <c r="BM154" s="211" t="s">
        <v>317</v>
      </c>
    </row>
    <row r="155" spans="1:47" s="2" customFormat="1" ht="12">
      <c r="A155" s="38"/>
      <c r="B155" s="39"/>
      <c r="C155" s="40"/>
      <c r="D155" s="213" t="s">
        <v>137</v>
      </c>
      <c r="E155" s="40"/>
      <c r="F155" s="214" t="s">
        <v>318</v>
      </c>
      <c r="G155" s="40"/>
      <c r="H155" s="40"/>
      <c r="I155" s="215"/>
      <c r="J155" s="215"/>
      <c r="K155" s="40"/>
      <c r="L155" s="40"/>
      <c r="M155" s="44"/>
      <c r="N155" s="216"/>
      <c r="O155" s="217"/>
      <c r="P155" s="84"/>
      <c r="Q155" s="84"/>
      <c r="R155" s="84"/>
      <c r="S155" s="84"/>
      <c r="T155" s="84"/>
      <c r="U155" s="84"/>
      <c r="V155" s="84"/>
      <c r="W155" s="84"/>
      <c r="X155" s="85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81</v>
      </c>
    </row>
    <row r="156" spans="1:47" s="2" customFormat="1" ht="12">
      <c r="A156" s="38"/>
      <c r="B156" s="39"/>
      <c r="C156" s="40"/>
      <c r="D156" s="218" t="s">
        <v>138</v>
      </c>
      <c r="E156" s="40"/>
      <c r="F156" s="219" t="s">
        <v>319</v>
      </c>
      <c r="G156" s="40"/>
      <c r="H156" s="40"/>
      <c r="I156" s="215"/>
      <c r="J156" s="215"/>
      <c r="K156" s="40"/>
      <c r="L156" s="40"/>
      <c r="M156" s="44"/>
      <c r="N156" s="216"/>
      <c r="O156" s="217"/>
      <c r="P156" s="84"/>
      <c r="Q156" s="84"/>
      <c r="R156" s="84"/>
      <c r="S156" s="84"/>
      <c r="T156" s="84"/>
      <c r="U156" s="84"/>
      <c r="V156" s="84"/>
      <c r="W156" s="84"/>
      <c r="X156" s="85"/>
      <c r="Y156" s="38"/>
      <c r="Z156" s="38"/>
      <c r="AA156" s="38"/>
      <c r="AB156" s="38"/>
      <c r="AC156" s="38"/>
      <c r="AD156" s="38"/>
      <c r="AE156" s="38"/>
      <c r="AT156" s="17" t="s">
        <v>138</v>
      </c>
      <c r="AU156" s="17" t="s">
        <v>81</v>
      </c>
    </row>
    <row r="157" spans="1:51" s="12" customFormat="1" ht="12">
      <c r="A157" s="12"/>
      <c r="B157" s="221"/>
      <c r="C157" s="222"/>
      <c r="D157" s="213" t="s">
        <v>142</v>
      </c>
      <c r="E157" s="223" t="s">
        <v>29</v>
      </c>
      <c r="F157" s="224" t="s">
        <v>320</v>
      </c>
      <c r="G157" s="222"/>
      <c r="H157" s="225">
        <v>433.772</v>
      </c>
      <c r="I157" s="226"/>
      <c r="J157" s="226"/>
      <c r="K157" s="222"/>
      <c r="L157" s="222"/>
      <c r="M157" s="227"/>
      <c r="N157" s="228"/>
      <c r="O157" s="229"/>
      <c r="P157" s="229"/>
      <c r="Q157" s="229"/>
      <c r="R157" s="229"/>
      <c r="S157" s="229"/>
      <c r="T157" s="229"/>
      <c r="U157" s="229"/>
      <c r="V157" s="229"/>
      <c r="W157" s="229"/>
      <c r="X157" s="230"/>
      <c r="Y157" s="12"/>
      <c r="Z157" s="12"/>
      <c r="AA157" s="12"/>
      <c r="AB157" s="12"/>
      <c r="AC157" s="12"/>
      <c r="AD157" s="12"/>
      <c r="AE157" s="12"/>
      <c r="AT157" s="231" t="s">
        <v>142</v>
      </c>
      <c r="AU157" s="231" t="s">
        <v>81</v>
      </c>
      <c r="AV157" s="12" t="s">
        <v>83</v>
      </c>
      <c r="AW157" s="12" t="s">
        <v>5</v>
      </c>
      <c r="AX157" s="12" t="s">
        <v>81</v>
      </c>
      <c r="AY157" s="231" t="s">
        <v>127</v>
      </c>
    </row>
    <row r="158" spans="1:63" s="11" customFormat="1" ht="25.9" customHeight="1">
      <c r="A158" s="11"/>
      <c r="B158" s="184"/>
      <c r="C158" s="185"/>
      <c r="D158" s="186" t="s">
        <v>72</v>
      </c>
      <c r="E158" s="187" t="s">
        <v>186</v>
      </c>
      <c r="F158" s="187" t="s">
        <v>321</v>
      </c>
      <c r="G158" s="185"/>
      <c r="H158" s="185"/>
      <c r="I158" s="188"/>
      <c r="J158" s="188"/>
      <c r="K158" s="189">
        <f>BK158</f>
        <v>0</v>
      </c>
      <c r="L158" s="185"/>
      <c r="M158" s="190"/>
      <c r="N158" s="191"/>
      <c r="O158" s="192"/>
      <c r="P158" s="192"/>
      <c r="Q158" s="193">
        <f>SUM(Q159:Q190)</f>
        <v>0</v>
      </c>
      <c r="R158" s="193">
        <f>SUM(R159:R190)</f>
        <v>0</v>
      </c>
      <c r="S158" s="192"/>
      <c r="T158" s="194">
        <f>SUM(T159:T190)</f>
        <v>0</v>
      </c>
      <c r="U158" s="192"/>
      <c r="V158" s="194">
        <f>SUM(V159:V190)</f>
        <v>10.22519034</v>
      </c>
      <c r="W158" s="192"/>
      <c r="X158" s="195">
        <f>SUM(X159:X190)</f>
        <v>190.75445</v>
      </c>
      <c r="Y158" s="11"/>
      <c r="Z158" s="11"/>
      <c r="AA158" s="11"/>
      <c r="AB158" s="11"/>
      <c r="AC158" s="11"/>
      <c r="AD158" s="11"/>
      <c r="AE158" s="11"/>
      <c r="AR158" s="196" t="s">
        <v>130</v>
      </c>
      <c r="AT158" s="197" t="s">
        <v>72</v>
      </c>
      <c r="AU158" s="197" t="s">
        <v>73</v>
      </c>
      <c r="AY158" s="196" t="s">
        <v>127</v>
      </c>
      <c r="BK158" s="198">
        <f>SUM(BK159:BK190)</f>
        <v>0</v>
      </c>
    </row>
    <row r="159" spans="1:65" s="2" customFormat="1" ht="24.15" customHeight="1">
      <c r="A159" s="38"/>
      <c r="B159" s="39"/>
      <c r="C159" s="199" t="s">
        <v>9</v>
      </c>
      <c r="D159" s="199" t="s">
        <v>131</v>
      </c>
      <c r="E159" s="200" t="s">
        <v>322</v>
      </c>
      <c r="F159" s="201" t="s">
        <v>323</v>
      </c>
      <c r="G159" s="202" t="s">
        <v>245</v>
      </c>
      <c r="H159" s="203">
        <v>6.8</v>
      </c>
      <c r="I159" s="204"/>
      <c r="J159" s="204"/>
      <c r="K159" s="205">
        <f>ROUND(P159*H159,2)</f>
        <v>0</v>
      </c>
      <c r="L159" s="201" t="s">
        <v>135</v>
      </c>
      <c r="M159" s="44"/>
      <c r="N159" s="206" t="s">
        <v>29</v>
      </c>
      <c r="O159" s="207" t="s">
        <v>42</v>
      </c>
      <c r="P159" s="208">
        <f>I159+J159</f>
        <v>0</v>
      </c>
      <c r="Q159" s="208">
        <f>ROUND(I159*H159,2)</f>
        <v>0</v>
      </c>
      <c r="R159" s="208">
        <f>ROUND(J159*H159,2)</f>
        <v>0</v>
      </c>
      <c r="S159" s="84"/>
      <c r="T159" s="209">
        <f>S159*H159</f>
        <v>0</v>
      </c>
      <c r="U159" s="209">
        <v>0</v>
      </c>
      <c r="V159" s="209">
        <f>U159*H159</f>
        <v>0</v>
      </c>
      <c r="W159" s="209">
        <v>0</v>
      </c>
      <c r="X159" s="210">
        <f>W159*H159</f>
        <v>0</v>
      </c>
      <c r="Y159" s="38"/>
      <c r="Z159" s="38"/>
      <c r="AA159" s="38"/>
      <c r="AB159" s="38"/>
      <c r="AC159" s="38"/>
      <c r="AD159" s="38"/>
      <c r="AE159" s="38"/>
      <c r="AR159" s="211" t="s">
        <v>130</v>
      </c>
      <c r="AT159" s="211" t="s">
        <v>131</v>
      </c>
      <c r="AU159" s="211" t="s">
        <v>81</v>
      </c>
      <c r="AY159" s="17" t="s">
        <v>127</v>
      </c>
      <c r="BE159" s="212">
        <f>IF(O159="základní",K159,0)</f>
        <v>0</v>
      </c>
      <c r="BF159" s="212">
        <f>IF(O159="snížená",K159,0)</f>
        <v>0</v>
      </c>
      <c r="BG159" s="212">
        <f>IF(O159="zákl. přenesená",K159,0)</f>
        <v>0</v>
      </c>
      <c r="BH159" s="212">
        <f>IF(O159="sníž. přenesená",K159,0)</f>
        <v>0</v>
      </c>
      <c r="BI159" s="212">
        <f>IF(O159="nulová",K159,0)</f>
        <v>0</v>
      </c>
      <c r="BJ159" s="17" t="s">
        <v>81</v>
      </c>
      <c r="BK159" s="212">
        <f>ROUND(P159*H159,2)</f>
        <v>0</v>
      </c>
      <c r="BL159" s="17" t="s">
        <v>130</v>
      </c>
      <c r="BM159" s="211" t="s">
        <v>324</v>
      </c>
    </row>
    <row r="160" spans="1:47" s="2" customFormat="1" ht="12">
      <c r="A160" s="38"/>
      <c r="B160" s="39"/>
      <c r="C160" s="40"/>
      <c r="D160" s="213" t="s">
        <v>137</v>
      </c>
      <c r="E160" s="40"/>
      <c r="F160" s="214" t="s">
        <v>325</v>
      </c>
      <c r="G160" s="40"/>
      <c r="H160" s="40"/>
      <c r="I160" s="215"/>
      <c r="J160" s="215"/>
      <c r="K160" s="40"/>
      <c r="L160" s="40"/>
      <c r="M160" s="44"/>
      <c r="N160" s="216"/>
      <c r="O160" s="217"/>
      <c r="P160" s="84"/>
      <c r="Q160" s="84"/>
      <c r="R160" s="84"/>
      <c r="S160" s="84"/>
      <c r="T160" s="84"/>
      <c r="U160" s="84"/>
      <c r="V160" s="84"/>
      <c r="W160" s="84"/>
      <c r="X160" s="85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81</v>
      </c>
    </row>
    <row r="161" spans="1:47" s="2" customFormat="1" ht="12">
      <c r="A161" s="38"/>
      <c r="B161" s="39"/>
      <c r="C161" s="40"/>
      <c r="D161" s="218" t="s">
        <v>138</v>
      </c>
      <c r="E161" s="40"/>
      <c r="F161" s="219" t="s">
        <v>326</v>
      </c>
      <c r="G161" s="40"/>
      <c r="H161" s="40"/>
      <c r="I161" s="215"/>
      <c r="J161" s="215"/>
      <c r="K161" s="40"/>
      <c r="L161" s="40"/>
      <c r="M161" s="44"/>
      <c r="N161" s="216"/>
      <c r="O161" s="217"/>
      <c r="P161" s="84"/>
      <c r="Q161" s="84"/>
      <c r="R161" s="84"/>
      <c r="S161" s="84"/>
      <c r="T161" s="84"/>
      <c r="U161" s="84"/>
      <c r="V161" s="84"/>
      <c r="W161" s="84"/>
      <c r="X161" s="85"/>
      <c r="Y161" s="38"/>
      <c r="Z161" s="38"/>
      <c r="AA161" s="38"/>
      <c r="AB161" s="38"/>
      <c r="AC161" s="38"/>
      <c r="AD161" s="38"/>
      <c r="AE161" s="38"/>
      <c r="AT161" s="17" t="s">
        <v>138</v>
      </c>
      <c r="AU161" s="17" t="s">
        <v>81</v>
      </c>
    </row>
    <row r="162" spans="1:51" s="12" customFormat="1" ht="12">
      <c r="A162" s="12"/>
      <c r="B162" s="221"/>
      <c r="C162" s="222"/>
      <c r="D162" s="213" t="s">
        <v>142</v>
      </c>
      <c r="E162" s="223" t="s">
        <v>29</v>
      </c>
      <c r="F162" s="224" t="s">
        <v>327</v>
      </c>
      <c r="G162" s="222"/>
      <c r="H162" s="225">
        <v>6.8</v>
      </c>
      <c r="I162" s="226"/>
      <c r="J162" s="226"/>
      <c r="K162" s="222"/>
      <c r="L162" s="222"/>
      <c r="M162" s="227"/>
      <c r="N162" s="228"/>
      <c r="O162" s="229"/>
      <c r="P162" s="229"/>
      <c r="Q162" s="229"/>
      <c r="R162" s="229"/>
      <c r="S162" s="229"/>
      <c r="T162" s="229"/>
      <c r="U162" s="229"/>
      <c r="V162" s="229"/>
      <c r="W162" s="229"/>
      <c r="X162" s="230"/>
      <c r="Y162" s="12"/>
      <c r="Z162" s="12"/>
      <c r="AA162" s="12"/>
      <c r="AB162" s="12"/>
      <c r="AC162" s="12"/>
      <c r="AD162" s="12"/>
      <c r="AE162" s="12"/>
      <c r="AT162" s="231" t="s">
        <v>142</v>
      </c>
      <c r="AU162" s="231" t="s">
        <v>81</v>
      </c>
      <c r="AV162" s="12" t="s">
        <v>83</v>
      </c>
      <c r="AW162" s="12" t="s">
        <v>5</v>
      </c>
      <c r="AX162" s="12" t="s">
        <v>81</v>
      </c>
      <c r="AY162" s="231" t="s">
        <v>127</v>
      </c>
    </row>
    <row r="163" spans="1:65" s="2" customFormat="1" ht="24.15" customHeight="1">
      <c r="A163" s="38"/>
      <c r="B163" s="39"/>
      <c r="C163" s="199" t="s">
        <v>328</v>
      </c>
      <c r="D163" s="199" t="s">
        <v>131</v>
      </c>
      <c r="E163" s="200" t="s">
        <v>329</v>
      </c>
      <c r="F163" s="201" t="s">
        <v>330</v>
      </c>
      <c r="G163" s="202" t="s">
        <v>267</v>
      </c>
      <c r="H163" s="203">
        <v>81.568</v>
      </c>
      <c r="I163" s="204"/>
      <c r="J163" s="204"/>
      <c r="K163" s="205">
        <f>ROUND(P163*H163,2)</f>
        <v>0</v>
      </c>
      <c r="L163" s="201" t="s">
        <v>135</v>
      </c>
      <c r="M163" s="44"/>
      <c r="N163" s="206" t="s">
        <v>29</v>
      </c>
      <c r="O163" s="207" t="s">
        <v>42</v>
      </c>
      <c r="P163" s="208">
        <f>I163+J163</f>
        <v>0</v>
      </c>
      <c r="Q163" s="208">
        <f>ROUND(I163*H163,2)</f>
        <v>0</v>
      </c>
      <c r="R163" s="208">
        <f>ROUND(J163*H163,2)</f>
        <v>0</v>
      </c>
      <c r="S163" s="84"/>
      <c r="T163" s="209">
        <f>S163*H163</f>
        <v>0</v>
      </c>
      <c r="U163" s="209">
        <v>0.12</v>
      </c>
      <c r="V163" s="209">
        <f>U163*H163</f>
        <v>9.78816</v>
      </c>
      <c r="W163" s="209">
        <v>2.2</v>
      </c>
      <c r="X163" s="210">
        <f>W163*H163</f>
        <v>179.4496</v>
      </c>
      <c r="Y163" s="38"/>
      <c r="Z163" s="38"/>
      <c r="AA163" s="38"/>
      <c r="AB163" s="38"/>
      <c r="AC163" s="38"/>
      <c r="AD163" s="38"/>
      <c r="AE163" s="38"/>
      <c r="AR163" s="211" t="s">
        <v>253</v>
      </c>
      <c r="AT163" s="211" t="s">
        <v>131</v>
      </c>
      <c r="AU163" s="211" t="s">
        <v>81</v>
      </c>
      <c r="AY163" s="17" t="s">
        <v>127</v>
      </c>
      <c r="BE163" s="212">
        <f>IF(O163="základní",K163,0)</f>
        <v>0</v>
      </c>
      <c r="BF163" s="212">
        <f>IF(O163="snížená",K163,0)</f>
        <v>0</v>
      </c>
      <c r="BG163" s="212">
        <f>IF(O163="zákl. přenesená",K163,0)</f>
        <v>0</v>
      </c>
      <c r="BH163" s="212">
        <f>IF(O163="sníž. přenesená",K163,0)</f>
        <v>0</v>
      </c>
      <c r="BI163" s="212">
        <f>IF(O163="nulová",K163,0)</f>
        <v>0</v>
      </c>
      <c r="BJ163" s="17" t="s">
        <v>81</v>
      </c>
      <c r="BK163" s="212">
        <f>ROUND(P163*H163,2)</f>
        <v>0</v>
      </c>
      <c r="BL163" s="17" t="s">
        <v>253</v>
      </c>
      <c r="BM163" s="211" t="s">
        <v>331</v>
      </c>
    </row>
    <row r="164" spans="1:47" s="2" customFormat="1" ht="12">
      <c r="A164" s="38"/>
      <c r="B164" s="39"/>
      <c r="C164" s="40"/>
      <c r="D164" s="213" t="s">
        <v>137</v>
      </c>
      <c r="E164" s="40"/>
      <c r="F164" s="214" t="s">
        <v>332</v>
      </c>
      <c r="G164" s="40"/>
      <c r="H164" s="40"/>
      <c r="I164" s="215"/>
      <c r="J164" s="215"/>
      <c r="K164" s="40"/>
      <c r="L164" s="40"/>
      <c r="M164" s="44"/>
      <c r="N164" s="216"/>
      <c r="O164" s="217"/>
      <c r="P164" s="84"/>
      <c r="Q164" s="84"/>
      <c r="R164" s="84"/>
      <c r="S164" s="84"/>
      <c r="T164" s="84"/>
      <c r="U164" s="84"/>
      <c r="V164" s="84"/>
      <c r="W164" s="84"/>
      <c r="X164" s="85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81</v>
      </c>
    </row>
    <row r="165" spans="1:47" s="2" customFormat="1" ht="12">
      <c r="A165" s="38"/>
      <c r="B165" s="39"/>
      <c r="C165" s="40"/>
      <c r="D165" s="218" t="s">
        <v>138</v>
      </c>
      <c r="E165" s="40"/>
      <c r="F165" s="219" t="s">
        <v>333</v>
      </c>
      <c r="G165" s="40"/>
      <c r="H165" s="40"/>
      <c r="I165" s="215"/>
      <c r="J165" s="215"/>
      <c r="K165" s="40"/>
      <c r="L165" s="40"/>
      <c r="M165" s="44"/>
      <c r="N165" s="216"/>
      <c r="O165" s="217"/>
      <c r="P165" s="84"/>
      <c r="Q165" s="84"/>
      <c r="R165" s="84"/>
      <c r="S165" s="84"/>
      <c r="T165" s="84"/>
      <c r="U165" s="84"/>
      <c r="V165" s="84"/>
      <c r="W165" s="84"/>
      <c r="X165" s="85"/>
      <c r="Y165" s="38"/>
      <c r="Z165" s="38"/>
      <c r="AA165" s="38"/>
      <c r="AB165" s="38"/>
      <c r="AC165" s="38"/>
      <c r="AD165" s="38"/>
      <c r="AE165" s="38"/>
      <c r="AT165" s="17" t="s">
        <v>138</v>
      </c>
      <c r="AU165" s="17" t="s">
        <v>81</v>
      </c>
    </row>
    <row r="166" spans="1:47" s="2" customFormat="1" ht="12">
      <c r="A166" s="38"/>
      <c r="B166" s="39"/>
      <c r="C166" s="40"/>
      <c r="D166" s="213" t="s">
        <v>140</v>
      </c>
      <c r="E166" s="40"/>
      <c r="F166" s="220" t="s">
        <v>334</v>
      </c>
      <c r="G166" s="40"/>
      <c r="H166" s="40"/>
      <c r="I166" s="215"/>
      <c r="J166" s="215"/>
      <c r="K166" s="40"/>
      <c r="L166" s="40"/>
      <c r="M166" s="44"/>
      <c r="N166" s="216"/>
      <c r="O166" s="217"/>
      <c r="P166" s="84"/>
      <c r="Q166" s="84"/>
      <c r="R166" s="84"/>
      <c r="S166" s="84"/>
      <c r="T166" s="84"/>
      <c r="U166" s="84"/>
      <c r="V166" s="84"/>
      <c r="W166" s="84"/>
      <c r="X166" s="85"/>
      <c r="Y166" s="38"/>
      <c r="Z166" s="38"/>
      <c r="AA166" s="38"/>
      <c r="AB166" s="38"/>
      <c r="AC166" s="38"/>
      <c r="AD166" s="38"/>
      <c r="AE166" s="38"/>
      <c r="AT166" s="17" t="s">
        <v>140</v>
      </c>
      <c r="AU166" s="17" t="s">
        <v>81</v>
      </c>
    </row>
    <row r="167" spans="1:51" s="12" customFormat="1" ht="12">
      <c r="A167" s="12"/>
      <c r="B167" s="221"/>
      <c r="C167" s="222"/>
      <c r="D167" s="213" t="s">
        <v>142</v>
      </c>
      <c r="E167" s="223" t="s">
        <v>29</v>
      </c>
      <c r="F167" s="224" t="s">
        <v>335</v>
      </c>
      <c r="G167" s="222"/>
      <c r="H167" s="225">
        <v>1.7</v>
      </c>
      <c r="I167" s="226"/>
      <c r="J167" s="226"/>
      <c r="K167" s="222"/>
      <c r="L167" s="222"/>
      <c r="M167" s="227"/>
      <c r="N167" s="228"/>
      <c r="O167" s="229"/>
      <c r="P167" s="229"/>
      <c r="Q167" s="229"/>
      <c r="R167" s="229"/>
      <c r="S167" s="229"/>
      <c r="T167" s="229"/>
      <c r="U167" s="229"/>
      <c r="V167" s="229"/>
      <c r="W167" s="229"/>
      <c r="X167" s="230"/>
      <c r="Y167" s="12"/>
      <c r="Z167" s="12"/>
      <c r="AA167" s="12"/>
      <c r="AB167" s="12"/>
      <c r="AC167" s="12"/>
      <c r="AD167" s="12"/>
      <c r="AE167" s="12"/>
      <c r="AT167" s="231" t="s">
        <v>142</v>
      </c>
      <c r="AU167" s="231" t="s">
        <v>81</v>
      </c>
      <c r="AV167" s="12" t="s">
        <v>83</v>
      </c>
      <c r="AW167" s="12" t="s">
        <v>5</v>
      </c>
      <c r="AX167" s="12" t="s">
        <v>73</v>
      </c>
      <c r="AY167" s="231" t="s">
        <v>127</v>
      </c>
    </row>
    <row r="168" spans="1:51" s="12" customFormat="1" ht="12">
      <c r="A168" s="12"/>
      <c r="B168" s="221"/>
      <c r="C168" s="222"/>
      <c r="D168" s="213" t="s">
        <v>142</v>
      </c>
      <c r="E168" s="223" t="s">
        <v>29</v>
      </c>
      <c r="F168" s="224" t="s">
        <v>336</v>
      </c>
      <c r="G168" s="222"/>
      <c r="H168" s="225">
        <v>60.358</v>
      </c>
      <c r="I168" s="226"/>
      <c r="J168" s="226"/>
      <c r="K168" s="222"/>
      <c r="L168" s="222"/>
      <c r="M168" s="227"/>
      <c r="N168" s="228"/>
      <c r="O168" s="229"/>
      <c r="P168" s="229"/>
      <c r="Q168" s="229"/>
      <c r="R168" s="229"/>
      <c r="S168" s="229"/>
      <c r="T168" s="229"/>
      <c r="U168" s="229"/>
      <c r="V168" s="229"/>
      <c r="W168" s="229"/>
      <c r="X168" s="230"/>
      <c r="Y168" s="12"/>
      <c r="Z168" s="12"/>
      <c r="AA168" s="12"/>
      <c r="AB168" s="12"/>
      <c r="AC168" s="12"/>
      <c r="AD168" s="12"/>
      <c r="AE168" s="12"/>
      <c r="AT168" s="231" t="s">
        <v>142</v>
      </c>
      <c r="AU168" s="231" t="s">
        <v>81</v>
      </c>
      <c r="AV168" s="12" t="s">
        <v>83</v>
      </c>
      <c r="AW168" s="12" t="s">
        <v>5</v>
      </c>
      <c r="AX168" s="12" t="s">
        <v>73</v>
      </c>
      <c r="AY168" s="231" t="s">
        <v>127</v>
      </c>
    </row>
    <row r="169" spans="1:51" s="12" customFormat="1" ht="12">
      <c r="A169" s="12"/>
      <c r="B169" s="221"/>
      <c r="C169" s="222"/>
      <c r="D169" s="213" t="s">
        <v>142</v>
      </c>
      <c r="E169" s="223" t="s">
        <v>29</v>
      </c>
      <c r="F169" s="224" t="s">
        <v>337</v>
      </c>
      <c r="G169" s="222"/>
      <c r="H169" s="225">
        <v>19.51</v>
      </c>
      <c r="I169" s="226"/>
      <c r="J169" s="226"/>
      <c r="K169" s="222"/>
      <c r="L169" s="222"/>
      <c r="M169" s="227"/>
      <c r="N169" s="228"/>
      <c r="O169" s="229"/>
      <c r="P169" s="229"/>
      <c r="Q169" s="229"/>
      <c r="R169" s="229"/>
      <c r="S169" s="229"/>
      <c r="T169" s="229"/>
      <c r="U169" s="229"/>
      <c r="V169" s="229"/>
      <c r="W169" s="229"/>
      <c r="X169" s="230"/>
      <c r="Y169" s="12"/>
      <c r="Z169" s="12"/>
      <c r="AA169" s="12"/>
      <c r="AB169" s="12"/>
      <c r="AC169" s="12"/>
      <c r="AD169" s="12"/>
      <c r="AE169" s="12"/>
      <c r="AT169" s="231" t="s">
        <v>142</v>
      </c>
      <c r="AU169" s="231" t="s">
        <v>81</v>
      </c>
      <c r="AV169" s="12" t="s">
        <v>83</v>
      </c>
      <c r="AW169" s="12" t="s">
        <v>5</v>
      </c>
      <c r="AX169" s="12" t="s">
        <v>73</v>
      </c>
      <c r="AY169" s="231" t="s">
        <v>127</v>
      </c>
    </row>
    <row r="170" spans="1:51" s="14" customFormat="1" ht="12">
      <c r="A170" s="14"/>
      <c r="B170" s="244"/>
      <c r="C170" s="245"/>
      <c r="D170" s="213" t="s">
        <v>142</v>
      </c>
      <c r="E170" s="246" t="s">
        <v>29</v>
      </c>
      <c r="F170" s="247" t="s">
        <v>276</v>
      </c>
      <c r="G170" s="245"/>
      <c r="H170" s="248">
        <v>81.568</v>
      </c>
      <c r="I170" s="249"/>
      <c r="J170" s="249"/>
      <c r="K170" s="245"/>
      <c r="L170" s="245"/>
      <c r="M170" s="250"/>
      <c r="N170" s="251"/>
      <c r="O170" s="252"/>
      <c r="P170" s="252"/>
      <c r="Q170" s="252"/>
      <c r="R170" s="252"/>
      <c r="S170" s="252"/>
      <c r="T170" s="252"/>
      <c r="U170" s="252"/>
      <c r="V170" s="252"/>
      <c r="W170" s="252"/>
      <c r="X170" s="253"/>
      <c r="Y170" s="14"/>
      <c r="Z170" s="14"/>
      <c r="AA170" s="14"/>
      <c r="AB170" s="14"/>
      <c r="AC170" s="14"/>
      <c r="AD170" s="14"/>
      <c r="AE170" s="14"/>
      <c r="AT170" s="254" t="s">
        <v>142</v>
      </c>
      <c r="AU170" s="254" t="s">
        <v>81</v>
      </c>
      <c r="AV170" s="14" t="s">
        <v>130</v>
      </c>
      <c r="AW170" s="14" t="s">
        <v>5</v>
      </c>
      <c r="AX170" s="14" t="s">
        <v>81</v>
      </c>
      <c r="AY170" s="254" t="s">
        <v>127</v>
      </c>
    </row>
    <row r="171" spans="1:65" s="2" customFormat="1" ht="24.15" customHeight="1">
      <c r="A171" s="38"/>
      <c r="B171" s="39"/>
      <c r="C171" s="199" t="s">
        <v>338</v>
      </c>
      <c r="D171" s="199" t="s">
        <v>131</v>
      </c>
      <c r="E171" s="200" t="s">
        <v>339</v>
      </c>
      <c r="F171" s="201" t="s">
        <v>340</v>
      </c>
      <c r="G171" s="202" t="s">
        <v>294</v>
      </c>
      <c r="H171" s="203">
        <v>2.774</v>
      </c>
      <c r="I171" s="204"/>
      <c r="J171" s="204"/>
      <c r="K171" s="205">
        <f>ROUND(P171*H171,2)</f>
        <v>0</v>
      </c>
      <c r="L171" s="201" t="s">
        <v>135</v>
      </c>
      <c r="M171" s="44"/>
      <c r="N171" s="206" t="s">
        <v>29</v>
      </c>
      <c r="O171" s="207" t="s">
        <v>42</v>
      </c>
      <c r="P171" s="208">
        <f>I171+J171</f>
        <v>0</v>
      </c>
      <c r="Q171" s="208">
        <f>ROUND(I171*H171,2)</f>
        <v>0</v>
      </c>
      <c r="R171" s="208">
        <f>ROUND(J171*H171,2)</f>
        <v>0</v>
      </c>
      <c r="S171" s="84"/>
      <c r="T171" s="209">
        <f>S171*H171</f>
        <v>0</v>
      </c>
      <c r="U171" s="209">
        <v>0.12171</v>
      </c>
      <c r="V171" s="209">
        <f>U171*H171</f>
        <v>0.33762354</v>
      </c>
      <c r="W171" s="209">
        <v>2.4</v>
      </c>
      <c r="X171" s="210">
        <f>W171*H171</f>
        <v>6.6575999999999995</v>
      </c>
      <c r="Y171" s="38"/>
      <c r="Z171" s="38"/>
      <c r="AA171" s="38"/>
      <c r="AB171" s="38"/>
      <c r="AC171" s="38"/>
      <c r="AD171" s="38"/>
      <c r="AE171" s="38"/>
      <c r="AR171" s="211" t="s">
        <v>253</v>
      </c>
      <c r="AT171" s="211" t="s">
        <v>131</v>
      </c>
      <c r="AU171" s="211" t="s">
        <v>81</v>
      </c>
      <c r="AY171" s="17" t="s">
        <v>127</v>
      </c>
      <c r="BE171" s="212">
        <f>IF(O171="základní",K171,0)</f>
        <v>0</v>
      </c>
      <c r="BF171" s="212">
        <f>IF(O171="snížená",K171,0)</f>
        <v>0</v>
      </c>
      <c r="BG171" s="212">
        <f>IF(O171="zákl. přenesená",K171,0)</f>
        <v>0</v>
      </c>
      <c r="BH171" s="212">
        <f>IF(O171="sníž. přenesená",K171,0)</f>
        <v>0</v>
      </c>
      <c r="BI171" s="212">
        <f>IF(O171="nulová",K171,0)</f>
        <v>0</v>
      </c>
      <c r="BJ171" s="17" t="s">
        <v>81</v>
      </c>
      <c r="BK171" s="212">
        <f>ROUND(P171*H171,2)</f>
        <v>0</v>
      </c>
      <c r="BL171" s="17" t="s">
        <v>253</v>
      </c>
      <c r="BM171" s="211" t="s">
        <v>341</v>
      </c>
    </row>
    <row r="172" spans="1:47" s="2" customFormat="1" ht="12">
      <c r="A172" s="38"/>
      <c r="B172" s="39"/>
      <c r="C172" s="40"/>
      <c r="D172" s="213" t="s">
        <v>137</v>
      </c>
      <c r="E172" s="40"/>
      <c r="F172" s="214" t="s">
        <v>342</v>
      </c>
      <c r="G172" s="40"/>
      <c r="H172" s="40"/>
      <c r="I172" s="215"/>
      <c r="J172" s="215"/>
      <c r="K172" s="40"/>
      <c r="L172" s="40"/>
      <c r="M172" s="44"/>
      <c r="N172" s="216"/>
      <c r="O172" s="217"/>
      <c r="P172" s="84"/>
      <c r="Q172" s="84"/>
      <c r="R172" s="84"/>
      <c r="S172" s="84"/>
      <c r="T172" s="84"/>
      <c r="U172" s="84"/>
      <c r="V172" s="84"/>
      <c r="W172" s="84"/>
      <c r="X172" s="85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81</v>
      </c>
    </row>
    <row r="173" spans="1:47" s="2" customFormat="1" ht="12">
      <c r="A173" s="38"/>
      <c r="B173" s="39"/>
      <c r="C173" s="40"/>
      <c r="D173" s="218" t="s">
        <v>138</v>
      </c>
      <c r="E173" s="40"/>
      <c r="F173" s="219" t="s">
        <v>343</v>
      </c>
      <c r="G173" s="40"/>
      <c r="H173" s="40"/>
      <c r="I173" s="215"/>
      <c r="J173" s="215"/>
      <c r="K173" s="40"/>
      <c r="L173" s="40"/>
      <c r="M173" s="44"/>
      <c r="N173" s="216"/>
      <c r="O173" s="217"/>
      <c r="P173" s="84"/>
      <c r="Q173" s="84"/>
      <c r="R173" s="84"/>
      <c r="S173" s="84"/>
      <c r="T173" s="84"/>
      <c r="U173" s="84"/>
      <c r="V173" s="84"/>
      <c r="W173" s="84"/>
      <c r="X173" s="85"/>
      <c r="Y173" s="38"/>
      <c r="Z173" s="38"/>
      <c r="AA173" s="38"/>
      <c r="AB173" s="38"/>
      <c r="AC173" s="38"/>
      <c r="AD173" s="38"/>
      <c r="AE173" s="38"/>
      <c r="AT173" s="17" t="s">
        <v>138</v>
      </c>
      <c r="AU173" s="17" t="s">
        <v>81</v>
      </c>
    </row>
    <row r="174" spans="1:51" s="12" customFormat="1" ht="12">
      <c r="A174" s="12"/>
      <c r="B174" s="221"/>
      <c r="C174" s="222"/>
      <c r="D174" s="213" t="s">
        <v>142</v>
      </c>
      <c r="E174" s="223" t="s">
        <v>29</v>
      </c>
      <c r="F174" s="224" t="s">
        <v>344</v>
      </c>
      <c r="G174" s="222"/>
      <c r="H174" s="225">
        <v>2.774</v>
      </c>
      <c r="I174" s="226"/>
      <c r="J174" s="226"/>
      <c r="K174" s="222"/>
      <c r="L174" s="222"/>
      <c r="M174" s="227"/>
      <c r="N174" s="228"/>
      <c r="O174" s="229"/>
      <c r="P174" s="229"/>
      <c r="Q174" s="229"/>
      <c r="R174" s="229"/>
      <c r="S174" s="229"/>
      <c r="T174" s="229"/>
      <c r="U174" s="229"/>
      <c r="V174" s="229"/>
      <c r="W174" s="229"/>
      <c r="X174" s="230"/>
      <c r="Y174" s="12"/>
      <c r="Z174" s="12"/>
      <c r="AA174" s="12"/>
      <c r="AB174" s="12"/>
      <c r="AC174" s="12"/>
      <c r="AD174" s="12"/>
      <c r="AE174" s="12"/>
      <c r="AT174" s="231" t="s">
        <v>142</v>
      </c>
      <c r="AU174" s="231" t="s">
        <v>81</v>
      </c>
      <c r="AV174" s="12" t="s">
        <v>83</v>
      </c>
      <c r="AW174" s="12" t="s">
        <v>5</v>
      </c>
      <c r="AX174" s="12" t="s">
        <v>81</v>
      </c>
      <c r="AY174" s="231" t="s">
        <v>127</v>
      </c>
    </row>
    <row r="175" spans="1:65" s="2" customFormat="1" ht="24.15" customHeight="1">
      <c r="A175" s="38"/>
      <c r="B175" s="39"/>
      <c r="C175" s="199" t="s">
        <v>345</v>
      </c>
      <c r="D175" s="199" t="s">
        <v>131</v>
      </c>
      <c r="E175" s="200" t="s">
        <v>346</v>
      </c>
      <c r="F175" s="201" t="s">
        <v>347</v>
      </c>
      <c r="G175" s="202" t="s">
        <v>267</v>
      </c>
      <c r="H175" s="203">
        <v>0.76</v>
      </c>
      <c r="I175" s="204"/>
      <c r="J175" s="204"/>
      <c r="K175" s="205">
        <f>ROUND(P175*H175,2)</f>
        <v>0</v>
      </c>
      <c r="L175" s="201" t="s">
        <v>135</v>
      </c>
      <c r="M175" s="44"/>
      <c r="N175" s="206" t="s">
        <v>29</v>
      </c>
      <c r="O175" s="207" t="s">
        <v>42</v>
      </c>
      <c r="P175" s="208">
        <f>I175+J175</f>
        <v>0</v>
      </c>
      <c r="Q175" s="208">
        <f>ROUND(I175*H175,2)</f>
        <v>0</v>
      </c>
      <c r="R175" s="208">
        <f>ROUND(J175*H175,2)</f>
        <v>0</v>
      </c>
      <c r="S175" s="84"/>
      <c r="T175" s="209">
        <f>S175*H175</f>
        <v>0</v>
      </c>
      <c r="U175" s="209">
        <v>0.12171</v>
      </c>
      <c r="V175" s="209">
        <f>U175*H175</f>
        <v>0.0924996</v>
      </c>
      <c r="W175" s="209">
        <v>2.4</v>
      </c>
      <c r="X175" s="210">
        <f>W175*H175</f>
        <v>1.8239999999999998</v>
      </c>
      <c r="Y175" s="38"/>
      <c r="Z175" s="38"/>
      <c r="AA175" s="38"/>
      <c r="AB175" s="38"/>
      <c r="AC175" s="38"/>
      <c r="AD175" s="38"/>
      <c r="AE175" s="38"/>
      <c r="AR175" s="211" t="s">
        <v>253</v>
      </c>
      <c r="AT175" s="211" t="s">
        <v>131</v>
      </c>
      <c r="AU175" s="211" t="s">
        <v>81</v>
      </c>
      <c r="AY175" s="17" t="s">
        <v>127</v>
      </c>
      <c r="BE175" s="212">
        <f>IF(O175="základní",K175,0)</f>
        <v>0</v>
      </c>
      <c r="BF175" s="212">
        <f>IF(O175="snížená",K175,0)</f>
        <v>0</v>
      </c>
      <c r="BG175" s="212">
        <f>IF(O175="zákl. přenesená",K175,0)</f>
        <v>0</v>
      </c>
      <c r="BH175" s="212">
        <f>IF(O175="sníž. přenesená",K175,0)</f>
        <v>0</v>
      </c>
      <c r="BI175" s="212">
        <f>IF(O175="nulová",K175,0)</f>
        <v>0</v>
      </c>
      <c r="BJ175" s="17" t="s">
        <v>81</v>
      </c>
      <c r="BK175" s="212">
        <f>ROUND(P175*H175,2)</f>
        <v>0</v>
      </c>
      <c r="BL175" s="17" t="s">
        <v>253</v>
      </c>
      <c r="BM175" s="211" t="s">
        <v>348</v>
      </c>
    </row>
    <row r="176" spans="1:47" s="2" customFormat="1" ht="12">
      <c r="A176" s="38"/>
      <c r="B176" s="39"/>
      <c r="C176" s="40"/>
      <c r="D176" s="213" t="s">
        <v>137</v>
      </c>
      <c r="E176" s="40"/>
      <c r="F176" s="214" t="s">
        <v>349</v>
      </c>
      <c r="G176" s="40"/>
      <c r="H176" s="40"/>
      <c r="I176" s="215"/>
      <c r="J176" s="215"/>
      <c r="K176" s="40"/>
      <c r="L176" s="40"/>
      <c r="M176" s="44"/>
      <c r="N176" s="216"/>
      <c r="O176" s="217"/>
      <c r="P176" s="84"/>
      <c r="Q176" s="84"/>
      <c r="R176" s="84"/>
      <c r="S176" s="84"/>
      <c r="T176" s="84"/>
      <c r="U176" s="84"/>
      <c r="V176" s="84"/>
      <c r="W176" s="84"/>
      <c r="X176" s="85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81</v>
      </c>
    </row>
    <row r="177" spans="1:47" s="2" customFormat="1" ht="12">
      <c r="A177" s="38"/>
      <c r="B177" s="39"/>
      <c r="C177" s="40"/>
      <c r="D177" s="218" t="s">
        <v>138</v>
      </c>
      <c r="E177" s="40"/>
      <c r="F177" s="219" t="s">
        <v>350</v>
      </c>
      <c r="G177" s="40"/>
      <c r="H177" s="40"/>
      <c r="I177" s="215"/>
      <c r="J177" s="215"/>
      <c r="K177" s="40"/>
      <c r="L177" s="40"/>
      <c r="M177" s="44"/>
      <c r="N177" s="216"/>
      <c r="O177" s="217"/>
      <c r="P177" s="84"/>
      <c r="Q177" s="84"/>
      <c r="R177" s="84"/>
      <c r="S177" s="84"/>
      <c r="T177" s="84"/>
      <c r="U177" s="84"/>
      <c r="V177" s="84"/>
      <c r="W177" s="84"/>
      <c r="X177" s="85"/>
      <c r="Y177" s="38"/>
      <c r="Z177" s="38"/>
      <c r="AA177" s="38"/>
      <c r="AB177" s="38"/>
      <c r="AC177" s="38"/>
      <c r="AD177" s="38"/>
      <c r="AE177" s="38"/>
      <c r="AT177" s="17" t="s">
        <v>138</v>
      </c>
      <c r="AU177" s="17" t="s">
        <v>81</v>
      </c>
    </row>
    <row r="178" spans="1:51" s="12" customFormat="1" ht="12">
      <c r="A178" s="12"/>
      <c r="B178" s="221"/>
      <c r="C178" s="222"/>
      <c r="D178" s="213" t="s">
        <v>142</v>
      </c>
      <c r="E178" s="223" t="s">
        <v>29</v>
      </c>
      <c r="F178" s="224" t="s">
        <v>351</v>
      </c>
      <c r="G178" s="222"/>
      <c r="H178" s="225">
        <v>0.76</v>
      </c>
      <c r="I178" s="226"/>
      <c r="J178" s="226"/>
      <c r="K178" s="222"/>
      <c r="L178" s="222"/>
      <c r="M178" s="227"/>
      <c r="N178" s="228"/>
      <c r="O178" s="229"/>
      <c r="P178" s="229"/>
      <c r="Q178" s="229"/>
      <c r="R178" s="229"/>
      <c r="S178" s="229"/>
      <c r="T178" s="229"/>
      <c r="U178" s="229"/>
      <c r="V178" s="229"/>
      <c r="W178" s="229"/>
      <c r="X178" s="230"/>
      <c r="Y178" s="12"/>
      <c r="Z178" s="12"/>
      <c r="AA178" s="12"/>
      <c r="AB178" s="12"/>
      <c r="AC178" s="12"/>
      <c r="AD178" s="12"/>
      <c r="AE178" s="12"/>
      <c r="AT178" s="231" t="s">
        <v>142</v>
      </c>
      <c r="AU178" s="231" t="s">
        <v>81</v>
      </c>
      <c r="AV178" s="12" t="s">
        <v>83</v>
      </c>
      <c r="AW178" s="12" t="s">
        <v>5</v>
      </c>
      <c r="AX178" s="12" t="s">
        <v>81</v>
      </c>
      <c r="AY178" s="231" t="s">
        <v>127</v>
      </c>
    </row>
    <row r="179" spans="1:65" s="2" customFormat="1" ht="24.15" customHeight="1">
      <c r="A179" s="38"/>
      <c r="B179" s="39"/>
      <c r="C179" s="199" t="s">
        <v>352</v>
      </c>
      <c r="D179" s="199" t="s">
        <v>131</v>
      </c>
      <c r="E179" s="200" t="s">
        <v>353</v>
      </c>
      <c r="F179" s="201" t="s">
        <v>354</v>
      </c>
      <c r="G179" s="202" t="s">
        <v>245</v>
      </c>
      <c r="H179" s="203">
        <v>84.93</v>
      </c>
      <c r="I179" s="204"/>
      <c r="J179" s="204"/>
      <c r="K179" s="205">
        <f>ROUND(P179*H179,2)</f>
        <v>0</v>
      </c>
      <c r="L179" s="201" t="s">
        <v>135</v>
      </c>
      <c r="M179" s="44"/>
      <c r="N179" s="206" t="s">
        <v>29</v>
      </c>
      <c r="O179" s="207" t="s">
        <v>42</v>
      </c>
      <c r="P179" s="208">
        <f>I179+J179</f>
        <v>0</v>
      </c>
      <c r="Q179" s="208">
        <f>ROUND(I179*H179,2)</f>
        <v>0</v>
      </c>
      <c r="R179" s="208">
        <f>ROUND(J179*H179,2)</f>
        <v>0</v>
      </c>
      <c r="S179" s="84"/>
      <c r="T179" s="209">
        <f>S179*H179</f>
        <v>0</v>
      </c>
      <c r="U179" s="209">
        <v>0</v>
      </c>
      <c r="V179" s="209">
        <f>U179*H179</f>
        <v>0</v>
      </c>
      <c r="W179" s="209">
        <v>0.025</v>
      </c>
      <c r="X179" s="210">
        <f>W179*H179</f>
        <v>2.12325</v>
      </c>
      <c r="Y179" s="38"/>
      <c r="Z179" s="38"/>
      <c r="AA179" s="38"/>
      <c r="AB179" s="38"/>
      <c r="AC179" s="38"/>
      <c r="AD179" s="38"/>
      <c r="AE179" s="38"/>
      <c r="AR179" s="211" t="s">
        <v>253</v>
      </c>
      <c r="AT179" s="211" t="s">
        <v>131</v>
      </c>
      <c r="AU179" s="211" t="s">
        <v>81</v>
      </c>
      <c r="AY179" s="17" t="s">
        <v>127</v>
      </c>
      <c r="BE179" s="212">
        <f>IF(O179="základní",K179,0)</f>
        <v>0</v>
      </c>
      <c r="BF179" s="212">
        <f>IF(O179="snížená",K179,0)</f>
        <v>0</v>
      </c>
      <c r="BG179" s="212">
        <f>IF(O179="zákl. přenesená",K179,0)</f>
        <v>0</v>
      </c>
      <c r="BH179" s="212">
        <f>IF(O179="sníž. přenesená",K179,0)</f>
        <v>0</v>
      </c>
      <c r="BI179" s="212">
        <f>IF(O179="nulová",K179,0)</f>
        <v>0</v>
      </c>
      <c r="BJ179" s="17" t="s">
        <v>81</v>
      </c>
      <c r="BK179" s="212">
        <f>ROUND(P179*H179,2)</f>
        <v>0</v>
      </c>
      <c r="BL179" s="17" t="s">
        <v>253</v>
      </c>
      <c r="BM179" s="211" t="s">
        <v>355</v>
      </c>
    </row>
    <row r="180" spans="1:47" s="2" customFormat="1" ht="12">
      <c r="A180" s="38"/>
      <c r="B180" s="39"/>
      <c r="C180" s="40"/>
      <c r="D180" s="213" t="s">
        <v>137</v>
      </c>
      <c r="E180" s="40"/>
      <c r="F180" s="214" t="s">
        <v>356</v>
      </c>
      <c r="G180" s="40"/>
      <c r="H180" s="40"/>
      <c r="I180" s="215"/>
      <c r="J180" s="215"/>
      <c r="K180" s="40"/>
      <c r="L180" s="40"/>
      <c r="M180" s="44"/>
      <c r="N180" s="216"/>
      <c r="O180" s="217"/>
      <c r="P180" s="84"/>
      <c r="Q180" s="84"/>
      <c r="R180" s="84"/>
      <c r="S180" s="84"/>
      <c r="T180" s="84"/>
      <c r="U180" s="84"/>
      <c r="V180" s="84"/>
      <c r="W180" s="84"/>
      <c r="X180" s="85"/>
      <c r="Y180" s="38"/>
      <c r="Z180" s="38"/>
      <c r="AA180" s="38"/>
      <c r="AB180" s="38"/>
      <c r="AC180" s="38"/>
      <c r="AD180" s="38"/>
      <c r="AE180" s="38"/>
      <c r="AT180" s="17" t="s">
        <v>137</v>
      </c>
      <c r="AU180" s="17" t="s">
        <v>81</v>
      </c>
    </row>
    <row r="181" spans="1:47" s="2" customFormat="1" ht="12">
      <c r="A181" s="38"/>
      <c r="B181" s="39"/>
      <c r="C181" s="40"/>
      <c r="D181" s="218" t="s">
        <v>138</v>
      </c>
      <c r="E181" s="40"/>
      <c r="F181" s="219" t="s">
        <v>357</v>
      </c>
      <c r="G181" s="40"/>
      <c r="H181" s="40"/>
      <c r="I181" s="215"/>
      <c r="J181" s="215"/>
      <c r="K181" s="40"/>
      <c r="L181" s="40"/>
      <c r="M181" s="44"/>
      <c r="N181" s="216"/>
      <c r="O181" s="217"/>
      <c r="P181" s="84"/>
      <c r="Q181" s="84"/>
      <c r="R181" s="84"/>
      <c r="S181" s="84"/>
      <c r="T181" s="84"/>
      <c r="U181" s="84"/>
      <c r="V181" s="84"/>
      <c r="W181" s="84"/>
      <c r="X181" s="85"/>
      <c r="Y181" s="38"/>
      <c r="Z181" s="38"/>
      <c r="AA181" s="38"/>
      <c r="AB181" s="38"/>
      <c r="AC181" s="38"/>
      <c r="AD181" s="38"/>
      <c r="AE181" s="38"/>
      <c r="AT181" s="17" t="s">
        <v>138</v>
      </c>
      <c r="AU181" s="17" t="s">
        <v>81</v>
      </c>
    </row>
    <row r="182" spans="1:47" s="2" customFormat="1" ht="12">
      <c r="A182" s="38"/>
      <c r="B182" s="39"/>
      <c r="C182" s="40"/>
      <c r="D182" s="213" t="s">
        <v>140</v>
      </c>
      <c r="E182" s="40"/>
      <c r="F182" s="220" t="s">
        <v>358</v>
      </c>
      <c r="G182" s="40"/>
      <c r="H182" s="40"/>
      <c r="I182" s="215"/>
      <c r="J182" s="215"/>
      <c r="K182" s="40"/>
      <c r="L182" s="40"/>
      <c r="M182" s="44"/>
      <c r="N182" s="216"/>
      <c r="O182" s="217"/>
      <c r="P182" s="84"/>
      <c r="Q182" s="84"/>
      <c r="R182" s="84"/>
      <c r="S182" s="84"/>
      <c r="T182" s="84"/>
      <c r="U182" s="84"/>
      <c r="V182" s="84"/>
      <c r="W182" s="84"/>
      <c r="X182" s="85"/>
      <c r="Y182" s="38"/>
      <c r="Z182" s="38"/>
      <c r="AA182" s="38"/>
      <c r="AB182" s="38"/>
      <c r="AC182" s="38"/>
      <c r="AD182" s="38"/>
      <c r="AE182" s="38"/>
      <c r="AT182" s="17" t="s">
        <v>140</v>
      </c>
      <c r="AU182" s="17" t="s">
        <v>81</v>
      </c>
    </row>
    <row r="183" spans="1:51" s="12" customFormat="1" ht="12">
      <c r="A183" s="12"/>
      <c r="B183" s="221"/>
      <c r="C183" s="222"/>
      <c r="D183" s="213" t="s">
        <v>142</v>
      </c>
      <c r="E183" s="223" t="s">
        <v>29</v>
      </c>
      <c r="F183" s="224" t="s">
        <v>359</v>
      </c>
      <c r="G183" s="222"/>
      <c r="H183" s="225">
        <v>84.93</v>
      </c>
      <c r="I183" s="226"/>
      <c r="J183" s="226"/>
      <c r="K183" s="222"/>
      <c r="L183" s="222"/>
      <c r="M183" s="227"/>
      <c r="N183" s="228"/>
      <c r="O183" s="229"/>
      <c r="P183" s="229"/>
      <c r="Q183" s="229"/>
      <c r="R183" s="229"/>
      <c r="S183" s="229"/>
      <c r="T183" s="229"/>
      <c r="U183" s="229"/>
      <c r="V183" s="229"/>
      <c r="W183" s="229"/>
      <c r="X183" s="230"/>
      <c r="Y183" s="12"/>
      <c r="Z183" s="12"/>
      <c r="AA183" s="12"/>
      <c r="AB183" s="12"/>
      <c r="AC183" s="12"/>
      <c r="AD183" s="12"/>
      <c r="AE183" s="12"/>
      <c r="AT183" s="231" t="s">
        <v>142</v>
      </c>
      <c r="AU183" s="231" t="s">
        <v>81</v>
      </c>
      <c r="AV183" s="12" t="s">
        <v>83</v>
      </c>
      <c r="AW183" s="12" t="s">
        <v>5</v>
      </c>
      <c r="AX183" s="12" t="s">
        <v>81</v>
      </c>
      <c r="AY183" s="231" t="s">
        <v>127</v>
      </c>
    </row>
    <row r="184" spans="1:65" s="2" customFormat="1" ht="24.15" customHeight="1">
      <c r="A184" s="38"/>
      <c r="B184" s="39"/>
      <c r="C184" s="199" t="s">
        <v>360</v>
      </c>
      <c r="D184" s="199" t="s">
        <v>131</v>
      </c>
      <c r="E184" s="200" t="s">
        <v>361</v>
      </c>
      <c r="F184" s="201" t="s">
        <v>362</v>
      </c>
      <c r="G184" s="202" t="s">
        <v>218</v>
      </c>
      <c r="H184" s="203">
        <v>2.8</v>
      </c>
      <c r="I184" s="204"/>
      <c r="J184" s="204"/>
      <c r="K184" s="205">
        <f>ROUND(P184*H184,2)</f>
        <v>0</v>
      </c>
      <c r="L184" s="201" t="s">
        <v>135</v>
      </c>
      <c r="M184" s="44"/>
      <c r="N184" s="206" t="s">
        <v>29</v>
      </c>
      <c r="O184" s="207" t="s">
        <v>42</v>
      </c>
      <c r="P184" s="208">
        <f>I184+J184</f>
        <v>0</v>
      </c>
      <c r="Q184" s="208">
        <f>ROUND(I184*H184,2)</f>
        <v>0</v>
      </c>
      <c r="R184" s="208">
        <f>ROUND(J184*H184,2)</f>
        <v>0</v>
      </c>
      <c r="S184" s="84"/>
      <c r="T184" s="209">
        <f>S184*H184</f>
        <v>0</v>
      </c>
      <c r="U184" s="209">
        <v>0</v>
      </c>
      <c r="V184" s="209">
        <f>U184*H184</f>
        <v>0</v>
      </c>
      <c r="W184" s="209">
        <v>0.25</v>
      </c>
      <c r="X184" s="210">
        <f>W184*H184</f>
        <v>0.7</v>
      </c>
      <c r="Y184" s="38"/>
      <c r="Z184" s="38"/>
      <c r="AA184" s="38"/>
      <c r="AB184" s="38"/>
      <c r="AC184" s="38"/>
      <c r="AD184" s="38"/>
      <c r="AE184" s="38"/>
      <c r="AR184" s="211" t="s">
        <v>253</v>
      </c>
      <c r="AT184" s="211" t="s">
        <v>131</v>
      </c>
      <c r="AU184" s="211" t="s">
        <v>81</v>
      </c>
      <c r="AY184" s="17" t="s">
        <v>127</v>
      </c>
      <c r="BE184" s="212">
        <f>IF(O184="základní",K184,0)</f>
        <v>0</v>
      </c>
      <c r="BF184" s="212">
        <f>IF(O184="snížená",K184,0)</f>
        <v>0</v>
      </c>
      <c r="BG184" s="212">
        <f>IF(O184="zákl. přenesená",K184,0)</f>
        <v>0</v>
      </c>
      <c r="BH184" s="212">
        <f>IF(O184="sníž. přenesená",K184,0)</f>
        <v>0</v>
      </c>
      <c r="BI184" s="212">
        <f>IF(O184="nulová",K184,0)</f>
        <v>0</v>
      </c>
      <c r="BJ184" s="17" t="s">
        <v>81</v>
      </c>
      <c r="BK184" s="212">
        <f>ROUND(P184*H184,2)</f>
        <v>0</v>
      </c>
      <c r="BL184" s="17" t="s">
        <v>253</v>
      </c>
      <c r="BM184" s="211" t="s">
        <v>363</v>
      </c>
    </row>
    <row r="185" spans="1:47" s="2" customFormat="1" ht="12">
      <c r="A185" s="38"/>
      <c r="B185" s="39"/>
      <c r="C185" s="40"/>
      <c r="D185" s="213" t="s">
        <v>137</v>
      </c>
      <c r="E185" s="40"/>
      <c r="F185" s="214" t="s">
        <v>364</v>
      </c>
      <c r="G185" s="40"/>
      <c r="H185" s="40"/>
      <c r="I185" s="215"/>
      <c r="J185" s="215"/>
      <c r="K185" s="40"/>
      <c r="L185" s="40"/>
      <c r="M185" s="44"/>
      <c r="N185" s="216"/>
      <c r="O185" s="217"/>
      <c r="P185" s="84"/>
      <c r="Q185" s="84"/>
      <c r="R185" s="84"/>
      <c r="S185" s="84"/>
      <c r="T185" s="84"/>
      <c r="U185" s="84"/>
      <c r="V185" s="84"/>
      <c r="W185" s="84"/>
      <c r="X185" s="85"/>
      <c r="Y185" s="38"/>
      <c r="Z185" s="38"/>
      <c r="AA185" s="38"/>
      <c r="AB185" s="38"/>
      <c r="AC185" s="38"/>
      <c r="AD185" s="38"/>
      <c r="AE185" s="38"/>
      <c r="AT185" s="17" t="s">
        <v>137</v>
      </c>
      <c r="AU185" s="17" t="s">
        <v>81</v>
      </c>
    </row>
    <row r="186" spans="1:47" s="2" customFormat="1" ht="12">
      <c r="A186" s="38"/>
      <c r="B186" s="39"/>
      <c r="C186" s="40"/>
      <c r="D186" s="218" t="s">
        <v>138</v>
      </c>
      <c r="E186" s="40"/>
      <c r="F186" s="219" t="s">
        <v>365</v>
      </c>
      <c r="G186" s="40"/>
      <c r="H186" s="40"/>
      <c r="I186" s="215"/>
      <c r="J186" s="215"/>
      <c r="K186" s="40"/>
      <c r="L186" s="40"/>
      <c r="M186" s="44"/>
      <c r="N186" s="216"/>
      <c r="O186" s="217"/>
      <c r="P186" s="84"/>
      <c r="Q186" s="84"/>
      <c r="R186" s="84"/>
      <c r="S186" s="84"/>
      <c r="T186" s="84"/>
      <c r="U186" s="84"/>
      <c r="V186" s="84"/>
      <c r="W186" s="84"/>
      <c r="X186" s="85"/>
      <c r="Y186" s="38"/>
      <c r="Z186" s="38"/>
      <c r="AA186" s="38"/>
      <c r="AB186" s="38"/>
      <c r="AC186" s="38"/>
      <c r="AD186" s="38"/>
      <c r="AE186" s="38"/>
      <c r="AT186" s="17" t="s">
        <v>138</v>
      </c>
      <c r="AU186" s="17" t="s">
        <v>81</v>
      </c>
    </row>
    <row r="187" spans="1:65" s="2" customFormat="1" ht="24.15" customHeight="1">
      <c r="A187" s="38"/>
      <c r="B187" s="39"/>
      <c r="C187" s="199" t="s">
        <v>8</v>
      </c>
      <c r="D187" s="199" t="s">
        <v>131</v>
      </c>
      <c r="E187" s="200" t="s">
        <v>366</v>
      </c>
      <c r="F187" s="201" t="s">
        <v>367</v>
      </c>
      <c r="G187" s="202" t="s">
        <v>218</v>
      </c>
      <c r="H187" s="203">
        <v>86.34</v>
      </c>
      <c r="I187" s="204"/>
      <c r="J187" s="204"/>
      <c r="K187" s="205">
        <f>ROUND(P187*H187,2)</f>
        <v>0</v>
      </c>
      <c r="L187" s="201" t="s">
        <v>135</v>
      </c>
      <c r="M187" s="44"/>
      <c r="N187" s="206" t="s">
        <v>29</v>
      </c>
      <c r="O187" s="207" t="s">
        <v>42</v>
      </c>
      <c r="P187" s="208">
        <f>I187+J187</f>
        <v>0</v>
      </c>
      <c r="Q187" s="208">
        <f>ROUND(I187*H187,2)</f>
        <v>0</v>
      </c>
      <c r="R187" s="208">
        <f>ROUND(J187*H187,2)</f>
        <v>0</v>
      </c>
      <c r="S187" s="84"/>
      <c r="T187" s="209">
        <f>S187*H187</f>
        <v>0</v>
      </c>
      <c r="U187" s="209">
        <v>8E-05</v>
      </c>
      <c r="V187" s="209">
        <f>U187*H187</f>
        <v>0.0069072000000000005</v>
      </c>
      <c r="W187" s="209">
        <v>0</v>
      </c>
      <c r="X187" s="210">
        <f>W187*H187</f>
        <v>0</v>
      </c>
      <c r="Y187" s="38"/>
      <c r="Z187" s="38"/>
      <c r="AA187" s="38"/>
      <c r="AB187" s="38"/>
      <c r="AC187" s="38"/>
      <c r="AD187" s="38"/>
      <c r="AE187" s="38"/>
      <c r="AR187" s="211" t="s">
        <v>253</v>
      </c>
      <c r="AT187" s="211" t="s">
        <v>131</v>
      </c>
      <c r="AU187" s="211" t="s">
        <v>81</v>
      </c>
      <c r="AY187" s="17" t="s">
        <v>127</v>
      </c>
      <c r="BE187" s="212">
        <f>IF(O187="základní",K187,0)</f>
        <v>0</v>
      </c>
      <c r="BF187" s="212">
        <f>IF(O187="snížená",K187,0)</f>
        <v>0</v>
      </c>
      <c r="BG187" s="212">
        <f>IF(O187="zákl. přenesená",K187,0)</f>
        <v>0</v>
      </c>
      <c r="BH187" s="212">
        <f>IF(O187="sníž. přenesená",K187,0)</f>
        <v>0</v>
      </c>
      <c r="BI187" s="212">
        <f>IF(O187="nulová",K187,0)</f>
        <v>0</v>
      </c>
      <c r="BJ187" s="17" t="s">
        <v>81</v>
      </c>
      <c r="BK187" s="212">
        <f>ROUND(P187*H187,2)</f>
        <v>0</v>
      </c>
      <c r="BL187" s="17" t="s">
        <v>253</v>
      </c>
      <c r="BM187" s="211" t="s">
        <v>368</v>
      </c>
    </row>
    <row r="188" spans="1:47" s="2" customFormat="1" ht="12">
      <c r="A188" s="38"/>
      <c r="B188" s="39"/>
      <c r="C188" s="40"/>
      <c r="D188" s="213" t="s">
        <v>137</v>
      </c>
      <c r="E188" s="40"/>
      <c r="F188" s="214" t="s">
        <v>369</v>
      </c>
      <c r="G188" s="40"/>
      <c r="H188" s="40"/>
      <c r="I188" s="215"/>
      <c r="J188" s="215"/>
      <c r="K188" s="40"/>
      <c r="L188" s="40"/>
      <c r="M188" s="44"/>
      <c r="N188" s="216"/>
      <c r="O188" s="217"/>
      <c r="P188" s="84"/>
      <c r="Q188" s="84"/>
      <c r="R188" s="84"/>
      <c r="S188" s="84"/>
      <c r="T188" s="84"/>
      <c r="U188" s="84"/>
      <c r="V188" s="84"/>
      <c r="W188" s="84"/>
      <c r="X188" s="85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81</v>
      </c>
    </row>
    <row r="189" spans="1:47" s="2" customFormat="1" ht="12">
      <c r="A189" s="38"/>
      <c r="B189" s="39"/>
      <c r="C189" s="40"/>
      <c r="D189" s="218" t="s">
        <v>138</v>
      </c>
      <c r="E189" s="40"/>
      <c r="F189" s="219" t="s">
        <v>370</v>
      </c>
      <c r="G189" s="40"/>
      <c r="H189" s="40"/>
      <c r="I189" s="215"/>
      <c r="J189" s="215"/>
      <c r="K189" s="40"/>
      <c r="L189" s="40"/>
      <c r="M189" s="44"/>
      <c r="N189" s="216"/>
      <c r="O189" s="217"/>
      <c r="P189" s="84"/>
      <c r="Q189" s="84"/>
      <c r="R189" s="84"/>
      <c r="S189" s="84"/>
      <c r="T189" s="84"/>
      <c r="U189" s="84"/>
      <c r="V189" s="84"/>
      <c r="W189" s="84"/>
      <c r="X189" s="85"/>
      <c r="Y189" s="38"/>
      <c r="Z189" s="38"/>
      <c r="AA189" s="38"/>
      <c r="AB189" s="38"/>
      <c r="AC189" s="38"/>
      <c r="AD189" s="38"/>
      <c r="AE189" s="38"/>
      <c r="AT189" s="17" t="s">
        <v>138</v>
      </c>
      <c r="AU189" s="17" t="s">
        <v>81</v>
      </c>
    </row>
    <row r="190" spans="1:51" s="12" customFormat="1" ht="12">
      <c r="A190" s="12"/>
      <c r="B190" s="221"/>
      <c r="C190" s="222"/>
      <c r="D190" s="213" t="s">
        <v>142</v>
      </c>
      <c r="E190" s="223" t="s">
        <v>29</v>
      </c>
      <c r="F190" s="224" t="s">
        <v>371</v>
      </c>
      <c r="G190" s="222"/>
      <c r="H190" s="225">
        <v>86.34</v>
      </c>
      <c r="I190" s="226"/>
      <c r="J190" s="226"/>
      <c r="K190" s="222"/>
      <c r="L190" s="222"/>
      <c r="M190" s="227"/>
      <c r="N190" s="228"/>
      <c r="O190" s="229"/>
      <c r="P190" s="229"/>
      <c r="Q190" s="229"/>
      <c r="R190" s="229"/>
      <c r="S190" s="229"/>
      <c r="T190" s="229"/>
      <c r="U190" s="229"/>
      <c r="V190" s="229"/>
      <c r="W190" s="229"/>
      <c r="X190" s="230"/>
      <c r="Y190" s="12"/>
      <c r="Z190" s="12"/>
      <c r="AA190" s="12"/>
      <c r="AB190" s="12"/>
      <c r="AC190" s="12"/>
      <c r="AD190" s="12"/>
      <c r="AE190" s="12"/>
      <c r="AT190" s="231" t="s">
        <v>142</v>
      </c>
      <c r="AU190" s="231" t="s">
        <v>81</v>
      </c>
      <c r="AV190" s="12" t="s">
        <v>83</v>
      </c>
      <c r="AW190" s="12" t="s">
        <v>5</v>
      </c>
      <c r="AX190" s="12" t="s">
        <v>81</v>
      </c>
      <c r="AY190" s="231" t="s">
        <v>127</v>
      </c>
    </row>
    <row r="191" spans="1:63" s="11" customFormat="1" ht="25.9" customHeight="1">
      <c r="A191" s="11"/>
      <c r="B191" s="184"/>
      <c r="C191" s="185"/>
      <c r="D191" s="186" t="s">
        <v>72</v>
      </c>
      <c r="E191" s="187" t="s">
        <v>372</v>
      </c>
      <c r="F191" s="187" t="s">
        <v>373</v>
      </c>
      <c r="G191" s="185"/>
      <c r="H191" s="185"/>
      <c r="I191" s="188"/>
      <c r="J191" s="188"/>
      <c r="K191" s="189">
        <f>BK191</f>
        <v>0</v>
      </c>
      <c r="L191" s="185"/>
      <c r="M191" s="190"/>
      <c r="N191" s="191"/>
      <c r="O191" s="192"/>
      <c r="P191" s="192"/>
      <c r="Q191" s="193">
        <f>SUM(Q192:Q211)</f>
        <v>0</v>
      </c>
      <c r="R191" s="193">
        <f>SUM(R192:R211)</f>
        <v>0</v>
      </c>
      <c r="S191" s="192"/>
      <c r="T191" s="194">
        <f>SUM(T192:T211)</f>
        <v>0</v>
      </c>
      <c r="U191" s="192"/>
      <c r="V191" s="194">
        <f>SUM(V192:V211)</f>
        <v>0</v>
      </c>
      <c r="W191" s="192"/>
      <c r="X191" s="195">
        <f>SUM(X192:X211)</f>
        <v>0</v>
      </c>
      <c r="Y191" s="11"/>
      <c r="Z191" s="11"/>
      <c r="AA191" s="11"/>
      <c r="AB191" s="11"/>
      <c r="AC191" s="11"/>
      <c r="AD191" s="11"/>
      <c r="AE191" s="11"/>
      <c r="AR191" s="196" t="s">
        <v>130</v>
      </c>
      <c r="AT191" s="197" t="s">
        <v>72</v>
      </c>
      <c r="AU191" s="197" t="s">
        <v>73</v>
      </c>
      <c r="AY191" s="196" t="s">
        <v>127</v>
      </c>
      <c r="BK191" s="198">
        <f>SUM(BK192:BK211)</f>
        <v>0</v>
      </c>
    </row>
    <row r="192" spans="1:65" s="2" customFormat="1" ht="24.15" customHeight="1">
      <c r="A192" s="38"/>
      <c r="B192" s="39"/>
      <c r="C192" s="199" t="s">
        <v>374</v>
      </c>
      <c r="D192" s="199" t="s">
        <v>131</v>
      </c>
      <c r="E192" s="200" t="s">
        <v>375</v>
      </c>
      <c r="F192" s="201" t="s">
        <v>376</v>
      </c>
      <c r="G192" s="202" t="s">
        <v>377</v>
      </c>
      <c r="H192" s="203">
        <v>567.574</v>
      </c>
      <c r="I192" s="204"/>
      <c r="J192" s="204"/>
      <c r="K192" s="205">
        <f>ROUND(P192*H192,2)</f>
        <v>0</v>
      </c>
      <c r="L192" s="201" t="s">
        <v>135</v>
      </c>
      <c r="M192" s="44"/>
      <c r="N192" s="206" t="s">
        <v>29</v>
      </c>
      <c r="O192" s="207" t="s">
        <v>42</v>
      </c>
      <c r="P192" s="208">
        <f>I192+J192</f>
        <v>0</v>
      </c>
      <c r="Q192" s="208">
        <f>ROUND(I192*H192,2)</f>
        <v>0</v>
      </c>
      <c r="R192" s="208">
        <f>ROUND(J192*H192,2)</f>
        <v>0</v>
      </c>
      <c r="S192" s="84"/>
      <c r="T192" s="209">
        <f>S192*H192</f>
        <v>0</v>
      </c>
      <c r="U192" s="209">
        <v>0</v>
      </c>
      <c r="V192" s="209">
        <f>U192*H192</f>
        <v>0</v>
      </c>
      <c r="W192" s="209">
        <v>0</v>
      </c>
      <c r="X192" s="210">
        <f>W192*H192</f>
        <v>0</v>
      </c>
      <c r="Y192" s="38"/>
      <c r="Z192" s="38"/>
      <c r="AA192" s="38"/>
      <c r="AB192" s="38"/>
      <c r="AC192" s="38"/>
      <c r="AD192" s="38"/>
      <c r="AE192" s="38"/>
      <c r="AR192" s="211" t="s">
        <v>253</v>
      </c>
      <c r="AT192" s="211" t="s">
        <v>131</v>
      </c>
      <c r="AU192" s="211" t="s">
        <v>81</v>
      </c>
      <c r="AY192" s="17" t="s">
        <v>127</v>
      </c>
      <c r="BE192" s="212">
        <f>IF(O192="základní",K192,0)</f>
        <v>0</v>
      </c>
      <c r="BF192" s="212">
        <f>IF(O192="snížená",K192,0)</f>
        <v>0</v>
      </c>
      <c r="BG192" s="212">
        <f>IF(O192="zákl. přenesená",K192,0)</f>
        <v>0</v>
      </c>
      <c r="BH192" s="212">
        <f>IF(O192="sníž. přenesená",K192,0)</f>
        <v>0</v>
      </c>
      <c r="BI192" s="212">
        <f>IF(O192="nulová",K192,0)</f>
        <v>0</v>
      </c>
      <c r="BJ192" s="17" t="s">
        <v>81</v>
      </c>
      <c r="BK192" s="212">
        <f>ROUND(P192*H192,2)</f>
        <v>0</v>
      </c>
      <c r="BL192" s="17" t="s">
        <v>253</v>
      </c>
      <c r="BM192" s="211" t="s">
        <v>378</v>
      </c>
    </row>
    <row r="193" spans="1:47" s="2" customFormat="1" ht="12">
      <c r="A193" s="38"/>
      <c r="B193" s="39"/>
      <c r="C193" s="40"/>
      <c r="D193" s="213" t="s">
        <v>137</v>
      </c>
      <c r="E193" s="40"/>
      <c r="F193" s="214" t="s">
        <v>379</v>
      </c>
      <c r="G193" s="40"/>
      <c r="H193" s="40"/>
      <c r="I193" s="215"/>
      <c r="J193" s="215"/>
      <c r="K193" s="40"/>
      <c r="L193" s="40"/>
      <c r="M193" s="44"/>
      <c r="N193" s="216"/>
      <c r="O193" s="217"/>
      <c r="P193" s="84"/>
      <c r="Q193" s="84"/>
      <c r="R193" s="84"/>
      <c r="S193" s="84"/>
      <c r="T193" s="84"/>
      <c r="U193" s="84"/>
      <c r="V193" s="84"/>
      <c r="W193" s="84"/>
      <c r="X193" s="85"/>
      <c r="Y193" s="38"/>
      <c r="Z193" s="38"/>
      <c r="AA193" s="38"/>
      <c r="AB193" s="38"/>
      <c r="AC193" s="38"/>
      <c r="AD193" s="38"/>
      <c r="AE193" s="38"/>
      <c r="AT193" s="17" t="s">
        <v>137</v>
      </c>
      <c r="AU193" s="17" t="s">
        <v>81</v>
      </c>
    </row>
    <row r="194" spans="1:47" s="2" customFormat="1" ht="12">
      <c r="A194" s="38"/>
      <c r="B194" s="39"/>
      <c r="C194" s="40"/>
      <c r="D194" s="218" t="s">
        <v>138</v>
      </c>
      <c r="E194" s="40"/>
      <c r="F194" s="219" t="s">
        <v>380</v>
      </c>
      <c r="G194" s="40"/>
      <c r="H194" s="40"/>
      <c r="I194" s="215"/>
      <c r="J194" s="215"/>
      <c r="K194" s="40"/>
      <c r="L194" s="40"/>
      <c r="M194" s="44"/>
      <c r="N194" s="216"/>
      <c r="O194" s="217"/>
      <c r="P194" s="84"/>
      <c r="Q194" s="84"/>
      <c r="R194" s="84"/>
      <c r="S194" s="84"/>
      <c r="T194" s="84"/>
      <c r="U194" s="84"/>
      <c r="V194" s="84"/>
      <c r="W194" s="84"/>
      <c r="X194" s="85"/>
      <c r="Y194" s="38"/>
      <c r="Z194" s="38"/>
      <c r="AA194" s="38"/>
      <c r="AB194" s="38"/>
      <c r="AC194" s="38"/>
      <c r="AD194" s="38"/>
      <c r="AE194" s="38"/>
      <c r="AT194" s="17" t="s">
        <v>138</v>
      </c>
      <c r="AU194" s="17" t="s">
        <v>81</v>
      </c>
    </row>
    <row r="195" spans="1:51" s="12" customFormat="1" ht="12">
      <c r="A195" s="12"/>
      <c r="B195" s="221"/>
      <c r="C195" s="222"/>
      <c r="D195" s="213" t="s">
        <v>142</v>
      </c>
      <c r="E195" s="223" t="s">
        <v>29</v>
      </c>
      <c r="F195" s="224" t="s">
        <v>381</v>
      </c>
      <c r="G195" s="222"/>
      <c r="H195" s="225">
        <v>567.574</v>
      </c>
      <c r="I195" s="226"/>
      <c r="J195" s="226"/>
      <c r="K195" s="222"/>
      <c r="L195" s="222"/>
      <c r="M195" s="227"/>
      <c r="N195" s="228"/>
      <c r="O195" s="229"/>
      <c r="P195" s="229"/>
      <c r="Q195" s="229"/>
      <c r="R195" s="229"/>
      <c r="S195" s="229"/>
      <c r="T195" s="229"/>
      <c r="U195" s="229"/>
      <c r="V195" s="229"/>
      <c r="W195" s="229"/>
      <c r="X195" s="230"/>
      <c r="Y195" s="12"/>
      <c r="Z195" s="12"/>
      <c r="AA195" s="12"/>
      <c r="AB195" s="12"/>
      <c r="AC195" s="12"/>
      <c r="AD195" s="12"/>
      <c r="AE195" s="12"/>
      <c r="AT195" s="231" t="s">
        <v>142</v>
      </c>
      <c r="AU195" s="231" t="s">
        <v>81</v>
      </c>
      <c r="AV195" s="12" t="s">
        <v>83</v>
      </c>
      <c r="AW195" s="12" t="s">
        <v>5</v>
      </c>
      <c r="AX195" s="12" t="s">
        <v>81</v>
      </c>
      <c r="AY195" s="231" t="s">
        <v>127</v>
      </c>
    </row>
    <row r="196" spans="1:65" s="2" customFormat="1" ht="24.15" customHeight="1">
      <c r="A196" s="38"/>
      <c r="B196" s="39"/>
      <c r="C196" s="199" t="s">
        <v>382</v>
      </c>
      <c r="D196" s="199" t="s">
        <v>131</v>
      </c>
      <c r="E196" s="200" t="s">
        <v>383</v>
      </c>
      <c r="F196" s="201" t="s">
        <v>384</v>
      </c>
      <c r="G196" s="202" t="s">
        <v>309</v>
      </c>
      <c r="H196" s="203">
        <v>567.574</v>
      </c>
      <c r="I196" s="204"/>
      <c r="J196" s="204"/>
      <c r="K196" s="205">
        <f>ROUND(P196*H196,2)</f>
        <v>0</v>
      </c>
      <c r="L196" s="201" t="s">
        <v>135</v>
      </c>
      <c r="M196" s="44"/>
      <c r="N196" s="206" t="s">
        <v>29</v>
      </c>
      <c r="O196" s="207" t="s">
        <v>42</v>
      </c>
      <c r="P196" s="208">
        <f>I196+J196</f>
        <v>0</v>
      </c>
      <c r="Q196" s="208">
        <f>ROUND(I196*H196,2)</f>
        <v>0</v>
      </c>
      <c r="R196" s="208">
        <f>ROUND(J196*H196,2)</f>
        <v>0</v>
      </c>
      <c r="S196" s="84"/>
      <c r="T196" s="209">
        <f>S196*H196</f>
        <v>0</v>
      </c>
      <c r="U196" s="209">
        <v>0</v>
      </c>
      <c r="V196" s="209">
        <f>U196*H196</f>
        <v>0</v>
      </c>
      <c r="W196" s="209">
        <v>0</v>
      </c>
      <c r="X196" s="210">
        <f>W196*H196</f>
        <v>0</v>
      </c>
      <c r="Y196" s="38"/>
      <c r="Z196" s="38"/>
      <c r="AA196" s="38"/>
      <c r="AB196" s="38"/>
      <c r="AC196" s="38"/>
      <c r="AD196" s="38"/>
      <c r="AE196" s="38"/>
      <c r="AR196" s="211" t="s">
        <v>130</v>
      </c>
      <c r="AT196" s="211" t="s">
        <v>131</v>
      </c>
      <c r="AU196" s="211" t="s">
        <v>81</v>
      </c>
      <c r="AY196" s="17" t="s">
        <v>127</v>
      </c>
      <c r="BE196" s="212">
        <f>IF(O196="základní",K196,0)</f>
        <v>0</v>
      </c>
      <c r="BF196" s="212">
        <f>IF(O196="snížená",K196,0)</f>
        <v>0</v>
      </c>
      <c r="BG196" s="212">
        <f>IF(O196="zákl. přenesená",K196,0)</f>
        <v>0</v>
      </c>
      <c r="BH196" s="212">
        <f>IF(O196="sníž. přenesená",K196,0)</f>
        <v>0</v>
      </c>
      <c r="BI196" s="212">
        <f>IF(O196="nulová",K196,0)</f>
        <v>0</v>
      </c>
      <c r="BJ196" s="17" t="s">
        <v>81</v>
      </c>
      <c r="BK196" s="212">
        <f>ROUND(P196*H196,2)</f>
        <v>0</v>
      </c>
      <c r="BL196" s="17" t="s">
        <v>130</v>
      </c>
      <c r="BM196" s="211" t="s">
        <v>385</v>
      </c>
    </row>
    <row r="197" spans="1:47" s="2" customFormat="1" ht="12">
      <c r="A197" s="38"/>
      <c r="B197" s="39"/>
      <c r="C197" s="40"/>
      <c r="D197" s="213" t="s">
        <v>137</v>
      </c>
      <c r="E197" s="40"/>
      <c r="F197" s="214" t="s">
        <v>386</v>
      </c>
      <c r="G197" s="40"/>
      <c r="H197" s="40"/>
      <c r="I197" s="215"/>
      <c r="J197" s="215"/>
      <c r="K197" s="40"/>
      <c r="L197" s="40"/>
      <c r="M197" s="44"/>
      <c r="N197" s="216"/>
      <c r="O197" s="217"/>
      <c r="P197" s="84"/>
      <c r="Q197" s="84"/>
      <c r="R197" s="84"/>
      <c r="S197" s="84"/>
      <c r="T197" s="84"/>
      <c r="U197" s="84"/>
      <c r="V197" s="84"/>
      <c r="W197" s="84"/>
      <c r="X197" s="85"/>
      <c r="Y197" s="38"/>
      <c r="Z197" s="38"/>
      <c r="AA197" s="38"/>
      <c r="AB197" s="38"/>
      <c r="AC197" s="38"/>
      <c r="AD197" s="38"/>
      <c r="AE197" s="38"/>
      <c r="AT197" s="17" t="s">
        <v>137</v>
      </c>
      <c r="AU197" s="17" t="s">
        <v>81</v>
      </c>
    </row>
    <row r="198" spans="1:47" s="2" customFormat="1" ht="12">
      <c r="A198" s="38"/>
      <c r="B198" s="39"/>
      <c r="C198" s="40"/>
      <c r="D198" s="218" t="s">
        <v>138</v>
      </c>
      <c r="E198" s="40"/>
      <c r="F198" s="219" t="s">
        <v>387</v>
      </c>
      <c r="G198" s="40"/>
      <c r="H198" s="40"/>
      <c r="I198" s="215"/>
      <c r="J198" s="215"/>
      <c r="K198" s="40"/>
      <c r="L198" s="40"/>
      <c r="M198" s="44"/>
      <c r="N198" s="216"/>
      <c r="O198" s="217"/>
      <c r="P198" s="84"/>
      <c r="Q198" s="84"/>
      <c r="R198" s="84"/>
      <c r="S198" s="84"/>
      <c r="T198" s="84"/>
      <c r="U198" s="84"/>
      <c r="V198" s="84"/>
      <c r="W198" s="84"/>
      <c r="X198" s="85"/>
      <c r="Y198" s="38"/>
      <c r="Z198" s="38"/>
      <c r="AA198" s="38"/>
      <c r="AB198" s="38"/>
      <c r="AC198" s="38"/>
      <c r="AD198" s="38"/>
      <c r="AE198" s="38"/>
      <c r="AT198" s="17" t="s">
        <v>138</v>
      </c>
      <c r="AU198" s="17" t="s">
        <v>81</v>
      </c>
    </row>
    <row r="199" spans="1:51" s="12" customFormat="1" ht="12">
      <c r="A199" s="12"/>
      <c r="B199" s="221"/>
      <c r="C199" s="222"/>
      <c r="D199" s="213" t="s">
        <v>142</v>
      </c>
      <c r="E199" s="223" t="s">
        <v>29</v>
      </c>
      <c r="F199" s="224" t="s">
        <v>388</v>
      </c>
      <c r="G199" s="222"/>
      <c r="H199" s="225">
        <v>567.574</v>
      </c>
      <c r="I199" s="226"/>
      <c r="J199" s="226"/>
      <c r="K199" s="222"/>
      <c r="L199" s="222"/>
      <c r="M199" s="227"/>
      <c r="N199" s="228"/>
      <c r="O199" s="229"/>
      <c r="P199" s="229"/>
      <c r="Q199" s="229"/>
      <c r="R199" s="229"/>
      <c r="S199" s="229"/>
      <c r="T199" s="229"/>
      <c r="U199" s="229"/>
      <c r="V199" s="229"/>
      <c r="W199" s="229"/>
      <c r="X199" s="230"/>
      <c r="Y199" s="12"/>
      <c r="Z199" s="12"/>
      <c r="AA199" s="12"/>
      <c r="AB199" s="12"/>
      <c r="AC199" s="12"/>
      <c r="AD199" s="12"/>
      <c r="AE199" s="12"/>
      <c r="AT199" s="231" t="s">
        <v>142</v>
      </c>
      <c r="AU199" s="231" t="s">
        <v>81</v>
      </c>
      <c r="AV199" s="12" t="s">
        <v>83</v>
      </c>
      <c r="AW199" s="12" t="s">
        <v>5</v>
      </c>
      <c r="AX199" s="12" t="s">
        <v>81</v>
      </c>
      <c r="AY199" s="231" t="s">
        <v>127</v>
      </c>
    </row>
    <row r="200" spans="1:65" s="2" customFormat="1" ht="24.15" customHeight="1">
      <c r="A200" s="38"/>
      <c r="B200" s="39"/>
      <c r="C200" s="199" t="s">
        <v>389</v>
      </c>
      <c r="D200" s="199" t="s">
        <v>131</v>
      </c>
      <c r="E200" s="200" t="s">
        <v>390</v>
      </c>
      <c r="F200" s="201" t="s">
        <v>391</v>
      </c>
      <c r="G200" s="202" t="s">
        <v>309</v>
      </c>
      <c r="H200" s="203">
        <v>1135.148</v>
      </c>
      <c r="I200" s="204"/>
      <c r="J200" s="204"/>
      <c r="K200" s="205">
        <f>ROUND(P200*H200,2)</f>
        <v>0</v>
      </c>
      <c r="L200" s="201" t="s">
        <v>135</v>
      </c>
      <c r="M200" s="44"/>
      <c r="N200" s="206" t="s">
        <v>29</v>
      </c>
      <c r="O200" s="207" t="s">
        <v>42</v>
      </c>
      <c r="P200" s="208">
        <f>I200+J200</f>
        <v>0</v>
      </c>
      <c r="Q200" s="208">
        <f>ROUND(I200*H200,2)</f>
        <v>0</v>
      </c>
      <c r="R200" s="208">
        <f>ROUND(J200*H200,2)</f>
        <v>0</v>
      </c>
      <c r="S200" s="84"/>
      <c r="T200" s="209">
        <f>S200*H200</f>
        <v>0</v>
      </c>
      <c r="U200" s="209">
        <v>0</v>
      </c>
      <c r="V200" s="209">
        <f>U200*H200</f>
        <v>0</v>
      </c>
      <c r="W200" s="209">
        <v>0</v>
      </c>
      <c r="X200" s="210">
        <f>W200*H200</f>
        <v>0</v>
      </c>
      <c r="Y200" s="38"/>
      <c r="Z200" s="38"/>
      <c r="AA200" s="38"/>
      <c r="AB200" s="38"/>
      <c r="AC200" s="38"/>
      <c r="AD200" s="38"/>
      <c r="AE200" s="38"/>
      <c r="AR200" s="211" t="s">
        <v>130</v>
      </c>
      <c r="AT200" s="211" t="s">
        <v>131</v>
      </c>
      <c r="AU200" s="211" t="s">
        <v>81</v>
      </c>
      <c r="AY200" s="17" t="s">
        <v>127</v>
      </c>
      <c r="BE200" s="212">
        <f>IF(O200="základní",K200,0)</f>
        <v>0</v>
      </c>
      <c r="BF200" s="212">
        <f>IF(O200="snížená",K200,0)</f>
        <v>0</v>
      </c>
      <c r="BG200" s="212">
        <f>IF(O200="zákl. přenesená",K200,0)</f>
        <v>0</v>
      </c>
      <c r="BH200" s="212">
        <f>IF(O200="sníž. přenesená",K200,0)</f>
        <v>0</v>
      </c>
      <c r="BI200" s="212">
        <f>IF(O200="nulová",K200,0)</f>
        <v>0</v>
      </c>
      <c r="BJ200" s="17" t="s">
        <v>81</v>
      </c>
      <c r="BK200" s="212">
        <f>ROUND(P200*H200,2)</f>
        <v>0</v>
      </c>
      <c r="BL200" s="17" t="s">
        <v>130</v>
      </c>
      <c r="BM200" s="211" t="s">
        <v>392</v>
      </c>
    </row>
    <row r="201" spans="1:47" s="2" customFormat="1" ht="12">
      <c r="A201" s="38"/>
      <c r="B201" s="39"/>
      <c r="C201" s="40"/>
      <c r="D201" s="213" t="s">
        <v>137</v>
      </c>
      <c r="E201" s="40"/>
      <c r="F201" s="214" t="s">
        <v>393</v>
      </c>
      <c r="G201" s="40"/>
      <c r="H201" s="40"/>
      <c r="I201" s="215"/>
      <c r="J201" s="215"/>
      <c r="K201" s="40"/>
      <c r="L201" s="40"/>
      <c r="M201" s="44"/>
      <c r="N201" s="216"/>
      <c r="O201" s="217"/>
      <c r="P201" s="84"/>
      <c r="Q201" s="84"/>
      <c r="R201" s="84"/>
      <c r="S201" s="84"/>
      <c r="T201" s="84"/>
      <c r="U201" s="84"/>
      <c r="V201" s="84"/>
      <c r="W201" s="84"/>
      <c r="X201" s="85"/>
      <c r="Y201" s="38"/>
      <c r="Z201" s="38"/>
      <c r="AA201" s="38"/>
      <c r="AB201" s="38"/>
      <c r="AC201" s="38"/>
      <c r="AD201" s="38"/>
      <c r="AE201" s="38"/>
      <c r="AT201" s="17" t="s">
        <v>137</v>
      </c>
      <c r="AU201" s="17" t="s">
        <v>81</v>
      </c>
    </row>
    <row r="202" spans="1:47" s="2" customFormat="1" ht="12">
      <c r="A202" s="38"/>
      <c r="B202" s="39"/>
      <c r="C202" s="40"/>
      <c r="D202" s="218" t="s">
        <v>138</v>
      </c>
      <c r="E202" s="40"/>
      <c r="F202" s="219" t="s">
        <v>394</v>
      </c>
      <c r="G202" s="40"/>
      <c r="H202" s="40"/>
      <c r="I202" s="215"/>
      <c r="J202" s="215"/>
      <c r="K202" s="40"/>
      <c r="L202" s="40"/>
      <c r="M202" s="44"/>
      <c r="N202" s="216"/>
      <c r="O202" s="217"/>
      <c r="P202" s="84"/>
      <c r="Q202" s="84"/>
      <c r="R202" s="84"/>
      <c r="S202" s="84"/>
      <c r="T202" s="84"/>
      <c r="U202" s="84"/>
      <c r="V202" s="84"/>
      <c r="W202" s="84"/>
      <c r="X202" s="85"/>
      <c r="Y202" s="38"/>
      <c r="Z202" s="38"/>
      <c r="AA202" s="38"/>
      <c r="AB202" s="38"/>
      <c r="AC202" s="38"/>
      <c r="AD202" s="38"/>
      <c r="AE202" s="38"/>
      <c r="AT202" s="17" t="s">
        <v>138</v>
      </c>
      <c r="AU202" s="17" t="s">
        <v>81</v>
      </c>
    </row>
    <row r="203" spans="1:51" s="12" customFormat="1" ht="12">
      <c r="A203" s="12"/>
      <c r="B203" s="221"/>
      <c r="C203" s="222"/>
      <c r="D203" s="213" t="s">
        <v>142</v>
      </c>
      <c r="E203" s="223" t="s">
        <v>29</v>
      </c>
      <c r="F203" s="224" t="s">
        <v>395</v>
      </c>
      <c r="G203" s="222"/>
      <c r="H203" s="225">
        <v>1135.148</v>
      </c>
      <c r="I203" s="226"/>
      <c r="J203" s="226"/>
      <c r="K203" s="222"/>
      <c r="L203" s="222"/>
      <c r="M203" s="227"/>
      <c r="N203" s="228"/>
      <c r="O203" s="229"/>
      <c r="P203" s="229"/>
      <c r="Q203" s="229"/>
      <c r="R203" s="229"/>
      <c r="S203" s="229"/>
      <c r="T203" s="229"/>
      <c r="U203" s="229"/>
      <c r="V203" s="229"/>
      <c r="W203" s="229"/>
      <c r="X203" s="230"/>
      <c r="Y203" s="12"/>
      <c r="Z203" s="12"/>
      <c r="AA203" s="12"/>
      <c r="AB203" s="12"/>
      <c r="AC203" s="12"/>
      <c r="AD203" s="12"/>
      <c r="AE203" s="12"/>
      <c r="AT203" s="231" t="s">
        <v>142</v>
      </c>
      <c r="AU203" s="231" t="s">
        <v>81</v>
      </c>
      <c r="AV203" s="12" t="s">
        <v>83</v>
      </c>
      <c r="AW203" s="12" t="s">
        <v>5</v>
      </c>
      <c r="AX203" s="12" t="s">
        <v>81</v>
      </c>
      <c r="AY203" s="231" t="s">
        <v>127</v>
      </c>
    </row>
    <row r="204" spans="1:65" s="2" customFormat="1" ht="24.15" customHeight="1">
      <c r="A204" s="38"/>
      <c r="B204" s="39"/>
      <c r="C204" s="199" t="s">
        <v>396</v>
      </c>
      <c r="D204" s="199" t="s">
        <v>131</v>
      </c>
      <c r="E204" s="200" t="s">
        <v>397</v>
      </c>
      <c r="F204" s="201" t="s">
        <v>398</v>
      </c>
      <c r="G204" s="202" t="s">
        <v>309</v>
      </c>
      <c r="H204" s="203">
        <v>203.92</v>
      </c>
      <c r="I204" s="204"/>
      <c r="J204" s="204"/>
      <c r="K204" s="205">
        <f>ROUND(P204*H204,2)</f>
        <v>0</v>
      </c>
      <c r="L204" s="201" t="s">
        <v>135</v>
      </c>
      <c r="M204" s="44"/>
      <c r="N204" s="206" t="s">
        <v>29</v>
      </c>
      <c r="O204" s="207" t="s">
        <v>42</v>
      </c>
      <c r="P204" s="208">
        <f>I204+J204</f>
        <v>0</v>
      </c>
      <c r="Q204" s="208">
        <f>ROUND(I204*H204,2)</f>
        <v>0</v>
      </c>
      <c r="R204" s="208">
        <f>ROUND(J204*H204,2)</f>
        <v>0</v>
      </c>
      <c r="S204" s="84"/>
      <c r="T204" s="209">
        <f>S204*H204</f>
        <v>0</v>
      </c>
      <c r="U204" s="209">
        <v>0</v>
      </c>
      <c r="V204" s="209">
        <f>U204*H204</f>
        <v>0</v>
      </c>
      <c r="W204" s="209">
        <v>0</v>
      </c>
      <c r="X204" s="210">
        <f>W204*H204</f>
        <v>0</v>
      </c>
      <c r="Y204" s="38"/>
      <c r="Z204" s="38"/>
      <c r="AA204" s="38"/>
      <c r="AB204" s="38"/>
      <c r="AC204" s="38"/>
      <c r="AD204" s="38"/>
      <c r="AE204" s="38"/>
      <c r="AR204" s="211" t="s">
        <v>130</v>
      </c>
      <c r="AT204" s="211" t="s">
        <v>131</v>
      </c>
      <c r="AU204" s="211" t="s">
        <v>81</v>
      </c>
      <c r="AY204" s="17" t="s">
        <v>127</v>
      </c>
      <c r="BE204" s="212">
        <f>IF(O204="základní",K204,0)</f>
        <v>0</v>
      </c>
      <c r="BF204" s="212">
        <f>IF(O204="snížená",K204,0)</f>
        <v>0</v>
      </c>
      <c r="BG204" s="212">
        <f>IF(O204="zákl. přenesená",K204,0)</f>
        <v>0</v>
      </c>
      <c r="BH204" s="212">
        <f>IF(O204="sníž. přenesená",K204,0)</f>
        <v>0</v>
      </c>
      <c r="BI204" s="212">
        <f>IF(O204="nulová",K204,0)</f>
        <v>0</v>
      </c>
      <c r="BJ204" s="17" t="s">
        <v>81</v>
      </c>
      <c r="BK204" s="212">
        <f>ROUND(P204*H204,2)</f>
        <v>0</v>
      </c>
      <c r="BL204" s="17" t="s">
        <v>130</v>
      </c>
      <c r="BM204" s="211" t="s">
        <v>399</v>
      </c>
    </row>
    <row r="205" spans="1:47" s="2" customFormat="1" ht="12">
      <c r="A205" s="38"/>
      <c r="B205" s="39"/>
      <c r="C205" s="40"/>
      <c r="D205" s="213" t="s">
        <v>137</v>
      </c>
      <c r="E205" s="40"/>
      <c r="F205" s="214" t="s">
        <v>400</v>
      </c>
      <c r="G205" s="40"/>
      <c r="H205" s="40"/>
      <c r="I205" s="215"/>
      <c r="J205" s="215"/>
      <c r="K205" s="40"/>
      <c r="L205" s="40"/>
      <c r="M205" s="44"/>
      <c r="N205" s="216"/>
      <c r="O205" s="217"/>
      <c r="P205" s="84"/>
      <c r="Q205" s="84"/>
      <c r="R205" s="84"/>
      <c r="S205" s="84"/>
      <c r="T205" s="84"/>
      <c r="U205" s="84"/>
      <c r="V205" s="84"/>
      <c r="W205" s="84"/>
      <c r="X205" s="85"/>
      <c r="Y205" s="38"/>
      <c r="Z205" s="38"/>
      <c r="AA205" s="38"/>
      <c r="AB205" s="38"/>
      <c r="AC205" s="38"/>
      <c r="AD205" s="38"/>
      <c r="AE205" s="38"/>
      <c r="AT205" s="17" t="s">
        <v>137</v>
      </c>
      <c r="AU205" s="17" t="s">
        <v>81</v>
      </c>
    </row>
    <row r="206" spans="1:47" s="2" customFormat="1" ht="12">
      <c r="A206" s="38"/>
      <c r="B206" s="39"/>
      <c r="C206" s="40"/>
      <c r="D206" s="218" t="s">
        <v>138</v>
      </c>
      <c r="E206" s="40"/>
      <c r="F206" s="219" t="s">
        <v>401</v>
      </c>
      <c r="G206" s="40"/>
      <c r="H206" s="40"/>
      <c r="I206" s="215"/>
      <c r="J206" s="215"/>
      <c r="K206" s="40"/>
      <c r="L206" s="40"/>
      <c r="M206" s="44"/>
      <c r="N206" s="216"/>
      <c r="O206" s="217"/>
      <c r="P206" s="84"/>
      <c r="Q206" s="84"/>
      <c r="R206" s="84"/>
      <c r="S206" s="84"/>
      <c r="T206" s="84"/>
      <c r="U206" s="84"/>
      <c r="V206" s="84"/>
      <c r="W206" s="84"/>
      <c r="X206" s="85"/>
      <c r="Y206" s="38"/>
      <c r="Z206" s="38"/>
      <c r="AA206" s="38"/>
      <c r="AB206" s="38"/>
      <c r="AC206" s="38"/>
      <c r="AD206" s="38"/>
      <c r="AE206" s="38"/>
      <c r="AT206" s="17" t="s">
        <v>138</v>
      </c>
      <c r="AU206" s="17" t="s">
        <v>81</v>
      </c>
    </row>
    <row r="207" spans="1:51" s="12" customFormat="1" ht="12">
      <c r="A207" s="12"/>
      <c r="B207" s="221"/>
      <c r="C207" s="222"/>
      <c r="D207" s="213" t="s">
        <v>142</v>
      </c>
      <c r="E207" s="223" t="s">
        <v>29</v>
      </c>
      <c r="F207" s="224" t="s">
        <v>402</v>
      </c>
      <c r="G207" s="222"/>
      <c r="H207" s="225">
        <v>203.92</v>
      </c>
      <c r="I207" s="226"/>
      <c r="J207" s="226"/>
      <c r="K207" s="222"/>
      <c r="L207" s="222"/>
      <c r="M207" s="227"/>
      <c r="N207" s="228"/>
      <c r="O207" s="229"/>
      <c r="P207" s="229"/>
      <c r="Q207" s="229"/>
      <c r="R207" s="229"/>
      <c r="S207" s="229"/>
      <c r="T207" s="229"/>
      <c r="U207" s="229"/>
      <c r="V207" s="229"/>
      <c r="W207" s="229"/>
      <c r="X207" s="230"/>
      <c r="Y207" s="12"/>
      <c r="Z207" s="12"/>
      <c r="AA207" s="12"/>
      <c r="AB207" s="12"/>
      <c r="AC207" s="12"/>
      <c r="AD207" s="12"/>
      <c r="AE207" s="12"/>
      <c r="AT207" s="231" t="s">
        <v>142</v>
      </c>
      <c r="AU207" s="231" t="s">
        <v>81</v>
      </c>
      <c r="AV207" s="12" t="s">
        <v>83</v>
      </c>
      <c r="AW207" s="12" t="s">
        <v>5</v>
      </c>
      <c r="AX207" s="12" t="s">
        <v>81</v>
      </c>
      <c r="AY207" s="231" t="s">
        <v>127</v>
      </c>
    </row>
    <row r="208" spans="1:65" s="2" customFormat="1" ht="24.15" customHeight="1">
      <c r="A208" s="38"/>
      <c r="B208" s="39"/>
      <c r="C208" s="199" t="s">
        <v>403</v>
      </c>
      <c r="D208" s="199" t="s">
        <v>131</v>
      </c>
      <c r="E208" s="200" t="s">
        <v>404</v>
      </c>
      <c r="F208" s="201" t="s">
        <v>405</v>
      </c>
      <c r="G208" s="202" t="s">
        <v>309</v>
      </c>
      <c r="H208" s="203">
        <v>8.835</v>
      </c>
      <c r="I208" s="204"/>
      <c r="J208" s="204"/>
      <c r="K208" s="205">
        <f>ROUND(P208*H208,2)</f>
        <v>0</v>
      </c>
      <c r="L208" s="201" t="s">
        <v>135</v>
      </c>
      <c r="M208" s="44"/>
      <c r="N208" s="206" t="s">
        <v>29</v>
      </c>
      <c r="O208" s="207" t="s">
        <v>42</v>
      </c>
      <c r="P208" s="208">
        <f>I208+J208</f>
        <v>0</v>
      </c>
      <c r="Q208" s="208">
        <f>ROUND(I208*H208,2)</f>
        <v>0</v>
      </c>
      <c r="R208" s="208">
        <f>ROUND(J208*H208,2)</f>
        <v>0</v>
      </c>
      <c r="S208" s="84"/>
      <c r="T208" s="209">
        <f>S208*H208</f>
        <v>0</v>
      </c>
      <c r="U208" s="209">
        <v>0</v>
      </c>
      <c r="V208" s="209">
        <f>U208*H208</f>
        <v>0</v>
      </c>
      <c r="W208" s="209">
        <v>0</v>
      </c>
      <c r="X208" s="210">
        <f>W208*H208</f>
        <v>0</v>
      </c>
      <c r="Y208" s="38"/>
      <c r="Z208" s="38"/>
      <c r="AA208" s="38"/>
      <c r="AB208" s="38"/>
      <c r="AC208" s="38"/>
      <c r="AD208" s="38"/>
      <c r="AE208" s="38"/>
      <c r="AR208" s="211" t="s">
        <v>130</v>
      </c>
      <c r="AT208" s="211" t="s">
        <v>131</v>
      </c>
      <c r="AU208" s="211" t="s">
        <v>81</v>
      </c>
      <c r="AY208" s="17" t="s">
        <v>127</v>
      </c>
      <c r="BE208" s="212">
        <f>IF(O208="základní",K208,0)</f>
        <v>0</v>
      </c>
      <c r="BF208" s="212">
        <f>IF(O208="snížená",K208,0)</f>
        <v>0</v>
      </c>
      <c r="BG208" s="212">
        <f>IF(O208="zákl. přenesená",K208,0)</f>
        <v>0</v>
      </c>
      <c r="BH208" s="212">
        <f>IF(O208="sníž. přenesená",K208,0)</f>
        <v>0</v>
      </c>
      <c r="BI208" s="212">
        <f>IF(O208="nulová",K208,0)</f>
        <v>0</v>
      </c>
      <c r="BJ208" s="17" t="s">
        <v>81</v>
      </c>
      <c r="BK208" s="212">
        <f>ROUND(P208*H208,2)</f>
        <v>0</v>
      </c>
      <c r="BL208" s="17" t="s">
        <v>130</v>
      </c>
      <c r="BM208" s="211" t="s">
        <v>406</v>
      </c>
    </row>
    <row r="209" spans="1:47" s="2" customFormat="1" ht="12">
      <c r="A209" s="38"/>
      <c r="B209" s="39"/>
      <c r="C209" s="40"/>
      <c r="D209" s="213" t="s">
        <v>137</v>
      </c>
      <c r="E209" s="40"/>
      <c r="F209" s="214" t="s">
        <v>407</v>
      </c>
      <c r="G209" s="40"/>
      <c r="H209" s="40"/>
      <c r="I209" s="215"/>
      <c r="J209" s="215"/>
      <c r="K209" s="40"/>
      <c r="L209" s="40"/>
      <c r="M209" s="44"/>
      <c r="N209" s="216"/>
      <c r="O209" s="217"/>
      <c r="P209" s="84"/>
      <c r="Q209" s="84"/>
      <c r="R209" s="84"/>
      <c r="S209" s="84"/>
      <c r="T209" s="84"/>
      <c r="U209" s="84"/>
      <c r="V209" s="84"/>
      <c r="W209" s="84"/>
      <c r="X209" s="85"/>
      <c r="Y209" s="38"/>
      <c r="Z209" s="38"/>
      <c r="AA209" s="38"/>
      <c r="AB209" s="38"/>
      <c r="AC209" s="38"/>
      <c r="AD209" s="38"/>
      <c r="AE209" s="38"/>
      <c r="AT209" s="17" t="s">
        <v>137</v>
      </c>
      <c r="AU209" s="17" t="s">
        <v>81</v>
      </c>
    </row>
    <row r="210" spans="1:47" s="2" customFormat="1" ht="12">
      <c r="A210" s="38"/>
      <c r="B210" s="39"/>
      <c r="C210" s="40"/>
      <c r="D210" s="218" t="s">
        <v>138</v>
      </c>
      <c r="E210" s="40"/>
      <c r="F210" s="219" t="s">
        <v>408</v>
      </c>
      <c r="G210" s="40"/>
      <c r="H210" s="40"/>
      <c r="I210" s="215"/>
      <c r="J210" s="215"/>
      <c r="K210" s="40"/>
      <c r="L210" s="40"/>
      <c r="M210" s="44"/>
      <c r="N210" s="216"/>
      <c r="O210" s="217"/>
      <c r="P210" s="84"/>
      <c r="Q210" s="84"/>
      <c r="R210" s="84"/>
      <c r="S210" s="84"/>
      <c r="T210" s="84"/>
      <c r="U210" s="84"/>
      <c r="V210" s="84"/>
      <c r="W210" s="84"/>
      <c r="X210" s="85"/>
      <c r="Y210" s="38"/>
      <c r="Z210" s="38"/>
      <c r="AA210" s="38"/>
      <c r="AB210" s="38"/>
      <c r="AC210" s="38"/>
      <c r="AD210" s="38"/>
      <c r="AE210" s="38"/>
      <c r="AT210" s="17" t="s">
        <v>138</v>
      </c>
      <c r="AU210" s="17" t="s">
        <v>81</v>
      </c>
    </row>
    <row r="211" spans="1:51" s="12" customFormat="1" ht="12">
      <c r="A211" s="12"/>
      <c r="B211" s="221"/>
      <c r="C211" s="222"/>
      <c r="D211" s="213" t="s">
        <v>142</v>
      </c>
      <c r="E211" s="223" t="s">
        <v>29</v>
      </c>
      <c r="F211" s="224" t="s">
        <v>409</v>
      </c>
      <c r="G211" s="222"/>
      <c r="H211" s="225">
        <v>8.835</v>
      </c>
      <c r="I211" s="226"/>
      <c r="J211" s="226"/>
      <c r="K211" s="222"/>
      <c r="L211" s="222"/>
      <c r="M211" s="227"/>
      <c r="N211" s="265"/>
      <c r="O211" s="266"/>
      <c r="P211" s="266"/>
      <c r="Q211" s="266"/>
      <c r="R211" s="266"/>
      <c r="S211" s="266"/>
      <c r="T211" s="266"/>
      <c r="U211" s="266"/>
      <c r="V211" s="266"/>
      <c r="W211" s="266"/>
      <c r="X211" s="267"/>
      <c r="Y211" s="12"/>
      <c r="Z211" s="12"/>
      <c r="AA211" s="12"/>
      <c r="AB211" s="12"/>
      <c r="AC211" s="12"/>
      <c r="AD211" s="12"/>
      <c r="AE211" s="12"/>
      <c r="AT211" s="231" t="s">
        <v>142</v>
      </c>
      <c r="AU211" s="231" t="s">
        <v>81</v>
      </c>
      <c r="AV211" s="12" t="s">
        <v>83</v>
      </c>
      <c r="AW211" s="12" t="s">
        <v>5</v>
      </c>
      <c r="AX211" s="12" t="s">
        <v>81</v>
      </c>
      <c r="AY211" s="231" t="s">
        <v>127</v>
      </c>
    </row>
    <row r="212" spans="1:31" s="2" customFormat="1" ht="6.95" customHeight="1">
      <c r="A212" s="38"/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44"/>
      <c r="N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85:L211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hyperlinks>
    <hyperlink ref="F91" r:id="rId1" display="https://podminky.urs.cz/item/CS_URS_2024_01/810391811"/>
    <hyperlink ref="F95" r:id="rId2" display="https://podminky.urs.cz/item/CS_URS_2024_01/871275811"/>
    <hyperlink ref="F99" r:id="rId3" display="https://podminky.urs.cz/item/CS_URS_2024_01/113107324"/>
    <hyperlink ref="F103" r:id="rId4" display="https://podminky.urs.cz/item/CS_URS_2024_01/113154124"/>
    <hyperlink ref="F108" r:id="rId5" display="https://podminky.urs.cz/item/CS_URS_2024_01/113202111"/>
    <hyperlink ref="F113" r:id="rId6" display="https://podminky.urs.cz/item/CS_URS_2024_01/115001105"/>
    <hyperlink ref="F118" r:id="rId7" display="https://podminky.urs.cz/item/CS_URS_2024_01/121151103"/>
    <hyperlink ref="F122" r:id="rId8" display="https://podminky.urs.cz/item/CS_URS_2024_01/122251106"/>
    <hyperlink ref="F131" r:id="rId9" display="https://podminky.urs.cz/item/CS_URS_2024_01/129153101"/>
    <hyperlink ref="F135" r:id="rId10" display="https://podminky.urs.cz/item/CS_URS_2024_01/162351104"/>
    <hyperlink ref="F143" r:id="rId11" display="https://podminky.urs.cz/item/CS_URS_2024_01/162751117"/>
    <hyperlink ref="F148" r:id="rId12" display="https://podminky.urs.cz/item/CS_URS_2024_01/162751119"/>
    <hyperlink ref="F152" r:id="rId13" display="https://podminky.urs.cz/item/CS_URS_2024_01/171201231"/>
    <hyperlink ref="F156" r:id="rId14" display="https://podminky.urs.cz/item/CS_URS_2024_01/171251201"/>
    <hyperlink ref="F161" r:id="rId15" display="https://podminky.urs.cz/item/CS_URS_2024_01/919735112"/>
    <hyperlink ref="F165" r:id="rId16" display="https://podminky.urs.cz/item/CS_URS_2024_01/962041211"/>
    <hyperlink ref="F173" r:id="rId17" display="https://podminky.urs.cz/item/CS_URS_2024_01/962051111"/>
    <hyperlink ref="F177" r:id="rId18" display="https://podminky.urs.cz/item/CS_URS_2024_01/963051111"/>
    <hyperlink ref="F181" r:id="rId19" display="https://podminky.urs.cz/item/CS_URS_2024_01/966005211"/>
    <hyperlink ref="F186" r:id="rId20" display="https://podminky.urs.cz/item/CS_URS_2024_01/966008211"/>
    <hyperlink ref="F189" r:id="rId21" display="https://podminky.urs.cz/item/CS_URS_2024_01/919735124"/>
    <hyperlink ref="F194" r:id="rId22" display="https://podminky.urs.cz/item/CS_URS_2024_01/997211111"/>
    <hyperlink ref="F198" r:id="rId23" display="https://podminky.urs.cz/item/CS_URS_2024_01/997211511"/>
    <hyperlink ref="F202" r:id="rId24" display="https://podminky.urs.cz/item/CS_URS_2024_01/997211519"/>
    <hyperlink ref="F206" r:id="rId25" display="https://podminky.urs.cz/item/CS_URS_2024_01/997221861"/>
    <hyperlink ref="F210" r:id="rId26" display="https://podminky.urs.cz/item/CS_URS_2024_01/99722186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90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6.5" customHeight="1">
      <c r="B7" s="20"/>
      <c r="E7" s="134" t="str">
        <f>'Rekapitulace stavby'!K6</f>
        <v>Rekonstrukce lávky ev.č.L-01 Havlovice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91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410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29</v>
      </c>
      <c r="G11" s="38"/>
      <c r="H11" s="38"/>
      <c r="I11" s="133" t="s">
        <v>21</v>
      </c>
      <c r="J11" s="137" t="s">
        <v>29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23</v>
      </c>
      <c r="E12" s="38"/>
      <c r="F12" s="137" t="s">
        <v>24</v>
      </c>
      <c r="G12" s="38"/>
      <c r="H12" s="38"/>
      <c r="I12" s="133" t="s">
        <v>25</v>
      </c>
      <c r="J12" s="138" t="str">
        <f>'Rekapitulace stavby'!AN8</f>
        <v>2. 2. 2024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27</v>
      </c>
      <c r="E14" s="38"/>
      <c r="F14" s="38"/>
      <c r="G14" s="38"/>
      <c r="H14" s="38"/>
      <c r="I14" s="133" t="s">
        <v>28</v>
      </c>
      <c r="J14" s="137" t="str">
        <f>IF('Rekapitulace stavby'!AN10="","",'Rekapitulace stavby'!AN10)</f>
        <v/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 xml:space="preserve"> </v>
      </c>
      <c r="F15" s="38"/>
      <c r="G15" s="38"/>
      <c r="H15" s="38"/>
      <c r="I15" s="133" t="s">
        <v>30</v>
      </c>
      <c r="J15" s="137" t="str">
        <f>IF('Rekapitulace stavby'!AN11="","",'Rekapitulace stavby'!AN11)</f>
        <v/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28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28</v>
      </c>
      <c r="J20" s="137" t="s">
        <v>93</v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94</v>
      </c>
      <c r="F21" s="38"/>
      <c r="G21" s="38"/>
      <c r="H21" s="38"/>
      <c r="I21" s="133" t="s">
        <v>30</v>
      </c>
      <c r="J21" s="137" t="s">
        <v>95</v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28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30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29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96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97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ROUND(K94,2)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ROUND((SUM(BE94:BE442)),2)</f>
        <v>0</v>
      </c>
      <c r="G35" s="38"/>
      <c r="H35" s="38"/>
      <c r="I35" s="149">
        <v>0.21</v>
      </c>
      <c r="J35" s="38"/>
      <c r="K35" s="144">
        <f>ROUND(((SUM(BE94:BE442))*I35),2)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ROUND((SUM(BF94:BF442)),2)</f>
        <v>0</v>
      </c>
      <c r="G36" s="38"/>
      <c r="H36" s="38"/>
      <c r="I36" s="149">
        <v>0.15</v>
      </c>
      <c r="J36" s="38"/>
      <c r="K36" s="144">
        <f>ROUND(((SUM(BF94:BF442))*I36),2)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ROUND((SUM(BG94:BG442)),2)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ROUND((SUM(BH94:BH442)),2)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ROUND((SUM(BI94:BI442)),2)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98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1" t="str">
        <f>E7</f>
        <v>Rekonstrukce lávky ev.č.L-01 Havlovice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 hidden="1">
      <c r="A51" s="38"/>
      <c r="B51" s="39"/>
      <c r="C51" s="32" t="s">
        <v>91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 hidden="1">
      <c r="A52" s="38"/>
      <c r="B52" s="39"/>
      <c r="C52" s="40"/>
      <c r="D52" s="40"/>
      <c r="E52" s="69" t="str">
        <f>E9</f>
        <v>SO 201.2 - Lávka L-01 - část výstavba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 hidden="1">
      <c r="A54" s="38"/>
      <c r="B54" s="39"/>
      <c r="C54" s="32" t="s">
        <v>23</v>
      </c>
      <c r="D54" s="40"/>
      <c r="E54" s="40"/>
      <c r="F54" s="27" t="str">
        <f>F12</f>
        <v xml:space="preserve"> </v>
      </c>
      <c r="G54" s="40"/>
      <c r="H54" s="40"/>
      <c r="I54" s="32" t="s">
        <v>25</v>
      </c>
      <c r="J54" s="72" t="str">
        <f>IF(J12="","",J12)</f>
        <v>2. 2. 2024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15" customHeight="1" hidden="1">
      <c r="A56" s="38"/>
      <c r="B56" s="39"/>
      <c r="C56" s="32" t="s">
        <v>27</v>
      </c>
      <c r="D56" s="40"/>
      <c r="E56" s="40"/>
      <c r="F56" s="27" t="str">
        <f>E15</f>
        <v xml:space="preserve"> </v>
      </c>
      <c r="G56" s="40"/>
      <c r="H56" s="40"/>
      <c r="I56" s="32" t="s">
        <v>33</v>
      </c>
      <c r="J56" s="36" t="str">
        <f>E21</f>
        <v>Midakon s.r.o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15" customHeight="1" hidden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 hidden="1">
      <c r="A59" s="38"/>
      <c r="B59" s="39"/>
      <c r="C59" s="162" t="s">
        <v>99</v>
      </c>
      <c r="D59" s="163"/>
      <c r="E59" s="163"/>
      <c r="F59" s="163"/>
      <c r="G59" s="163"/>
      <c r="H59" s="163"/>
      <c r="I59" s="164" t="s">
        <v>100</v>
      </c>
      <c r="J59" s="164" t="s">
        <v>101</v>
      </c>
      <c r="K59" s="164" t="s">
        <v>102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 hidden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Q94</f>
        <v>0</v>
      </c>
      <c r="J61" s="102">
        <f>R94</f>
        <v>0</v>
      </c>
      <c r="K61" s="102">
        <f>K94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103</v>
      </c>
    </row>
    <row r="62" spans="1:31" s="9" customFormat="1" ht="24.95" customHeight="1" hidden="1">
      <c r="A62" s="9"/>
      <c r="B62" s="166"/>
      <c r="C62" s="167"/>
      <c r="D62" s="168" t="s">
        <v>104</v>
      </c>
      <c r="E62" s="169"/>
      <c r="F62" s="169"/>
      <c r="G62" s="169"/>
      <c r="H62" s="169"/>
      <c r="I62" s="170">
        <f>Q95</f>
        <v>0</v>
      </c>
      <c r="J62" s="170">
        <f>R95</f>
        <v>0</v>
      </c>
      <c r="K62" s="170">
        <f>K95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3" customFormat="1" ht="19.9" customHeight="1" hidden="1">
      <c r="A63" s="13"/>
      <c r="B63" s="236"/>
      <c r="C63" s="237"/>
      <c r="D63" s="238" t="s">
        <v>211</v>
      </c>
      <c r="E63" s="239"/>
      <c r="F63" s="239"/>
      <c r="G63" s="239"/>
      <c r="H63" s="239"/>
      <c r="I63" s="240">
        <f>Q96</f>
        <v>0</v>
      </c>
      <c r="J63" s="240">
        <f>R96</f>
        <v>0</v>
      </c>
      <c r="K63" s="240">
        <f>K96</f>
        <v>0</v>
      </c>
      <c r="L63" s="237"/>
      <c r="M63" s="241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9" customFormat="1" ht="24.95" customHeight="1" hidden="1">
      <c r="A64" s="9"/>
      <c r="B64" s="166"/>
      <c r="C64" s="167"/>
      <c r="D64" s="168" t="s">
        <v>212</v>
      </c>
      <c r="E64" s="169"/>
      <c r="F64" s="169"/>
      <c r="G64" s="169"/>
      <c r="H64" s="169"/>
      <c r="I64" s="170">
        <f>Q122</f>
        <v>0</v>
      </c>
      <c r="J64" s="170">
        <f>R122</f>
        <v>0</v>
      </c>
      <c r="K64" s="170">
        <f>K122</f>
        <v>0</v>
      </c>
      <c r="L64" s="167"/>
      <c r="M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66"/>
      <c r="C65" s="167"/>
      <c r="D65" s="168" t="s">
        <v>411</v>
      </c>
      <c r="E65" s="169"/>
      <c r="F65" s="169"/>
      <c r="G65" s="169"/>
      <c r="H65" s="169"/>
      <c r="I65" s="170">
        <f>Q185</f>
        <v>0</v>
      </c>
      <c r="J65" s="170">
        <f>R185</f>
        <v>0</v>
      </c>
      <c r="K65" s="170">
        <f>K185</f>
        <v>0</v>
      </c>
      <c r="L65" s="167"/>
      <c r="M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66"/>
      <c r="C66" s="167"/>
      <c r="D66" s="168" t="s">
        <v>412</v>
      </c>
      <c r="E66" s="169"/>
      <c r="F66" s="169"/>
      <c r="G66" s="169"/>
      <c r="H66" s="169"/>
      <c r="I66" s="170">
        <f>Q246</f>
        <v>0</v>
      </c>
      <c r="J66" s="170">
        <f>R246</f>
        <v>0</v>
      </c>
      <c r="K66" s="170">
        <f>K246</f>
        <v>0</v>
      </c>
      <c r="L66" s="167"/>
      <c r="M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66"/>
      <c r="C67" s="167"/>
      <c r="D67" s="168" t="s">
        <v>413</v>
      </c>
      <c r="E67" s="169"/>
      <c r="F67" s="169"/>
      <c r="G67" s="169"/>
      <c r="H67" s="169"/>
      <c r="I67" s="170">
        <f>Q286</f>
        <v>0</v>
      </c>
      <c r="J67" s="170">
        <f>R286</f>
        <v>0</v>
      </c>
      <c r="K67" s="170">
        <f>K286</f>
        <v>0</v>
      </c>
      <c r="L67" s="167"/>
      <c r="M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66"/>
      <c r="C68" s="167"/>
      <c r="D68" s="168" t="s">
        <v>414</v>
      </c>
      <c r="E68" s="169"/>
      <c r="F68" s="169"/>
      <c r="G68" s="169"/>
      <c r="H68" s="169"/>
      <c r="I68" s="170">
        <f>Q305</f>
        <v>0</v>
      </c>
      <c r="J68" s="170">
        <f>R305</f>
        <v>0</v>
      </c>
      <c r="K68" s="170">
        <f>K305</f>
        <v>0</v>
      </c>
      <c r="L68" s="167"/>
      <c r="M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66"/>
      <c r="C69" s="167"/>
      <c r="D69" s="168" t="s">
        <v>415</v>
      </c>
      <c r="E69" s="169"/>
      <c r="F69" s="169"/>
      <c r="G69" s="169"/>
      <c r="H69" s="169"/>
      <c r="I69" s="170">
        <f>Q316</f>
        <v>0</v>
      </c>
      <c r="J69" s="170">
        <f>R316</f>
        <v>0</v>
      </c>
      <c r="K69" s="170">
        <f>K316</f>
        <v>0</v>
      </c>
      <c r="L69" s="167"/>
      <c r="M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 hidden="1">
      <c r="A70" s="9"/>
      <c r="B70" s="166"/>
      <c r="C70" s="167"/>
      <c r="D70" s="168" t="s">
        <v>416</v>
      </c>
      <c r="E70" s="169"/>
      <c r="F70" s="169"/>
      <c r="G70" s="169"/>
      <c r="H70" s="169"/>
      <c r="I70" s="170">
        <f>Q359</f>
        <v>0</v>
      </c>
      <c r="J70" s="170">
        <f>R359</f>
        <v>0</v>
      </c>
      <c r="K70" s="170">
        <f>K359</f>
        <v>0</v>
      </c>
      <c r="L70" s="167"/>
      <c r="M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 hidden="1">
      <c r="A71" s="9"/>
      <c r="B71" s="166"/>
      <c r="C71" s="167"/>
      <c r="D71" s="168" t="s">
        <v>417</v>
      </c>
      <c r="E71" s="169"/>
      <c r="F71" s="169"/>
      <c r="G71" s="169"/>
      <c r="H71" s="169"/>
      <c r="I71" s="170">
        <f>Q364</f>
        <v>0</v>
      </c>
      <c r="J71" s="170">
        <f>R364</f>
        <v>0</v>
      </c>
      <c r="K71" s="170">
        <f>K364</f>
        <v>0</v>
      </c>
      <c r="L71" s="167"/>
      <c r="M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 hidden="1">
      <c r="A72" s="9"/>
      <c r="B72" s="166"/>
      <c r="C72" s="167"/>
      <c r="D72" s="168" t="s">
        <v>418</v>
      </c>
      <c r="E72" s="169"/>
      <c r="F72" s="169"/>
      <c r="G72" s="169"/>
      <c r="H72" s="169"/>
      <c r="I72" s="170">
        <f>Q393</f>
        <v>0</v>
      </c>
      <c r="J72" s="170">
        <f>R393</f>
        <v>0</v>
      </c>
      <c r="K72" s="170">
        <f>K393</f>
        <v>0</v>
      </c>
      <c r="L72" s="167"/>
      <c r="M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 hidden="1">
      <c r="A73" s="9"/>
      <c r="B73" s="166"/>
      <c r="C73" s="167"/>
      <c r="D73" s="168" t="s">
        <v>213</v>
      </c>
      <c r="E73" s="169"/>
      <c r="F73" s="169"/>
      <c r="G73" s="169"/>
      <c r="H73" s="169"/>
      <c r="I73" s="170">
        <f>Q401</f>
        <v>0</v>
      </c>
      <c r="J73" s="170">
        <f>R401</f>
        <v>0</v>
      </c>
      <c r="K73" s="170">
        <f>K401</f>
        <v>0</v>
      </c>
      <c r="L73" s="167"/>
      <c r="M73" s="17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 hidden="1">
      <c r="A74" s="9"/>
      <c r="B74" s="166"/>
      <c r="C74" s="167"/>
      <c r="D74" s="168" t="s">
        <v>419</v>
      </c>
      <c r="E74" s="169"/>
      <c r="F74" s="169"/>
      <c r="G74" s="169"/>
      <c r="H74" s="169"/>
      <c r="I74" s="170">
        <f>Q439</f>
        <v>0</v>
      </c>
      <c r="J74" s="170">
        <f>R439</f>
        <v>0</v>
      </c>
      <c r="K74" s="170">
        <f>K439</f>
        <v>0</v>
      </c>
      <c r="L74" s="167"/>
      <c r="M74" s="17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 hidden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 hidden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t="12" hidden="1"/>
    <row r="78" ht="12" hidden="1"/>
    <row r="79" ht="12" hidden="1"/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108</v>
      </c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</v>
      </c>
      <c r="D83" s="40"/>
      <c r="E83" s="40"/>
      <c r="F83" s="40"/>
      <c r="G83" s="40"/>
      <c r="H83" s="40"/>
      <c r="I83" s="40"/>
      <c r="J83" s="40"/>
      <c r="K83" s="40"/>
      <c r="L83" s="40"/>
      <c r="M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61" t="str">
        <f>E7</f>
        <v>Rekonstrukce lávky ev.č.L-01 Havlovice</v>
      </c>
      <c r="F84" s="32"/>
      <c r="G84" s="32"/>
      <c r="H84" s="32"/>
      <c r="I84" s="40"/>
      <c r="J84" s="40"/>
      <c r="K84" s="40"/>
      <c r="L84" s="40"/>
      <c r="M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91</v>
      </c>
      <c r="D85" s="40"/>
      <c r="E85" s="40"/>
      <c r="F85" s="40"/>
      <c r="G85" s="40"/>
      <c r="H85" s="40"/>
      <c r="I85" s="40"/>
      <c r="J85" s="40"/>
      <c r="K85" s="40"/>
      <c r="L85" s="40"/>
      <c r="M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SO 201.2 - Lávka L-01 - část výstavba</v>
      </c>
      <c r="F86" s="40"/>
      <c r="G86" s="40"/>
      <c r="H86" s="40"/>
      <c r="I86" s="40"/>
      <c r="J86" s="40"/>
      <c r="K86" s="40"/>
      <c r="L86" s="40"/>
      <c r="M86" s="1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23</v>
      </c>
      <c r="D88" s="40"/>
      <c r="E88" s="40"/>
      <c r="F88" s="27" t="str">
        <f>F12</f>
        <v xml:space="preserve"> </v>
      </c>
      <c r="G88" s="40"/>
      <c r="H88" s="40"/>
      <c r="I88" s="32" t="s">
        <v>25</v>
      </c>
      <c r="J88" s="72" t="str">
        <f>IF(J12="","",J12)</f>
        <v>2. 2. 2024</v>
      </c>
      <c r="K88" s="40"/>
      <c r="L88" s="40"/>
      <c r="M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E15</f>
        <v xml:space="preserve"> </v>
      </c>
      <c r="G90" s="40"/>
      <c r="H90" s="40"/>
      <c r="I90" s="32" t="s">
        <v>33</v>
      </c>
      <c r="J90" s="36" t="str">
        <f>E21</f>
        <v>Midakon s.r.o</v>
      </c>
      <c r="K90" s="40"/>
      <c r="L90" s="40"/>
      <c r="M90" s="13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31</v>
      </c>
      <c r="D91" s="40"/>
      <c r="E91" s="40"/>
      <c r="F91" s="27" t="str">
        <f>IF(E18="","",E18)</f>
        <v>Vyplň údaj</v>
      </c>
      <c r="G91" s="40"/>
      <c r="H91" s="40"/>
      <c r="I91" s="32" t="s">
        <v>34</v>
      </c>
      <c r="J91" s="36" t="str">
        <f>E24</f>
        <v xml:space="preserve"> </v>
      </c>
      <c r="K91" s="40"/>
      <c r="L91" s="40"/>
      <c r="M91" s="13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3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0" customFormat="1" ht="29.25" customHeight="1">
      <c r="A93" s="172"/>
      <c r="B93" s="173"/>
      <c r="C93" s="174" t="s">
        <v>109</v>
      </c>
      <c r="D93" s="175" t="s">
        <v>56</v>
      </c>
      <c r="E93" s="175" t="s">
        <v>52</v>
      </c>
      <c r="F93" s="175" t="s">
        <v>53</v>
      </c>
      <c r="G93" s="175" t="s">
        <v>110</v>
      </c>
      <c r="H93" s="175" t="s">
        <v>111</v>
      </c>
      <c r="I93" s="175" t="s">
        <v>112</v>
      </c>
      <c r="J93" s="175" t="s">
        <v>113</v>
      </c>
      <c r="K93" s="175" t="s">
        <v>102</v>
      </c>
      <c r="L93" s="176" t="s">
        <v>114</v>
      </c>
      <c r="M93" s="177"/>
      <c r="N93" s="92" t="s">
        <v>29</v>
      </c>
      <c r="O93" s="93" t="s">
        <v>41</v>
      </c>
      <c r="P93" s="93" t="s">
        <v>115</v>
      </c>
      <c r="Q93" s="93" t="s">
        <v>116</v>
      </c>
      <c r="R93" s="93" t="s">
        <v>117</v>
      </c>
      <c r="S93" s="93" t="s">
        <v>118</v>
      </c>
      <c r="T93" s="93" t="s">
        <v>119</v>
      </c>
      <c r="U93" s="93" t="s">
        <v>120</v>
      </c>
      <c r="V93" s="93" t="s">
        <v>121</v>
      </c>
      <c r="W93" s="93" t="s">
        <v>122</v>
      </c>
      <c r="X93" s="94" t="s">
        <v>123</v>
      </c>
      <c r="Y93" s="172"/>
      <c r="Z93" s="172"/>
      <c r="AA93" s="172"/>
      <c r="AB93" s="172"/>
      <c r="AC93" s="172"/>
      <c r="AD93" s="172"/>
      <c r="AE93" s="172"/>
    </row>
    <row r="94" spans="1:63" s="2" customFormat="1" ht="22.8" customHeight="1">
      <c r="A94" s="38"/>
      <c r="B94" s="39"/>
      <c r="C94" s="99" t="s">
        <v>124</v>
      </c>
      <c r="D94" s="40"/>
      <c r="E94" s="40"/>
      <c r="F94" s="40"/>
      <c r="G94" s="40"/>
      <c r="H94" s="40"/>
      <c r="I94" s="40"/>
      <c r="J94" s="40"/>
      <c r="K94" s="178">
        <f>BK94</f>
        <v>0</v>
      </c>
      <c r="L94" s="40"/>
      <c r="M94" s="44"/>
      <c r="N94" s="95"/>
      <c r="O94" s="179"/>
      <c r="P94" s="96"/>
      <c r="Q94" s="180">
        <f>Q95+Q122+Q185+Q246+Q286+Q305+Q316+Q359+Q364+Q393+Q401+Q439</f>
        <v>0</v>
      </c>
      <c r="R94" s="180">
        <f>R95+R122+R185+R246+R286+R305+R316+R359+R364+R393+R401+R439</f>
        <v>0</v>
      </c>
      <c r="S94" s="96"/>
      <c r="T94" s="181">
        <f>T95+T122+T185+T246+T286+T305+T316+T359+T364+T393+T401+T439</f>
        <v>0</v>
      </c>
      <c r="U94" s="96"/>
      <c r="V94" s="181">
        <f>V95+V122+V185+V246+V286+V305+V316+V359+V364+V393+V401+V439</f>
        <v>261.98316881</v>
      </c>
      <c r="W94" s="96"/>
      <c r="X94" s="182">
        <f>X95+X122+X185+X246+X286+X305+X316+X359+X364+X393+X401+X439</f>
        <v>0</v>
      </c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103</v>
      </c>
      <c r="BK94" s="183">
        <f>BK95+BK122+BK185+BK246+BK286+BK305+BK316+BK359+BK364+BK393+BK401+BK439</f>
        <v>0</v>
      </c>
    </row>
    <row r="95" spans="1:63" s="11" customFormat="1" ht="25.9" customHeight="1">
      <c r="A95" s="11"/>
      <c r="B95" s="184"/>
      <c r="C95" s="185"/>
      <c r="D95" s="186" t="s">
        <v>72</v>
      </c>
      <c r="E95" s="187" t="s">
        <v>125</v>
      </c>
      <c r="F95" s="187" t="s">
        <v>126</v>
      </c>
      <c r="G95" s="185"/>
      <c r="H95" s="185"/>
      <c r="I95" s="188"/>
      <c r="J95" s="188"/>
      <c r="K95" s="189">
        <f>BK95</f>
        <v>0</v>
      </c>
      <c r="L95" s="185"/>
      <c r="M95" s="190"/>
      <c r="N95" s="191"/>
      <c r="O95" s="192"/>
      <c r="P95" s="192"/>
      <c r="Q95" s="193">
        <f>Q96</f>
        <v>0</v>
      </c>
      <c r="R95" s="193">
        <f>R96</f>
        <v>0</v>
      </c>
      <c r="S95" s="192"/>
      <c r="T95" s="194">
        <f>T96</f>
        <v>0</v>
      </c>
      <c r="U95" s="192"/>
      <c r="V95" s="194">
        <f>V96</f>
        <v>2.5003381</v>
      </c>
      <c r="W95" s="192"/>
      <c r="X95" s="195">
        <f>X96</f>
        <v>0</v>
      </c>
      <c r="Y95" s="11"/>
      <c r="Z95" s="11"/>
      <c r="AA95" s="11"/>
      <c r="AB95" s="11"/>
      <c r="AC95" s="11"/>
      <c r="AD95" s="11"/>
      <c r="AE95" s="11"/>
      <c r="AR95" s="196" t="s">
        <v>81</v>
      </c>
      <c r="AT95" s="197" t="s">
        <v>72</v>
      </c>
      <c r="AU95" s="197" t="s">
        <v>73</v>
      </c>
      <c r="AY95" s="196" t="s">
        <v>127</v>
      </c>
      <c r="BK95" s="198">
        <f>BK96</f>
        <v>0</v>
      </c>
    </row>
    <row r="96" spans="1:63" s="11" customFormat="1" ht="22.8" customHeight="1">
      <c r="A96" s="11"/>
      <c r="B96" s="184"/>
      <c r="C96" s="185"/>
      <c r="D96" s="186" t="s">
        <v>72</v>
      </c>
      <c r="E96" s="242" t="s">
        <v>179</v>
      </c>
      <c r="F96" s="242" t="s">
        <v>215</v>
      </c>
      <c r="G96" s="185"/>
      <c r="H96" s="185"/>
      <c r="I96" s="188"/>
      <c r="J96" s="188"/>
      <c r="K96" s="243">
        <f>BK96</f>
        <v>0</v>
      </c>
      <c r="L96" s="185"/>
      <c r="M96" s="190"/>
      <c r="N96" s="191"/>
      <c r="O96" s="192"/>
      <c r="P96" s="192"/>
      <c r="Q96" s="193">
        <f>SUM(Q97:Q121)</f>
        <v>0</v>
      </c>
      <c r="R96" s="193">
        <f>SUM(R97:R121)</f>
        <v>0</v>
      </c>
      <c r="S96" s="192"/>
      <c r="T96" s="194">
        <f>SUM(T97:T121)</f>
        <v>0</v>
      </c>
      <c r="U96" s="192"/>
      <c r="V96" s="194">
        <f>SUM(V97:V121)</f>
        <v>2.5003381</v>
      </c>
      <c r="W96" s="192"/>
      <c r="X96" s="195">
        <f>SUM(X97:X121)</f>
        <v>0</v>
      </c>
      <c r="Y96" s="11"/>
      <c r="Z96" s="11"/>
      <c r="AA96" s="11"/>
      <c r="AB96" s="11"/>
      <c r="AC96" s="11"/>
      <c r="AD96" s="11"/>
      <c r="AE96" s="11"/>
      <c r="AR96" s="196" t="s">
        <v>81</v>
      </c>
      <c r="AT96" s="197" t="s">
        <v>72</v>
      </c>
      <c r="AU96" s="197" t="s">
        <v>81</v>
      </c>
      <c r="AY96" s="196" t="s">
        <v>127</v>
      </c>
      <c r="BK96" s="198">
        <f>SUM(BK97:BK121)</f>
        <v>0</v>
      </c>
    </row>
    <row r="97" spans="1:65" s="2" customFormat="1" ht="12">
      <c r="A97" s="38"/>
      <c r="B97" s="39"/>
      <c r="C97" s="199" t="s">
        <v>81</v>
      </c>
      <c r="D97" s="199" t="s">
        <v>131</v>
      </c>
      <c r="E97" s="200" t="s">
        <v>420</v>
      </c>
      <c r="F97" s="201" t="s">
        <v>421</v>
      </c>
      <c r="G97" s="202" t="s">
        <v>218</v>
      </c>
      <c r="H97" s="203">
        <v>8</v>
      </c>
      <c r="I97" s="204"/>
      <c r="J97" s="204"/>
      <c r="K97" s="205">
        <f>ROUND(P97*H97,2)</f>
        <v>0</v>
      </c>
      <c r="L97" s="201" t="s">
        <v>135</v>
      </c>
      <c r="M97" s="44"/>
      <c r="N97" s="206" t="s">
        <v>29</v>
      </c>
      <c r="O97" s="207" t="s">
        <v>42</v>
      </c>
      <c r="P97" s="208">
        <f>I97+J97</f>
        <v>0</v>
      </c>
      <c r="Q97" s="208">
        <f>ROUND(I97*H97,2)</f>
        <v>0</v>
      </c>
      <c r="R97" s="208">
        <f>ROUND(J97*H97,2)</f>
        <v>0</v>
      </c>
      <c r="S97" s="84"/>
      <c r="T97" s="209">
        <f>S97*H97</f>
        <v>0</v>
      </c>
      <c r="U97" s="209">
        <v>0.00018</v>
      </c>
      <c r="V97" s="209">
        <f>U97*H97</f>
        <v>0.00144</v>
      </c>
      <c r="W97" s="209">
        <v>0</v>
      </c>
      <c r="X97" s="210">
        <f>W97*H97</f>
        <v>0</v>
      </c>
      <c r="Y97" s="38"/>
      <c r="Z97" s="38"/>
      <c r="AA97" s="38"/>
      <c r="AB97" s="38"/>
      <c r="AC97" s="38"/>
      <c r="AD97" s="38"/>
      <c r="AE97" s="38"/>
      <c r="AR97" s="211" t="s">
        <v>130</v>
      </c>
      <c r="AT97" s="211" t="s">
        <v>131</v>
      </c>
      <c r="AU97" s="211" t="s">
        <v>83</v>
      </c>
      <c r="AY97" s="17" t="s">
        <v>127</v>
      </c>
      <c r="BE97" s="212">
        <f>IF(O97="základní",K97,0)</f>
        <v>0</v>
      </c>
      <c r="BF97" s="212">
        <f>IF(O97="snížená",K97,0)</f>
        <v>0</v>
      </c>
      <c r="BG97" s="212">
        <f>IF(O97="zákl. přenesená",K97,0)</f>
        <v>0</v>
      </c>
      <c r="BH97" s="212">
        <f>IF(O97="sníž. přenesená",K97,0)</f>
        <v>0</v>
      </c>
      <c r="BI97" s="212">
        <f>IF(O97="nulová",K97,0)</f>
        <v>0</v>
      </c>
      <c r="BJ97" s="17" t="s">
        <v>81</v>
      </c>
      <c r="BK97" s="212">
        <f>ROUND(P97*H97,2)</f>
        <v>0</v>
      </c>
      <c r="BL97" s="17" t="s">
        <v>130</v>
      </c>
      <c r="BM97" s="211" t="s">
        <v>422</v>
      </c>
    </row>
    <row r="98" spans="1:47" s="2" customFormat="1" ht="12">
      <c r="A98" s="38"/>
      <c r="B98" s="39"/>
      <c r="C98" s="40"/>
      <c r="D98" s="213" t="s">
        <v>137</v>
      </c>
      <c r="E98" s="40"/>
      <c r="F98" s="214" t="s">
        <v>423</v>
      </c>
      <c r="G98" s="40"/>
      <c r="H98" s="40"/>
      <c r="I98" s="215"/>
      <c r="J98" s="215"/>
      <c r="K98" s="40"/>
      <c r="L98" s="40"/>
      <c r="M98" s="44"/>
      <c r="N98" s="216"/>
      <c r="O98" s="217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83</v>
      </c>
    </row>
    <row r="99" spans="1:47" s="2" customFormat="1" ht="12">
      <c r="A99" s="38"/>
      <c r="B99" s="39"/>
      <c r="C99" s="40"/>
      <c r="D99" s="218" t="s">
        <v>138</v>
      </c>
      <c r="E99" s="40"/>
      <c r="F99" s="219" t="s">
        <v>424</v>
      </c>
      <c r="G99" s="40"/>
      <c r="H99" s="40"/>
      <c r="I99" s="215"/>
      <c r="J99" s="215"/>
      <c r="K99" s="40"/>
      <c r="L99" s="40"/>
      <c r="M99" s="44"/>
      <c r="N99" s="216"/>
      <c r="O99" s="217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83</v>
      </c>
    </row>
    <row r="100" spans="1:47" s="2" customFormat="1" ht="12">
      <c r="A100" s="38"/>
      <c r="B100" s="39"/>
      <c r="C100" s="40"/>
      <c r="D100" s="213" t="s">
        <v>140</v>
      </c>
      <c r="E100" s="40"/>
      <c r="F100" s="220" t="s">
        <v>425</v>
      </c>
      <c r="G100" s="40"/>
      <c r="H100" s="40"/>
      <c r="I100" s="215"/>
      <c r="J100" s="215"/>
      <c r="K100" s="40"/>
      <c r="L100" s="40"/>
      <c r="M100" s="44"/>
      <c r="N100" s="216"/>
      <c r="O100" s="217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140</v>
      </c>
      <c r="AU100" s="17" t="s">
        <v>83</v>
      </c>
    </row>
    <row r="101" spans="1:51" s="12" customFormat="1" ht="12">
      <c r="A101" s="12"/>
      <c r="B101" s="221"/>
      <c r="C101" s="222"/>
      <c r="D101" s="213" t="s">
        <v>142</v>
      </c>
      <c r="E101" s="223" t="s">
        <v>29</v>
      </c>
      <c r="F101" s="224" t="s">
        <v>426</v>
      </c>
      <c r="G101" s="222"/>
      <c r="H101" s="225">
        <v>8</v>
      </c>
      <c r="I101" s="226"/>
      <c r="J101" s="226"/>
      <c r="K101" s="222"/>
      <c r="L101" s="222"/>
      <c r="M101" s="227"/>
      <c r="N101" s="228"/>
      <c r="O101" s="229"/>
      <c r="P101" s="229"/>
      <c r="Q101" s="229"/>
      <c r="R101" s="229"/>
      <c r="S101" s="229"/>
      <c r="T101" s="229"/>
      <c r="U101" s="229"/>
      <c r="V101" s="229"/>
      <c r="W101" s="229"/>
      <c r="X101" s="230"/>
      <c r="Y101" s="12"/>
      <c r="Z101" s="12"/>
      <c r="AA101" s="12"/>
      <c r="AB101" s="12"/>
      <c r="AC101" s="12"/>
      <c r="AD101" s="12"/>
      <c r="AE101" s="12"/>
      <c r="AT101" s="231" t="s">
        <v>142</v>
      </c>
      <c r="AU101" s="231" t="s">
        <v>83</v>
      </c>
      <c r="AV101" s="12" t="s">
        <v>83</v>
      </c>
      <c r="AW101" s="12" t="s">
        <v>5</v>
      </c>
      <c r="AX101" s="12" t="s">
        <v>81</v>
      </c>
      <c r="AY101" s="231" t="s">
        <v>127</v>
      </c>
    </row>
    <row r="102" spans="1:65" s="2" customFormat="1" ht="24.15" customHeight="1">
      <c r="A102" s="38"/>
      <c r="B102" s="39"/>
      <c r="C102" s="268" t="s">
        <v>83</v>
      </c>
      <c r="D102" s="268" t="s">
        <v>245</v>
      </c>
      <c r="E102" s="269" t="s">
        <v>427</v>
      </c>
      <c r="F102" s="270" t="s">
        <v>428</v>
      </c>
      <c r="G102" s="271" t="s">
        <v>218</v>
      </c>
      <c r="H102" s="272">
        <v>8.08</v>
      </c>
      <c r="I102" s="273"/>
      <c r="J102" s="274"/>
      <c r="K102" s="275">
        <f>ROUND(P102*H102,2)</f>
        <v>0</v>
      </c>
      <c r="L102" s="270" t="s">
        <v>135</v>
      </c>
      <c r="M102" s="276"/>
      <c r="N102" s="277" t="s">
        <v>29</v>
      </c>
      <c r="O102" s="207" t="s">
        <v>42</v>
      </c>
      <c r="P102" s="208">
        <f>I102+J102</f>
        <v>0</v>
      </c>
      <c r="Q102" s="208">
        <f>ROUND(I102*H102,2)</f>
        <v>0</v>
      </c>
      <c r="R102" s="208">
        <f>ROUND(J102*H102,2)</f>
        <v>0</v>
      </c>
      <c r="S102" s="84"/>
      <c r="T102" s="209">
        <f>S102*H102</f>
        <v>0</v>
      </c>
      <c r="U102" s="209">
        <v>0.304</v>
      </c>
      <c r="V102" s="209">
        <f>U102*H102</f>
        <v>2.45632</v>
      </c>
      <c r="W102" s="209">
        <v>0</v>
      </c>
      <c r="X102" s="210">
        <f>W102*H102</f>
        <v>0</v>
      </c>
      <c r="Y102" s="38"/>
      <c r="Z102" s="38"/>
      <c r="AA102" s="38"/>
      <c r="AB102" s="38"/>
      <c r="AC102" s="38"/>
      <c r="AD102" s="38"/>
      <c r="AE102" s="38"/>
      <c r="AR102" s="211" t="s">
        <v>179</v>
      </c>
      <c r="AT102" s="211" t="s">
        <v>245</v>
      </c>
      <c r="AU102" s="211" t="s">
        <v>83</v>
      </c>
      <c r="AY102" s="17" t="s">
        <v>127</v>
      </c>
      <c r="BE102" s="212">
        <f>IF(O102="základní",K102,0)</f>
        <v>0</v>
      </c>
      <c r="BF102" s="212">
        <f>IF(O102="snížená",K102,0)</f>
        <v>0</v>
      </c>
      <c r="BG102" s="212">
        <f>IF(O102="zákl. přenesená",K102,0)</f>
        <v>0</v>
      </c>
      <c r="BH102" s="212">
        <f>IF(O102="sníž. přenesená",K102,0)</f>
        <v>0</v>
      </c>
      <c r="BI102" s="212">
        <f>IF(O102="nulová",K102,0)</f>
        <v>0</v>
      </c>
      <c r="BJ102" s="17" t="s">
        <v>81</v>
      </c>
      <c r="BK102" s="212">
        <f>ROUND(P102*H102,2)</f>
        <v>0</v>
      </c>
      <c r="BL102" s="17" t="s">
        <v>130</v>
      </c>
      <c r="BM102" s="211" t="s">
        <v>429</v>
      </c>
    </row>
    <row r="103" spans="1:47" s="2" customFormat="1" ht="12">
      <c r="A103" s="38"/>
      <c r="B103" s="39"/>
      <c r="C103" s="40"/>
      <c r="D103" s="213" t="s">
        <v>137</v>
      </c>
      <c r="E103" s="40"/>
      <c r="F103" s="214" t="s">
        <v>430</v>
      </c>
      <c r="G103" s="40"/>
      <c r="H103" s="40"/>
      <c r="I103" s="215"/>
      <c r="J103" s="215"/>
      <c r="K103" s="40"/>
      <c r="L103" s="40"/>
      <c r="M103" s="44"/>
      <c r="N103" s="216"/>
      <c r="O103" s="217"/>
      <c r="P103" s="84"/>
      <c r="Q103" s="84"/>
      <c r="R103" s="84"/>
      <c r="S103" s="84"/>
      <c r="T103" s="84"/>
      <c r="U103" s="84"/>
      <c r="V103" s="84"/>
      <c r="W103" s="84"/>
      <c r="X103" s="85"/>
      <c r="Y103" s="38"/>
      <c r="Z103" s="38"/>
      <c r="AA103" s="38"/>
      <c r="AB103" s="38"/>
      <c r="AC103" s="38"/>
      <c r="AD103" s="38"/>
      <c r="AE103" s="38"/>
      <c r="AT103" s="17" t="s">
        <v>137</v>
      </c>
      <c r="AU103" s="17" t="s">
        <v>83</v>
      </c>
    </row>
    <row r="104" spans="1:51" s="12" customFormat="1" ht="12">
      <c r="A104" s="12"/>
      <c r="B104" s="221"/>
      <c r="C104" s="222"/>
      <c r="D104" s="213" t="s">
        <v>142</v>
      </c>
      <c r="E104" s="222"/>
      <c r="F104" s="224" t="s">
        <v>431</v>
      </c>
      <c r="G104" s="222"/>
      <c r="H104" s="225">
        <v>8.08</v>
      </c>
      <c r="I104" s="226"/>
      <c r="J104" s="226"/>
      <c r="K104" s="222"/>
      <c r="L104" s="222"/>
      <c r="M104" s="227"/>
      <c r="N104" s="228"/>
      <c r="O104" s="229"/>
      <c r="P104" s="229"/>
      <c r="Q104" s="229"/>
      <c r="R104" s="229"/>
      <c r="S104" s="229"/>
      <c r="T104" s="229"/>
      <c r="U104" s="229"/>
      <c r="V104" s="229"/>
      <c r="W104" s="229"/>
      <c r="X104" s="230"/>
      <c r="Y104" s="12"/>
      <c r="Z104" s="12"/>
      <c r="AA104" s="12"/>
      <c r="AB104" s="12"/>
      <c r="AC104" s="12"/>
      <c r="AD104" s="12"/>
      <c r="AE104" s="12"/>
      <c r="AT104" s="231" t="s">
        <v>142</v>
      </c>
      <c r="AU104" s="231" t="s">
        <v>83</v>
      </c>
      <c r="AV104" s="12" t="s">
        <v>83</v>
      </c>
      <c r="AW104" s="12" t="s">
        <v>4</v>
      </c>
      <c r="AX104" s="12" t="s">
        <v>81</v>
      </c>
      <c r="AY104" s="231" t="s">
        <v>127</v>
      </c>
    </row>
    <row r="105" spans="1:65" s="2" customFormat="1" ht="24.15" customHeight="1">
      <c r="A105" s="38"/>
      <c r="B105" s="39"/>
      <c r="C105" s="199" t="s">
        <v>148</v>
      </c>
      <c r="D105" s="199" t="s">
        <v>131</v>
      </c>
      <c r="E105" s="200" t="s">
        <v>432</v>
      </c>
      <c r="F105" s="201" t="s">
        <v>433</v>
      </c>
      <c r="G105" s="202" t="s">
        <v>218</v>
      </c>
      <c r="H105" s="203">
        <v>2</v>
      </c>
      <c r="I105" s="204"/>
      <c r="J105" s="204"/>
      <c r="K105" s="205">
        <f>ROUND(P105*H105,2)</f>
        <v>0</v>
      </c>
      <c r="L105" s="201" t="s">
        <v>135</v>
      </c>
      <c r="M105" s="44"/>
      <c r="N105" s="206" t="s">
        <v>29</v>
      </c>
      <c r="O105" s="207" t="s">
        <v>42</v>
      </c>
      <c r="P105" s="208">
        <f>I105+J105</f>
        <v>0</v>
      </c>
      <c r="Q105" s="208">
        <f>ROUND(I105*H105,2)</f>
        <v>0</v>
      </c>
      <c r="R105" s="208">
        <f>ROUND(J105*H105,2)</f>
        <v>0</v>
      </c>
      <c r="S105" s="84"/>
      <c r="T105" s="209">
        <f>S105*H105</f>
        <v>0</v>
      </c>
      <c r="U105" s="209">
        <v>1E-05</v>
      </c>
      <c r="V105" s="209">
        <f>U105*H105</f>
        <v>2E-05</v>
      </c>
      <c r="W105" s="209">
        <v>0</v>
      </c>
      <c r="X105" s="210">
        <f>W105*H105</f>
        <v>0</v>
      </c>
      <c r="Y105" s="38"/>
      <c r="Z105" s="38"/>
      <c r="AA105" s="38"/>
      <c r="AB105" s="38"/>
      <c r="AC105" s="38"/>
      <c r="AD105" s="38"/>
      <c r="AE105" s="38"/>
      <c r="AR105" s="211" t="s">
        <v>130</v>
      </c>
      <c r="AT105" s="211" t="s">
        <v>131</v>
      </c>
      <c r="AU105" s="211" t="s">
        <v>83</v>
      </c>
      <c r="AY105" s="17" t="s">
        <v>127</v>
      </c>
      <c r="BE105" s="212">
        <f>IF(O105="základní",K105,0)</f>
        <v>0</v>
      </c>
      <c r="BF105" s="212">
        <f>IF(O105="snížená",K105,0)</f>
        <v>0</v>
      </c>
      <c r="BG105" s="212">
        <f>IF(O105="zákl. přenesená",K105,0)</f>
        <v>0</v>
      </c>
      <c r="BH105" s="212">
        <f>IF(O105="sníž. přenesená",K105,0)</f>
        <v>0</v>
      </c>
      <c r="BI105" s="212">
        <f>IF(O105="nulová",K105,0)</f>
        <v>0</v>
      </c>
      <c r="BJ105" s="17" t="s">
        <v>81</v>
      </c>
      <c r="BK105" s="212">
        <f>ROUND(P105*H105,2)</f>
        <v>0</v>
      </c>
      <c r="BL105" s="17" t="s">
        <v>130</v>
      </c>
      <c r="BM105" s="211" t="s">
        <v>434</v>
      </c>
    </row>
    <row r="106" spans="1:47" s="2" customFormat="1" ht="12">
      <c r="A106" s="38"/>
      <c r="B106" s="39"/>
      <c r="C106" s="40"/>
      <c r="D106" s="213" t="s">
        <v>137</v>
      </c>
      <c r="E106" s="40"/>
      <c r="F106" s="214" t="s">
        <v>435</v>
      </c>
      <c r="G106" s="40"/>
      <c r="H106" s="40"/>
      <c r="I106" s="215"/>
      <c r="J106" s="215"/>
      <c r="K106" s="40"/>
      <c r="L106" s="40"/>
      <c r="M106" s="44"/>
      <c r="N106" s="216"/>
      <c r="O106" s="217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137</v>
      </c>
      <c r="AU106" s="17" t="s">
        <v>83</v>
      </c>
    </row>
    <row r="107" spans="1:47" s="2" customFormat="1" ht="12">
      <c r="A107" s="38"/>
      <c r="B107" s="39"/>
      <c r="C107" s="40"/>
      <c r="D107" s="218" t="s">
        <v>138</v>
      </c>
      <c r="E107" s="40"/>
      <c r="F107" s="219" t="s">
        <v>436</v>
      </c>
      <c r="G107" s="40"/>
      <c r="H107" s="40"/>
      <c r="I107" s="215"/>
      <c r="J107" s="215"/>
      <c r="K107" s="40"/>
      <c r="L107" s="40"/>
      <c r="M107" s="44"/>
      <c r="N107" s="216"/>
      <c r="O107" s="217"/>
      <c r="P107" s="84"/>
      <c r="Q107" s="84"/>
      <c r="R107" s="84"/>
      <c r="S107" s="84"/>
      <c r="T107" s="84"/>
      <c r="U107" s="84"/>
      <c r="V107" s="84"/>
      <c r="W107" s="84"/>
      <c r="X107" s="85"/>
      <c r="Y107" s="38"/>
      <c r="Z107" s="38"/>
      <c r="AA107" s="38"/>
      <c r="AB107" s="38"/>
      <c r="AC107" s="38"/>
      <c r="AD107" s="38"/>
      <c r="AE107" s="38"/>
      <c r="AT107" s="17" t="s">
        <v>138</v>
      </c>
      <c r="AU107" s="17" t="s">
        <v>83</v>
      </c>
    </row>
    <row r="108" spans="1:47" s="2" customFormat="1" ht="12">
      <c r="A108" s="38"/>
      <c r="B108" s="39"/>
      <c r="C108" s="40"/>
      <c r="D108" s="213" t="s">
        <v>140</v>
      </c>
      <c r="E108" s="40"/>
      <c r="F108" s="220" t="s">
        <v>437</v>
      </c>
      <c r="G108" s="40"/>
      <c r="H108" s="40"/>
      <c r="I108" s="215"/>
      <c r="J108" s="215"/>
      <c r="K108" s="40"/>
      <c r="L108" s="40"/>
      <c r="M108" s="44"/>
      <c r="N108" s="216"/>
      <c r="O108" s="217"/>
      <c r="P108" s="84"/>
      <c r="Q108" s="84"/>
      <c r="R108" s="84"/>
      <c r="S108" s="84"/>
      <c r="T108" s="84"/>
      <c r="U108" s="84"/>
      <c r="V108" s="84"/>
      <c r="W108" s="84"/>
      <c r="X108" s="85"/>
      <c r="Y108" s="38"/>
      <c r="Z108" s="38"/>
      <c r="AA108" s="38"/>
      <c r="AB108" s="38"/>
      <c r="AC108" s="38"/>
      <c r="AD108" s="38"/>
      <c r="AE108" s="38"/>
      <c r="AT108" s="17" t="s">
        <v>140</v>
      </c>
      <c r="AU108" s="17" t="s">
        <v>83</v>
      </c>
    </row>
    <row r="109" spans="1:51" s="12" customFormat="1" ht="12">
      <c r="A109" s="12"/>
      <c r="B109" s="221"/>
      <c r="C109" s="222"/>
      <c r="D109" s="213" t="s">
        <v>142</v>
      </c>
      <c r="E109" s="223" t="s">
        <v>29</v>
      </c>
      <c r="F109" s="224" t="s">
        <v>83</v>
      </c>
      <c r="G109" s="222"/>
      <c r="H109" s="225">
        <v>2</v>
      </c>
      <c r="I109" s="226"/>
      <c r="J109" s="226"/>
      <c r="K109" s="222"/>
      <c r="L109" s="222"/>
      <c r="M109" s="227"/>
      <c r="N109" s="228"/>
      <c r="O109" s="229"/>
      <c r="P109" s="229"/>
      <c r="Q109" s="229"/>
      <c r="R109" s="229"/>
      <c r="S109" s="229"/>
      <c r="T109" s="229"/>
      <c r="U109" s="229"/>
      <c r="V109" s="229"/>
      <c r="W109" s="229"/>
      <c r="X109" s="230"/>
      <c r="Y109" s="12"/>
      <c r="Z109" s="12"/>
      <c r="AA109" s="12"/>
      <c r="AB109" s="12"/>
      <c r="AC109" s="12"/>
      <c r="AD109" s="12"/>
      <c r="AE109" s="12"/>
      <c r="AT109" s="231" t="s">
        <v>142</v>
      </c>
      <c r="AU109" s="231" t="s">
        <v>83</v>
      </c>
      <c r="AV109" s="12" t="s">
        <v>83</v>
      </c>
      <c r="AW109" s="12" t="s">
        <v>5</v>
      </c>
      <c r="AX109" s="12" t="s">
        <v>81</v>
      </c>
      <c r="AY109" s="231" t="s">
        <v>127</v>
      </c>
    </row>
    <row r="110" spans="1:65" s="2" customFormat="1" ht="24.15" customHeight="1">
      <c r="A110" s="38"/>
      <c r="B110" s="39"/>
      <c r="C110" s="268" t="s">
        <v>130</v>
      </c>
      <c r="D110" s="268" t="s">
        <v>245</v>
      </c>
      <c r="E110" s="269" t="s">
        <v>438</v>
      </c>
      <c r="F110" s="270" t="s">
        <v>439</v>
      </c>
      <c r="G110" s="271" t="s">
        <v>218</v>
      </c>
      <c r="H110" s="272">
        <v>2.06</v>
      </c>
      <c r="I110" s="273"/>
      <c r="J110" s="274"/>
      <c r="K110" s="275">
        <f>ROUND(P110*H110,2)</f>
        <v>0</v>
      </c>
      <c r="L110" s="270" t="s">
        <v>135</v>
      </c>
      <c r="M110" s="276"/>
      <c r="N110" s="277" t="s">
        <v>29</v>
      </c>
      <c r="O110" s="207" t="s">
        <v>42</v>
      </c>
      <c r="P110" s="208">
        <f>I110+J110</f>
        <v>0</v>
      </c>
      <c r="Q110" s="208">
        <f>ROUND(I110*H110,2)</f>
        <v>0</v>
      </c>
      <c r="R110" s="208">
        <f>ROUND(J110*H110,2)</f>
        <v>0</v>
      </c>
      <c r="S110" s="84"/>
      <c r="T110" s="209">
        <f>S110*H110</f>
        <v>0</v>
      </c>
      <c r="U110" s="209">
        <v>0.00426</v>
      </c>
      <c r="V110" s="209">
        <f>U110*H110</f>
        <v>0.0087756</v>
      </c>
      <c r="W110" s="209">
        <v>0</v>
      </c>
      <c r="X110" s="210">
        <f>W110*H110</f>
        <v>0</v>
      </c>
      <c r="Y110" s="38"/>
      <c r="Z110" s="38"/>
      <c r="AA110" s="38"/>
      <c r="AB110" s="38"/>
      <c r="AC110" s="38"/>
      <c r="AD110" s="38"/>
      <c r="AE110" s="38"/>
      <c r="AR110" s="211" t="s">
        <v>179</v>
      </c>
      <c r="AT110" s="211" t="s">
        <v>245</v>
      </c>
      <c r="AU110" s="211" t="s">
        <v>83</v>
      </c>
      <c r="AY110" s="17" t="s">
        <v>127</v>
      </c>
      <c r="BE110" s="212">
        <f>IF(O110="základní",K110,0)</f>
        <v>0</v>
      </c>
      <c r="BF110" s="212">
        <f>IF(O110="snížená",K110,0)</f>
        <v>0</v>
      </c>
      <c r="BG110" s="212">
        <f>IF(O110="zákl. přenesená",K110,0)</f>
        <v>0</v>
      </c>
      <c r="BH110" s="212">
        <f>IF(O110="sníž. přenesená",K110,0)</f>
        <v>0</v>
      </c>
      <c r="BI110" s="212">
        <f>IF(O110="nulová",K110,0)</f>
        <v>0</v>
      </c>
      <c r="BJ110" s="17" t="s">
        <v>81</v>
      </c>
      <c r="BK110" s="212">
        <f>ROUND(P110*H110,2)</f>
        <v>0</v>
      </c>
      <c r="BL110" s="17" t="s">
        <v>130</v>
      </c>
      <c r="BM110" s="211" t="s">
        <v>440</v>
      </c>
    </row>
    <row r="111" spans="1:47" s="2" customFormat="1" ht="12">
      <c r="A111" s="38"/>
      <c r="B111" s="39"/>
      <c r="C111" s="40"/>
      <c r="D111" s="213" t="s">
        <v>137</v>
      </c>
      <c r="E111" s="40"/>
      <c r="F111" s="214" t="s">
        <v>439</v>
      </c>
      <c r="G111" s="40"/>
      <c r="H111" s="40"/>
      <c r="I111" s="215"/>
      <c r="J111" s="215"/>
      <c r="K111" s="40"/>
      <c r="L111" s="40"/>
      <c r="M111" s="44"/>
      <c r="N111" s="216"/>
      <c r="O111" s="217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137</v>
      </c>
      <c r="AU111" s="17" t="s">
        <v>83</v>
      </c>
    </row>
    <row r="112" spans="1:47" s="2" customFormat="1" ht="12">
      <c r="A112" s="38"/>
      <c r="B112" s="39"/>
      <c r="C112" s="40"/>
      <c r="D112" s="213" t="s">
        <v>140</v>
      </c>
      <c r="E112" s="40"/>
      <c r="F112" s="220" t="s">
        <v>441</v>
      </c>
      <c r="G112" s="40"/>
      <c r="H112" s="40"/>
      <c r="I112" s="215"/>
      <c r="J112" s="215"/>
      <c r="K112" s="40"/>
      <c r="L112" s="40"/>
      <c r="M112" s="44"/>
      <c r="N112" s="216"/>
      <c r="O112" s="217"/>
      <c r="P112" s="84"/>
      <c r="Q112" s="84"/>
      <c r="R112" s="84"/>
      <c r="S112" s="84"/>
      <c r="T112" s="84"/>
      <c r="U112" s="84"/>
      <c r="V112" s="84"/>
      <c r="W112" s="84"/>
      <c r="X112" s="85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83</v>
      </c>
    </row>
    <row r="113" spans="1:51" s="12" customFormat="1" ht="12">
      <c r="A113" s="12"/>
      <c r="B113" s="221"/>
      <c r="C113" s="222"/>
      <c r="D113" s="213" t="s">
        <v>142</v>
      </c>
      <c r="E113" s="222"/>
      <c r="F113" s="224" t="s">
        <v>442</v>
      </c>
      <c r="G113" s="222"/>
      <c r="H113" s="225">
        <v>2.06</v>
      </c>
      <c r="I113" s="226"/>
      <c r="J113" s="226"/>
      <c r="K113" s="222"/>
      <c r="L113" s="222"/>
      <c r="M113" s="227"/>
      <c r="N113" s="228"/>
      <c r="O113" s="229"/>
      <c r="P113" s="229"/>
      <c r="Q113" s="229"/>
      <c r="R113" s="229"/>
      <c r="S113" s="229"/>
      <c r="T113" s="229"/>
      <c r="U113" s="229"/>
      <c r="V113" s="229"/>
      <c r="W113" s="229"/>
      <c r="X113" s="230"/>
      <c r="Y113" s="12"/>
      <c r="Z113" s="12"/>
      <c r="AA113" s="12"/>
      <c r="AB113" s="12"/>
      <c r="AC113" s="12"/>
      <c r="AD113" s="12"/>
      <c r="AE113" s="12"/>
      <c r="AT113" s="231" t="s">
        <v>142</v>
      </c>
      <c r="AU113" s="231" t="s">
        <v>83</v>
      </c>
      <c r="AV113" s="12" t="s">
        <v>83</v>
      </c>
      <c r="AW113" s="12" t="s">
        <v>4</v>
      </c>
      <c r="AX113" s="12" t="s">
        <v>81</v>
      </c>
      <c r="AY113" s="231" t="s">
        <v>127</v>
      </c>
    </row>
    <row r="114" spans="1:65" s="2" customFormat="1" ht="24.15" customHeight="1">
      <c r="A114" s="38"/>
      <c r="B114" s="39"/>
      <c r="C114" s="199" t="s">
        <v>158</v>
      </c>
      <c r="D114" s="199" t="s">
        <v>131</v>
      </c>
      <c r="E114" s="200" t="s">
        <v>443</v>
      </c>
      <c r="F114" s="201" t="s">
        <v>444</v>
      </c>
      <c r="G114" s="202" t="s">
        <v>218</v>
      </c>
      <c r="H114" s="203">
        <v>2.5</v>
      </c>
      <c r="I114" s="204"/>
      <c r="J114" s="204"/>
      <c r="K114" s="205">
        <f>ROUND(P114*H114,2)</f>
        <v>0</v>
      </c>
      <c r="L114" s="201" t="s">
        <v>135</v>
      </c>
      <c r="M114" s="44"/>
      <c r="N114" s="206" t="s">
        <v>29</v>
      </c>
      <c r="O114" s="207" t="s">
        <v>42</v>
      </c>
      <c r="P114" s="208">
        <f>I114+J114</f>
        <v>0</v>
      </c>
      <c r="Q114" s="208">
        <f>ROUND(I114*H114,2)</f>
        <v>0</v>
      </c>
      <c r="R114" s="208">
        <f>ROUND(J114*H114,2)</f>
        <v>0</v>
      </c>
      <c r="S114" s="84"/>
      <c r="T114" s="209">
        <f>S114*H114</f>
        <v>0</v>
      </c>
      <c r="U114" s="209">
        <v>2E-05</v>
      </c>
      <c r="V114" s="209">
        <f>U114*H114</f>
        <v>5E-05</v>
      </c>
      <c r="W114" s="209">
        <v>0</v>
      </c>
      <c r="X114" s="210">
        <f>W114*H114</f>
        <v>0</v>
      </c>
      <c r="Y114" s="38"/>
      <c r="Z114" s="38"/>
      <c r="AA114" s="38"/>
      <c r="AB114" s="38"/>
      <c r="AC114" s="38"/>
      <c r="AD114" s="38"/>
      <c r="AE114" s="38"/>
      <c r="AR114" s="211" t="s">
        <v>130</v>
      </c>
      <c r="AT114" s="211" t="s">
        <v>131</v>
      </c>
      <c r="AU114" s="211" t="s">
        <v>83</v>
      </c>
      <c r="AY114" s="17" t="s">
        <v>127</v>
      </c>
      <c r="BE114" s="212">
        <f>IF(O114="základní",K114,0)</f>
        <v>0</v>
      </c>
      <c r="BF114" s="212">
        <f>IF(O114="snížená",K114,0)</f>
        <v>0</v>
      </c>
      <c r="BG114" s="212">
        <f>IF(O114="zákl. přenesená",K114,0)</f>
        <v>0</v>
      </c>
      <c r="BH114" s="212">
        <f>IF(O114="sníž. přenesená",K114,0)</f>
        <v>0</v>
      </c>
      <c r="BI114" s="212">
        <f>IF(O114="nulová",K114,0)</f>
        <v>0</v>
      </c>
      <c r="BJ114" s="17" t="s">
        <v>81</v>
      </c>
      <c r="BK114" s="212">
        <f>ROUND(P114*H114,2)</f>
        <v>0</v>
      </c>
      <c r="BL114" s="17" t="s">
        <v>130</v>
      </c>
      <c r="BM114" s="211" t="s">
        <v>445</v>
      </c>
    </row>
    <row r="115" spans="1:47" s="2" customFormat="1" ht="12">
      <c r="A115" s="38"/>
      <c r="B115" s="39"/>
      <c r="C115" s="40"/>
      <c r="D115" s="213" t="s">
        <v>137</v>
      </c>
      <c r="E115" s="40"/>
      <c r="F115" s="214" t="s">
        <v>446</v>
      </c>
      <c r="G115" s="40"/>
      <c r="H115" s="40"/>
      <c r="I115" s="215"/>
      <c r="J115" s="215"/>
      <c r="K115" s="40"/>
      <c r="L115" s="40"/>
      <c r="M115" s="44"/>
      <c r="N115" s="216"/>
      <c r="O115" s="217"/>
      <c r="P115" s="84"/>
      <c r="Q115" s="84"/>
      <c r="R115" s="84"/>
      <c r="S115" s="84"/>
      <c r="T115" s="84"/>
      <c r="U115" s="84"/>
      <c r="V115" s="84"/>
      <c r="W115" s="84"/>
      <c r="X115" s="85"/>
      <c r="Y115" s="38"/>
      <c r="Z115" s="38"/>
      <c r="AA115" s="38"/>
      <c r="AB115" s="38"/>
      <c r="AC115" s="38"/>
      <c r="AD115" s="38"/>
      <c r="AE115" s="38"/>
      <c r="AT115" s="17" t="s">
        <v>137</v>
      </c>
      <c r="AU115" s="17" t="s">
        <v>83</v>
      </c>
    </row>
    <row r="116" spans="1:47" s="2" customFormat="1" ht="12">
      <c r="A116" s="38"/>
      <c r="B116" s="39"/>
      <c r="C116" s="40"/>
      <c r="D116" s="218" t="s">
        <v>138</v>
      </c>
      <c r="E116" s="40"/>
      <c r="F116" s="219" t="s">
        <v>447</v>
      </c>
      <c r="G116" s="40"/>
      <c r="H116" s="40"/>
      <c r="I116" s="215"/>
      <c r="J116" s="215"/>
      <c r="K116" s="40"/>
      <c r="L116" s="40"/>
      <c r="M116" s="44"/>
      <c r="N116" s="216"/>
      <c r="O116" s="217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138</v>
      </c>
      <c r="AU116" s="17" t="s">
        <v>83</v>
      </c>
    </row>
    <row r="117" spans="1:47" s="2" customFormat="1" ht="12">
      <c r="A117" s="38"/>
      <c r="B117" s="39"/>
      <c r="C117" s="40"/>
      <c r="D117" s="213" t="s">
        <v>140</v>
      </c>
      <c r="E117" s="40"/>
      <c r="F117" s="220" t="s">
        <v>448</v>
      </c>
      <c r="G117" s="40"/>
      <c r="H117" s="40"/>
      <c r="I117" s="215"/>
      <c r="J117" s="215"/>
      <c r="K117" s="40"/>
      <c r="L117" s="40"/>
      <c r="M117" s="44"/>
      <c r="N117" s="216"/>
      <c r="O117" s="217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140</v>
      </c>
      <c r="AU117" s="17" t="s">
        <v>83</v>
      </c>
    </row>
    <row r="118" spans="1:51" s="12" customFormat="1" ht="12">
      <c r="A118" s="12"/>
      <c r="B118" s="221"/>
      <c r="C118" s="222"/>
      <c r="D118" s="213" t="s">
        <v>142</v>
      </c>
      <c r="E118" s="223" t="s">
        <v>29</v>
      </c>
      <c r="F118" s="224" t="s">
        <v>449</v>
      </c>
      <c r="G118" s="222"/>
      <c r="H118" s="225">
        <v>2.5</v>
      </c>
      <c r="I118" s="226"/>
      <c r="J118" s="226"/>
      <c r="K118" s="222"/>
      <c r="L118" s="222"/>
      <c r="M118" s="227"/>
      <c r="N118" s="228"/>
      <c r="O118" s="229"/>
      <c r="P118" s="229"/>
      <c r="Q118" s="229"/>
      <c r="R118" s="229"/>
      <c r="S118" s="229"/>
      <c r="T118" s="229"/>
      <c r="U118" s="229"/>
      <c r="V118" s="229"/>
      <c r="W118" s="229"/>
      <c r="X118" s="230"/>
      <c r="Y118" s="12"/>
      <c r="Z118" s="12"/>
      <c r="AA118" s="12"/>
      <c r="AB118" s="12"/>
      <c r="AC118" s="12"/>
      <c r="AD118" s="12"/>
      <c r="AE118" s="12"/>
      <c r="AT118" s="231" t="s">
        <v>142</v>
      </c>
      <c r="AU118" s="231" t="s">
        <v>83</v>
      </c>
      <c r="AV118" s="12" t="s">
        <v>83</v>
      </c>
      <c r="AW118" s="12" t="s">
        <v>5</v>
      </c>
      <c r="AX118" s="12" t="s">
        <v>81</v>
      </c>
      <c r="AY118" s="231" t="s">
        <v>127</v>
      </c>
    </row>
    <row r="119" spans="1:65" s="2" customFormat="1" ht="24.15" customHeight="1">
      <c r="A119" s="38"/>
      <c r="B119" s="39"/>
      <c r="C119" s="268" t="s">
        <v>164</v>
      </c>
      <c r="D119" s="268" t="s">
        <v>245</v>
      </c>
      <c r="E119" s="269" t="s">
        <v>450</v>
      </c>
      <c r="F119" s="270" t="s">
        <v>451</v>
      </c>
      <c r="G119" s="271" t="s">
        <v>218</v>
      </c>
      <c r="H119" s="272">
        <v>2.575</v>
      </c>
      <c r="I119" s="273"/>
      <c r="J119" s="274"/>
      <c r="K119" s="275">
        <f>ROUND(P119*H119,2)</f>
        <v>0</v>
      </c>
      <c r="L119" s="270" t="s">
        <v>135</v>
      </c>
      <c r="M119" s="276"/>
      <c r="N119" s="277" t="s">
        <v>29</v>
      </c>
      <c r="O119" s="207" t="s">
        <v>42</v>
      </c>
      <c r="P119" s="208">
        <f>I119+J119</f>
        <v>0</v>
      </c>
      <c r="Q119" s="208">
        <f>ROUND(I119*H119,2)</f>
        <v>0</v>
      </c>
      <c r="R119" s="208">
        <f>ROUND(J119*H119,2)</f>
        <v>0</v>
      </c>
      <c r="S119" s="84"/>
      <c r="T119" s="209">
        <f>S119*H119</f>
        <v>0</v>
      </c>
      <c r="U119" s="209">
        <v>0.0131</v>
      </c>
      <c r="V119" s="209">
        <f>U119*H119</f>
        <v>0.033732500000000006</v>
      </c>
      <c r="W119" s="209">
        <v>0</v>
      </c>
      <c r="X119" s="210">
        <f>W119*H119</f>
        <v>0</v>
      </c>
      <c r="Y119" s="38"/>
      <c r="Z119" s="38"/>
      <c r="AA119" s="38"/>
      <c r="AB119" s="38"/>
      <c r="AC119" s="38"/>
      <c r="AD119" s="38"/>
      <c r="AE119" s="38"/>
      <c r="AR119" s="211" t="s">
        <v>179</v>
      </c>
      <c r="AT119" s="211" t="s">
        <v>245</v>
      </c>
      <c r="AU119" s="211" t="s">
        <v>83</v>
      </c>
      <c r="AY119" s="17" t="s">
        <v>127</v>
      </c>
      <c r="BE119" s="212">
        <f>IF(O119="základní",K119,0)</f>
        <v>0</v>
      </c>
      <c r="BF119" s="212">
        <f>IF(O119="snížená",K119,0)</f>
        <v>0</v>
      </c>
      <c r="BG119" s="212">
        <f>IF(O119="zákl. přenesená",K119,0)</f>
        <v>0</v>
      </c>
      <c r="BH119" s="212">
        <f>IF(O119="sníž. přenesená",K119,0)</f>
        <v>0</v>
      </c>
      <c r="BI119" s="212">
        <f>IF(O119="nulová",K119,0)</f>
        <v>0</v>
      </c>
      <c r="BJ119" s="17" t="s">
        <v>81</v>
      </c>
      <c r="BK119" s="212">
        <f>ROUND(P119*H119,2)</f>
        <v>0</v>
      </c>
      <c r="BL119" s="17" t="s">
        <v>130</v>
      </c>
      <c r="BM119" s="211" t="s">
        <v>452</v>
      </c>
    </row>
    <row r="120" spans="1:47" s="2" customFormat="1" ht="12">
      <c r="A120" s="38"/>
      <c r="B120" s="39"/>
      <c r="C120" s="40"/>
      <c r="D120" s="213" t="s">
        <v>137</v>
      </c>
      <c r="E120" s="40"/>
      <c r="F120" s="214" t="s">
        <v>451</v>
      </c>
      <c r="G120" s="40"/>
      <c r="H120" s="40"/>
      <c r="I120" s="215"/>
      <c r="J120" s="215"/>
      <c r="K120" s="40"/>
      <c r="L120" s="40"/>
      <c r="M120" s="44"/>
      <c r="N120" s="216"/>
      <c r="O120" s="217"/>
      <c r="P120" s="84"/>
      <c r="Q120" s="84"/>
      <c r="R120" s="84"/>
      <c r="S120" s="84"/>
      <c r="T120" s="84"/>
      <c r="U120" s="84"/>
      <c r="V120" s="84"/>
      <c r="W120" s="84"/>
      <c r="X120" s="85"/>
      <c r="Y120" s="38"/>
      <c r="Z120" s="38"/>
      <c r="AA120" s="38"/>
      <c r="AB120" s="38"/>
      <c r="AC120" s="38"/>
      <c r="AD120" s="38"/>
      <c r="AE120" s="38"/>
      <c r="AT120" s="17" t="s">
        <v>137</v>
      </c>
      <c r="AU120" s="17" t="s">
        <v>83</v>
      </c>
    </row>
    <row r="121" spans="1:51" s="12" customFormat="1" ht="12">
      <c r="A121" s="12"/>
      <c r="B121" s="221"/>
      <c r="C121" s="222"/>
      <c r="D121" s="213" t="s">
        <v>142</v>
      </c>
      <c r="E121" s="222"/>
      <c r="F121" s="224" t="s">
        <v>453</v>
      </c>
      <c r="G121" s="222"/>
      <c r="H121" s="225">
        <v>2.575</v>
      </c>
      <c r="I121" s="226"/>
      <c r="J121" s="226"/>
      <c r="K121" s="222"/>
      <c r="L121" s="222"/>
      <c r="M121" s="227"/>
      <c r="N121" s="228"/>
      <c r="O121" s="229"/>
      <c r="P121" s="229"/>
      <c r="Q121" s="229"/>
      <c r="R121" s="229"/>
      <c r="S121" s="229"/>
      <c r="T121" s="229"/>
      <c r="U121" s="229"/>
      <c r="V121" s="229"/>
      <c r="W121" s="229"/>
      <c r="X121" s="230"/>
      <c r="Y121" s="12"/>
      <c r="Z121" s="12"/>
      <c r="AA121" s="12"/>
      <c r="AB121" s="12"/>
      <c r="AC121" s="12"/>
      <c r="AD121" s="12"/>
      <c r="AE121" s="12"/>
      <c r="AT121" s="231" t="s">
        <v>142</v>
      </c>
      <c r="AU121" s="231" t="s">
        <v>83</v>
      </c>
      <c r="AV121" s="12" t="s">
        <v>83</v>
      </c>
      <c r="AW121" s="12" t="s">
        <v>4</v>
      </c>
      <c r="AX121" s="12" t="s">
        <v>81</v>
      </c>
      <c r="AY121" s="231" t="s">
        <v>127</v>
      </c>
    </row>
    <row r="122" spans="1:63" s="11" customFormat="1" ht="25.9" customHeight="1">
      <c r="A122" s="11"/>
      <c r="B122" s="184"/>
      <c r="C122" s="185"/>
      <c r="D122" s="186" t="s">
        <v>72</v>
      </c>
      <c r="E122" s="187" t="s">
        <v>81</v>
      </c>
      <c r="F122" s="187" t="s">
        <v>228</v>
      </c>
      <c r="G122" s="185"/>
      <c r="H122" s="185"/>
      <c r="I122" s="188"/>
      <c r="J122" s="188"/>
      <c r="K122" s="189">
        <f>BK122</f>
        <v>0</v>
      </c>
      <c r="L122" s="185"/>
      <c r="M122" s="190"/>
      <c r="N122" s="191"/>
      <c r="O122" s="192"/>
      <c r="P122" s="192"/>
      <c r="Q122" s="193">
        <f>SUM(Q123:Q184)</f>
        <v>0</v>
      </c>
      <c r="R122" s="193">
        <f>SUM(R123:R184)</f>
        <v>0</v>
      </c>
      <c r="S122" s="192"/>
      <c r="T122" s="194">
        <f>SUM(T123:T184)</f>
        <v>0</v>
      </c>
      <c r="U122" s="192"/>
      <c r="V122" s="194">
        <f>SUM(V123:V184)</f>
        <v>196.62776899999997</v>
      </c>
      <c r="W122" s="192"/>
      <c r="X122" s="195">
        <f>SUM(X123:X184)</f>
        <v>0</v>
      </c>
      <c r="Y122" s="11"/>
      <c r="Z122" s="11"/>
      <c r="AA122" s="11"/>
      <c r="AB122" s="11"/>
      <c r="AC122" s="11"/>
      <c r="AD122" s="11"/>
      <c r="AE122" s="11"/>
      <c r="AR122" s="196" t="s">
        <v>130</v>
      </c>
      <c r="AT122" s="197" t="s">
        <v>72</v>
      </c>
      <c r="AU122" s="197" t="s">
        <v>73</v>
      </c>
      <c r="AY122" s="196" t="s">
        <v>127</v>
      </c>
      <c r="BK122" s="198">
        <f>SUM(BK123:BK184)</f>
        <v>0</v>
      </c>
    </row>
    <row r="123" spans="1:65" s="2" customFormat="1" ht="24.15" customHeight="1">
      <c r="A123" s="38"/>
      <c r="B123" s="39"/>
      <c r="C123" s="199" t="s">
        <v>171</v>
      </c>
      <c r="D123" s="199" t="s">
        <v>131</v>
      </c>
      <c r="E123" s="200" t="s">
        <v>454</v>
      </c>
      <c r="F123" s="201" t="s">
        <v>455</v>
      </c>
      <c r="G123" s="202" t="s">
        <v>456</v>
      </c>
      <c r="H123" s="203">
        <v>100</v>
      </c>
      <c r="I123" s="204"/>
      <c r="J123" s="204"/>
      <c r="K123" s="205">
        <f>ROUND(P123*H123,2)</f>
        <v>0</v>
      </c>
      <c r="L123" s="201" t="s">
        <v>135</v>
      </c>
      <c r="M123" s="44"/>
      <c r="N123" s="206" t="s">
        <v>29</v>
      </c>
      <c r="O123" s="207" t="s">
        <v>42</v>
      </c>
      <c r="P123" s="208">
        <f>I123+J123</f>
        <v>0</v>
      </c>
      <c r="Q123" s="208">
        <f>ROUND(I123*H123,2)</f>
        <v>0</v>
      </c>
      <c r="R123" s="208">
        <f>ROUND(J123*H123,2)</f>
        <v>0</v>
      </c>
      <c r="S123" s="84"/>
      <c r="T123" s="209">
        <f>S123*H123</f>
        <v>0</v>
      </c>
      <c r="U123" s="209">
        <v>3E-05</v>
      </c>
      <c r="V123" s="209">
        <f>U123*H123</f>
        <v>0.003</v>
      </c>
      <c r="W123" s="209">
        <v>0</v>
      </c>
      <c r="X123" s="210">
        <f>W123*H123</f>
        <v>0</v>
      </c>
      <c r="Y123" s="38"/>
      <c r="Z123" s="38"/>
      <c r="AA123" s="38"/>
      <c r="AB123" s="38"/>
      <c r="AC123" s="38"/>
      <c r="AD123" s="38"/>
      <c r="AE123" s="38"/>
      <c r="AR123" s="211" t="s">
        <v>130</v>
      </c>
      <c r="AT123" s="211" t="s">
        <v>131</v>
      </c>
      <c r="AU123" s="211" t="s">
        <v>81</v>
      </c>
      <c r="AY123" s="17" t="s">
        <v>127</v>
      </c>
      <c r="BE123" s="212">
        <f>IF(O123="základní",K123,0)</f>
        <v>0</v>
      </c>
      <c r="BF123" s="212">
        <f>IF(O123="snížená",K123,0)</f>
        <v>0</v>
      </c>
      <c r="BG123" s="212">
        <f>IF(O123="zákl. přenesená",K123,0)</f>
        <v>0</v>
      </c>
      <c r="BH123" s="212">
        <f>IF(O123="sníž. přenesená",K123,0)</f>
        <v>0</v>
      </c>
      <c r="BI123" s="212">
        <f>IF(O123="nulová",K123,0)</f>
        <v>0</v>
      </c>
      <c r="BJ123" s="17" t="s">
        <v>81</v>
      </c>
      <c r="BK123" s="212">
        <f>ROUND(P123*H123,2)</f>
        <v>0</v>
      </c>
      <c r="BL123" s="17" t="s">
        <v>130</v>
      </c>
      <c r="BM123" s="211" t="s">
        <v>457</v>
      </c>
    </row>
    <row r="124" spans="1:47" s="2" customFormat="1" ht="12">
      <c r="A124" s="38"/>
      <c r="B124" s="39"/>
      <c r="C124" s="40"/>
      <c r="D124" s="213" t="s">
        <v>137</v>
      </c>
      <c r="E124" s="40"/>
      <c r="F124" s="214" t="s">
        <v>458</v>
      </c>
      <c r="G124" s="40"/>
      <c r="H124" s="40"/>
      <c r="I124" s="215"/>
      <c r="J124" s="215"/>
      <c r="K124" s="40"/>
      <c r="L124" s="40"/>
      <c r="M124" s="44"/>
      <c r="N124" s="216"/>
      <c r="O124" s="217"/>
      <c r="P124" s="84"/>
      <c r="Q124" s="84"/>
      <c r="R124" s="84"/>
      <c r="S124" s="84"/>
      <c r="T124" s="84"/>
      <c r="U124" s="84"/>
      <c r="V124" s="84"/>
      <c r="W124" s="84"/>
      <c r="X124" s="85"/>
      <c r="Y124" s="38"/>
      <c r="Z124" s="38"/>
      <c r="AA124" s="38"/>
      <c r="AB124" s="38"/>
      <c r="AC124" s="38"/>
      <c r="AD124" s="38"/>
      <c r="AE124" s="38"/>
      <c r="AT124" s="17" t="s">
        <v>137</v>
      </c>
      <c r="AU124" s="17" t="s">
        <v>81</v>
      </c>
    </row>
    <row r="125" spans="1:47" s="2" customFormat="1" ht="12">
      <c r="A125" s="38"/>
      <c r="B125" s="39"/>
      <c r="C125" s="40"/>
      <c r="D125" s="218" t="s">
        <v>138</v>
      </c>
      <c r="E125" s="40"/>
      <c r="F125" s="219" t="s">
        <v>459</v>
      </c>
      <c r="G125" s="40"/>
      <c r="H125" s="40"/>
      <c r="I125" s="215"/>
      <c r="J125" s="215"/>
      <c r="K125" s="40"/>
      <c r="L125" s="40"/>
      <c r="M125" s="44"/>
      <c r="N125" s="216"/>
      <c r="O125" s="217"/>
      <c r="P125" s="84"/>
      <c r="Q125" s="84"/>
      <c r="R125" s="84"/>
      <c r="S125" s="84"/>
      <c r="T125" s="84"/>
      <c r="U125" s="84"/>
      <c r="V125" s="84"/>
      <c r="W125" s="84"/>
      <c r="X125" s="85"/>
      <c r="Y125" s="38"/>
      <c r="Z125" s="38"/>
      <c r="AA125" s="38"/>
      <c r="AB125" s="38"/>
      <c r="AC125" s="38"/>
      <c r="AD125" s="38"/>
      <c r="AE125" s="38"/>
      <c r="AT125" s="17" t="s">
        <v>138</v>
      </c>
      <c r="AU125" s="17" t="s">
        <v>81</v>
      </c>
    </row>
    <row r="126" spans="1:65" s="2" customFormat="1" ht="12">
      <c r="A126" s="38"/>
      <c r="B126" s="39"/>
      <c r="C126" s="199" t="s">
        <v>179</v>
      </c>
      <c r="D126" s="199" t="s">
        <v>131</v>
      </c>
      <c r="E126" s="200" t="s">
        <v>283</v>
      </c>
      <c r="F126" s="201" t="s">
        <v>284</v>
      </c>
      <c r="G126" s="202" t="s">
        <v>267</v>
      </c>
      <c r="H126" s="203">
        <v>299.906</v>
      </c>
      <c r="I126" s="204"/>
      <c r="J126" s="204"/>
      <c r="K126" s="205">
        <f>ROUND(P126*H126,2)</f>
        <v>0</v>
      </c>
      <c r="L126" s="201" t="s">
        <v>135</v>
      </c>
      <c r="M126" s="44"/>
      <c r="N126" s="206" t="s">
        <v>29</v>
      </c>
      <c r="O126" s="207" t="s">
        <v>42</v>
      </c>
      <c r="P126" s="208">
        <f>I126+J126</f>
        <v>0</v>
      </c>
      <c r="Q126" s="208">
        <f>ROUND(I126*H126,2)</f>
        <v>0</v>
      </c>
      <c r="R126" s="208">
        <f>ROUND(J126*H126,2)</f>
        <v>0</v>
      </c>
      <c r="S126" s="84"/>
      <c r="T126" s="209">
        <f>S126*H126</f>
        <v>0</v>
      </c>
      <c r="U126" s="209">
        <v>0</v>
      </c>
      <c r="V126" s="209">
        <f>U126*H126</f>
        <v>0</v>
      </c>
      <c r="W126" s="209">
        <v>0</v>
      </c>
      <c r="X126" s="210">
        <f>W126*H126</f>
        <v>0</v>
      </c>
      <c r="Y126" s="38"/>
      <c r="Z126" s="38"/>
      <c r="AA126" s="38"/>
      <c r="AB126" s="38"/>
      <c r="AC126" s="38"/>
      <c r="AD126" s="38"/>
      <c r="AE126" s="38"/>
      <c r="AR126" s="211" t="s">
        <v>130</v>
      </c>
      <c r="AT126" s="211" t="s">
        <v>131</v>
      </c>
      <c r="AU126" s="211" t="s">
        <v>81</v>
      </c>
      <c r="AY126" s="17" t="s">
        <v>127</v>
      </c>
      <c r="BE126" s="212">
        <f>IF(O126="základní",K126,0)</f>
        <v>0</v>
      </c>
      <c r="BF126" s="212">
        <f>IF(O126="snížená",K126,0)</f>
        <v>0</v>
      </c>
      <c r="BG126" s="212">
        <f>IF(O126="zákl. přenesená",K126,0)</f>
        <v>0</v>
      </c>
      <c r="BH126" s="212">
        <f>IF(O126="sníž. přenesená",K126,0)</f>
        <v>0</v>
      </c>
      <c r="BI126" s="212">
        <f>IF(O126="nulová",K126,0)</f>
        <v>0</v>
      </c>
      <c r="BJ126" s="17" t="s">
        <v>81</v>
      </c>
      <c r="BK126" s="212">
        <f>ROUND(P126*H126,2)</f>
        <v>0</v>
      </c>
      <c r="BL126" s="17" t="s">
        <v>130</v>
      </c>
      <c r="BM126" s="211" t="s">
        <v>460</v>
      </c>
    </row>
    <row r="127" spans="1:47" s="2" customFormat="1" ht="12">
      <c r="A127" s="38"/>
      <c r="B127" s="39"/>
      <c r="C127" s="40"/>
      <c r="D127" s="213" t="s">
        <v>137</v>
      </c>
      <c r="E127" s="40"/>
      <c r="F127" s="214" t="s">
        <v>286</v>
      </c>
      <c r="G127" s="40"/>
      <c r="H127" s="40"/>
      <c r="I127" s="215"/>
      <c r="J127" s="215"/>
      <c r="K127" s="40"/>
      <c r="L127" s="40"/>
      <c r="M127" s="44"/>
      <c r="N127" s="216"/>
      <c r="O127" s="217"/>
      <c r="P127" s="84"/>
      <c r="Q127" s="84"/>
      <c r="R127" s="84"/>
      <c r="S127" s="84"/>
      <c r="T127" s="84"/>
      <c r="U127" s="84"/>
      <c r="V127" s="84"/>
      <c r="W127" s="84"/>
      <c r="X127" s="85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81</v>
      </c>
    </row>
    <row r="128" spans="1:47" s="2" customFormat="1" ht="12">
      <c r="A128" s="38"/>
      <c r="B128" s="39"/>
      <c r="C128" s="40"/>
      <c r="D128" s="218" t="s">
        <v>138</v>
      </c>
      <c r="E128" s="40"/>
      <c r="F128" s="219" t="s">
        <v>287</v>
      </c>
      <c r="G128" s="40"/>
      <c r="H128" s="40"/>
      <c r="I128" s="215"/>
      <c r="J128" s="215"/>
      <c r="K128" s="40"/>
      <c r="L128" s="40"/>
      <c r="M128" s="44"/>
      <c r="N128" s="216"/>
      <c r="O128" s="217"/>
      <c r="P128" s="84"/>
      <c r="Q128" s="84"/>
      <c r="R128" s="84"/>
      <c r="S128" s="84"/>
      <c r="T128" s="84"/>
      <c r="U128" s="84"/>
      <c r="V128" s="84"/>
      <c r="W128" s="84"/>
      <c r="X128" s="85"/>
      <c r="Y128" s="38"/>
      <c r="Z128" s="38"/>
      <c r="AA128" s="38"/>
      <c r="AB128" s="38"/>
      <c r="AC128" s="38"/>
      <c r="AD128" s="38"/>
      <c r="AE128" s="38"/>
      <c r="AT128" s="17" t="s">
        <v>138</v>
      </c>
      <c r="AU128" s="17" t="s">
        <v>81</v>
      </c>
    </row>
    <row r="129" spans="1:51" s="15" customFormat="1" ht="12">
      <c r="A129" s="15"/>
      <c r="B129" s="255"/>
      <c r="C129" s="256"/>
      <c r="D129" s="213" t="s">
        <v>142</v>
      </c>
      <c r="E129" s="257" t="s">
        <v>29</v>
      </c>
      <c r="F129" s="258" t="s">
        <v>461</v>
      </c>
      <c r="G129" s="256"/>
      <c r="H129" s="257" t="s">
        <v>29</v>
      </c>
      <c r="I129" s="259"/>
      <c r="J129" s="259"/>
      <c r="K129" s="256"/>
      <c r="L129" s="256"/>
      <c r="M129" s="260"/>
      <c r="N129" s="261"/>
      <c r="O129" s="262"/>
      <c r="P129" s="262"/>
      <c r="Q129" s="262"/>
      <c r="R129" s="262"/>
      <c r="S129" s="262"/>
      <c r="T129" s="262"/>
      <c r="U129" s="262"/>
      <c r="V129" s="262"/>
      <c r="W129" s="262"/>
      <c r="X129" s="263"/>
      <c r="Y129" s="15"/>
      <c r="Z129" s="15"/>
      <c r="AA129" s="15"/>
      <c r="AB129" s="15"/>
      <c r="AC129" s="15"/>
      <c r="AD129" s="15"/>
      <c r="AE129" s="15"/>
      <c r="AT129" s="264" t="s">
        <v>142</v>
      </c>
      <c r="AU129" s="264" t="s">
        <v>81</v>
      </c>
      <c r="AV129" s="15" t="s">
        <v>81</v>
      </c>
      <c r="AW129" s="15" t="s">
        <v>5</v>
      </c>
      <c r="AX129" s="15" t="s">
        <v>73</v>
      </c>
      <c r="AY129" s="264" t="s">
        <v>127</v>
      </c>
    </row>
    <row r="130" spans="1:51" s="12" customFormat="1" ht="12">
      <c r="A130" s="12"/>
      <c r="B130" s="221"/>
      <c r="C130" s="222"/>
      <c r="D130" s="213" t="s">
        <v>142</v>
      </c>
      <c r="E130" s="223" t="s">
        <v>29</v>
      </c>
      <c r="F130" s="224" t="s">
        <v>462</v>
      </c>
      <c r="G130" s="222"/>
      <c r="H130" s="225">
        <v>1.674</v>
      </c>
      <c r="I130" s="226"/>
      <c r="J130" s="226"/>
      <c r="K130" s="222"/>
      <c r="L130" s="222"/>
      <c r="M130" s="227"/>
      <c r="N130" s="228"/>
      <c r="O130" s="229"/>
      <c r="P130" s="229"/>
      <c r="Q130" s="229"/>
      <c r="R130" s="229"/>
      <c r="S130" s="229"/>
      <c r="T130" s="229"/>
      <c r="U130" s="229"/>
      <c r="V130" s="229"/>
      <c r="W130" s="229"/>
      <c r="X130" s="230"/>
      <c r="Y130" s="12"/>
      <c r="Z130" s="12"/>
      <c r="AA130" s="12"/>
      <c r="AB130" s="12"/>
      <c r="AC130" s="12"/>
      <c r="AD130" s="12"/>
      <c r="AE130" s="12"/>
      <c r="AT130" s="231" t="s">
        <v>142</v>
      </c>
      <c r="AU130" s="231" t="s">
        <v>81</v>
      </c>
      <c r="AV130" s="12" t="s">
        <v>83</v>
      </c>
      <c r="AW130" s="12" t="s">
        <v>5</v>
      </c>
      <c r="AX130" s="12" t="s">
        <v>73</v>
      </c>
      <c r="AY130" s="231" t="s">
        <v>127</v>
      </c>
    </row>
    <row r="131" spans="1:51" s="12" customFormat="1" ht="12">
      <c r="A131" s="12"/>
      <c r="B131" s="221"/>
      <c r="C131" s="222"/>
      <c r="D131" s="213" t="s">
        <v>142</v>
      </c>
      <c r="E131" s="223" t="s">
        <v>29</v>
      </c>
      <c r="F131" s="224" t="s">
        <v>463</v>
      </c>
      <c r="G131" s="222"/>
      <c r="H131" s="225">
        <v>284.966</v>
      </c>
      <c r="I131" s="226"/>
      <c r="J131" s="226"/>
      <c r="K131" s="222"/>
      <c r="L131" s="222"/>
      <c r="M131" s="227"/>
      <c r="N131" s="228"/>
      <c r="O131" s="229"/>
      <c r="P131" s="229"/>
      <c r="Q131" s="229"/>
      <c r="R131" s="229"/>
      <c r="S131" s="229"/>
      <c r="T131" s="229"/>
      <c r="U131" s="229"/>
      <c r="V131" s="229"/>
      <c r="W131" s="229"/>
      <c r="X131" s="230"/>
      <c r="Y131" s="12"/>
      <c r="Z131" s="12"/>
      <c r="AA131" s="12"/>
      <c r="AB131" s="12"/>
      <c r="AC131" s="12"/>
      <c r="AD131" s="12"/>
      <c r="AE131" s="12"/>
      <c r="AT131" s="231" t="s">
        <v>142</v>
      </c>
      <c r="AU131" s="231" t="s">
        <v>81</v>
      </c>
      <c r="AV131" s="12" t="s">
        <v>83</v>
      </c>
      <c r="AW131" s="12" t="s">
        <v>5</v>
      </c>
      <c r="AX131" s="12" t="s">
        <v>73</v>
      </c>
      <c r="AY131" s="231" t="s">
        <v>127</v>
      </c>
    </row>
    <row r="132" spans="1:51" s="12" customFormat="1" ht="12">
      <c r="A132" s="12"/>
      <c r="B132" s="221"/>
      <c r="C132" s="222"/>
      <c r="D132" s="213" t="s">
        <v>142</v>
      </c>
      <c r="E132" s="223" t="s">
        <v>29</v>
      </c>
      <c r="F132" s="224" t="s">
        <v>464</v>
      </c>
      <c r="G132" s="222"/>
      <c r="H132" s="225">
        <v>13.266</v>
      </c>
      <c r="I132" s="226"/>
      <c r="J132" s="226"/>
      <c r="K132" s="222"/>
      <c r="L132" s="222"/>
      <c r="M132" s="227"/>
      <c r="N132" s="228"/>
      <c r="O132" s="229"/>
      <c r="P132" s="229"/>
      <c r="Q132" s="229"/>
      <c r="R132" s="229"/>
      <c r="S132" s="229"/>
      <c r="T132" s="229"/>
      <c r="U132" s="229"/>
      <c r="V132" s="229"/>
      <c r="W132" s="229"/>
      <c r="X132" s="230"/>
      <c r="Y132" s="12"/>
      <c r="Z132" s="12"/>
      <c r="AA132" s="12"/>
      <c r="AB132" s="12"/>
      <c r="AC132" s="12"/>
      <c r="AD132" s="12"/>
      <c r="AE132" s="12"/>
      <c r="AT132" s="231" t="s">
        <v>142</v>
      </c>
      <c r="AU132" s="231" t="s">
        <v>81</v>
      </c>
      <c r="AV132" s="12" t="s">
        <v>83</v>
      </c>
      <c r="AW132" s="12" t="s">
        <v>5</v>
      </c>
      <c r="AX132" s="12" t="s">
        <v>73</v>
      </c>
      <c r="AY132" s="231" t="s">
        <v>127</v>
      </c>
    </row>
    <row r="133" spans="1:51" s="14" customFormat="1" ht="12">
      <c r="A133" s="14"/>
      <c r="B133" s="244"/>
      <c r="C133" s="245"/>
      <c r="D133" s="213" t="s">
        <v>142</v>
      </c>
      <c r="E133" s="246" t="s">
        <v>29</v>
      </c>
      <c r="F133" s="247" t="s">
        <v>276</v>
      </c>
      <c r="G133" s="245"/>
      <c r="H133" s="248">
        <v>299.906</v>
      </c>
      <c r="I133" s="249"/>
      <c r="J133" s="249"/>
      <c r="K133" s="245"/>
      <c r="L133" s="245"/>
      <c r="M133" s="250"/>
      <c r="N133" s="251"/>
      <c r="O133" s="252"/>
      <c r="P133" s="252"/>
      <c r="Q133" s="252"/>
      <c r="R133" s="252"/>
      <c r="S133" s="252"/>
      <c r="T133" s="252"/>
      <c r="U133" s="252"/>
      <c r="V133" s="252"/>
      <c r="W133" s="252"/>
      <c r="X133" s="253"/>
      <c r="Y133" s="14"/>
      <c r="Z133" s="14"/>
      <c r="AA133" s="14"/>
      <c r="AB133" s="14"/>
      <c r="AC133" s="14"/>
      <c r="AD133" s="14"/>
      <c r="AE133" s="14"/>
      <c r="AT133" s="254" t="s">
        <v>142</v>
      </c>
      <c r="AU133" s="254" t="s">
        <v>81</v>
      </c>
      <c r="AV133" s="14" t="s">
        <v>130</v>
      </c>
      <c r="AW133" s="14" t="s">
        <v>5</v>
      </c>
      <c r="AX133" s="14" t="s">
        <v>81</v>
      </c>
      <c r="AY133" s="254" t="s">
        <v>127</v>
      </c>
    </row>
    <row r="134" spans="1:65" s="2" customFormat="1" ht="24.15" customHeight="1">
      <c r="A134" s="38"/>
      <c r="B134" s="39"/>
      <c r="C134" s="199" t="s">
        <v>186</v>
      </c>
      <c r="D134" s="199" t="s">
        <v>131</v>
      </c>
      <c r="E134" s="200" t="s">
        <v>465</v>
      </c>
      <c r="F134" s="201" t="s">
        <v>466</v>
      </c>
      <c r="G134" s="202" t="s">
        <v>294</v>
      </c>
      <c r="H134" s="203">
        <v>299.906</v>
      </c>
      <c r="I134" s="204"/>
      <c r="J134" s="204"/>
      <c r="K134" s="205">
        <f>ROUND(P134*H134,2)</f>
        <v>0</v>
      </c>
      <c r="L134" s="201" t="s">
        <v>135</v>
      </c>
      <c r="M134" s="44"/>
      <c r="N134" s="206" t="s">
        <v>29</v>
      </c>
      <c r="O134" s="207" t="s">
        <v>42</v>
      </c>
      <c r="P134" s="208">
        <f>I134+J134</f>
        <v>0</v>
      </c>
      <c r="Q134" s="208">
        <f>ROUND(I134*H134,2)</f>
        <v>0</v>
      </c>
      <c r="R134" s="208">
        <f>ROUND(J134*H134,2)</f>
        <v>0</v>
      </c>
      <c r="S134" s="84"/>
      <c r="T134" s="209">
        <f>S134*H134</f>
        <v>0</v>
      </c>
      <c r="U134" s="209">
        <v>0</v>
      </c>
      <c r="V134" s="209">
        <f>U134*H134</f>
        <v>0</v>
      </c>
      <c r="W134" s="209">
        <v>0</v>
      </c>
      <c r="X134" s="210">
        <f>W134*H134</f>
        <v>0</v>
      </c>
      <c r="Y134" s="38"/>
      <c r="Z134" s="38"/>
      <c r="AA134" s="38"/>
      <c r="AB134" s="38"/>
      <c r="AC134" s="38"/>
      <c r="AD134" s="38"/>
      <c r="AE134" s="38"/>
      <c r="AR134" s="211" t="s">
        <v>130</v>
      </c>
      <c r="AT134" s="211" t="s">
        <v>131</v>
      </c>
      <c r="AU134" s="211" t="s">
        <v>81</v>
      </c>
      <c r="AY134" s="17" t="s">
        <v>127</v>
      </c>
      <c r="BE134" s="212">
        <f>IF(O134="základní",K134,0)</f>
        <v>0</v>
      </c>
      <c r="BF134" s="212">
        <f>IF(O134="snížená",K134,0)</f>
        <v>0</v>
      </c>
      <c r="BG134" s="212">
        <f>IF(O134="zákl. přenesená",K134,0)</f>
        <v>0</v>
      </c>
      <c r="BH134" s="212">
        <f>IF(O134="sníž. přenesená",K134,0)</f>
        <v>0</v>
      </c>
      <c r="BI134" s="212">
        <f>IF(O134="nulová",K134,0)</f>
        <v>0</v>
      </c>
      <c r="BJ134" s="17" t="s">
        <v>81</v>
      </c>
      <c r="BK134" s="212">
        <f>ROUND(P134*H134,2)</f>
        <v>0</v>
      </c>
      <c r="BL134" s="17" t="s">
        <v>130</v>
      </c>
      <c r="BM134" s="211" t="s">
        <v>467</v>
      </c>
    </row>
    <row r="135" spans="1:47" s="2" customFormat="1" ht="12">
      <c r="A135" s="38"/>
      <c r="B135" s="39"/>
      <c r="C135" s="40"/>
      <c r="D135" s="213" t="s">
        <v>137</v>
      </c>
      <c r="E135" s="40"/>
      <c r="F135" s="214" t="s">
        <v>468</v>
      </c>
      <c r="G135" s="40"/>
      <c r="H135" s="40"/>
      <c r="I135" s="215"/>
      <c r="J135" s="215"/>
      <c r="K135" s="40"/>
      <c r="L135" s="40"/>
      <c r="M135" s="44"/>
      <c r="N135" s="216"/>
      <c r="O135" s="217"/>
      <c r="P135" s="84"/>
      <c r="Q135" s="84"/>
      <c r="R135" s="84"/>
      <c r="S135" s="84"/>
      <c r="T135" s="84"/>
      <c r="U135" s="84"/>
      <c r="V135" s="84"/>
      <c r="W135" s="84"/>
      <c r="X135" s="85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81</v>
      </c>
    </row>
    <row r="136" spans="1:47" s="2" customFormat="1" ht="12">
      <c r="A136" s="38"/>
      <c r="B136" s="39"/>
      <c r="C136" s="40"/>
      <c r="D136" s="218" t="s">
        <v>138</v>
      </c>
      <c r="E136" s="40"/>
      <c r="F136" s="219" t="s">
        <v>469</v>
      </c>
      <c r="G136" s="40"/>
      <c r="H136" s="40"/>
      <c r="I136" s="215"/>
      <c r="J136" s="215"/>
      <c r="K136" s="40"/>
      <c r="L136" s="40"/>
      <c r="M136" s="44"/>
      <c r="N136" s="216"/>
      <c r="O136" s="217"/>
      <c r="P136" s="84"/>
      <c r="Q136" s="84"/>
      <c r="R136" s="84"/>
      <c r="S136" s="84"/>
      <c r="T136" s="84"/>
      <c r="U136" s="84"/>
      <c r="V136" s="84"/>
      <c r="W136" s="84"/>
      <c r="X136" s="85"/>
      <c r="Y136" s="38"/>
      <c r="Z136" s="38"/>
      <c r="AA136" s="38"/>
      <c r="AB136" s="38"/>
      <c r="AC136" s="38"/>
      <c r="AD136" s="38"/>
      <c r="AE136" s="38"/>
      <c r="AT136" s="17" t="s">
        <v>138</v>
      </c>
      <c r="AU136" s="17" t="s">
        <v>81</v>
      </c>
    </row>
    <row r="137" spans="1:51" s="12" customFormat="1" ht="12">
      <c r="A137" s="12"/>
      <c r="B137" s="221"/>
      <c r="C137" s="222"/>
      <c r="D137" s="213" t="s">
        <v>142</v>
      </c>
      <c r="E137" s="223" t="s">
        <v>29</v>
      </c>
      <c r="F137" s="224" t="s">
        <v>470</v>
      </c>
      <c r="G137" s="222"/>
      <c r="H137" s="225">
        <v>299.906</v>
      </c>
      <c r="I137" s="226"/>
      <c r="J137" s="226"/>
      <c r="K137" s="222"/>
      <c r="L137" s="222"/>
      <c r="M137" s="227"/>
      <c r="N137" s="228"/>
      <c r="O137" s="229"/>
      <c r="P137" s="229"/>
      <c r="Q137" s="229"/>
      <c r="R137" s="229"/>
      <c r="S137" s="229"/>
      <c r="T137" s="229"/>
      <c r="U137" s="229"/>
      <c r="V137" s="229"/>
      <c r="W137" s="229"/>
      <c r="X137" s="230"/>
      <c r="Y137" s="12"/>
      <c r="Z137" s="12"/>
      <c r="AA137" s="12"/>
      <c r="AB137" s="12"/>
      <c r="AC137" s="12"/>
      <c r="AD137" s="12"/>
      <c r="AE137" s="12"/>
      <c r="AT137" s="231" t="s">
        <v>142</v>
      </c>
      <c r="AU137" s="231" t="s">
        <v>81</v>
      </c>
      <c r="AV137" s="12" t="s">
        <v>83</v>
      </c>
      <c r="AW137" s="12" t="s">
        <v>5</v>
      </c>
      <c r="AX137" s="12" t="s">
        <v>81</v>
      </c>
      <c r="AY137" s="231" t="s">
        <v>127</v>
      </c>
    </row>
    <row r="138" spans="1:65" s="2" customFormat="1" ht="24.15" customHeight="1">
      <c r="A138" s="38"/>
      <c r="B138" s="39"/>
      <c r="C138" s="199" t="s">
        <v>192</v>
      </c>
      <c r="D138" s="199" t="s">
        <v>131</v>
      </c>
      <c r="E138" s="200" t="s">
        <v>471</v>
      </c>
      <c r="F138" s="201" t="s">
        <v>472</v>
      </c>
      <c r="G138" s="202" t="s">
        <v>294</v>
      </c>
      <c r="H138" s="203">
        <v>95.813</v>
      </c>
      <c r="I138" s="204"/>
      <c r="J138" s="204"/>
      <c r="K138" s="205">
        <f>ROUND(P138*H138,2)</f>
        <v>0</v>
      </c>
      <c r="L138" s="201" t="s">
        <v>135</v>
      </c>
      <c r="M138" s="44"/>
      <c r="N138" s="206" t="s">
        <v>29</v>
      </c>
      <c r="O138" s="207" t="s">
        <v>42</v>
      </c>
      <c r="P138" s="208">
        <f>I138+J138</f>
        <v>0</v>
      </c>
      <c r="Q138" s="208">
        <f>ROUND(I138*H138,2)</f>
        <v>0</v>
      </c>
      <c r="R138" s="208">
        <f>ROUND(J138*H138,2)</f>
        <v>0</v>
      </c>
      <c r="S138" s="84"/>
      <c r="T138" s="209">
        <f>S138*H138</f>
        <v>0</v>
      </c>
      <c r="U138" s="209">
        <v>0</v>
      </c>
      <c r="V138" s="209">
        <f>U138*H138</f>
        <v>0</v>
      </c>
      <c r="W138" s="209">
        <v>0</v>
      </c>
      <c r="X138" s="210">
        <f>W138*H138</f>
        <v>0</v>
      </c>
      <c r="Y138" s="38"/>
      <c r="Z138" s="38"/>
      <c r="AA138" s="38"/>
      <c r="AB138" s="38"/>
      <c r="AC138" s="38"/>
      <c r="AD138" s="38"/>
      <c r="AE138" s="38"/>
      <c r="AR138" s="211" t="s">
        <v>130</v>
      </c>
      <c r="AT138" s="211" t="s">
        <v>131</v>
      </c>
      <c r="AU138" s="211" t="s">
        <v>81</v>
      </c>
      <c r="AY138" s="17" t="s">
        <v>127</v>
      </c>
      <c r="BE138" s="212">
        <f>IF(O138="základní",K138,0)</f>
        <v>0</v>
      </c>
      <c r="BF138" s="212">
        <f>IF(O138="snížená",K138,0)</f>
        <v>0</v>
      </c>
      <c r="BG138" s="212">
        <f>IF(O138="zákl. přenesená",K138,0)</f>
        <v>0</v>
      </c>
      <c r="BH138" s="212">
        <f>IF(O138="sníž. přenesená",K138,0)</f>
        <v>0</v>
      </c>
      <c r="BI138" s="212">
        <f>IF(O138="nulová",K138,0)</f>
        <v>0</v>
      </c>
      <c r="BJ138" s="17" t="s">
        <v>81</v>
      </c>
      <c r="BK138" s="212">
        <f>ROUND(P138*H138,2)</f>
        <v>0</v>
      </c>
      <c r="BL138" s="17" t="s">
        <v>130</v>
      </c>
      <c r="BM138" s="211" t="s">
        <v>473</v>
      </c>
    </row>
    <row r="139" spans="1:47" s="2" customFormat="1" ht="12">
      <c r="A139" s="38"/>
      <c r="B139" s="39"/>
      <c r="C139" s="40"/>
      <c r="D139" s="213" t="s">
        <v>137</v>
      </c>
      <c r="E139" s="40"/>
      <c r="F139" s="214" t="s">
        <v>474</v>
      </c>
      <c r="G139" s="40"/>
      <c r="H139" s="40"/>
      <c r="I139" s="215"/>
      <c r="J139" s="215"/>
      <c r="K139" s="40"/>
      <c r="L139" s="40"/>
      <c r="M139" s="44"/>
      <c r="N139" s="216"/>
      <c r="O139" s="217"/>
      <c r="P139" s="84"/>
      <c r="Q139" s="84"/>
      <c r="R139" s="84"/>
      <c r="S139" s="84"/>
      <c r="T139" s="84"/>
      <c r="U139" s="84"/>
      <c r="V139" s="84"/>
      <c r="W139" s="84"/>
      <c r="X139" s="85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81</v>
      </c>
    </row>
    <row r="140" spans="1:47" s="2" customFormat="1" ht="12">
      <c r="A140" s="38"/>
      <c r="B140" s="39"/>
      <c r="C140" s="40"/>
      <c r="D140" s="218" t="s">
        <v>138</v>
      </c>
      <c r="E140" s="40"/>
      <c r="F140" s="219" t="s">
        <v>475</v>
      </c>
      <c r="G140" s="40"/>
      <c r="H140" s="40"/>
      <c r="I140" s="215"/>
      <c r="J140" s="215"/>
      <c r="K140" s="40"/>
      <c r="L140" s="40"/>
      <c r="M140" s="44"/>
      <c r="N140" s="216"/>
      <c r="O140" s="217"/>
      <c r="P140" s="84"/>
      <c r="Q140" s="84"/>
      <c r="R140" s="84"/>
      <c r="S140" s="84"/>
      <c r="T140" s="84"/>
      <c r="U140" s="84"/>
      <c r="V140" s="84"/>
      <c r="W140" s="84"/>
      <c r="X140" s="85"/>
      <c r="Y140" s="38"/>
      <c r="Z140" s="38"/>
      <c r="AA140" s="38"/>
      <c r="AB140" s="38"/>
      <c r="AC140" s="38"/>
      <c r="AD140" s="38"/>
      <c r="AE140" s="38"/>
      <c r="AT140" s="17" t="s">
        <v>138</v>
      </c>
      <c r="AU140" s="17" t="s">
        <v>81</v>
      </c>
    </row>
    <row r="141" spans="1:51" s="12" customFormat="1" ht="12">
      <c r="A141" s="12"/>
      <c r="B141" s="221"/>
      <c r="C141" s="222"/>
      <c r="D141" s="213" t="s">
        <v>142</v>
      </c>
      <c r="E141" s="223" t="s">
        <v>29</v>
      </c>
      <c r="F141" s="224" t="s">
        <v>476</v>
      </c>
      <c r="G141" s="222"/>
      <c r="H141" s="225">
        <v>3.77</v>
      </c>
      <c r="I141" s="226"/>
      <c r="J141" s="226"/>
      <c r="K141" s="222"/>
      <c r="L141" s="222"/>
      <c r="M141" s="227"/>
      <c r="N141" s="228"/>
      <c r="O141" s="229"/>
      <c r="P141" s="229"/>
      <c r="Q141" s="229"/>
      <c r="R141" s="229"/>
      <c r="S141" s="229"/>
      <c r="T141" s="229"/>
      <c r="U141" s="229"/>
      <c r="V141" s="229"/>
      <c r="W141" s="229"/>
      <c r="X141" s="230"/>
      <c r="Y141" s="12"/>
      <c r="Z141" s="12"/>
      <c r="AA141" s="12"/>
      <c r="AB141" s="12"/>
      <c r="AC141" s="12"/>
      <c r="AD141" s="12"/>
      <c r="AE141" s="12"/>
      <c r="AT141" s="231" t="s">
        <v>142</v>
      </c>
      <c r="AU141" s="231" t="s">
        <v>81</v>
      </c>
      <c r="AV141" s="12" t="s">
        <v>83</v>
      </c>
      <c r="AW141" s="12" t="s">
        <v>5</v>
      </c>
      <c r="AX141" s="12" t="s">
        <v>73</v>
      </c>
      <c r="AY141" s="231" t="s">
        <v>127</v>
      </c>
    </row>
    <row r="142" spans="1:51" s="12" customFormat="1" ht="12">
      <c r="A142" s="12"/>
      <c r="B142" s="221"/>
      <c r="C142" s="222"/>
      <c r="D142" s="213" t="s">
        <v>142</v>
      </c>
      <c r="E142" s="223" t="s">
        <v>29</v>
      </c>
      <c r="F142" s="224" t="s">
        <v>477</v>
      </c>
      <c r="G142" s="222"/>
      <c r="H142" s="225">
        <v>3.15</v>
      </c>
      <c r="I142" s="226"/>
      <c r="J142" s="226"/>
      <c r="K142" s="222"/>
      <c r="L142" s="222"/>
      <c r="M142" s="227"/>
      <c r="N142" s="228"/>
      <c r="O142" s="229"/>
      <c r="P142" s="229"/>
      <c r="Q142" s="229"/>
      <c r="R142" s="229"/>
      <c r="S142" s="229"/>
      <c r="T142" s="229"/>
      <c r="U142" s="229"/>
      <c r="V142" s="229"/>
      <c r="W142" s="229"/>
      <c r="X142" s="230"/>
      <c r="Y142" s="12"/>
      <c r="Z142" s="12"/>
      <c r="AA142" s="12"/>
      <c r="AB142" s="12"/>
      <c r="AC142" s="12"/>
      <c r="AD142" s="12"/>
      <c r="AE142" s="12"/>
      <c r="AT142" s="231" t="s">
        <v>142</v>
      </c>
      <c r="AU142" s="231" t="s">
        <v>81</v>
      </c>
      <c r="AV142" s="12" t="s">
        <v>83</v>
      </c>
      <c r="AW142" s="12" t="s">
        <v>5</v>
      </c>
      <c r="AX142" s="12" t="s">
        <v>73</v>
      </c>
      <c r="AY142" s="231" t="s">
        <v>127</v>
      </c>
    </row>
    <row r="143" spans="1:51" s="12" customFormat="1" ht="12">
      <c r="A143" s="12"/>
      <c r="B143" s="221"/>
      <c r="C143" s="222"/>
      <c r="D143" s="213" t="s">
        <v>142</v>
      </c>
      <c r="E143" s="223" t="s">
        <v>29</v>
      </c>
      <c r="F143" s="224" t="s">
        <v>478</v>
      </c>
      <c r="G143" s="222"/>
      <c r="H143" s="225">
        <v>51.446</v>
      </c>
      <c r="I143" s="226"/>
      <c r="J143" s="226"/>
      <c r="K143" s="222"/>
      <c r="L143" s="222"/>
      <c r="M143" s="227"/>
      <c r="N143" s="228"/>
      <c r="O143" s="229"/>
      <c r="P143" s="229"/>
      <c r="Q143" s="229"/>
      <c r="R143" s="229"/>
      <c r="S143" s="229"/>
      <c r="T143" s="229"/>
      <c r="U143" s="229"/>
      <c r="V143" s="229"/>
      <c r="W143" s="229"/>
      <c r="X143" s="230"/>
      <c r="Y143" s="12"/>
      <c r="Z143" s="12"/>
      <c r="AA143" s="12"/>
      <c r="AB143" s="12"/>
      <c r="AC143" s="12"/>
      <c r="AD143" s="12"/>
      <c r="AE143" s="12"/>
      <c r="AT143" s="231" t="s">
        <v>142</v>
      </c>
      <c r="AU143" s="231" t="s">
        <v>81</v>
      </c>
      <c r="AV143" s="12" t="s">
        <v>83</v>
      </c>
      <c r="AW143" s="12" t="s">
        <v>5</v>
      </c>
      <c r="AX143" s="12" t="s">
        <v>73</v>
      </c>
      <c r="AY143" s="231" t="s">
        <v>127</v>
      </c>
    </row>
    <row r="144" spans="1:51" s="12" customFormat="1" ht="12">
      <c r="A144" s="12"/>
      <c r="B144" s="221"/>
      <c r="C144" s="222"/>
      <c r="D144" s="213" t="s">
        <v>142</v>
      </c>
      <c r="E144" s="223" t="s">
        <v>29</v>
      </c>
      <c r="F144" s="224" t="s">
        <v>479</v>
      </c>
      <c r="G144" s="222"/>
      <c r="H144" s="225">
        <v>37.447</v>
      </c>
      <c r="I144" s="226"/>
      <c r="J144" s="226"/>
      <c r="K144" s="222"/>
      <c r="L144" s="222"/>
      <c r="M144" s="227"/>
      <c r="N144" s="228"/>
      <c r="O144" s="229"/>
      <c r="P144" s="229"/>
      <c r="Q144" s="229"/>
      <c r="R144" s="229"/>
      <c r="S144" s="229"/>
      <c r="T144" s="229"/>
      <c r="U144" s="229"/>
      <c r="V144" s="229"/>
      <c r="W144" s="229"/>
      <c r="X144" s="230"/>
      <c r="Y144" s="12"/>
      <c r="Z144" s="12"/>
      <c r="AA144" s="12"/>
      <c r="AB144" s="12"/>
      <c r="AC144" s="12"/>
      <c r="AD144" s="12"/>
      <c r="AE144" s="12"/>
      <c r="AT144" s="231" t="s">
        <v>142</v>
      </c>
      <c r="AU144" s="231" t="s">
        <v>81</v>
      </c>
      <c r="AV144" s="12" t="s">
        <v>83</v>
      </c>
      <c r="AW144" s="12" t="s">
        <v>5</v>
      </c>
      <c r="AX144" s="12" t="s">
        <v>73</v>
      </c>
      <c r="AY144" s="231" t="s">
        <v>127</v>
      </c>
    </row>
    <row r="145" spans="1:51" s="14" customFormat="1" ht="12">
      <c r="A145" s="14"/>
      <c r="B145" s="244"/>
      <c r="C145" s="245"/>
      <c r="D145" s="213" t="s">
        <v>142</v>
      </c>
      <c r="E145" s="246" t="s">
        <v>29</v>
      </c>
      <c r="F145" s="247" t="s">
        <v>276</v>
      </c>
      <c r="G145" s="245"/>
      <c r="H145" s="248">
        <v>95.813</v>
      </c>
      <c r="I145" s="249"/>
      <c r="J145" s="249"/>
      <c r="K145" s="245"/>
      <c r="L145" s="245"/>
      <c r="M145" s="250"/>
      <c r="N145" s="251"/>
      <c r="O145" s="252"/>
      <c r="P145" s="252"/>
      <c r="Q145" s="252"/>
      <c r="R145" s="252"/>
      <c r="S145" s="252"/>
      <c r="T145" s="252"/>
      <c r="U145" s="252"/>
      <c r="V145" s="252"/>
      <c r="W145" s="252"/>
      <c r="X145" s="253"/>
      <c r="Y145" s="14"/>
      <c r="Z145" s="14"/>
      <c r="AA145" s="14"/>
      <c r="AB145" s="14"/>
      <c r="AC145" s="14"/>
      <c r="AD145" s="14"/>
      <c r="AE145" s="14"/>
      <c r="AT145" s="254" t="s">
        <v>142</v>
      </c>
      <c r="AU145" s="254" t="s">
        <v>81</v>
      </c>
      <c r="AV145" s="14" t="s">
        <v>130</v>
      </c>
      <c r="AW145" s="14" t="s">
        <v>5</v>
      </c>
      <c r="AX145" s="14" t="s">
        <v>81</v>
      </c>
      <c r="AY145" s="254" t="s">
        <v>127</v>
      </c>
    </row>
    <row r="146" spans="1:65" s="2" customFormat="1" ht="24.15" customHeight="1">
      <c r="A146" s="38"/>
      <c r="B146" s="39"/>
      <c r="C146" s="268" t="s">
        <v>200</v>
      </c>
      <c r="D146" s="268" t="s">
        <v>245</v>
      </c>
      <c r="E146" s="269" t="s">
        <v>480</v>
      </c>
      <c r="F146" s="270" t="s">
        <v>481</v>
      </c>
      <c r="G146" s="271" t="s">
        <v>309</v>
      </c>
      <c r="H146" s="272">
        <v>105.059</v>
      </c>
      <c r="I146" s="273"/>
      <c r="J146" s="274"/>
      <c r="K146" s="275">
        <f>ROUND(P146*H146,2)</f>
        <v>0</v>
      </c>
      <c r="L146" s="270" t="s">
        <v>135</v>
      </c>
      <c r="M146" s="276"/>
      <c r="N146" s="277" t="s">
        <v>29</v>
      </c>
      <c r="O146" s="207" t="s">
        <v>42</v>
      </c>
      <c r="P146" s="208">
        <f>I146+J146</f>
        <v>0</v>
      </c>
      <c r="Q146" s="208">
        <f>ROUND(I146*H146,2)</f>
        <v>0</v>
      </c>
      <c r="R146" s="208">
        <f>ROUND(J146*H146,2)</f>
        <v>0</v>
      </c>
      <c r="S146" s="84"/>
      <c r="T146" s="209">
        <f>S146*H146</f>
        <v>0</v>
      </c>
      <c r="U146" s="209">
        <v>1</v>
      </c>
      <c r="V146" s="209">
        <f>U146*H146</f>
        <v>105.059</v>
      </c>
      <c r="W146" s="209">
        <v>0</v>
      </c>
      <c r="X146" s="210">
        <f>W146*H146</f>
        <v>0</v>
      </c>
      <c r="Y146" s="38"/>
      <c r="Z146" s="38"/>
      <c r="AA146" s="38"/>
      <c r="AB146" s="38"/>
      <c r="AC146" s="38"/>
      <c r="AD146" s="38"/>
      <c r="AE146" s="38"/>
      <c r="AR146" s="211" t="s">
        <v>179</v>
      </c>
      <c r="AT146" s="211" t="s">
        <v>245</v>
      </c>
      <c r="AU146" s="211" t="s">
        <v>81</v>
      </c>
      <c r="AY146" s="17" t="s">
        <v>127</v>
      </c>
      <c r="BE146" s="212">
        <f>IF(O146="základní",K146,0)</f>
        <v>0</v>
      </c>
      <c r="BF146" s="212">
        <f>IF(O146="snížená",K146,0)</f>
        <v>0</v>
      </c>
      <c r="BG146" s="212">
        <f>IF(O146="zákl. přenesená",K146,0)</f>
        <v>0</v>
      </c>
      <c r="BH146" s="212">
        <f>IF(O146="sníž. přenesená",K146,0)</f>
        <v>0</v>
      </c>
      <c r="BI146" s="212">
        <f>IF(O146="nulová",K146,0)</f>
        <v>0</v>
      </c>
      <c r="BJ146" s="17" t="s">
        <v>81</v>
      </c>
      <c r="BK146" s="212">
        <f>ROUND(P146*H146,2)</f>
        <v>0</v>
      </c>
      <c r="BL146" s="17" t="s">
        <v>130</v>
      </c>
      <c r="BM146" s="211" t="s">
        <v>482</v>
      </c>
    </row>
    <row r="147" spans="1:47" s="2" customFormat="1" ht="12">
      <c r="A147" s="38"/>
      <c r="B147" s="39"/>
      <c r="C147" s="40"/>
      <c r="D147" s="213" t="s">
        <v>137</v>
      </c>
      <c r="E147" s="40"/>
      <c r="F147" s="214" t="s">
        <v>481</v>
      </c>
      <c r="G147" s="40"/>
      <c r="H147" s="40"/>
      <c r="I147" s="215"/>
      <c r="J147" s="215"/>
      <c r="K147" s="40"/>
      <c r="L147" s="40"/>
      <c r="M147" s="44"/>
      <c r="N147" s="216"/>
      <c r="O147" s="217"/>
      <c r="P147" s="84"/>
      <c r="Q147" s="84"/>
      <c r="R147" s="84"/>
      <c r="S147" s="84"/>
      <c r="T147" s="84"/>
      <c r="U147" s="84"/>
      <c r="V147" s="84"/>
      <c r="W147" s="84"/>
      <c r="X147" s="85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81</v>
      </c>
    </row>
    <row r="148" spans="1:51" s="12" customFormat="1" ht="12">
      <c r="A148" s="12"/>
      <c r="B148" s="221"/>
      <c r="C148" s="222"/>
      <c r="D148" s="213" t="s">
        <v>142</v>
      </c>
      <c r="E148" s="223" t="s">
        <v>29</v>
      </c>
      <c r="F148" s="224" t="s">
        <v>483</v>
      </c>
      <c r="G148" s="222"/>
      <c r="H148" s="225">
        <v>105.059</v>
      </c>
      <c r="I148" s="226"/>
      <c r="J148" s="226"/>
      <c r="K148" s="222"/>
      <c r="L148" s="222"/>
      <c r="M148" s="227"/>
      <c r="N148" s="228"/>
      <c r="O148" s="229"/>
      <c r="P148" s="229"/>
      <c r="Q148" s="229"/>
      <c r="R148" s="229"/>
      <c r="S148" s="229"/>
      <c r="T148" s="229"/>
      <c r="U148" s="229"/>
      <c r="V148" s="229"/>
      <c r="W148" s="229"/>
      <c r="X148" s="230"/>
      <c r="Y148" s="12"/>
      <c r="Z148" s="12"/>
      <c r="AA148" s="12"/>
      <c r="AB148" s="12"/>
      <c r="AC148" s="12"/>
      <c r="AD148" s="12"/>
      <c r="AE148" s="12"/>
      <c r="AT148" s="231" t="s">
        <v>142</v>
      </c>
      <c r="AU148" s="231" t="s">
        <v>81</v>
      </c>
      <c r="AV148" s="12" t="s">
        <v>83</v>
      </c>
      <c r="AW148" s="12" t="s">
        <v>5</v>
      </c>
      <c r="AX148" s="12" t="s">
        <v>81</v>
      </c>
      <c r="AY148" s="231" t="s">
        <v>127</v>
      </c>
    </row>
    <row r="149" spans="1:65" s="2" customFormat="1" ht="24.15" customHeight="1">
      <c r="A149" s="38"/>
      <c r="B149" s="39"/>
      <c r="C149" s="268" t="s">
        <v>205</v>
      </c>
      <c r="D149" s="268" t="s">
        <v>245</v>
      </c>
      <c r="E149" s="269" t="s">
        <v>484</v>
      </c>
      <c r="F149" s="270" t="s">
        <v>485</v>
      </c>
      <c r="G149" s="271" t="s">
        <v>377</v>
      </c>
      <c r="H149" s="272">
        <v>82.384</v>
      </c>
      <c r="I149" s="273"/>
      <c r="J149" s="274"/>
      <c r="K149" s="275">
        <f>ROUND(P149*H149,2)</f>
        <v>0</v>
      </c>
      <c r="L149" s="270" t="s">
        <v>135</v>
      </c>
      <c r="M149" s="276"/>
      <c r="N149" s="277" t="s">
        <v>29</v>
      </c>
      <c r="O149" s="207" t="s">
        <v>42</v>
      </c>
      <c r="P149" s="208">
        <f>I149+J149</f>
        <v>0</v>
      </c>
      <c r="Q149" s="208">
        <f>ROUND(I149*H149,2)</f>
        <v>0</v>
      </c>
      <c r="R149" s="208">
        <f>ROUND(J149*H149,2)</f>
        <v>0</v>
      </c>
      <c r="S149" s="84"/>
      <c r="T149" s="209">
        <f>S149*H149</f>
        <v>0</v>
      </c>
      <c r="U149" s="209">
        <v>1</v>
      </c>
      <c r="V149" s="209">
        <f>U149*H149</f>
        <v>82.384</v>
      </c>
      <c r="W149" s="209">
        <v>0</v>
      </c>
      <c r="X149" s="210">
        <f>W149*H149</f>
        <v>0</v>
      </c>
      <c r="Y149" s="38"/>
      <c r="Z149" s="38"/>
      <c r="AA149" s="38"/>
      <c r="AB149" s="38"/>
      <c r="AC149" s="38"/>
      <c r="AD149" s="38"/>
      <c r="AE149" s="38"/>
      <c r="AR149" s="211" t="s">
        <v>179</v>
      </c>
      <c r="AT149" s="211" t="s">
        <v>245</v>
      </c>
      <c r="AU149" s="211" t="s">
        <v>81</v>
      </c>
      <c r="AY149" s="17" t="s">
        <v>127</v>
      </c>
      <c r="BE149" s="212">
        <f>IF(O149="základní",K149,0)</f>
        <v>0</v>
      </c>
      <c r="BF149" s="212">
        <f>IF(O149="snížená",K149,0)</f>
        <v>0</v>
      </c>
      <c r="BG149" s="212">
        <f>IF(O149="zákl. přenesená",K149,0)</f>
        <v>0</v>
      </c>
      <c r="BH149" s="212">
        <f>IF(O149="sníž. přenesená",K149,0)</f>
        <v>0</v>
      </c>
      <c r="BI149" s="212">
        <f>IF(O149="nulová",K149,0)</f>
        <v>0</v>
      </c>
      <c r="BJ149" s="17" t="s">
        <v>81</v>
      </c>
      <c r="BK149" s="212">
        <f>ROUND(P149*H149,2)</f>
        <v>0</v>
      </c>
      <c r="BL149" s="17" t="s">
        <v>130</v>
      </c>
      <c r="BM149" s="211" t="s">
        <v>486</v>
      </c>
    </row>
    <row r="150" spans="1:47" s="2" customFormat="1" ht="12">
      <c r="A150" s="38"/>
      <c r="B150" s="39"/>
      <c r="C150" s="40"/>
      <c r="D150" s="213" t="s">
        <v>137</v>
      </c>
      <c r="E150" s="40"/>
      <c r="F150" s="214" t="s">
        <v>485</v>
      </c>
      <c r="G150" s="40"/>
      <c r="H150" s="40"/>
      <c r="I150" s="215"/>
      <c r="J150" s="215"/>
      <c r="K150" s="40"/>
      <c r="L150" s="40"/>
      <c r="M150" s="44"/>
      <c r="N150" s="216"/>
      <c r="O150" s="217"/>
      <c r="P150" s="84"/>
      <c r="Q150" s="84"/>
      <c r="R150" s="84"/>
      <c r="S150" s="84"/>
      <c r="T150" s="84"/>
      <c r="U150" s="84"/>
      <c r="V150" s="84"/>
      <c r="W150" s="84"/>
      <c r="X150" s="85"/>
      <c r="Y150" s="38"/>
      <c r="Z150" s="38"/>
      <c r="AA150" s="38"/>
      <c r="AB150" s="38"/>
      <c r="AC150" s="38"/>
      <c r="AD150" s="38"/>
      <c r="AE150" s="38"/>
      <c r="AT150" s="17" t="s">
        <v>137</v>
      </c>
      <c r="AU150" s="17" t="s">
        <v>81</v>
      </c>
    </row>
    <row r="151" spans="1:47" s="2" customFormat="1" ht="12">
      <c r="A151" s="38"/>
      <c r="B151" s="39"/>
      <c r="C151" s="40"/>
      <c r="D151" s="213" t="s">
        <v>140</v>
      </c>
      <c r="E151" s="40"/>
      <c r="F151" s="220" t="s">
        <v>487</v>
      </c>
      <c r="G151" s="40"/>
      <c r="H151" s="40"/>
      <c r="I151" s="215"/>
      <c r="J151" s="215"/>
      <c r="K151" s="40"/>
      <c r="L151" s="40"/>
      <c r="M151" s="44"/>
      <c r="N151" s="216"/>
      <c r="O151" s="217"/>
      <c r="P151" s="84"/>
      <c r="Q151" s="84"/>
      <c r="R151" s="84"/>
      <c r="S151" s="84"/>
      <c r="T151" s="84"/>
      <c r="U151" s="84"/>
      <c r="V151" s="84"/>
      <c r="W151" s="84"/>
      <c r="X151" s="85"/>
      <c r="Y151" s="38"/>
      <c r="Z151" s="38"/>
      <c r="AA151" s="38"/>
      <c r="AB151" s="38"/>
      <c r="AC151" s="38"/>
      <c r="AD151" s="38"/>
      <c r="AE151" s="38"/>
      <c r="AT151" s="17" t="s">
        <v>140</v>
      </c>
      <c r="AU151" s="17" t="s">
        <v>81</v>
      </c>
    </row>
    <row r="152" spans="1:51" s="12" customFormat="1" ht="12">
      <c r="A152" s="12"/>
      <c r="B152" s="221"/>
      <c r="C152" s="222"/>
      <c r="D152" s="213" t="s">
        <v>142</v>
      </c>
      <c r="E152" s="223" t="s">
        <v>29</v>
      </c>
      <c r="F152" s="224" t="s">
        <v>488</v>
      </c>
      <c r="G152" s="222"/>
      <c r="H152" s="225">
        <v>82.384</v>
      </c>
      <c r="I152" s="226"/>
      <c r="J152" s="226"/>
      <c r="K152" s="222"/>
      <c r="L152" s="222"/>
      <c r="M152" s="227"/>
      <c r="N152" s="228"/>
      <c r="O152" s="229"/>
      <c r="P152" s="229"/>
      <c r="Q152" s="229"/>
      <c r="R152" s="229"/>
      <c r="S152" s="229"/>
      <c r="T152" s="229"/>
      <c r="U152" s="229"/>
      <c r="V152" s="229"/>
      <c r="W152" s="229"/>
      <c r="X152" s="230"/>
      <c r="Y152" s="12"/>
      <c r="Z152" s="12"/>
      <c r="AA152" s="12"/>
      <c r="AB152" s="12"/>
      <c r="AC152" s="12"/>
      <c r="AD152" s="12"/>
      <c r="AE152" s="12"/>
      <c r="AT152" s="231" t="s">
        <v>142</v>
      </c>
      <c r="AU152" s="231" t="s">
        <v>81</v>
      </c>
      <c r="AV152" s="12" t="s">
        <v>83</v>
      </c>
      <c r="AW152" s="12" t="s">
        <v>5</v>
      </c>
      <c r="AX152" s="12" t="s">
        <v>81</v>
      </c>
      <c r="AY152" s="231" t="s">
        <v>127</v>
      </c>
    </row>
    <row r="153" spans="1:65" s="2" customFormat="1" ht="24.15" customHeight="1">
      <c r="A153" s="38"/>
      <c r="B153" s="39"/>
      <c r="C153" s="199" t="s">
        <v>306</v>
      </c>
      <c r="D153" s="199" t="s">
        <v>131</v>
      </c>
      <c r="E153" s="200" t="s">
        <v>489</v>
      </c>
      <c r="F153" s="201" t="s">
        <v>490</v>
      </c>
      <c r="G153" s="202" t="s">
        <v>294</v>
      </c>
      <c r="H153" s="203">
        <v>284.966</v>
      </c>
      <c r="I153" s="204"/>
      <c r="J153" s="204"/>
      <c r="K153" s="205">
        <f>ROUND(P153*H153,2)</f>
        <v>0</v>
      </c>
      <c r="L153" s="201" t="s">
        <v>135</v>
      </c>
      <c r="M153" s="44"/>
      <c r="N153" s="206" t="s">
        <v>29</v>
      </c>
      <c r="O153" s="207" t="s">
        <v>42</v>
      </c>
      <c r="P153" s="208">
        <f>I153+J153</f>
        <v>0</v>
      </c>
      <c r="Q153" s="208">
        <f>ROUND(I153*H153,2)</f>
        <v>0</v>
      </c>
      <c r="R153" s="208">
        <f>ROUND(J153*H153,2)</f>
        <v>0</v>
      </c>
      <c r="S153" s="84"/>
      <c r="T153" s="209">
        <f>S153*H153</f>
        <v>0</v>
      </c>
      <c r="U153" s="209">
        <v>0</v>
      </c>
      <c r="V153" s="209">
        <f>U153*H153</f>
        <v>0</v>
      </c>
      <c r="W153" s="209">
        <v>0</v>
      </c>
      <c r="X153" s="210">
        <f>W153*H153</f>
        <v>0</v>
      </c>
      <c r="Y153" s="38"/>
      <c r="Z153" s="38"/>
      <c r="AA153" s="38"/>
      <c r="AB153" s="38"/>
      <c r="AC153" s="38"/>
      <c r="AD153" s="38"/>
      <c r="AE153" s="38"/>
      <c r="AR153" s="211" t="s">
        <v>130</v>
      </c>
      <c r="AT153" s="211" t="s">
        <v>131</v>
      </c>
      <c r="AU153" s="211" t="s">
        <v>81</v>
      </c>
      <c r="AY153" s="17" t="s">
        <v>127</v>
      </c>
      <c r="BE153" s="212">
        <f>IF(O153="základní",K153,0)</f>
        <v>0</v>
      </c>
      <c r="BF153" s="212">
        <f>IF(O153="snížená",K153,0)</f>
        <v>0</v>
      </c>
      <c r="BG153" s="212">
        <f>IF(O153="zákl. přenesená",K153,0)</f>
        <v>0</v>
      </c>
      <c r="BH153" s="212">
        <f>IF(O153="sníž. přenesená",K153,0)</f>
        <v>0</v>
      </c>
      <c r="BI153" s="212">
        <f>IF(O153="nulová",K153,0)</f>
        <v>0</v>
      </c>
      <c r="BJ153" s="17" t="s">
        <v>81</v>
      </c>
      <c r="BK153" s="212">
        <f>ROUND(P153*H153,2)</f>
        <v>0</v>
      </c>
      <c r="BL153" s="17" t="s">
        <v>130</v>
      </c>
      <c r="BM153" s="211" t="s">
        <v>491</v>
      </c>
    </row>
    <row r="154" spans="1:47" s="2" customFormat="1" ht="12">
      <c r="A154" s="38"/>
      <c r="B154" s="39"/>
      <c r="C154" s="40"/>
      <c r="D154" s="213" t="s">
        <v>137</v>
      </c>
      <c r="E154" s="40"/>
      <c r="F154" s="214" t="s">
        <v>492</v>
      </c>
      <c r="G154" s="40"/>
      <c r="H154" s="40"/>
      <c r="I154" s="215"/>
      <c r="J154" s="215"/>
      <c r="K154" s="40"/>
      <c r="L154" s="40"/>
      <c r="M154" s="44"/>
      <c r="N154" s="216"/>
      <c r="O154" s="217"/>
      <c r="P154" s="84"/>
      <c r="Q154" s="84"/>
      <c r="R154" s="84"/>
      <c r="S154" s="84"/>
      <c r="T154" s="84"/>
      <c r="U154" s="84"/>
      <c r="V154" s="84"/>
      <c r="W154" s="84"/>
      <c r="X154" s="85"/>
      <c r="Y154" s="38"/>
      <c r="Z154" s="38"/>
      <c r="AA154" s="38"/>
      <c r="AB154" s="38"/>
      <c r="AC154" s="38"/>
      <c r="AD154" s="38"/>
      <c r="AE154" s="38"/>
      <c r="AT154" s="17" t="s">
        <v>137</v>
      </c>
      <c r="AU154" s="17" t="s">
        <v>81</v>
      </c>
    </row>
    <row r="155" spans="1:47" s="2" customFormat="1" ht="12">
      <c r="A155" s="38"/>
      <c r="B155" s="39"/>
      <c r="C155" s="40"/>
      <c r="D155" s="218" t="s">
        <v>138</v>
      </c>
      <c r="E155" s="40"/>
      <c r="F155" s="219" t="s">
        <v>493</v>
      </c>
      <c r="G155" s="40"/>
      <c r="H155" s="40"/>
      <c r="I155" s="215"/>
      <c r="J155" s="215"/>
      <c r="K155" s="40"/>
      <c r="L155" s="40"/>
      <c r="M155" s="44"/>
      <c r="N155" s="216"/>
      <c r="O155" s="217"/>
      <c r="P155" s="84"/>
      <c r="Q155" s="84"/>
      <c r="R155" s="84"/>
      <c r="S155" s="84"/>
      <c r="T155" s="84"/>
      <c r="U155" s="84"/>
      <c r="V155" s="84"/>
      <c r="W155" s="84"/>
      <c r="X155" s="85"/>
      <c r="Y155" s="38"/>
      <c r="Z155" s="38"/>
      <c r="AA155" s="38"/>
      <c r="AB155" s="38"/>
      <c r="AC155" s="38"/>
      <c r="AD155" s="38"/>
      <c r="AE155" s="38"/>
      <c r="AT155" s="17" t="s">
        <v>138</v>
      </c>
      <c r="AU155" s="17" t="s">
        <v>81</v>
      </c>
    </row>
    <row r="156" spans="1:47" s="2" customFormat="1" ht="12">
      <c r="A156" s="38"/>
      <c r="B156" s="39"/>
      <c r="C156" s="40"/>
      <c r="D156" s="213" t="s">
        <v>140</v>
      </c>
      <c r="E156" s="40"/>
      <c r="F156" s="220" t="s">
        <v>494</v>
      </c>
      <c r="G156" s="40"/>
      <c r="H156" s="40"/>
      <c r="I156" s="215"/>
      <c r="J156" s="215"/>
      <c r="K156" s="40"/>
      <c r="L156" s="40"/>
      <c r="M156" s="44"/>
      <c r="N156" s="216"/>
      <c r="O156" s="217"/>
      <c r="P156" s="84"/>
      <c r="Q156" s="84"/>
      <c r="R156" s="84"/>
      <c r="S156" s="84"/>
      <c r="T156" s="84"/>
      <c r="U156" s="84"/>
      <c r="V156" s="84"/>
      <c r="W156" s="84"/>
      <c r="X156" s="85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81</v>
      </c>
    </row>
    <row r="157" spans="1:51" s="12" customFormat="1" ht="12">
      <c r="A157" s="12"/>
      <c r="B157" s="221"/>
      <c r="C157" s="222"/>
      <c r="D157" s="213" t="s">
        <v>142</v>
      </c>
      <c r="E157" s="223" t="s">
        <v>29</v>
      </c>
      <c r="F157" s="224" t="s">
        <v>495</v>
      </c>
      <c r="G157" s="222"/>
      <c r="H157" s="225">
        <v>7.076</v>
      </c>
      <c r="I157" s="226"/>
      <c r="J157" s="226"/>
      <c r="K157" s="222"/>
      <c r="L157" s="222"/>
      <c r="M157" s="227"/>
      <c r="N157" s="228"/>
      <c r="O157" s="229"/>
      <c r="P157" s="229"/>
      <c r="Q157" s="229"/>
      <c r="R157" s="229"/>
      <c r="S157" s="229"/>
      <c r="T157" s="229"/>
      <c r="U157" s="229"/>
      <c r="V157" s="229"/>
      <c r="W157" s="229"/>
      <c r="X157" s="230"/>
      <c r="Y157" s="12"/>
      <c r="Z157" s="12"/>
      <c r="AA157" s="12"/>
      <c r="AB157" s="12"/>
      <c r="AC157" s="12"/>
      <c r="AD157" s="12"/>
      <c r="AE157" s="12"/>
      <c r="AT157" s="231" t="s">
        <v>142</v>
      </c>
      <c r="AU157" s="231" t="s">
        <v>81</v>
      </c>
      <c r="AV157" s="12" t="s">
        <v>83</v>
      </c>
      <c r="AW157" s="12" t="s">
        <v>5</v>
      </c>
      <c r="AX157" s="12" t="s">
        <v>73</v>
      </c>
      <c r="AY157" s="231" t="s">
        <v>127</v>
      </c>
    </row>
    <row r="158" spans="1:51" s="12" customFormat="1" ht="12">
      <c r="A158" s="12"/>
      <c r="B158" s="221"/>
      <c r="C158" s="222"/>
      <c r="D158" s="213" t="s">
        <v>142</v>
      </c>
      <c r="E158" s="223" t="s">
        <v>29</v>
      </c>
      <c r="F158" s="224" t="s">
        <v>496</v>
      </c>
      <c r="G158" s="222"/>
      <c r="H158" s="225">
        <v>4.35</v>
      </c>
      <c r="I158" s="226"/>
      <c r="J158" s="226"/>
      <c r="K158" s="222"/>
      <c r="L158" s="222"/>
      <c r="M158" s="227"/>
      <c r="N158" s="228"/>
      <c r="O158" s="229"/>
      <c r="P158" s="229"/>
      <c r="Q158" s="229"/>
      <c r="R158" s="229"/>
      <c r="S158" s="229"/>
      <c r="T158" s="229"/>
      <c r="U158" s="229"/>
      <c r="V158" s="229"/>
      <c r="W158" s="229"/>
      <c r="X158" s="230"/>
      <c r="Y158" s="12"/>
      <c r="Z158" s="12"/>
      <c r="AA158" s="12"/>
      <c r="AB158" s="12"/>
      <c r="AC158" s="12"/>
      <c r="AD158" s="12"/>
      <c r="AE158" s="12"/>
      <c r="AT158" s="231" t="s">
        <v>142</v>
      </c>
      <c r="AU158" s="231" t="s">
        <v>81</v>
      </c>
      <c r="AV158" s="12" t="s">
        <v>83</v>
      </c>
      <c r="AW158" s="12" t="s">
        <v>5</v>
      </c>
      <c r="AX158" s="12" t="s">
        <v>73</v>
      </c>
      <c r="AY158" s="231" t="s">
        <v>127</v>
      </c>
    </row>
    <row r="159" spans="1:51" s="12" customFormat="1" ht="12">
      <c r="A159" s="12"/>
      <c r="B159" s="221"/>
      <c r="C159" s="222"/>
      <c r="D159" s="213" t="s">
        <v>142</v>
      </c>
      <c r="E159" s="223" t="s">
        <v>29</v>
      </c>
      <c r="F159" s="224" t="s">
        <v>497</v>
      </c>
      <c r="G159" s="222"/>
      <c r="H159" s="225">
        <v>229.967</v>
      </c>
      <c r="I159" s="226"/>
      <c r="J159" s="226"/>
      <c r="K159" s="222"/>
      <c r="L159" s="222"/>
      <c r="M159" s="227"/>
      <c r="N159" s="228"/>
      <c r="O159" s="229"/>
      <c r="P159" s="229"/>
      <c r="Q159" s="229"/>
      <c r="R159" s="229"/>
      <c r="S159" s="229"/>
      <c r="T159" s="229"/>
      <c r="U159" s="229"/>
      <c r="V159" s="229"/>
      <c r="W159" s="229"/>
      <c r="X159" s="230"/>
      <c r="Y159" s="12"/>
      <c r="Z159" s="12"/>
      <c r="AA159" s="12"/>
      <c r="AB159" s="12"/>
      <c r="AC159" s="12"/>
      <c r="AD159" s="12"/>
      <c r="AE159" s="12"/>
      <c r="AT159" s="231" t="s">
        <v>142</v>
      </c>
      <c r="AU159" s="231" t="s">
        <v>81</v>
      </c>
      <c r="AV159" s="12" t="s">
        <v>83</v>
      </c>
      <c r="AW159" s="12" t="s">
        <v>5</v>
      </c>
      <c r="AX159" s="12" t="s">
        <v>73</v>
      </c>
      <c r="AY159" s="231" t="s">
        <v>127</v>
      </c>
    </row>
    <row r="160" spans="1:51" s="12" customFormat="1" ht="12">
      <c r="A160" s="12"/>
      <c r="B160" s="221"/>
      <c r="C160" s="222"/>
      <c r="D160" s="213" t="s">
        <v>142</v>
      </c>
      <c r="E160" s="223" t="s">
        <v>29</v>
      </c>
      <c r="F160" s="224" t="s">
        <v>498</v>
      </c>
      <c r="G160" s="222"/>
      <c r="H160" s="225">
        <v>43.573</v>
      </c>
      <c r="I160" s="226"/>
      <c r="J160" s="226"/>
      <c r="K160" s="222"/>
      <c r="L160" s="222"/>
      <c r="M160" s="227"/>
      <c r="N160" s="228"/>
      <c r="O160" s="229"/>
      <c r="P160" s="229"/>
      <c r="Q160" s="229"/>
      <c r="R160" s="229"/>
      <c r="S160" s="229"/>
      <c r="T160" s="229"/>
      <c r="U160" s="229"/>
      <c r="V160" s="229"/>
      <c r="W160" s="229"/>
      <c r="X160" s="230"/>
      <c r="Y160" s="12"/>
      <c r="Z160" s="12"/>
      <c r="AA160" s="12"/>
      <c r="AB160" s="12"/>
      <c r="AC160" s="12"/>
      <c r="AD160" s="12"/>
      <c r="AE160" s="12"/>
      <c r="AT160" s="231" t="s">
        <v>142</v>
      </c>
      <c r="AU160" s="231" t="s">
        <v>81</v>
      </c>
      <c r="AV160" s="12" t="s">
        <v>83</v>
      </c>
      <c r="AW160" s="12" t="s">
        <v>5</v>
      </c>
      <c r="AX160" s="12" t="s">
        <v>73</v>
      </c>
      <c r="AY160" s="231" t="s">
        <v>127</v>
      </c>
    </row>
    <row r="161" spans="1:51" s="14" customFormat="1" ht="12">
      <c r="A161" s="14"/>
      <c r="B161" s="244"/>
      <c r="C161" s="245"/>
      <c r="D161" s="213" t="s">
        <v>142</v>
      </c>
      <c r="E161" s="246" t="s">
        <v>29</v>
      </c>
      <c r="F161" s="247" t="s">
        <v>276</v>
      </c>
      <c r="G161" s="245"/>
      <c r="H161" s="248">
        <v>284.966</v>
      </c>
      <c r="I161" s="249"/>
      <c r="J161" s="249"/>
      <c r="K161" s="245"/>
      <c r="L161" s="245"/>
      <c r="M161" s="250"/>
      <c r="N161" s="251"/>
      <c r="O161" s="252"/>
      <c r="P161" s="252"/>
      <c r="Q161" s="252"/>
      <c r="R161" s="252"/>
      <c r="S161" s="252"/>
      <c r="T161" s="252"/>
      <c r="U161" s="252"/>
      <c r="V161" s="252"/>
      <c r="W161" s="252"/>
      <c r="X161" s="253"/>
      <c r="Y161" s="14"/>
      <c r="Z161" s="14"/>
      <c r="AA161" s="14"/>
      <c r="AB161" s="14"/>
      <c r="AC161" s="14"/>
      <c r="AD161" s="14"/>
      <c r="AE161" s="14"/>
      <c r="AT161" s="254" t="s">
        <v>142</v>
      </c>
      <c r="AU161" s="254" t="s">
        <v>81</v>
      </c>
      <c r="AV161" s="14" t="s">
        <v>130</v>
      </c>
      <c r="AW161" s="14" t="s">
        <v>5</v>
      </c>
      <c r="AX161" s="14" t="s">
        <v>81</v>
      </c>
      <c r="AY161" s="254" t="s">
        <v>127</v>
      </c>
    </row>
    <row r="162" spans="1:65" s="2" customFormat="1" ht="24.15" customHeight="1">
      <c r="A162" s="38"/>
      <c r="B162" s="39"/>
      <c r="C162" s="199" t="s">
        <v>314</v>
      </c>
      <c r="D162" s="199" t="s">
        <v>131</v>
      </c>
      <c r="E162" s="200" t="s">
        <v>499</v>
      </c>
      <c r="F162" s="201" t="s">
        <v>490</v>
      </c>
      <c r="G162" s="202" t="s">
        <v>294</v>
      </c>
      <c r="H162" s="203">
        <v>5.1</v>
      </c>
      <c r="I162" s="204"/>
      <c r="J162" s="204"/>
      <c r="K162" s="205">
        <f>ROUND(P162*H162,2)</f>
        <v>0</v>
      </c>
      <c r="L162" s="201" t="s">
        <v>135</v>
      </c>
      <c r="M162" s="44"/>
      <c r="N162" s="206" t="s">
        <v>29</v>
      </c>
      <c r="O162" s="207" t="s">
        <v>42</v>
      </c>
      <c r="P162" s="208">
        <f>I162+J162</f>
        <v>0</v>
      </c>
      <c r="Q162" s="208">
        <f>ROUND(I162*H162,2)</f>
        <v>0</v>
      </c>
      <c r="R162" s="208">
        <f>ROUND(J162*H162,2)</f>
        <v>0</v>
      </c>
      <c r="S162" s="84"/>
      <c r="T162" s="209">
        <f>S162*H162</f>
        <v>0</v>
      </c>
      <c r="U162" s="209">
        <v>0</v>
      </c>
      <c r="V162" s="209">
        <f>U162*H162</f>
        <v>0</v>
      </c>
      <c r="W162" s="209">
        <v>0</v>
      </c>
      <c r="X162" s="210">
        <f>W162*H162</f>
        <v>0</v>
      </c>
      <c r="Y162" s="38"/>
      <c r="Z162" s="38"/>
      <c r="AA162" s="38"/>
      <c r="AB162" s="38"/>
      <c r="AC162" s="38"/>
      <c r="AD162" s="38"/>
      <c r="AE162" s="38"/>
      <c r="AR162" s="211" t="s">
        <v>130</v>
      </c>
      <c r="AT162" s="211" t="s">
        <v>131</v>
      </c>
      <c r="AU162" s="211" t="s">
        <v>81</v>
      </c>
      <c r="AY162" s="17" t="s">
        <v>127</v>
      </c>
      <c r="BE162" s="212">
        <f>IF(O162="základní",K162,0)</f>
        <v>0</v>
      </c>
      <c r="BF162" s="212">
        <f>IF(O162="snížená",K162,0)</f>
        <v>0</v>
      </c>
      <c r="BG162" s="212">
        <f>IF(O162="zákl. přenesená",K162,0)</f>
        <v>0</v>
      </c>
      <c r="BH162" s="212">
        <f>IF(O162="sníž. přenesená",K162,0)</f>
        <v>0</v>
      </c>
      <c r="BI162" s="212">
        <f>IF(O162="nulová",K162,0)</f>
        <v>0</v>
      </c>
      <c r="BJ162" s="17" t="s">
        <v>81</v>
      </c>
      <c r="BK162" s="212">
        <f>ROUND(P162*H162,2)</f>
        <v>0</v>
      </c>
      <c r="BL162" s="17" t="s">
        <v>130</v>
      </c>
      <c r="BM162" s="211" t="s">
        <v>500</v>
      </c>
    </row>
    <row r="163" spans="1:47" s="2" customFormat="1" ht="12">
      <c r="A163" s="38"/>
      <c r="B163" s="39"/>
      <c r="C163" s="40"/>
      <c r="D163" s="213" t="s">
        <v>137</v>
      </c>
      <c r="E163" s="40"/>
      <c r="F163" s="214" t="s">
        <v>492</v>
      </c>
      <c r="G163" s="40"/>
      <c r="H163" s="40"/>
      <c r="I163" s="215"/>
      <c r="J163" s="215"/>
      <c r="K163" s="40"/>
      <c r="L163" s="40"/>
      <c r="M163" s="44"/>
      <c r="N163" s="216"/>
      <c r="O163" s="217"/>
      <c r="P163" s="84"/>
      <c r="Q163" s="84"/>
      <c r="R163" s="84"/>
      <c r="S163" s="84"/>
      <c r="T163" s="84"/>
      <c r="U163" s="84"/>
      <c r="V163" s="84"/>
      <c r="W163" s="84"/>
      <c r="X163" s="85"/>
      <c r="Y163" s="38"/>
      <c r="Z163" s="38"/>
      <c r="AA163" s="38"/>
      <c r="AB163" s="38"/>
      <c r="AC163" s="38"/>
      <c r="AD163" s="38"/>
      <c r="AE163" s="38"/>
      <c r="AT163" s="17" t="s">
        <v>137</v>
      </c>
      <c r="AU163" s="17" t="s">
        <v>81</v>
      </c>
    </row>
    <row r="164" spans="1:47" s="2" customFormat="1" ht="12">
      <c r="A164" s="38"/>
      <c r="B164" s="39"/>
      <c r="C164" s="40"/>
      <c r="D164" s="218" t="s">
        <v>138</v>
      </c>
      <c r="E164" s="40"/>
      <c r="F164" s="219" t="s">
        <v>501</v>
      </c>
      <c r="G164" s="40"/>
      <c r="H164" s="40"/>
      <c r="I164" s="215"/>
      <c r="J164" s="215"/>
      <c r="K164" s="40"/>
      <c r="L164" s="40"/>
      <c r="M164" s="44"/>
      <c r="N164" s="216"/>
      <c r="O164" s="217"/>
      <c r="P164" s="84"/>
      <c r="Q164" s="84"/>
      <c r="R164" s="84"/>
      <c r="S164" s="84"/>
      <c r="T164" s="84"/>
      <c r="U164" s="84"/>
      <c r="V164" s="84"/>
      <c r="W164" s="84"/>
      <c r="X164" s="85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81</v>
      </c>
    </row>
    <row r="165" spans="1:51" s="12" customFormat="1" ht="12">
      <c r="A165" s="12"/>
      <c r="B165" s="221"/>
      <c r="C165" s="222"/>
      <c r="D165" s="213" t="s">
        <v>142</v>
      </c>
      <c r="E165" s="223" t="s">
        <v>29</v>
      </c>
      <c r="F165" s="224" t="s">
        <v>502</v>
      </c>
      <c r="G165" s="222"/>
      <c r="H165" s="225">
        <v>5.1</v>
      </c>
      <c r="I165" s="226"/>
      <c r="J165" s="226"/>
      <c r="K165" s="222"/>
      <c r="L165" s="222"/>
      <c r="M165" s="227"/>
      <c r="N165" s="228"/>
      <c r="O165" s="229"/>
      <c r="P165" s="229"/>
      <c r="Q165" s="229"/>
      <c r="R165" s="229"/>
      <c r="S165" s="229"/>
      <c r="T165" s="229"/>
      <c r="U165" s="229"/>
      <c r="V165" s="229"/>
      <c r="W165" s="229"/>
      <c r="X165" s="230"/>
      <c r="Y165" s="12"/>
      <c r="Z165" s="12"/>
      <c r="AA165" s="12"/>
      <c r="AB165" s="12"/>
      <c r="AC165" s="12"/>
      <c r="AD165" s="12"/>
      <c r="AE165" s="12"/>
      <c r="AT165" s="231" t="s">
        <v>142</v>
      </c>
      <c r="AU165" s="231" t="s">
        <v>81</v>
      </c>
      <c r="AV165" s="12" t="s">
        <v>83</v>
      </c>
      <c r="AW165" s="12" t="s">
        <v>5</v>
      </c>
      <c r="AX165" s="12" t="s">
        <v>81</v>
      </c>
      <c r="AY165" s="231" t="s">
        <v>127</v>
      </c>
    </row>
    <row r="166" spans="1:65" s="2" customFormat="1" ht="24.15" customHeight="1">
      <c r="A166" s="38"/>
      <c r="B166" s="39"/>
      <c r="C166" s="268" t="s">
        <v>9</v>
      </c>
      <c r="D166" s="268" t="s">
        <v>245</v>
      </c>
      <c r="E166" s="269" t="s">
        <v>503</v>
      </c>
      <c r="F166" s="270" t="s">
        <v>504</v>
      </c>
      <c r="G166" s="271" t="s">
        <v>309</v>
      </c>
      <c r="H166" s="272">
        <v>9.18</v>
      </c>
      <c r="I166" s="273"/>
      <c r="J166" s="274"/>
      <c r="K166" s="275">
        <f>ROUND(P166*H166,2)</f>
        <v>0</v>
      </c>
      <c r="L166" s="270" t="s">
        <v>135</v>
      </c>
      <c r="M166" s="276"/>
      <c r="N166" s="277" t="s">
        <v>29</v>
      </c>
      <c r="O166" s="207" t="s">
        <v>42</v>
      </c>
      <c r="P166" s="208">
        <f>I166+J166</f>
        <v>0</v>
      </c>
      <c r="Q166" s="208">
        <f>ROUND(I166*H166,2)</f>
        <v>0</v>
      </c>
      <c r="R166" s="208">
        <f>ROUND(J166*H166,2)</f>
        <v>0</v>
      </c>
      <c r="S166" s="84"/>
      <c r="T166" s="209">
        <f>S166*H166</f>
        <v>0</v>
      </c>
      <c r="U166" s="209">
        <v>1</v>
      </c>
      <c r="V166" s="209">
        <f>U166*H166</f>
        <v>9.18</v>
      </c>
      <c r="W166" s="209">
        <v>0</v>
      </c>
      <c r="X166" s="210">
        <f>W166*H166</f>
        <v>0</v>
      </c>
      <c r="Y166" s="38"/>
      <c r="Z166" s="38"/>
      <c r="AA166" s="38"/>
      <c r="AB166" s="38"/>
      <c r="AC166" s="38"/>
      <c r="AD166" s="38"/>
      <c r="AE166" s="38"/>
      <c r="AR166" s="211" t="s">
        <v>179</v>
      </c>
      <c r="AT166" s="211" t="s">
        <v>245</v>
      </c>
      <c r="AU166" s="211" t="s">
        <v>81</v>
      </c>
      <c r="AY166" s="17" t="s">
        <v>127</v>
      </c>
      <c r="BE166" s="212">
        <f>IF(O166="základní",K166,0)</f>
        <v>0</v>
      </c>
      <c r="BF166" s="212">
        <f>IF(O166="snížená",K166,0)</f>
        <v>0</v>
      </c>
      <c r="BG166" s="212">
        <f>IF(O166="zákl. přenesená",K166,0)</f>
        <v>0</v>
      </c>
      <c r="BH166" s="212">
        <f>IF(O166="sníž. přenesená",K166,0)</f>
        <v>0</v>
      </c>
      <c r="BI166" s="212">
        <f>IF(O166="nulová",K166,0)</f>
        <v>0</v>
      </c>
      <c r="BJ166" s="17" t="s">
        <v>81</v>
      </c>
      <c r="BK166" s="212">
        <f>ROUND(P166*H166,2)</f>
        <v>0</v>
      </c>
      <c r="BL166" s="17" t="s">
        <v>130</v>
      </c>
      <c r="BM166" s="211" t="s">
        <v>505</v>
      </c>
    </row>
    <row r="167" spans="1:47" s="2" customFormat="1" ht="12">
      <c r="A167" s="38"/>
      <c r="B167" s="39"/>
      <c r="C167" s="40"/>
      <c r="D167" s="213" t="s">
        <v>137</v>
      </c>
      <c r="E167" s="40"/>
      <c r="F167" s="214" t="s">
        <v>504</v>
      </c>
      <c r="G167" s="40"/>
      <c r="H167" s="40"/>
      <c r="I167" s="215"/>
      <c r="J167" s="215"/>
      <c r="K167" s="40"/>
      <c r="L167" s="40"/>
      <c r="M167" s="44"/>
      <c r="N167" s="216"/>
      <c r="O167" s="217"/>
      <c r="P167" s="84"/>
      <c r="Q167" s="84"/>
      <c r="R167" s="84"/>
      <c r="S167" s="84"/>
      <c r="T167" s="84"/>
      <c r="U167" s="84"/>
      <c r="V167" s="84"/>
      <c r="W167" s="84"/>
      <c r="X167" s="85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81</v>
      </c>
    </row>
    <row r="168" spans="1:51" s="12" customFormat="1" ht="12">
      <c r="A168" s="12"/>
      <c r="B168" s="221"/>
      <c r="C168" s="222"/>
      <c r="D168" s="213" t="s">
        <v>142</v>
      </c>
      <c r="E168" s="223" t="s">
        <v>29</v>
      </c>
      <c r="F168" s="224" t="s">
        <v>506</v>
      </c>
      <c r="G168" s="222"/>
      <c r="H168" s="225">
        <v>9.18</v>
      </c>
      <c r="I168" s="226"/>
      <c r="J168" s="226"/>
      <c r="K168" s="222"/>
      <c r="L168" s="222"/>
      <c r="M168" s="227"/>
      <c r="N168" s="228"/>
      <c r="O168" s="229"/>
      <c r="P168" s="229"/>
      <c r="Q168" s="229"/>
      <c r="R168" s="229"/>
      <c r="S168" s="229"/>
      <c r="T168" s="229"/>
      <c r="U168" s="229"/>
      <c r="V168" s="229"/>
      <c r="W168" s="229"/>
      <c r="X168" s="230"/>
      <c r="Y168" s="12"/>
      <c r="Z168" s="12"/>
      <c r="AA168" s="12"/>
      <c r="AB168" s="12"/>
      <c r="AC168" s="12"/>
      <c r="AD168" s="12"/>
      <c r="AE168" s="12"/>
      <c r="AT168" s="231" t="s">
        <v>142</v>
      </c>
      <c r="AU168" s="231" t="s">
        <v>81</v>
      </c>
      <c r="AV168" s="12" t="s">
        <v>83</v>
      </c>
      <c r="AW168" s="12" t="s">
        <v>5</v>
      </c>
      <c r="AX168" s="12" t="s">
        <v>81</v>
      </c>
      <c r="AY168" s="231" t="s">
        <v>127</v>
      </c>
    </row>
    <row r="169" spans="1:65" s="2" customFormat="1" ht="24.15" customHeight="1">
      <c r="A169" s="38"/>
      <c r="B169" s="39"/>
      <c r="C169" s="199" t="s">
        <v>328</v>
      </c>
      <c r="D169" s="199" t="s">
        <v>131</v>
      </c>
      <c r="E169" s="200" t="s">
        <v>507</v>
      </c>
      <c r="F169" s="201" t="s">
        <v>508</v>
      </c>
      <c r="G169" s="202" t="s">
        <v>509</v>
      </c>
      <c r="H169" s="203">
        <v>88.44</v>
      </c>
      <c r="I169" s="204"/>
      <c r="J169" s="204"/>
      <c r="K169" s="205">
        <f>ROUND(P169*H169,2)</f>
        <v>0</v>
      </c>
      <c r="L169" s="201" t="s">
        <v>135</v>
      </c>
      <c r="M169" s="44"/>
      <c r="N169" s="206" t="s">
        <v>29</v>
      </c>
      <c r="O169" s="207" t="s">
        <v>42</v>
      </c>
      <c r="P169" s="208">
        <f>I169+J169</f>
        <v>0</v>
      </c>
      <c r="Q169" s="208">
        <f>ROUND(I169*H169,2)</f>
        <v>0</v>
      </c>
      <c r="R169" s="208">
        <f>ROUND(J169*H169,2)</f>
        <v>0</v>
      </c>
      <c r="S169" s="84"/>
      <c r="T169" s="209">
        <f>S169*H169</f>
        <v>0</v>
      </c>
      <c r="U169" s="209">
        <v>0</v>
      </c>
      <c r="V169" s="209">
        <f>U169*H169</f>
        <v>0</v>
      </c>
      <c r="W169" s="209">
        <v>0</v>
      </c>
      <c r="X169" s="210">
        <f>W169*H169</f>
        <v>0</v>
      </c>
      <c r="Y169" s="38"/>
      <c r="Z169" s="38"/>
      <c r="AA169" s="38"/>
      <c r="AB169" s="38"/>
      <c r="AC169" s="38"/>
      <c r="AD169" s="38"/>
      <c r="AE169" s="38"/>
      <c r="AR169" s="211" t="s">
        <v>253</v>
      </c>
      <c r="AT169" s="211" t="s">
        <v>131</v>
      </c>
      <c r="AU169" s="211" t="s">
        <v>81</v>
      </c>
      <c r="AY169" s="17" t="s">
        <v>127</v>
      </c>
      <c r="BE169" s="212">
        <f>IF(O169="základní",K169,0)</f>
        <v>0</v>
      </c>
      <c r="BF169" s="212">
        <f>IF(O169="snížená",K169,0)</f>
        <v>0</v>
      </c>
      <c r="BG169" s="212">
        <f>IF(O169="zákl. přenesená",K169,0)</f>
        <v>0</v>
      </c>
      <c r="BH169" s="212">
        <f>IF(O169="sníž. přenesená",K169,0)</f>
        <v>0</v>
      </c>
      <c r="BI169" s="212">
        <f>IF(O169="nulová",K169,0)</f>
        <v>0</v>
      </c>
      <c r="BJ169" s="17" t="s">
        <v>81</v>
      </c>
      <c r="BK169" s="212">
        <f>ROUND(P169*H169,2)</f>
        <v>0</v>
      </c>
      <c r="BL169" s="17" t="s">
        <v>253</v>
      </c>
      <c r="BM169" s="211" t="s">
        <v>510</v>
      </c>
    </row>
    <row r="170" spans="1:47" s="2" customFormat="1" ht="12">
      <c r="A170" s="38"/>
      <c r="B170" s="39"/>
      <c r="C170" s="40"/>
      <c r="D170" s="213" t="s">
        <v>137</v>
      </c>
      <c r="E170" s="40"/>
      <c r="F170" s="214" t="s">
        <v>511</v>
      </c>
      <c r="G170" s="40"/>
      <c r="H170" s="40"/>
      <c r="I170" s="215"/>
      <c r="J170" s="215"/>
      <c r="K170" s="40"/>
      <c r="L170" s="40"/>
      <c r="M170" s="44"/>
      <c r="N170" s="216"/>
      <c r="O170" s="217"/>
      <c r="P170" s="84"/>
      <c r="Q170" s="84"/>
      <c r="R170" s="84"/>
      <c r="S170" s="84"/>
      <c r="T170" s="84"/>
      <c r="U170" s="84"/>
      <c r="V170" s="84"/>
      <c r="W170" s="84"/>
      <c r="X170" s="85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81</v>
      </c>
    </row>
    <row r="171" spans="1:47" s="2" customFormat="1" ht="12">
      <c r="A171" s="38"/>
      <c r="B171" s="39"/>
      <c r="C171" s="40"/>
      <c r="D171" s="218" t="s">
        <v>138</v>
      </c>
      <c r="E171" s="40"/>
      <c r="F171" s="219" t="s">
        <v>512</v>
      </c>
      <c r="G171" s="40"/>
      <c r="H171" s="40"/>
      <c r="I171" s="215"/>
      <c r="J171" s="215"/>
      <c r="K171" s="40"/>
      <c r="L171" s="40"/>
      <c r="M171" s="44"/>
      <c r="N171" s="216"/>
      <c r="O171" s="217"/>
      <c r="P171" s="84"/>
      <c r="Q171" s="84"/>
      <c r="R171" s="84"/>
      <c r="S171" s="84"/>
      <c r="T171" s="84"/>
      <c r="U171" s="84"/>
      <c r="V171" s="84"/>
      <c r="W171" s="84"/>
      <c r="X171" s="85"/>
      <c r="Y171" s="38"/>
      <c r="Z171" s="38"/>
      <c r="AA171" s="38"/>
      <c r="AB171" s="38"/>
      <c r="AC171" s="38"/>
      <c r="AD171" s="38"/>
      <c r="AE171" s="38"/>
      <c r="AT171" s="17" t="s">
        <v>138</v>
      </c>
      <c r="AU171" s="17" t="s">
        <v>81</v>
      </c>
    </row>
    <row r="172" spans="1:51" s="12" customFormat="1" ht="12">
      <c r="A172" s="12"/>
      <c r="B172" s="221"/>
      <c r="C172" s="222"/>
      <c r="D172" s="213" t="s">
        <v>142</v>
      </c>
      <c r="E172" s="223" t="s">
        <v>29</v>
      </c>
      <c r="F172" s="224" t="s">
        <v>513</v>
      </c>
      <c r="G172" s="222"/>
      <c r="H172" s="225">
        <v>88.44</v>
      </c>
      <c r="I172" s="226"/>
      <c r="J172" s="226"/>
      <c r="K172" s="222"/>
      <c r="L172" s="222"/>
      <c r="M172" s="227"/>
      <c r="N172" s="228"/>
      <c r="O172" s="229"/>
      <c r="P172" s="229"/>
      <c r="Q172" s="229"/>
      <c r="R172" s="229"/>
      <c r="S172" s="229"/>
      <c r="T172" s="229"/>
      <c r="U172" s="229"/>
      <c r="V172" s="229"/>
      <c r="W172" s="229"/>
      <c r="X172" s="230"/>
      <c r="Y172" s="12"/>
      <c r="Z172" s="12"/>
      <c r="AA172" s="12"/>
      <c r="AB172" s="12"/>
      <c r="AC172" s="12"/>
      <c r="AD172" s="12"/>
      <c r="AE172" s="12"/>
      <c r="AT172" s="231" t="s">
        <v>142</v>
      </c>
      <c r="AU172" s="231" t="s">
        <v>81</v>
      </c>
      <c r="AV172" s="12" t="s">
        <v>83</v>
      </c>
      <c r="AW172" s="12" t="s">
        <v>5</v>
      </c>
      <c r="AX172" s="12" t="s">
        <v>81</v>
      </c>
      <c r="AY172" s="231" t="s">
        <v>127</v>
      </c>
    </row>
    <row r="173" spans="1:65" s="2" customFormat="1" ht="24.15" customHeight="1">
      <c r="A173" s="38"/>
      <c r="B173" s="39"/>
      <c r="C173" s="268" t="s">
        <v>338</v>
      </c>
      <c r="D173" s="268" t="s">
        <v>245</v>
      </c>
      <c r="E173" s="269" t="s">
        <v>514</v>
      </c>
      <c r="F173" s="270" t="s">
        <v>515</v>
      </c>
      <c r="G173" s="271" t="s">
        <v>516</v>
      </c>
      <c r="H173" s="272">
        <v>1.769</v>
      </c>
      <c r="I173" s="273"/>
      <c r="J173" s="274"/>
      <c r="K173" s="275">
        <f>ROUND(P173*H173,2)</f>
        <v>0</v>
      </c>
      <c r="L173" s="270" t="s">
        <v>135</v>
      </c>
      <c r="M173" s="276"/>
      <c r="N173" s="277" t="s">
        <v>29</v>
      </c>
      <c r="O173" s="207" t="s">
        <v>42</v>
      </c>
      <c r="P173" s="208">
        <f>I173+J173</f>
        <v>0</v>
      </c>
      <c r="Q173" s="208">
        <f>ROUND(I173*H173,2)</f>
        <v>0</v>
      </c>
      <c r="R173" s="208">
        <f>ROUND(J173*H173,2)</f>
        <v>0</v>
      </c>
      <c r="S173" s="84"/>
      <c r="T173" s="209">
        <f>S173*H173</f>
        <v>0</v>
      </c>
      <c r="U173" s="209">
        <v>0.001</v>
      </c>
      <c r="V173" s="209">
        <f>U173*H173</f>
        <v>0.001769</v>
      </c>
      <c r="W173" s="209">
        <v>0</v>
      </c>
      <c r="X173" s="210">
        <f>W173*H173</f>
        <v>0</v>
      </c>
      <c r="Y173" s="38"/>
      <c r="Z173" s="38"/>
      <c r="AA173" s="38"/>
      <c r="AB173" s="38"/>
      <c r="AC173" s="38"/>
      <c r="AD173" s="38"/>
      <c r="AE173" s="38"/>
      <c r="AR173" s="211" t="s">
        <v>253</v>
      </c>
      <c r="AT173" s="211" t="s">
        <v>245</v>
      </c>
      <c r="AU173" s="211" t="s">
        <v>81</v>
      </c>
      <c r="AY173" s="17" t="s">
        <v>127</v>
      </c>
      <c r="BE173" s="212">
        <f>IF(O173="základní",K173,0)</f>
        <v>0</v>
      </c>
      <c r="BF173" s="212">
        <f>IF(O173="snížená",K173,0)</f>
        <v>0</v>
      </c>
      <c r="BG173" s="212">
        <f>IF(O173="zákl. přenesená",K173,0)</f>
        <v>0</v>
      </c>
      <c r="BH173" s="212">
        <f>IF(O173="sníž. přenesená",K173,0)</f>
        <v>0</v>
      </c>
      <c r="BI173" s="212">
        <f>IF(O173="nulová",K173,0)</f>
        <v>0</v>
      </c>
      <c r="BJ173" s="17" t="s">
        <v>81</v>
      </c>
      <c r="BK173" s="212">
        <f>ROUND(P173*H173,2)</f>
        <v>0</v>
      </c>
      <c r="BL173" s="17" t="s">
        <v>253</v>
      </c>
      <c r="BM173" s="211" t="s">
        <v>517</v>
      </c>
    </row>
    <row r="174" spans="1:47" s="2" customFormat="1" ht="12">
      <c r="A174" s="38"/>
      <c r="B174" s="39"/>
      <c r="C174" s="40"/>
      <c r="D174" s="213" t="s">
        <v>137</v>
      </c>
      <c r="E174" s="40"/>
      <c r="F174" s="214" t="s">
        <v>515</v>
      </c>
      <c r="G174" s="40"/>
      <c r="H174" s="40"/>
      <c r="I174" s="215"/>
      <c r="J174" s="215"/>
      <c r="K174" s="40"/>
      <c r="L174" s="40"/>
      <c r="M174" s="44"/>
      <c r="N174" s="216"/>
      <c r="O174" s="217"/>
      <c r="P174" s="84"/>
      <c r="Q174" s="84"/>
      <c r="R174" s="84"/>
      <c r="S174" s="84"/>
      <c r="T174" s="84"/>
      <c r="U174" s="84"/>
      <c r="V174" s="84"/>
      <c r="W174" s="84"/>
      <c r="X174" s="85"/>
      <c r="Y174" s="38"/>
      <c r="Z174" s="38"/>
      <c r="AA174" s="38"/>
      <c r="AB174" s="38"/>
      <c r="AC174" s="38"/>
      <c r="AD174" s="38"/>
      <c r="AE174" s="38"/>
      <c r="AT174" s="17" t="s">
        <v>137</v>
      </c>
      <c r="AU174" s="17" t="s">
        <v>81</v>
      </c>
    </row>
    <row r="175" spans="1:51" s="12" customFormat="1" ht="12">
      <c r="A175" s="12"/>
      <c r="B175" s="221"/>
      <c r="C175" s="222"/>
      <c r="D175" s="213" t="s">
        <v>142</v>
      </c>
      <c r="E175" s="222"/>
      <c r="F175" s="224" t="s">
        <v>518</v>
      </c>
      <c r="G175" s="222"/>
      <c r="H175" s="225">
        <v>1.769</v>
      </c>
      <c r="I175" s="226"/>
      <c r="J175" s="226"/>
      <c r="K175" s="222"/>
      <c r="L175" s="222"/>
      <c r="M175" s="227"/>
      <c r="N175" s="228"/>
      <c r="O175" s="229"/>
      <c r="P175" s="229"/>
      <c r="Q175" s="229"/>
      <c r="R175" s="229"/>
      <c r="S175" s="229"/>
      <c r="T175" s="229"/>
      <c r="U175" s="229"/>
      <c r="V175" s="229"/>
      <c r="W175" s="229"/>
      <c r="X175" s="230"/>
      <c r="Y175" s="12"/>
      <c r="Z175" s="12"/>
      <c r="AA175" s="12"/>
      <c r="AB175" s="12"/>
      <c r="AC175" s="12"/>
      <c r="AD175" s="12"/>
      <c r="AE175" s="12"/>
      <c r="AT175" s="231" t="s">
        <v>142</v>
      </c>
      <c r="AU175" s="231" t="s">
        <v>81</v>
      </c>
      <c r="AV175" s="12" t="s">
        <v>83</v>
      </c>
      <c r="AW175" s="12" t="s">
        <v>4</v>
      </c>
      <c r="AX175" s="12" t="s">
        <v>81</v>
      </c>
      <c r="AY175" s="231" t="s">
        <v>127</v>
      </c>
    </row>
    <row r="176" spans="1:65" s="2" customFormat="1" ht="24.15" customHeight="1">
      <c r="A176" s="38"/>
      <c r="B176" s="39"/>
      <c r="C176" s="199" t="s">
        <v>345</v>
      </c>
      <c r="D176" s="199" t="s">
        <v>131</v>
      </c>
      <c r="E176" s="200" t="s">
        <v>519</v>
      </c>
      <c r="F176" s="201" t="s">
        <v>520</v>
      </c>
      <c r="G176" s="202" t="s">
        <v>509</v>
      </c>
      <c r="H176" s="203">
        <v>88.44</v>
      </c>
      <c r="I176" s="204"/>
      <c r="J176" s="204"/>
      <c r="K176" s="205">
        <f>ROUND(P176*H176,2)</f>
        <v>0</v>
      </c>
      <c r="L176" s="201" t="s">
        <v>135</v>
      </c>
      <c r="M176" s="44"/>
      <c r="N176" s="206" t="s">
        <v>29</v>
      </c>
      <c r="O176" s="207" t="s">
        <v>42</v>
      </c>
      <c r="P176" s="208">
        <f>I176+J176</f>
        <v>0</v>
      </c>
      <c r="Q176" s="208">
        <f>ROUND(I176*H176,2)</f>
        <v>0</v>
      </c>
      <c r="R176" s="208">
        <f>ROUND(J176*H176,2)</f>
        <v>0</v>
      </c>
      <c r="S176" s="84"/>
      <c r="T176" s="209">
        <f>S176*H176</f>
        <v>0</v>
      </c>
      <c r="U176" s="209">
        <v>0</v>
      </c>
      <c r="V176" s="209">
        <f>U176*H176</f>
        <v>0</v>
      </c>
      <c r="W176" s="209">
        <v>0</v>
      </c>
      <c r="X176" s="210">
        <f>W176*H176</f>
        <v>0</v>
      </c>
      <c r="Y176" s="38"/>
      <c r="Z176" s="38"/>
      <c r="AA176" s="38"/>
      <c r="AB176" s="38"/>
      <c r="AC176" s="38"/>
      <c r="AD176" s="38"/>
      <c r="AE176" s="38"/>
      <c r="AR176" s="211" t="s">
        <v>130</v>
      </c>
      <c r="AT176" s="211" t="s">
        <v>131</v>
      </c>
      <c r="AU176" s="211" t="s">
        <v>81</v>
      </c>
      <c r="AY176" s="17" t="s">
        <v>127</v>
      </c>
      <c r="BE176" s="212">
        <f>IF(O176="základní",K176,0)</f>
        <v>0</v>
      </c>
      <c r="BF176" s="212">
        <f>IF(O176="snížená",K176,0)</f>
        <v>0</v>
      </c>
      <c r="BG176" s="212">
        <f>IF(O176="zákl. přenesená",K176,0)</f>
        <v>0</v>
      </c>
      <c r="BH176" s="212">
        <f>IF(O176="sníž. přenesená",K176,0)</f>
        <v>0</v>
      </c>
      <c r="BI176" s="212">
        <f>IF(O176="nulová",K176,0)</f>
        <v>0</v>
      </c>
      <c r="BJ176" s="17" t="s">
        <v>81</v>
      </c>
      <c r="BK176" s="212">
        <f>ROUND(P176*H176,2)</f>
        <v>0</v>
      </c>
      <c r="BL176" s="17" t="s">
        <v>130</v>
      </c>
      <c r="BM176" s="211" t="s">
        <v>521</v>
      </c>
    </row>
    <row r="177" spans="1:47" s="2" customFormat="1" ht="12">
      <c r="A177" s="38"/>
      <c r="B177" s="39"/>
      <c r="C177" s="40"/>
      <c r="D177" s="213" t="s">
        <v>137</v>
      </c>
      <c r="E177" s="40"/>
      <c r="F177" s="214" t="s">
        <v>522</v>
      </c>
      <c r="G177" s="40"/>
      <c r="H177" s="40"/>
      <c r="I177" s="215"/>
      <c r="J177" s="215"/>
      <c r="K177" s="40"/>
      <c r="L177" s="40"/>
      <c r="M177" s="44"/>
      <c r="N177" s="216"/>
      <c r="O177" s="217"/>
      <c r="P177" s="84"/>
      <c r="Q177" s="84"/>
      <c r="R177" s="84"/>
      <c r="S177" s="84"/>
      <c r="T177" s="84"/>
      <c r="U177" s="84"/>
      <c r="V177" s="84"/>
      <c r="W177" s="84"/>
      <c r="X177" s="85"/>
      <c r="Y177" s="38"/>
      <c r="Z177" s="38"/>
      <c r="AA177" s="38"/>
      <c r="AB177" s="38"/>
      <c r="AC177" s="38"/>
      <c r="AD177" s="38"/>
      <c r="AE177" s="38"/>
      <c r="AT177" s="17" t="s">
        <v>137</v>
      </c>
      <c r="AU177" s="17" t="s">
        <v>81</v>
      </c>
    </row>
    <row r="178" spans="1:47" s="2" customFormat="1" ht="12">
      <c r="A178" s="38"/>
      <c r="B178" s="39"/>
      <c r="C178" s="40"/>
      <c r="D178" s="218" t="s">
        <v>138</v>
      </c>
      <c r="E178" s="40"/>
      <c r="F178" s="219" t="s">
        <v>523</v>
      </c>
      <c r="G178" s="40"/>
      <c r="H178" s="40"/>
      <c r="I178" s="215"/>
      <c r="J178" s="215"/>
      <c r="K178" s="40"/>
      <c r="L178" s="40"/>
      <c r="M178" s="44"/>
      <c r="N178" s="216"/>
      <c r="O178" s="217"/>
      <c r="P178" s="84"/>
      <c r="Q178" s="84"/>
      <c r="R178" s="84"/>
      <c r="S178" s="84"/>
      <c r="T178" s="84"/>
      <c r="U178" s="84"/>
      <c r="V178" s="84"/>
      <c r="W178" s="84"/>
      <c r="X178" s="85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81</v>
      </c>
    </row>
    <row r="179" spans="1:47" s="2" customFormat="1" ht="12">
      <c r="A179" s="38"/>
      <c r="B179" s="39"/>
      <c r="C179" s="40"/>
      <c r="D179" s="213" t="s">
        <v>140</v>
      </c>
      <c r="E179" s="40"/>
      <c r="F179" s="220" t="s">
        <v>524</v>
      </c>
      <c r="G179" s="40"/>
      <c r="H179" s="40"/>
      <c r="I179" s="215"/>
      <c r="J179" s="215"/>
      <c r="K179" s="40"/>
      <c r="L179" s="40"/>
      <c r="M179" s="44"/>
      <c r="N179" s="216"/>
      <c r="O179" s="217"/>
      <c r="P179" s="84"/>
      <c r="Q179" s="84"/>
      <c r="R179" s="84"/>
      <c r="S179" s="84"/>
      <c r="T179" s="84"/>
      <c r="U179" s="84"/>
      <c r="V179" s="84"/>
      <c r="W179" s="84"/>
      <c r="X179" s="85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81</v>
      </c>
    </row>
    <row r="180" spans="1:51" s="12" customFormat="1" ht="12">
      <c r="A180" s="12"/>
      <c r="B180" s="221"/>
      <c r="C180" s="222"/>
      <c r="D180" s="213" t="s">
        <v>142</v>
      </c>
      <c r="E180" s="223" t="s">
        <v>29</v>
      </c>
      <c r="F180" s="224" t="s">
        <v>525</v>
      </c>
      <c r="G180" s="222"/>
      <c r="H180" s="225">
        <v>88.44</v>
      </c>
      <c r="I180" s="226"/>
      <c r="J180" s="226"/>
      <c r="K180" s="222"/>
      <c r="L180" s="222"/>
      <c r="M180" s="227"/>
      <c r="N180" s="228"/>
      <c r="O180" s="229"/>
      <c r="P180" s="229"/>
      <c r="Q180" s="229"/>
      <c r="R180" s="229"/>
      <c r="S180" s="229"/>
      <c r="T180" s="229"/>
      <c r="U180" s="229"/>
      <c r="V180" s="229"/>
      <c r="W180" s="229"/>
      <c r="X180" s="230"/>
      <c r="Y180" s="12"/>
      <c r="Z180" s="12"/>
      <c r="AA180" s="12"/>
      <c r="AB180" s="12"/>
      <c r="AC180" s="12"/>
      <c r="AD180" s="12"/>
      <c r="AE180" s="12"/>
      <c r="AT180" s="231" t="s">
        <v>142</v>
      </c>
      <c r="AU180" s="231" t="s">
        <v>81</v>
      </c>
      <c r="AV180" s="12" t="s">
        <v>83</v>
      </c>
      <c r="AW180" s="12" t="s">
        <v>5</v>
      </c>
      <c r="AX180" s="12" t="s">
        <v>81</v>
      </c>
      <c r="AY180" s="231" t="s">
        <v>127</v>
      </c>
    </row>
    <row r="181" spans="1:65" s="2" customFormat="1" ht="24.15" customHeight="1">
      <c r="A181" s="38"/>
      <c r="B181" s="39"/>
      <c r="C181" s="199" t="s">
        <v>352</v>
      </c>
      <c r="D181" s="199" t="s">
        <v>131</v>
      </c>
      <c r="E181" s="200" t="s">
        <v>526</v>
      </c>
      <c r="F181" s="201" t="s">
        <v>527</v>
      </c>
      <c r="G181" s="202" t="s">
        <v>294</v>
      </c>
      <c r="H181" s="203">
        <v>5.304</v>
      </c>
      <c r="I181" s="204"/>
      <c r="J181" s="204"/>
      <c r="K181" s="205">
        <f>ROUND(P181*H181,2)</f>
        <v>0</v>
      </c>
      <c r="L181" s="201" t="s">
        <v>135</v>
      </c>
      <c r="M181" s="44"/>
      <c r="N181" s="206" t="s">
        <v>29</v>
      </c>
      <c r="O181" s="207" t="s">
        <v>42</v>
      </c>
      <c r="P181" s="208">
        <f>I181+J181</f>
        <v>0</v>
      </c>
      <c r="Q181" s="208">
        <f>ROUND(I181*H181,2)</f>
        <v>0</v>
      </c>
      <c r="R181" s="208">
        <f>ROUND(J181*H181,2)</f>
        <v>0</v>
      </c>
      <c r="S181" s="84"/>
      <c r="T181" s="209">
        <f>S181*H181</f>
        <v>0</v>
      </c>
      <c r="U181" s="209">
        <v>0</v>
      </c>
      <c r="V181" s="209">
        <f>U181*H181</f>
        <v>0</v>
      </c>
      <c r="W181" s="209">
        <v>0</v>
      </c>
      <c r="X181" s="210">
        <f>W181*H181</f>
        <v>0</v>
      </c>
      <c r="Y181" s="38"/>
      <c r="Z181" s="38"/>
      <c r="AA181" s="38"/>
      <c r="AB181" s="38"/>
      <c r="AC181" s="38"/>
      <c r="AD181" s="38"/>
      <c r="AE181" s="38"/>
      <c r="AR181" s="211" t="s">
        <v>130</v>
      </c>
      <c r="AT181" s="211" t="s">
        <v>131</v>
      </c>
      <c r="AU181" s="211" t="s">
        <v>81</v>
      </c>
      <c r="AY181" s="17" t="s">
        <v>127</v>
      </c>
      <c r="BE181" s="212">
        <f>IF(O181="základní",K181,0)</f>
        <v>0</v>
      </c>
      <c r="BF181" s="212">
        <f>IF(O181="snížená",K181,0)</f>
        <v>0</v>
      </c>
      <c r="BG181" s="212">
        <f>IF(O181="zákl. přenesená",K181,0)</f>
        <v>0</v>
      </c>
      <c r="BH181" s="212">
        <f>IF(O181="sníž. přenesená",K181,0)</f>
        <v>0</v>
      </c>
      <c r="BI181" s="212">
        <f>IF(O181="nulová",K181,0)</f>
        <v>0</v>
      </c>
      <c r="BJ181" s="17" t="s">
        <v>81</v>
      </c>
      <c r="BK181" s="212">
        <f>ROUND(P181*H181,2)</f>
        <v>0</v>
      </c>
      <c r="BL181" s="17" t="s">
        <v>130</v>
      </c>
      <c r="BM181" s="211" t="s">
        <v>528</v>
      </c>
    </row>
    <row r="182" spans="1:47" s="2" customFormat="1" ht="12">
      <c r="A182" s="38"/>
      <c r="B182" s="39"/>
      <c r="C182" s="40"/>
      <c r="D182" s="213" t="s">
        <v>137</v>
      </c>
      <c r="E182" s="40"/>
      <c r="F182" s="214" t="s">
        <v>529</v>
      </c>
      <c r="G182" s="40"/>
      <c r="H182" s="40"/>
      <c r="I182" s="215"/>
      <c r="J182" s="215"/>
      <c r="K182" s="40"/>
      <c r="L182" s="40"/>
      <c r="M182" s="44"/>
      <c r="N182" s="216"/>
      <c r="O182" s="217"/>
      <c r="P182" s="84"/>
      <c r="Q182" s="84"/>
      <c r="R182" s="84"/>
      <c r="S182" s="84"/>
      <c r="T182" s="84"/>
      <c r="U182" s="84"/>
      <c r="V182" s="84"/>
      <c r="W182" s="84"/>
      <c r="X182" s="85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81</v>
      </c>
    </row>
    <row r="183" spans="1:47" s="2" customFormat="1" ht="12">
      <c r="A183" s="38"/>
      <c r="B183" s="39"/>
      <c r="C183" s="40"/>
      <c r="D183" s="218" t="s">
        <v>138</v>
      </c>
      <c r="E183" s="40"/>
      <c r="F183" s="219" t="s">
        <v>530</v>
      </c>
      <c r="G183" s="40"/>
      <c r="H183" s="40"/>
      <c r="I183" s="215"/>
      <c r="J183" s="215"/>
      <c r="K183" s="40"/>
      <c r="L183" s="40"/>
      <c r="M183" s="44"/>
      <c r="N183" s="216"/>
      <c r="O183" s="217"/>
      <c r="P183" s="84"/>
      <c r="Q183" s="84"/>
      <c r="R183" s="84"/>
      <c r="S183" s="84"/>
      <c r="T183" s="84"/>
      <c r="U183" s="84"/>
      <c r="V183" s="84"/>
      <c r="W183" s="84"/>
      <c r="X183" s="85"/>
      <c r="Y183" s="38"/>
      <c r="Z183" s="38"/>
      <c r="AA183" s="38"/>
      <c r="AB183" s="38"/>
      <c r="AC183" s="38"/>
      <c r="AD183" s="38"/>
      <c r="AE183" s="38"/>
      <c r="AT183" s="17" t="s">
        <v>138</v>
      </c>
      <c r="AU183" s="17" t="s">
        <v>81</v>
      </c>
    </row>
    <row r="184" spans="1:51" s="12" customFormat="1" ht="12">
      <c r="A184" s="12"/>
      <c r="B184" s="221"/>
      <c r="C184" s="222"/>
      <c r="D184" s="213" t="s">
        <v>142</v>
      </c>
      <c r="E184" s="223" t="s">
        <v>29</v>
      </c>
      <c r="F184" s="224" t="s">
        <v>531</v>
      </c>
      <c r="G184" s="222"/>
      <c r="H184" s="225">
        <v>5.304</v>
      </c>
      <c r="I184" s="226"/>
      <c r="J184" s="226"/>
      <c r="K184" s="222"/>
      <c r="L184" s="222"/>
      <c r="M184" s="227"/>
      <c r="N184" s="228"/>
      <c r="O184" s="229"/>
      <c r="P184" s="229"/>
      <c r="Q184" s="229"/>
      <c r="R184" s="229"/>
      <c r="S184" s="229"/>
      <c r="T184" s="229"/>
      <c r="U184" s="229"/>
      <c r="V184" s="229"/>
      <c r="W184" s="229"/>
      <c r="X184" s="230"/>
      <c r="Y184" s="12"/>
      <c r="Z184" s="12"/>
      <c r="AA184" s="12"/>
      <c r="AB184" s="12"/>
      <c r="AC184" s="12"/>
      <c r="AD184" s="12"/>
      <c r="AE184" s="12"/>
      <c r="AT184" s="231" t="s">
        <v>142</v>
      </c>
      <c r="AU184" s="231" t="s">
        <v>81</v>
      </c>
      <c r="AV184" s="12" t="s">
        <v>83</v>
      </c>
      <c r="AW184" s="12" t="s">
        <v>5</v>
      </c>
      <c r="AX184" s="12" t="s">
        <v>81</v>
      </c>
      <c r="AY184" s="231" t="s">
        <v>127</v>
      </c>
    </row>
    <row r="185" spans="1:63" s="11" customFormat="1" ht="25.9" customHeight="1">
      <c r="A185" s="11"/>
      <c r="B185" s="184"/>
      <c r="C185" s="185"/>
      <c r="D185" s="186" t="s">
        <v>72</v>
      </c>
      <c r="E185" s="187" t="s">
        <v>83</v>
      </c>
      <c r="F185" s="187" t="s">
        <v>532</v>
      </c>
      <c r="G185" s="185"/>
      <c r="H185" s="185"/>
      <c r="I185" s="188"/>
      <c r="J185" s="188"/>
      <c r="K185" s="189">
        <f>BK185</f>
        <v>0</v>
      </c>
      <c r="L185" s="185"/>
      <c r="M185" s="190"/>
      <c r="N185" s="191"/>
      <c r="O185" s="192"/>
      <c r="P185" s="192"/>
      <c r="Q185" s="193">
        <f>SUM(Q186:Q245)</f>
        <v>0</v>
      </c>
      <c r="R185" s="193">
        <f>SUM(R186:R245)</f>
        <v>0</v>
      </c>
      <c r="S185" s="192"/>
      <c r="T185" s="194">
        <f>SUM(T186:T245)</f>
        <v>0</v>
      </c>
      <c r="U185" s="192"/>
      <c r="V185" s="194">
        <f>SUM(V186:V245)</f>
        <v>10.44707732</v>
      </c>
      <c r="W185" s="192"/>
      <c r="X185" s="195">
        <f>SUM(X186:X245)</f>
        <v>0</v>
      </c>
      <c r="Y185" s="11"/>
      <c r="Z185" s="11"/>
      <c r="AA185" s="11"/>
      <c r="AB185" s="11"/>
      <c r="AC185" s="11"/>
      <c r="AD185" s="11"/>
      <c r="AE185" s="11"/>
      <c r="AR185" s="196" t="s">
        <v>130</v>
      </c>
      <c r="AT185" s="197" t="s">
        <v>72</v>
      </c>
      <c r="AU185" s="197" t="s">
        <v>73</v>
      </c>
      <c r="AY185" s="196" t="s">
        <v>127</v>
      </c>
      <c r="BK185" s="198">
        <f>SUM(BK186:BK245)</f>
        <v>0</v>
      </c>
    </row>
    <row r="186" spans="1:65" s="2" customFormat="1" ht="24.15" customHeight="1">
      <c r="A186" s="38"/>
      <c r="B186" s="39"/>
      <c r="C186" s="199" t="s">
        <v>360</v>
      </c>
      <c r="D186" s="199" t="s">
        <v>131</v>
      </c>
      <c r="E186" s="200" t="s">
        <v>533</v>
      </c>
      <c r="F186" s="201" t="s">
        <v>534</v>
      </c>
      <c r="G186" s="202" t="s">
        <v>294</v>
      </c>
      <c r="H186" s="203">
        <v>1.4</v>
      </c>
      <c r="I186" s="204"/>
      <c r="J186" s="204"/>
      <c r="K186" s="205">
        <f>ROUND(P186*H186,2)</f>
        <v>0</v>
      </c>
      <c r="L186" s="201" t="s">
        <v>135</v>
      </c>
      <c r="M186" s="44"/>
      <c r="N186" s="206" t="s">
        <v>29</v>
      </c>
      <c r="O186" s="207" t="s">
        <v>42</v>
      </c>
      <c r="P186" s="208">
        <f>I186+J186</f>
        <v>0</v>
      </c>
      <c r="Q186" s="208">
        <f>ROUND(I186*H186,2)</f>
        <v>0</v>
      </c>
      <c r="R186" s="208">
        <f>ROUND(J186*H186,2)</f>
        <v>0</v>
      </c>
      <c r="S186" s="84"/>
      <c r="T186" s="209">
        <f>S186*H186</f>
        <v>0</v>
      </c>
      <c r="U186" s="209">
        <v>2.30102</v>
      </c>
      <c r="V186" s="209">
        <f>U186*H186</f>
        <v>3.2214279999999995</v>
      </c>
      <c r="W186" s="209">
        <v>0</v>
      </c>
      <c r="X186" s="210">
        <f>W186*H186</f>
        <v>0</v>
      </c>
      <c r="Y186" s="38"/>
      <c r="Z186" s="38"/>
      <c r="AA186" s="38"/>
      <c r="AB186" s="38"/>
      <c r="AC186" s="38"/>
      <c r="AD186" s="38"/>
      <c r="AE186" s="38"/>
      <c r="AR186" s="211" t="s">
        <v>130</v>
      </c>
      <c r="AT186" s="211" t="s">
        <v>131</v>
      </c>
      <c r="AU186" s="211" t="s">
        <v>81</v>
      </c>
      <c r="AY186" s="17" t="s">
        <v>127</v>
      </c>
      <c r="BE186" s="212">
        <f>IF(O186="základní",K186,0)</f>
        <v>0</v>
      </c>
      <c r="BF186" s="212">
        <f>IF(O186="snížená",K186,0)</f>
        <v>0</v>
      </c>
      <c r="BG186" s="212">
        <f>IF(O186="zákl. přenesená",K186,0)</f>
        <v>0</v>
      </c>
      <c r="BH186" s="212">
        <f>IF(O186="sníž. přenesená",K186,0)</f>
        <v>0</v>
      </c>
      <c r="BI186" s="212">
        <f>IF(O186="nulová",K186,0)</f>
        <v>0</v>
      </c>
      <c r="BJ186" s="17" t="s">
        <v>81</v>
      </c>
      <c r="BK186" s="212">
        <f>ROUND(P186*H186,2)</f>
        <v>0</v>
      </c>
      <c r="BL186" s="17" t="s">
        <v>130</v>
      </c>
      <c r="BM186" s="211" t="s">
        <v>535</v>
      </c>
    </row>
    <row r="187" spans="1:47" s="2" customFormat="1" ht="12">
      <c r="A187" s="38"/>
      <c r="B187" s="39"/>
      <c r="C187" s="40"/>
      <c r="D187" s="213" t="s">
        <v>137</v>
      </c>
      <c r="E187" s="40"/>
      <c r="F187" s="214" t="s">
        <v>534</v>
      </c>
      <c r="G187" s="40"/>
      <c r="H187" s="40"/>
      <c r="I187" s="215"/>
      <c r="J187" s="215"/>
      <c r="K187" s="40"/>
      <c r="L187" s="40"/>
      <c r="M187" s="44"/>
      <c r="N187" s="216"/>
      <c r="O187" s="217"/>
      <c r="P187" s="84"/>
      <c r="Q187" s="84"/>
      <c r="R187" s="84"/>
      <c r="S187" s="84"/>
      <c r="T187" s="84"/>
      <c r="U187" s="84"/>
      <c r="V187" s="84"/>
      <c r="W187" s="84"/>
      <c r="X187" s="85"/>
      <c r="Y187" s="38"/>
      <c r="Z187" s="38"/>
      <c r="AA187" s="38"/>
      <c r="AB187" s="38"/>
      <c r="AC187" s="38"/>
      <c r="AD187" s="38"/>
      <c r="AE187" s="38"/>
      <c r="AT187" s="17" t="s">
        <v>137</v>
      </c>
      <c r="AU187" s="17" t="s">
        <v>81</v>
      </c>
    </row>
    <row r="188" spans="1:47" s="2" customFormat="1" ht="12">
      <c r="A188" s="38"/>
      <c r="B188" s="39"/>
      <c r="C188" s="40"/>
      <c r="D188" s="218" t="s">
        <v>138</v>
      </c>
      <c r="E188" s="40"/>
      <c r="F188" s="219" t="s">
        <v>536</v>
      </c>
      <c r="G188" s="40"/>
      <c r="H188" s="40"/>
      <c r="I188" s="215"/>
      <c r="J188" s="215"/>
      <c r="K188" s="40"/>
      <c r="L188" s="40"/>
      <c r="M188" s="44"/>
      <c r="N188" s="216"/>
      <c r="O188" s="217"/>
      <c r="P188" s="84"/>
      <c r="Q188" s="84"/>
      <c r="R188" s="84"/>
      <c r="S188" s="84"/>
      <c r="T188" s="84"/>
      <c r="U188" s="84"/>
      <c r="V188" s="84"/>
      <c r="W188" s="84"/>
      <c r="X188" s="85"/>
      <c r="Y188" s="38"/>
      <c r="Z188" s="38"/>
      <c r="AA188" s="38"/>
      <c r="AB188" s="38"/>
      <c r="AC188" s="38"/>
      <c r="AD188" s="38"/>
      <c r="AE188" s="38"/>
      <c r="AT188" s="17" t="s">
        <v>138</v>
      </c>
      <c r="AU188" s="17" t="s">
        <v>81</v>
      </c>
    </row>
    <row r="189" spans="1:51" s="12" customFormat="1" ht="12">
      <c r="A189" s="12"/>
      <c r="B189" s="221"/>
      <c r="C189" s="222"/>
      <c r="D189" s="213" t="s">
        <v>142</v>
      </c>
      <c r="E189" s="223" t="s">
        <v>29</v>
      </c>
      <c r="F189" s="224" t="s">
        <v>537</v>
      </c>
      <c r="G189" s="222"/>
      <c r="H189" s="225">
        <v>1.4</v>
      </c>
      <c r="I189" s="226"/>
      <c r="J189" s="226"/>
      <c r="K189" s="222"/>
      <c r="L189" s="222"/>
      <c r="M189" s="227"/>
      <c r="N189" s="228"/>
      <c r="O189" s="229"/>
      <c r="P189" s="229"/>
      <c r="Q189" s="229"/>
      <c r="R189" s="229"/>
      <c r="S189" s="229"/>
      <c r="T189" s="229"/>
      <c r="U189" s="229"/>
      <c r="V189" s="229"/>
      <c r="W189" s="229"/>
      <c r="X189" s="230"/>
      <c r="Y189" s="12"/>
      <c r="Z189" s="12"/>
      <c r="AA189" s="12"/>
      <c r="AB189" s="12"/>
      <c r="AC189" s="12"/>
      <c r="AD189" s="12"/>
      <c r="AE189" s="12"/>
      <c r="AT189" s="231" t="s">
        <v>142</v>
      </c>
      <c r="AU189" s="231" t="s">
        <v>81</v>
      </c>
      <c r="AV189" s="12" t="s">
        <v>83</v>
      </c>
      <c r="AW189" s="12" t="s">
        <v>5</v>
      </c>
      <c r="AX189" s="12" t="s">
        <v>81</v>
      </c>
      <c r="AY189" s="231" t="s">
        <v>127</v>
      </c>
    </row>
    <row r="190" spans="1:65" s="2" customFormat="1" ht="24.15" customHeight="1">
      <c r="A190" s="38"/>
      <c r="B190" s="39"/>
      <c r="C190" s="199" t="s">
        <v>8</v>
      </c>
      <c r="D190" s="199" t="s">
        <v>131</v>
      </c>
      <c r="E190" s="200" t="s">
        <v>538</v>
      </c>
      <c r="F190" s="201" t="s">
        <v>539</v>
      </c>
      <c r="G190" s="202" t="s">
        <v>267</v>
      </c>
      <c r="H190" s="203">
        <v>16.137</v>
      </c>
      <c r="I190" s="204"/>
      <c r="J190" s="204"/>
      <c r="K190" s="205">
        <f>ROUND(P190*H190,2)</f>
        <v>0</v>
      </c>
      <c r="L190" s="201" t="s">
        <v>135</v>
      </c>
      <c r="M190" s="44"/>
      <c r="N190" s="206" t="s">
        <v>29</v>
      </c>
      <c r="O190" s="207" t="s">
        <v>42</v>
      </c>
      <c r="P190" s="208">
        <f>I190+J190</f>
        <v>0</v>
      </c>
      <c r="Q190" s="208">
        <f>ROUND(I190*H190,2)</f>
        <v>0</v>
      </c>
      <c r="R190" s="208">
        <f>ROUND(J190*H190,2)</f>
        <v>0</v>
      </c>
      <c r="S190" s="84"/>
      <c r="T190" s="209">
        <f>S190*H190</f>
        <v>0</v>
      </c>
      <c r="U190" s="209">
        <v>0</v>
      </c>
      <c r="V190" s="209">
        <f>U190*H190</f>
        <v>0</v>
      </c>
      <c r="W190" s="209">
        <v>0</v>
      </c>
      <c r="X190" s="210">
        <f>W190*H190</f>
        <v>0</v>
      </c>
      <c r="Y190" s="38"/>
      <c r="Z190" s="38"/>
      <c r="AA190" s="38"/>
      <c r="AB190" s="38"/>
      <c r="AC190" s="38"/>
      <c r="AD190" s="38"/>
      <c r="AE190" s="38"/>
      <c r="AR190" s="211" t="s">
        <v>253</v>
      </c>
      <c r="AT190" s="211" t="s">
        <v>131</v>
      </c>
      <c r="AU190" s="211" t="s">
        <v>81</v>
      </c>
      <c r="AY190" s="17" t="s">
        <v>127</v>
      </c>
      <c r="BE190" s="212">
        <f>IF(O190="základní",K190,0)</f>
        <v>0</v>
      </c>
      <c r="BF190" s="212">
        <f>IF(O190="snížená",K190,0)</f>
        <v>0</v>
      </c>
      <c r="BG190" s="212">
        <f>IF(O190="zákl. přenesená",K190,0)</f>
        <v>0</v>
      </c>
      <c r="BH190" s="212">
        <f>IF(O190="sníž. přenesená",K190,0)</f>
        <v>0</v>
      </c>
      <c r="BI190" s="212">
        <f>IF(O190="nulová",K190,0)</f>
        <v>0</v>
      </c>
      <c r="BJ190" s="17" t="s">
        <v>81</v>
      </c>
      <c r="BK190" s="212">
        <f>ROUND(P190*H190,2)</f>
        <v>0</v>
      </c>
      <c r="BL190" s="17" t="s">
        <v>253</v>
      </c>
      <c r="BM190" s="211" t="s">
        <v>540</v>
      </c>
    </row>
    <row r="191" spans="1:47" s="2" customFormat="1" ht="12">
      <c r="A191" s="38"/>
      <c r="B191" s="39"/>
      <c r="C191" s="40"/>
      <c r="D191" s="213" t="s">
        <v>137</v>
      </c>
      <c r="E191" s="40"/>
      <c r="F191" s="214" t="s">
        <v>541</v>
      </c>
      <c r="G191" s="40"/>
      <c r="H191" s="40"/>
      <c r="I191" s="215"/>
      <c r="J191" s="215"/>
      <c r="K191" s="40"/>
      <c r="L191" s="40"/>
      <c r="M191" s="44"/>
      <c r="N191" s="216"/>
      <c r="O191" s="217"/>
      <c r="P191" s="84"/>
      <c r="Q191" s="84"/>
      <c r="R191" s="84"/>
      <c r="S191" s="84"/>
      <c r="T191" s="84"/>
      <c r="U191" s="84"/>
      <c r="V191" s="84"/>
      <c r="W191" s="84"/>
      <c r="X191" s="85"/>
      <c r="Y191" s="38"/>
      <c r="Z191" s="38"/>
      <c r="AA191" s="38"/>
      <c r="AB191" s="38"/>
      <c r="AC191" s="38"/>
      <c r="AD191" s="38"/>
      <c r="AE191" s="38"/>
      <c r="AT191" s="17" t="s">
        <v>137</v>
      </c>
      <c r="AU191" s="17" t="s">
        <v>81</v>
      </c>
    </row>
    <row r="192" spans="1:47" s="2" customFormat="1" ht="12">
      <c r="A192" s="38"/>
      <c r="B192" s="39"/>
      <c r="C192" s="40"/>
      <c r="D192" s="218" t="s">
        <v>138</v>
      </c>
      <c r="E192" s="40"/>
      <c r="F192" s="219" t="s">
        <v>542</v>
      </c>
      <c r="G192" s="40"/>
      <c r="H192" s="40"/>
      <c r="I192" s="215"/>
      <c r="J192" s="215"/>
      <c r="K192" s="40"/>
      <c r="L192" s="40"/>
      <c r="M192" s="44"/>
      <c r="N192" s="216"/>
      <c r="O192" s="217"/>
      <c r="P192" s="84"/>
      <c r="Q192" s="84"/>
      <c r="R192" s="84"/>
      <c r="S192" s="84"/>
      <c r="T192" s="84"/>
      <c r="U192" s="84"/>
      <c r="V192" s="84"/>
      <c r="W192" s="84"/>
      <c r="X192" s="85"/>
      <c r="Y192" s="38"/>
      <c r="Z192" s="38"/>
      <c r="AA192" s="38"/>
      <c r="AB192" s="38"/>
      <c r="AC192" s="38"/>
      <c r="AD192" s="38"/>
      <c r="AE192" s="38"/>
      <c r="AT192" s="17" t="s">
        <v>138</v>
      </c>
      <c r="AU192" s="17" t="s">
        <v>81</v>
      </c>
    </row>
    <row r="193" spans="1:51" s="12" customFormat="1" ht="12">
      <c r="A193" s="12"/>
      <c r="B193" s="221"/>
      <c r="C193" s="222"/>
      <c r="D193" s="213" t="s">
        <v>142</v>
      </c>
      <c r="E193" s="223" t="s">
        <v>29</v>
      </c>
      <c r="F193" s="224" t="s">
        <v>543</v>
      </c>
      <c r="G193" s="222"/>
      <c r="H193" s="225">
        <v>15.012</v>
      </c>
      <c r="I193" s="226"/>
      <c r="J193" s="226"/>
      <c r="K193" s="222"/>
      <c r="L193" s="222"/>
      <c r="M193" s="227"/>
      <c r="N193" s="228"/>
      <c r="O193" s="229"/>
      <c r="P193" s="229"/>
      <c r="Q193" s="229"/>
      <c r="R193" s="229"/>
      <c r="S193" s="229"/>
      <c r="T193" s="229"/>
      <c r="U193" s="229"/>
      <c r="V193" s="229"/>
      <c r="W193" s="229"/>
      <c r="X193" s="230"/>
      <c r="Y193" s="12"/>
      <c r="Z193" s="12"/>
      <c r="AA193" s="12"/>
      <c r="AB193" s="12"/>
      <c r="AC193" s="12"/>
      <c r="AD193" s="12"/>
      <c r="AE193" s="12"/>
      <c r="AT193" s="231" t="s">
        <v>142</v>
      </c>
      <c r="AU193" s="231" t="s">
        <v>81</v>
      </c>
      <c r="AV193" s="12" t="s">
        <v>83</v>
      </c>
      <c r="AW193" s="12" t="s">
        <v>5</v>
      </c>
      <c r="AX193" s="12" t="s">
        <v>73</v>
      </c>
      <c r="AY193" s="231" t="s">
        <v>127</v>
      </c>
    </row>
    <row r="194" spans="1:51" s="12" customFormat="1" ht="12">
      <c r="A194" s="12"/>
      <c r="B194" s="221"/>
      <c r="C194" s="222"/>
      <c r="D194" s="213" t="s">
        <v>142</v>
      </c>
      <c r="E194" s="223" t="s">
        <v>29</v>
      </c>
      <c r="F194" s="224" t="s">
        <v>544</v>
      </c>
      <c r="G194" s="222"/>
      <c r="H194" s="225">
        <v>1.125</v>
      </c>
      <c r="I194" s="226"/>
      <c r="J194" s="226"/>
      <c r="K194" s="222"/>
      <c r="L194" s="222"/>
      <c r="M194" s="227"/>
      <c r="N194" s="228"/>
      <c r="O194" s="229"/>
      <c r="P194" s="229"/>
      <c r="Q194" s="229"/>
      <c r="R194" s="229"/>
      <c r="S194" s="229"/>
      <c r="T194" s="229"/>
      <c r="U194" s="229"/>
      <c r="V194" s="229"/>
      <c r="W194" s="229"/>
      <c r="X194" s="230"/>
      <c r="Y194" s="12"/>
      <c r="Z194" s="12"/>
      <c r="AA194" s="12"/>
      <c r="AB194" s="12"/>
      <c r="AC194" s="12"/>
      <c r="AD194" s="12"/>
      <c r="AE194" s="12"/>
      <c r="AT194" s="231" t="s">
        <v>142</v>
      </c>
      <c r="AU194" s="231" t="s">
        <v>81</v>
      </c>
      <c r="AV194" s="12" t="s">
        <v>83</v>
      </c>
      <c r="AW194" s="12" t="s">
        <v>5</v>
      </c>
      <c r="AX194" s="12" t="s">
        <v>73</v>
      </c>
      <c r="AY194" s="231" t="s">
        <v>127</v>
      </c>
    </row>
    <row r="195" spans="1:51" s="14" customFormat="1" ht="12">
      <c r="A195" s="14"/>
      <c r="B195" s="244"/>
      <c r="C195" s="245"/>
      <c r="D195" s="213" t="s">
        <v>142</v>
      </c>
      <c r="E195" s="246" t="s">
        <v>29</v>
      </c>
      <c r="F195" s="247" t="s">
        <v>276</v>
      </c>
      <c r="G195" s="245"/>
      <c r="H195" s="248">
        <v>16.137</v>
      </c>
      <c r="I195" s="249"/>
      <c r="J195" s="249"/>
      <c r="K195" s="245"/>
      <c r="L195" s="245"/>
      <c r="M195" s="250"/>
      <c r="N195" s="251"/>
      <c r="O195" s="252"/>
      <c r="P195" s="252"/>
      <c r="Q195" s="252"/>
      <c r="R195" s="252"/>
      <c r="S195" s="252"/>
      <c r="T195" s="252"/>
      <c r="U195" s="252"/>
      <c r="V195" s="252"/>
      <c r="W195" s="252"/>
      <c r="X195" s="253"/>
      <c r="Y195" s="14"/>
      <c r="Z195" s="14"/>
      <c r="AA195" s="14"/>
      <c r="AB195" s="14"/>
      <c r="AC195" s="14"/>
      <c r="AD195" s="14"/>
      <c r="AE195" s="14"/>
      <c r="AT195" s="254" t="s">
        <v>142</v>
      </c>
      <c r="AU195" s="254" t="s">
        <v>81</v>
      </c>
      <c r="AV195" s="14" t="s">
        <v>130</v>
      </c>
      <c r="AW195" s="14" t="s">
        <v>5</v>
      </c>
      <c r="AX195" s="14" t="s">
        <v>81</v>
      </c>
      <c r="AY195" s="254" t="s">
        <v>127</v>
      </c>
    </row>
    <row r="196" spans="1:65" s="2" customFormat="1" ht="24.15" customHeight="1">
      <c r="A196" s="38"/>
      <c r="B196" s="39"/>
      <c r="C196" s="199" t="s">
        <v>374</v>
      </c>
      <c r="D196" s="199" t="s">
        <v>131</v>
      </c>
      <c r="E196" s="200" t="s">
        <v>545</v>
      </c>
      <c r="F196" s="201" t="s">
        <v>546</v>
      </c>
      <c r="G196" s="202" t="s">
        <v>509</v>
      </c>
      <c r="H196" s="203">
        <v>7</v>
      </c>
      <c r="I196" s="204"/>
      <c r="J196" s="204"/>
      <c r="K196" s="205">
        <f>ROUND(P196*H196,2)</f>
        <v>0</v>
      </c>
      <c r="L196" s="201" t="s">
        <v>135</v>
      </c>
      <c r="M196" s="44"/>
      <c r="N196" s="206" t="s">
        <v>29</v>
      </c>
      <c r="O196" s="207" t="s">
        <v>42</v>
      </c>
      <c r="P196" s="208">
        <f>I196+J196</f>
        <v>0</v>
      </c>
      <c r="Q196" s="208">
        <f>ROUND(I196*H196,2)</f>
        <v>0</v>
      </c>
      <c r="R196" s="208">
        <f>ROUND(J196*H196,2)</f>
        <v>0</v>
      </c>
      <c r="S196" s="84"/>
      <c r="T196" s="209">
        <f>S196*H196</f>
        <v>0</v>
      </c>
      <c r="U196" s="209">
        <v>0.00264</v>
      </c>
      <c r="V196" s="209">
        <f>U196*H196</f>
        <v>0.01848</v>
      </c>
      <c r="W196" s="209">
        <v>0</v>
      </c>
      <c r="X196" s="210">
        <f>W196*H196</f>
        <v>0</v>
      </c>
      <c r="Y196" s="38"/>
      <c r="Z196" s="38"/>
      <c r="AA196" s="38"/>
      <c r="AB196" s="38"/>
      <c r="AC196" s="38"/>
      <c r="AD196" s="38"/>
      <c r="AE196" s="38"/>
      <c r="AR196" s="211" t="s">
        <v>130</v>
      </c>
      <c r="AT196" s="211" t="s">
        <v>131</v>
      </c>
      <c r="AU196" s="211" t="s">
        <v>81</v>
      </c>
      <c r="AY196" s="17" t="s">
        <v>127</v>
      </c>
      <c r="BE196" s="212">
        <f>IF(O196="základní",K196,0)</f>
        <v>0</v>
      </c>
      <c r="BF196" s="212">
        <f>IF(O196="snížená",K196,0)</f>
        <v>0</v>
      </c>
      <c r="BG196" s="212">
        <f>IF(O196="zákl. přenesená",K196,0)</f>
        <v>0</v>
      </c>
      <c r="BH196" s="212">
        <f>IF(O196="sníž. přenesená",K196,0)</f>
        <v>0</v>
      </c>
      <c r="BI196" s="212">
        <f>IF(O196="nulová",K196,0)</f>
        <v>0</v>
      </c>
      <c r="BJ196" s="17" t="s">
        <v>81</v>
      </c>
      <c r="BK196" s="212">
        <f>ROUND(P196*H196,2)</f>
        <v>0</v>
      </c>
      <c r="BL196" s="17" t="s">
        <v>130</v>
      </c>
      <c r="BM196" s="211" t="s">
        <v>547</v>
      </c>
    </row>
    <row r="197" spans="1:47" s="2" customFormat="1" ht="12">
      <c r="A197" s="38"/>
      <c r="B197" s="39"/>
      <c r="C197" s="40"/>
      <c r="D197" s="213" t="s">
        <v>137</v>
      </c>
      <c r="E197" s="40"/>
      <c r="F197" s="214" t="s">
        <v>546</v>
      </c>
      <c r="G197" s="40"/>
      <c r="H197" s="40"/>
      <c r="I197" s="215"/>
      <c r="J197" s="215"/>
      <c r="K197" s="40"/>
      <c r="L197" s="40"/>
      <c r="M197" s="44"/>
      <c r="N197" s="216"/>
      <c r="O197" s="217"/>
      <c r="P197" s="84"/>
      <c r="Q197" s="84"/>
      <c r="R197" s="84"/>
      <c r="S197" s="84"/>
      <c r="T197" s="84"/>
      <c r="U197" s="84"/>
      <c r="V197" s="84"/>
      <c r="W197" s="84"/>
      <c r="X197" s="85"/>
      <c r="Y197" s="38"/>
      <c r="Z197" s="38"/>
      <c r="AA197" s="38"/>
      <c r="AB197" s="38"/>
      <c r="AC197" s="38"/>
      <c r="AD197" s="38"/>
      <c r="AE197" s="38"/>
      <c r="AT197" s="17" t="s">
        <v>137</v>
      </c>
      <c r="AU197" s="17" t="s">
        <v>81</v>
      </c>
    </row>
    <row r="198" spans="1:47" s="2" customFormat="1" ht="12">
      <c r="A198" s="38"/>
      <c r="B198" s="39"/>
      <c r="C198" s="40"/>
      <c r="D198" s="218" t="s">
        <v>138</v>
      </c>
      <c r="E198" s="40"/>
      <c r="F198" s="219" t="s">
        <v>548</v>
      </c>
      <c r="G198" s="40"/>
      <c r="H198" s="40"/>
      <c r="I198" s="215"/>
      <c r="J198" s="215"/>
      <c r="K198" s="40"/>
      <c r="L198" s="40"/>
      <c r="M198" s="44"/>
      <c r="N198" s="216"/>
      <c r="O198" s="217"/>
      <c r="P198" s="84"/>
      <c r="Q198" s="84"/>
      <c r="R198" s="84"/>
      <c r="S198" s="84"/>
      <c r="T198" s="84"/>
      <c r="U198" s="84"/>
      <c r="V198" s="84"/>
      <c r="W198" s="84"/>
      <c r="X198" s="85"/>
      <c r="Y198" s="38"/>
      <c r="Z198" s="38"/>
      <c r="AA198" s="38"/>
      <c r="AB198" s="38"/>
      <c r="AC198" s="38"/>
      <c r="AD198" s="38"/>
      <c r="AE198" s="38"/>
      <c r="AT198" s="17" t="s">
        <v>138</v>
      </c>
      <c r="AU198" s="17" t="s">
        <v>81</v>
      </c>
    </row>
    <row r="199" spans="1:51" s="12" customFormat="1" ht="12">
      <c r="A199" s="12"/>
      <c r="B199" s="221"/>
      <c r="C199" s="222"/>
      <c r="D199" s="213" t="s">
        <v>142</v>
      </c>
      <c r="E199" s="223" t="s">
        <v>29</v>
      </c>
      <c r="F199" s="224" t="s">
        <v>549</v>
      </c>
      <c r="G199" s="222"/>
      <c r="H199" s="225">
        <v>7</v>
      </c>
      <c r="I199" s="226"/>
      <c r="J199" s="226"/>
      <c r="K199" s="222"/>
      <c r="L199" s="222"/>
      <c r="M199" s="227"/>
      <c r="N199" s="228"/>
      <c r="O199" s="229"/>
      <c r="P199" s="229"/>
      <c r="Q199" s="229"/>
      <c r="R199" s="229"/>
      <c r="S199" s="229"/>
      <c r="T199" s="229"/>
      <c r="U199" s="229"/>
      <c r="V199" s="229"/>
      <c r="W199" s="229"/>
      <c r="X199" s="230"/>
      <c r="Y199" s="12"/>
      <c r="Z199" s="12"/>
      <c r="AA199" s="12"/>
      <c r="AB199" s="12"/>
      <c r="AC199" s="12"/>
      <c r="AD199" s="12"/>
      <c r="AE199" s="12"/>
      <c r="AT199" s="231" t="s">
        <v>142</v>
      </c>
      <c r="AU199" s="231" t="s">
        <v>81</v>
      </c>
      <c r="AV199" s="12" t="s">
        <v>83</v>
      </c>
      <c r="AW199" s="12" t="s">
        <v>5</v>
      </c>
      <c r="AX199" s="12" t="s">
        <v>81</v>
      </c>
      <c r="AY199" s="231" t="s">
        <v>127</v>
      </c>
    </row>
    <row r="200" spans="1:65" s="2" customFormat="1" ht="24.15" customHeight="1">
      <c r="A200" s="38"/>
      <c r="B200" s="39"/>
      <c r="C200" s="199" t="s">
        <v>382</v>
      </c>
      <c r="D200" s="199" t="s">
        <v>131</v>
      </c>
      <c r="E200" s="200" t="s">
        <v>550</v>
      </c>
      <c r="F200" s="201" t="s">
        <v>551</v>
      </c>
      <c r="G200" s="202" t="s">
        <v>509</v>
      </c>
      <c r="H200" s="203">
        <v>7</v>
      </c>
      <c r="I200" s="204"/>
      <c r="J200" s="204"/>
      <c r="K200" s="205">
        <f>ROUND(P200*H200,2)</f>
        <v>0</v>
      </c>
      <c r="L200" s="201" t="s">
        <v>135</v>
      </c>
      <c r="M200" s="44"/>
      <c r="N200" s="206" t="s">
        <v>29</v>
      </c>
      <c r="O200" s="207" t="s">
        <v>42</v>
      </c>
      <c r="P200" s="208">
        <f>I200+J200</f>
        <v>0</v>
      </c>
      <c r="Q200" s="208">
        <f>ROUND(I200*H200,2)</f>
        <v>0</v>
      </c>
      <c r="R200" s="208">
        <f>ROUND(J200*H200,2)</f>
        <v>0</v>
      </c>
      <c r="S200" s="84"/>
      <c r="T200" s="209">
        <f>S200*H200</f>
        <v>0</v>
      </c>
      <c r="U200" s="209">
        <v>0</v>
      </c>
      <c r="V200" s="209">
        <f>U200*H200</f>
        <v>0</v>
      </c>
      <c r="W200" s="209">
        <v>0</v>
      </c>
      <c r="X200" s="210">
        <f>W200*H200</f>
        <v>0</v>
      </c>
      <c r="Y200" s="38"/>
      <c r="Z200" s="38"/>
      <c r="AA200" s="38"/>
      <c r="AB200" s="38"/>
      <c r="AC200" s="38"/>
      <c r="AD200" s="38"/>
      <c r="AE200" s="38"/>
      <c r="AR200" s="211" t="s">
        <v>130</v>
      </c>
      <c r="AT200" s="211" t="s">
        <v>131</v>
      </c>
      <c r="AU200" s="211" t="s">
        <v>81</v>
      </c>
      <c r="AY200" s="17" t="s">
        <v>127</v>
      </c>
      <c r="BE200" s="212">
        <f>IF(O200="základní",K200,0)</f>
        <v>0</v>
      </c>
      <c r="BF200" s="212">
        <f>IF(O200="snížená",K200,0)</f>
        <v>0</v>
      </c>
      <c r="BG200" s="212">
        <f>IF(O200="zákl. přenesená",K200,0)</f>
        <v>0</v>
      </c>
      <c r="BH200" s="212">
        <f>IF(O200="sníž. přenesená",K200,0)</f>
        <v>0</v>
      </c>
      <c r="BI200" s="212">
        <f>IF(O200="nulová",K200,0)</f>
        <v>0</v>
      </c>
      <c r="BJ200" s="17" t="s">
        <v>81</v>
      </c>
      <c r="BK200" s="212">
        <f>ROUND(P200*H200,2)</f>
        <v>0</v>
      </c>
      <c r="BL200" s="17" t="s">
        <v>130</v>
      </c>
      <c r="BM200" s="211" t="s">
        <v>552</v>
      </c>
    </row>
    <row r="201" spans="1:47" s="2" customFormat="1" ht="12">
      <c r="A201" s="38"/>
      <c r="B201" s="39"/>
      <c r="C201" s="40"/>
      <c r="D201" s="213" t="s">
        <v>137</v>
      </c>
      <c r="E201" s="40"/>
      <c r="F201" s="214" t="s">
        <v>553</v>
      </c>
      <c r="G201" s="40"/>
      <c r="H201" s="40"/>
      <c r="I201" s="215"/>
      <c r="J201" s="215"/>
      <c r="K201" s="40"/>
      <c r="L201" s="40"/>
      <c r="M201" s="44"/>
      <c r="N201" s="216"/>
      <c r="O201" s="217"/>
      <c r="P201" s="84"/>
      <c r="Q201" s="84"/>
      <c r="R201" s="84"/>
      <c r="S201" s="84"/>
      <c r="T201" s="84"/>
      <c r="U201" s="84"/>
      <c r="V201" s="84"/>
      <c r="W201" s="84"/>
      <c r="X201" s="85"/>
      <c r="Y201" s="38"/>
      <c r="Z201" s="38"/>
      <c r="AA201" s="38"/>
      <c r="AB201" s="38"/>
      <c r="AC201" s="38"/>
      <c r="AD201" s="38"/>
      <c r="AE201" s="38"/>
      <c r="AT201" s="17" t="s">
        <v>137</v>
      </c>
      <c r="AU201" s="17" t="s">
        <v>81</v>
      </c>
    </row>
    <row r="202" spans="1:47" s="2" customFormat="1" ht="12">
      <c r="A202" s="38"/>
      <c r="B202" s="39"/>
      <c r="C202" s="40"/>
      <c r="D202" s="218" t="s">
        <v>138</v>
      </c>
      <c r="E202" s="40"/>
      <c r="F202" s="219" t="s">
        <v>554</v>
      </c>
      <c r="G202" s="40"/>
      <c r="H202" s="40"/>
      <c r="I202" s="215"/>
      <c r="J202" s="215"/>
      <c r="K202" s="40"/>
      <c r="L202" s="40"/>
      <c r="M202" s="44"/>
      <c r="N202" s="216"/>
      <c r="O202" s="217"/>
      <c r="P202" s="84"/>
      <c r="Q202" s="84"/>
      <c r="R202" s="84"/>
      <c r="S202" s="84"/>
      <c r="T202" s="84"/>
      <c r="U202" s="84"/>
      <c r="V202" s="84"/>
      <c r="W202" s="84"/>
      <c r="X202" s="85"/>
      <c r="Y202" s="38"/>
      <c r="Z202" s="38"/>
      <c r="AA202" s="38"/>
      <c r="AB202" s="38"/>
      <c r="AC202" s="38"/>
      <c r="AD202" s="38"/>
      <c r="AE202" s="38"/>
      <c r="AT202" s="17" t="s">
        <v>138</v>
      </c>
      <c r="AU202" s="17" t="s">
        <v>81</v>
      </c>
    </row>
    <row r="203" spans="1:65" s="2" customFormat="1" ht="24.15" customHeight="1">
      <c r="A203" s="38"/>
      <c r="B203" s="39"/>
      <c r="C203" s="199" t="s">
        <v>389</v>
      </c>
      <c r="D203" s="199" t="s">
        <v>131</v>
      </c>
      <c r="E203" s="200" t="s">
        <v>555</v>
      </c>
      <c r="F203" s="201" t="s">
        <v>556</v>
      </c>
      <c r="G203" s="202" t="s">
        <v>218</v>
      </c>
      <c r="H203" s="203">
        <v>12</v>
      </c>
      <c r="I203" s="204"/>
      <c r="J203" s="204"/>
      <c r="K203" s="205">
        <f>ROUND(P203*H203,2)</f>
        <v>0</v>
      </c>
      <c r="L203" s="201" t="s">
        <v>135</v>
      </c>
      <c r="M203" s="44"/>
      <c r="N203" s="206" t="s">
        <v>29</v>
      </c>
      <c r="O203" s="207" t="s">
        <v>42</v>
      </c>
      <c r="P203" s="208">
        <f>I203+J203</f>
        <v>0</v>
      </c>
      <c r="Q203" s="208">
        <f>ROUND(I203*H203,2)</f>
        <v>0</v>
      </c>
      <c r="R203" s="208">
        <f>ROUND(J203*H203,2)</f>
        <v>0</v>
      </c>
      <c r="S203" s="84"/>
      <c r="T203" s="209">
        <f>S203*H203</f>
        <v>0</v>
      </c>
      <c r="U203" s="209">
        <v>0.27411</v>
      </c>
      <c r="V203" s="209">
        <f>U203*H203</f>
        <v>3.28932</v>
      </c>
      <c r="W203" s="209">
        <v>0</v>
      </c>
      <c r="X203" s="210">
        <f>W203*H203</f>
        <v>0</v>
      </c>
      <c r="Y203" s="38"/>
      <c r="Z203" s="38"/>
      <c r="AA203" s="38"/>
      <c r="AB203" s="38"/>
      <c r="AC203" s="38"/>
      <c r="AD203" s="38"/>
      <c r="AE203" s="38"/>
      <c r="AR203" s="211" t="s">
        <v>130</v>
      </c>
      <c r="AT203" s="211" t="s">
        <v>131</v>
      </c>
      <c r="AU203" s="211" t="s">
        <v>81</v>
      </c>
      <c r="AY203" s="17" t="s">
        <v>127</v>
      </c>
      <c r="BE203" s="212">
        <f>IF(O203="základní",K203,0)</f>
        <v>0</v>
      </c>
      <c r="BF203" s="212">
        <f>IF(O203="snížená",K203,0)</f>
        <v>0</v>
      </c>
      <c r="BG203" s="212">
        <f>IF(O203="zákl. přenesená",K203,0)</f>
        <v>0</v>
      </c>
      <c r="BH203" s="212">
        <f>IF(O203="sníž. přenesená",K203,0)</f>
        <v>0</v>
      </c>
      <c r="BI203" s="212">
        <f>IF(O203="nulová",K203,0)</f>
        <v>0</v>
      </c>
      <c r="BJ203" s="17" t="s">
        <v>81</v>
      </c>
      <c r="BK203" s="212">
        <f>ROUND(P203*H203,2)</f>
        <v>0</v>
      </c>
      <c r="BL203" s="17" t="s">
        <v>130</v>
      </c>
      <c r="BM203" s="211" t="s">
        <v>557</v>
      </c>
    </row>
    <row r="204" spans="1:47" s="2" customFormat="1" ht="12">
      <c r="A204" s="38"/>
      <c r="B204" s="39"/>
      <c r="C204" s="40"/>
      <c r="D204" s="213" t="s">
        <v>137</v>
      </c>
      <c r="E204" s="40"/>
      <c r="F204" s="214" t="s">
        <v>558</v>
      </c>
      <c r="G204" s="40"/>
      <c r="H204" s="40"/>
      <c r="I204" s="215"/>
      <c r="J204" s="215"/>
      <c r="K204" s="40"/>
      <c r="L204" s="40"/>
      <c r="M204" s="44"/>
      <c r="N204" s="216"/>
      <c r="O204" s="217"/>
      <c r="P204" s="84"/>
      <c r="Q204" s="84"/>
      <c r="R204" s="84"/>
      <c r="S204" s="84"/>
      <c r="T204" s="84"/>
      <c r="U204" s="84"/>
      <c r="V204" s="84"/>
      <c r="W204" s="84"/>
      <c r="X204" s="85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81</v>
      </c>
    </row>
    <row r="205" spans="1:47" s="2" customFormat="1" ht="12">
      <c r="A205" s="38"/>
      <c r="B205" s="39"/>
      <c r="C205" s="40"/>
      <c r="D205" s="218" t="s">
        <v>138</v>
      </c>
      <c r="E205" s="40"/>
      <c r="F205" s="219" t="s">
        <v>559</v>
      </c>
      <c r="G205" s="40"/>
      <c r="H205" s="40"/>
      <c r="I205" s="215"/>
      <c r="J205" s="215"/>
      <c r="K205" s="40"/>
      <c r="L205" s="40"/>
      <c r="M205" s="44"/>
      <c r="N205" s="216"/>
      <c r="O205" s="217"/>
      <c r="P205" s="84"/>
      <c r="Q205" s="84"/>
      <c r="R205" s="84"/>
      <c r="S205" s="84"/>
      <c r="T205" s="84"/>
      <c r="U205" s="84"/>
      <c r="V205" s="84"/>
      <c r="W205" s="84"/>
      <c r="X205" s="85"/>
      <c r="Y205" s="38"/>
      <c r="Z205" s="38"/>
      <c r="AA205" s="38"/>
      <c r="AB205" s="38"/>
      <c r="AC205" s="38"/>
      <c r="AD205" s="38"/>
      <c r="AE205" s="38"/>
      <c r="AT205" s="17" t="s">
        <v>138</v>
      </c>
      <c r="AU205" s="17" t="s">
        <v>81</v>
      </c>
    </row>
    <row r="206" spans="1:51" s="12" customFormat="1" ht="12">
      <c r="A206" s="12"/>
      <c r="B206" s="221"/>
      <c r="C206" s="222"/>
      <c r="D206" s="213" t="s">
        <v>142</v>
      </c>
      <c r="E206" s="223" t="s">
        <v>29</v>
      </c>
      <c r="F206" s="224" t="s">
        <v>560</v>
      </c>
      <c r="G206" s="222"/>
      <c r="H206" s="225">
        <v>12</v>
      </c>
      <c r="I206" s="226"/>
      <c r="J206" s="226"/>
      <c r="K206" s="222"/>
      <c r="L206" s="222"/>
      <c r="M206" s="227"/>
      <c r="N206" s="228"/>
      <c r="O206" s="229"/>
      <c r="P206" s="229"/>
      <c r="Q206" s="229"/>
      <c r="R206" s="229"/>
      <c r="S206" s="229"/>
      <c r="T206" s="229"/>
      <c r="U206" s="229"/>
      <c r="V206" s="229"/>
      <c r="W206" s="229"/>
      <c r="X206" s="230"/>
      <c r="Y206" s="12"/>
      <c r="Z206" s="12"/>
      <c r="AA206" s="12"/>
      <c r="AB206" s="12"/>
      <c r="AC206" s="12"/>
      <c r="AD206" s="12"/>
      <c r="AE206" s="12"/>
      <c r="AT206" s="231" t="s">
        <v>142</v>
      </c>
      <c r="AU206" s="231" t="s">
        <v>81</v>
      </c>
      <c r="AV206" s="12" t="s">
        <v>83</v>
      </c>
      <c r="AW206" s="12" t="s">
        <v>5</v>
      </c>
      <c r="AX206" s="12" t="s">
        <v>81</v>
      </c>
      <c r="AY206" s="231" t="s">
        <v>127</v>
      </c>
    </row>
    <row r="207" spans="1:65" s="2" customFormat="1" ht="24.15" customHeight="1">
      <c r="A207" s="38"/>
      <c r="B207" s="39"/>
      <c r="C207" s="199" t="s">
        <v>396</v>
      </c>
      <c r="D207" s="199" t="s">
        <v>131</v>
      </c>
      <c r="E207" s="200" t="s">
        <v>561</v>
      </c>
      <c r="F207" s="201" t="s">
        <v>562</v>
      </c>
      <c r="G207" s="202" t="s">
        <v>294</v>
      </c>
      <c r="H207" s="203">
        <v>0.625</v>
      </c>
      <c r="I207" s="204"/>
      <c r="J207" s="204"/>
      <c r="K207" s="205">
        <f>ROUND(P207*H207,2)</f>
        <v>0</v>
      </c>
      <c r="L207" s="201" t="s">
        <v>135</v>
      </c>
      <c r="M207" s="44"/>
      <c r="N207" s="206" t="s">
        <v>29</v>
      </c>
      <c r="O207" s="207" t="s">
        <v>42</v>
      </c>
      <c r="P207" s="208">
        <f>I207+J207</f>
        <v>0</v>
      </c>
      <c r="Q207" s="208">
        <f>ROUND(I207*H207,2)</f>
        <v>0</v>
      </c>
      <c r="R207" s="208">
        <f>ROUND(J207*H207,2)</f>
        <v>0</v>
      </c>
      <c r="S207" s="84"/>
      <c r="T207" s="209">
        <f>S207*H207</f>
        <v>0</v>
      </c>
      <c r="U207" s="209">
        <v>0</v>
      </c>
      <c r="V207" s="209">
        <f>U207*H207</f>
        <v>0</v>
      </c>
      <c r="W207" s="209">
        <v>0</v>
      </c>
      <c r="X207" s="210">
        <f>W207*H207</f>
        <v>0</v>
      </c>
      <c r="Y207" s="38"/>
      <c r="Z207" s="38"/>
      <c r="AA207" s="38"/>
      <c r="AB207" s="38"/>
      <c r="AC207" s="38"/>
      <c r="AD207" s="38"/>
      <c r="AE207" s="38"/>
      <c r="AR207" s="211" t="s">
        <v>130</v>
      </c>
      <c r="AT207" s="211" t="s">
        <v>131</v>
      </c>
      <c r="AU207" s="211" t="s">
        <v>81</v>
      </c>
      <c r="AY207" s="17" t="s">
        <v>127</v>
      </c>
      <c r="BE207" s="212">
        <f>IF(O207="základní",K207,0)</f>
        <v>0</v>
      </c>
      <c r="BF207" s="212">
        <f>IF(O207="snížená",K207,0)</f>
        <v>0</v>
      </c>
      <c r="BG207" s="212">
        <f>IF(O207="zákl. přenesená",K207,0)</f>
        <v>0</v>
      </c>
      <c r="BH207" s="212">
        <f>IF(O207="sníž. přenesená",K207,0)</f>
        <v>0</v>
      </c>
      <c r="BI207" s="212">
        <f>IF(O207="nulová",K207,0)</f>
        <v>0</v>
      </c>
      <c r="BJ207" s="17" t="s">
        <v>81</v>
      </c>
      <c r="BK207" s="212">
        <f>ROUND(P207*H207,2)</f>
        <v>0</v>
      </c>
      <c r="BL207" s="17" t="s">
        <v>130</v>
      </c>
      <c r="BM207" s="211" t="s">
        <v>563</v>
      </c>
    </row>
    <row r="208" spans="1:47" s="2" customFormat="1" ht="12">
      <c r="A208" s="38"/>
      <c r="B208" s="39"/>
      <c r="C208" s="40"/>
      <c r="D208" s="213" t="s">
        <v>137</v>
      </c>
      <c r="E208" s="40"/>
      <c r="F208" s="214" t="s">
        <v>562</v>
      </c>
      <c r="G208" s="40"/>
      <c r="H208" s="40"/>
      <c r="I208" s="215"/>
      <c r="J208" s="215"/>
      <c r="K208" s="40"/>
      <c r="L208" s="40"/>
      <c r="M208" s="44"/>
      <c r="N208" s="216"/>
      <c r="O208" s="217"/>
      <c r="P208" s="84"/>
      <c r="Q208" s="84"/>
      <c r="R208" s="84"/>
      <c r="S208" s="84"/>
      <c r="T208" s="84"/>
      <c r="U208" s="84"/>
      <c r="V208" s="84"/>
      <c r="W208" s="84"/>
      <c r="X208" s="85"/>
      <c r="Y208" s="38"/>
      <c r="Z208" s="38"/>
      <c r="AA208" s="38"/>
      <c r="AB208" s="38"/>
      <c r="AC208" s="38"/>
      <c r="AD208" s="38"/>
      <c r="AE208" s="38"/>
      <c r="AT208" s="17" t="s">
        <v>137</v>
      </c>
      <c r="AU208" s="17" t="s">
        <v>81</v>
      </c>
    </row>
    <row r="209" spans="1:47" s="2" customFormat="1" ht="12">
      <c r="A209" s="38"/>
      <c r="B209" s="39"/>
      <c r="C209" s="40"/>
      <c r="D209" s="218" t="s">
        <v>138</v>
      </c>
      <c r="E209" s="40"/>
      <c r="F209" s="219" t="s">
        <v>564</v>
      </c>
      <c r="G209" s="40"/>
      <c r="H209" s="40"/>
      <c r="I209" s="215"/>
      <c r="J209" s="215"/>
      <c r="K209" s="40"/>
      <c r="L209" s="40"/>
      <c r="M209" s="44"/>
      <c r="N209" s="216"/>
      <c r="O209" s="217"/>
      <c r="P209" s="84"/>
      <c r="Q209" s="84"/>
      <c r="R209" s="84"/>
      <c r="S209" s="84"/>
      <c r="T209" s="84"/>
      <c r="U209" s="84"/>
      <c r="V209" s="84"/>
      <c r="W209" s="84"/>
      <c r="X209" s="85"/>
      <c r="Y209" s="38"/>
      <c r="Z209" s="38"/>
      <c r="AA209" s="38"/>
      <c r="AB209" s="38"/>
      <c r="AC209" s="38"/>
      <c r="AD209" s="38"/>
      <c r="AE209" s="38"/>
      <c r="AT209" s="17" t="s">
        <v>138</v>
      </c>
      <c r="AU209" s="17" t="s">
        <v>81</v>
      </c>
    </row>
    <row r="210" spans="1:51" s="12" customFormat="1" ht="12">
      <c r="A210" s="12"/>
      <c r="B210" s="221"/>
      <c r="C210" s="222"/>
      <c r="D210" s="213" t="s">
        <v>142</v>
      </c>
      <c r="E210" s="223" t="s">
        <v>29</v>
      </c>
      <c r="F210" s="224" t="s">
        <v>565</v>
      </c>
      <c r="G210" s="222"/>
      <c r="H210" s="225">
        <v>0.625</v>
      </c>
      <c r="I210" s="226"/>
      <c r="J210" s="226"/>
      <c r="K210" s="222"/>
      <c r="L210" s="222"/>
      <c r="M210" s="227"/>
      <c r="N210" s="228"/>
      <c r="O210" s="229"/>
      <c r="P210" s="229"/>
      <c r="Q210" s="229"/>
      <c r="R210" s="229"/>
      <c r="S210" s="229"/>
      <c r="T210" s="229"/>
      <c r="U210" s="229"/>
      <c r="V210" s="229"/>
      <c r="W210" s="229"/>
      <c r="X210" s="230"/>
      <c r="Y210" s="12"/>
      <c r="Z210" s="12"/>
      <c r="AA210" s="12"/>
      <c r="AB210" s="12"/>
      <c r="AC210" s="12"/>
      <c r="AD210" s="12"/>
      <c r="AE210" s="12"/>
      <c r="AT210" s="231" t="s">
        <v>142</v>
      </c>
      <c r="AU210" s="231" t="s">
        <v>81</v>
      </c>
      <c r="AV210" s="12" t="s">
        <v>83</v>
      </c>
      <c r="AW210" s="12" t="s">
        <v>5</v>
      </c>
      <c r="AX210" s="12" t="s">
        <v>81</v>
      </c>
      <c r="AY210" s="231" t="s">
        <v>127</v>
      </c>
    </row>
    <row r="211" spans="1:65" s="2" customFormat="1" ht="24.15" customHeight="1">
      <c r="A211" s="38"/>
      <c r="B211" s="39"/>
      <c r="C211" s="199" t="s">
        <v>403</v>
      </c>
      <c r="D211" s="199" t="s">
        <v>131</v>
      </c>
      <c r="E211" s="200" t="s">
        <v>566</v>
      </c>
      <c r="F211" s="201" t="s">
        <v>567</v>
      </c>
      <c r="G211" s="202" t="s">
        <v>294</v>
      </c>
      <c r="H211" s="203">
        <v>12.782</v>
      </c>
      <c r="I211" s="204"/>
      <c r="J211" s="204"/>
      <c r="K211" s="205">
        <f>ROUND(P211*H211,2)</f>
        <v>0</v>
      </c>
      <c r="L211" s="201" t="s">
        <v>135</v>
      </c>
      <c r="M211" s="44"/>
      <c r="N211" s="206" t="s">
        <v>29</v>
      </c>
      <c r="O211" s="207" t="s">
        <v>42</v>
      </c>
      <c r="P211" s="208">
        <f>I211+J211</f>
        <v>0</v>
      </c>
      <c r="Q211" s="208">
        <f>ROUND(I211*H211,2)</f>
        <v>0</v>
      </c>
      <c r="R211" s="208">
        <f>ROUND(J211*H211,2)</f>
        <v>0</v>
      </c>
      <c r="S211" s="84"/>
      <c r="T211" s="209">
        <f>S211*H211</f>
        <v>0</v>
      </c>
      <c r="U211" s="209">
        <v>0</v>
      </c>
      <c r="V211" s="209">
        <f>U211*H211</f>
        <v>0</v>
      </c>
      <c r="W211" s="209">
        <v>0</v>
      </c>
      <c r="X211" s="210">
        <f>W211*H211</f>
        <v>0</v>
      </c>
      <c r="Y211" s="38"/>
      <c r="Z211" s="38"/>
      <c r="AA211" s="38"/>
      <c r="AB211" s="38"/>
      <c r="AC211" s="38"/>
      <c r="AD211" s="38"/>
      <c r="AE211" s="38"/>
      <c r="AR211" s="211" t="s">
        <v>130</v>
      </c>
      <c r="AT211" s="211" t="s">
        <v>131</v>
      </c>
      <c r="AU211" s="211" t="s">
        <v>81</v>
      </c>
      <c r="AY211" s="17" t="s">
        <v>127</v>
      </c>
      <c r="BE211" s="212">
        <f>IF(O211="základní",K211,0)</f>
        <v>0</v>
      </c>
      <c r="BF211" s="212">
        <f>IF(O211="snížená",K211,0)</f>
        <v>0</v>
      </c>
      <c r="BG211" s="212">
        <f>IF(O211="zákl. přenesená",K211,0)</f>
        <v>0</v>
      </c>
      <c r="BH211" s="212">
        <f>IF(O211="sníž. přenesená",K211,0)</f>
        <v>0</v>
      </c>
      <c r="BI211" s="212">
        <f>IF(O211="nulová",K211,0)</f>
        <v>0</v>
      </c>
      <c r="BJ211" s="17" t="s">
        <v>81</v>
      </c>
      <c r="BK211" s="212">
        <f>ROUND(P211*H211,2)</f>
        <v>0</v>
      </c>
      <c r="BL211" s="17" t="s">
        <v>130</v>
      </c>
      <c r="BM211" s="211" t="s">
        <v>568</v>
      </c>
    </row>
    <row r="212" spans="1:47" s="2" customFormat="1" ht="12">
      <c r="A212" s="38"/>
      <c r="B212" s="39"/>
      <c r="C212" s="40"/>
      <c r="D212" s="213" t="s">
        <v>137</v>
      </c>
      <c r="E212" s="40"/>
      <c r="F212" s="214" t="s">
        <v>569</v>
      </c>
      <c r="G212" s="40"/>
      <c r="H212" s="40"/>
      <c r="I212" s="215"/>
      <c r="J212" s="215"/>
      <c r="K212" s="40"/>
      <c r="L212" s="40"/>
      <c r="M212" s="44"/>
      <c r="N212" s="216"/>
      <c r="O212" s="217"/>
      <c r="P212" s="84"/>
      <c r="Q212" s="84"/>
      <c r="R212" s="84"/>
      <c r="S212" s="84"/>
      <c r="T212" s="84"/>
      <c r="U212" s="84"/>
      <c r="V212" s="84"/>
      <c r="W212" s="84"/>
      <c r="X212" s="85"/>
      <c r="Y212" s="38"/>
      <c r="Z212" s="38"/>
      <c r="AA212" s="38"/>
      <c r="AB212" s="38"/>
      <c r="AC212" s="38"/>
      <c r="AD212" s="38"/>
      <c r="AE212" s="38"/>
      <c r="AT212" s="17" t="s">
        <v>137</v>
      </c>
      <c r="AU212" s="17" t="s">
        <v>81</v>
      </c>
    </row>
    <row r="213" spans="1:47" s="2" customFormat="1" ht="12">
      <c r="A213" s="38"/>
      <c r="B213" s="39"/>
      <c r="C213" s="40"/>
      <c r="D213" s="218" t="s">
        <v>138</v>
      </c>
      <c r="E213" s="40"/>
      <c r="F213" s="219" t="s">
        <v>570</v>
      </c>
      <c r="G213" s="40"/>
      <c r="H213" s="40"/>
      <c r="I213" s="215"/>
      <c r="J213" s="215"/>
      <c r="K213" s="40"/>
      <c r="L213" s="40"/>
      <c r="M213" s="44"/>
      <c r="N213" s="216"/>
      <c r="O213" s="217"/>
      <c r="P213" s="84"/>
      <c r="Q213" s="84"/>
      <c r="R213" s="84"/>
      <c r="S213" s="84"/>
      <c r="T213" s="84"/>
      <c r="U213" s="84"/>
      <c r="V213" s="84"/>
      <c r="W213" s="84"/>
      <c r="X213" s="85"/>
      <c r="Y213" s="38"/>
      <c r="Z213" s="38"/>
      <c r="AA213" s="38"/>
      <c r="AB213" s="38"/>
      <c r="AC213" s="38"/>
      <c r="AD213" s="38"/>
      <c r="AE213" s="38"/>
      <c r="AT213" s="17" t="s">
        <v>138</v>
      </c>
      <c r="AU213" s="17" t="s">
        <v>81</v>
      </c>
    </row>
    <row r="214" spans="1:51" s="12" customFormat="1" ht="12">
      <c r="A214" s="12"/>
      <c r="B214" s="221"/>
      <c r="C214" s="222"/>
      <c r="D214" s="213" t="s">
        <v>142</v>
      </c>
      <c r="E214" s="223" t="s">
        <v>29</v>
      </c>
      <c r="F214" s="224" t="s">
        <v>571</v>
      </c>
      <c r="G214" s="222"/>
      <c r="H214" s="225">
        <v>0.533</v>
      </c>
      <c r="I214" s="226"/>
      <c r="J214" s="226"/>
      <c r="K214" s="222"/>
      <c r="L214" s="222"/>
      <c r="M214" s="227"/>
      <c r="N214" s="228"/>
      <c r="O214" s="229"/>
      <c r="P214" s="229"/>
      <c r="Q214" s="229"/>
      <c r="R214" s="229"/>
      <c r="S214" s="229"/>
      <c r="T214" s="229"/>
      <c r="U214" s="229"/>
      <c r="V214" s="229"/>
      <c r="W214" s="229"/>
      <c r="X214" s="230"/>
      <c r="Y214" s="12"/>
      <c r="Z214" s="12"/>
      <c r="AA214" s="12"/>
      <c r="AB214" s="12"/>
      <c r="AC214" s="12"/>
      <c r="AD214" s="12"/>
      <c r="AE214" s="12"/>
      <c r="AT214" s="231" t="s">
        <v>142</v>
      </c>
      <c r="AU214" s="231" t="s">
        <v>81</v>
      </c>
      <c r="AV214" s="12" t="s">
        <v>83</v>
      </c>
      <c r="AW214" s="12" t="s">
        <v>5</v>
      </c>
      <c r="AX214" s="12" t="s">
        <v>73</v>
      </c>
      <c r="AY214" s="231" t="s">
        <v>127</v>
      </c>
    </row>
    <row r="215" spans="1:51" s="12" customFormat="1" ht="12">
      <c r="A215" s="12"/>
      <c r="B215" s="221"/>
      <c r="C215" s="222"/>
      <c r="D215" s="213" t="s">
        <v>142</v>
      </c>
      <c r="E215" s="223" t="s">
        <v>29</v>
      </c>
      <c r="F215" s="224" t="s">
        <v>572</v>
      </c>
      <c r="G215" s="222"/>
      <c r="H215" s="225">
        <v>12.249</v>
      </c>
      <c r="I215" s="226"/>
      <c r="J215" s="226"/>
      <c r="K215" s="222"/>
      <c r="L215" s="222"/>
      <c r="M215" s="227"/>
      <c r="N215" s="228"/>
      <c r="O215" s="229"/>
      <c r="P215" s="229"/>
      <c r="Q215" s="229"/>
      <c r="R215" s="229"/>
      <c r="S215" s="229"/>
      <c r="T215" s="229"/>
      <c r="U215" s="229"/>
      <c r="V215" s="229"/>
      <c r="W215" s="229"/>
      <c r="X215" s="230"/>
      <c r="Y215" s="12"/>
      <c r="Z215" s="12"/>
      <c r="AA215" s="12"/>
      <c r="AB215" s="12"/>
      <c r="AC215" s="12"/>
      <c r="AD215" s="12"/>
      <c r="AE215" s="12"/>
      <c r="AT215" s="231" t="s">
        <v>142</v>
      </c>
      <c r="AU215" s="231" t="s">
        <v>81</v>
      </c>
      <c r="AV215" s="12" t="s">
        <v>83</v>
      </c>
      <c r="AW215" s="12" t="s">
        <v>5</v>
      </c>
      <c r="AX215" s="12" t="s">
        <v>73</v>
      </c>
      <c r="AY215" s="231" t="s">
        <v>127</v>
      </c>
    </row>
    <row r="216" spans="1:51" s="14" customFormat="1" ht="12">
      <c r="A216" s="14"/>
      <c r="B216" s="244"/>
      <c r="C216" s="245"/>
      <c r="D216" s="213" t="s">
        <v>142</v>
      </c>
      <c r="E216" s="246" t="s">
        <v>29</v>
      </c>
      <c r="F216" s="247" t="s">
        <v>276</v>
      </c>
      <c r="G216" s="245"/>
      <c r="H216" s="248">
        <v>12.782</v>
      </c>
      <c r="I216" s="249"/>
      <c r="J216" s="249"/>
      <c r="K216" s="245"/>
      <c r="L216" s="245"/>
      <c r="M216" s="250"/>
      <c r="N216" s="251"/>
      <c r="O216" s="252"/>
      <c r="P216" s="252"/>
      <c r="Q216" s="252"/>
      <c r="R216" s="252"/>
      <c r="S216" s="252"/>
      <c r="T216" s="252"/>
      <c r="U216" s="252"/>
      <c r="V216" s="252"/>
      <c r="W216" s="252"/>
      <c r="X216" s="253"/>
      <c r="Y216" s="14"/>
      <c r="Z216" s="14"/>
      <c r="AA216" s="14"/>
      <c r="AB216" s="14"/>
      <c r="AC216" s="14"/>
      <c r="AD216" s="14"/>
      <c r="AE216" s="14"/>
      <c r="AT216" s="254" t="s">
        <v>142</v>
      </c>
      <c r="AU216" s="254" t="s">
        <v>81</v>
      </c>
      <c r="AV216" s="14" t="s">
        <v>130</v>
      </c>
      <c r="AW216" s="14" t="s">
        <v>5</v>
      </c>
      <c r="AX216" s="14" t="s">
        <v>81</v>
      </c>
      <c r="AY216" s="254" t="s">
        <v>127</v>
      </c>
    </row>
    <row r="217" spans="1:65" s="2" customFormat="1" ht="24.15" customHeight="1">
      <c r="A217" s="38"/>
      <c r="B217" s="39"/>
      <c r="C217" s="199" t="s">
        <v>573</v>
      </c>
      <c r="D217" s="199" t="s">
        <v>131</v>
      </c>
      <c r="E217" s="200" t="s">
        <v>574</v>
      </c>
      <c r="F217" s="201" t="s">
        <v>575</v>
      </c>
      <c r="G217" s="202" t="s">
        <v>509</v>
      </c>
      <c r="H217" s="203">
        <v>17.455</v>
      </c>
      <c r="I217" s="204"/>
      <c r="J217" s="204"/>
      <c r="K217" s="205">
        <f>ROUND(P217*H217,2)</f>
        <v>0</v>
      </c>
      <c r="L217" s="201" t="s">
        <v>135</v>
      </c>
      <c r="M217" s="44"/>
      <c r="N217" s="206" t="s">
        <v>29</v>
      </c>
      <c r="O217" s="207" t="s">
        <v>42</v>
      </c>
      <c r="P217" s="208">
        <f>I217+J217</f>
        <v>0</v>
      </c>
      <c r="Q217" s="208">
        <f>ROUND(I217*H217,2)</f>
        <v>0</v>
      </c>
      <c r="R217" s="208">
        <f>ROUND(J217*H217,2)</f>
        <v>0</v>
      </c>
      <c r="S217" s="84"/>
      <c r="T217" s="209">
        <f>S217*H217</f>
        <v>0</v>
      </c>
      <c r="U217" s="209">
        <v>0.00144</v>
      </c>
      <c r="V217" s="209">
        <f>U217*H217</f>
        <v>0.0251352</v>
      </c>
      <c r="W217" s="209">
        <v>0</v>
      </c>
      <c r="X217" s="210">
        <f>W217*H217</f>
        <v>0</v>
      </c>
      <c r="Y217" s="38"/>
      <c r="Z217" s="38"/>
      <c r="AA217" s="38"/>
      <c r="AB217" s="38"/>
      <c r="AC217" s="38"/>
      <c r="AD217" s="38"/>
      <c r="AE217" s="38"/>
      <c r="AR217" s="211" t="s">
        <v>130</v>
      </c>
      <c r="AT217" s="211" t="s">
        <v>131</v>
      </c>
      <c r="AU217" s="211" t="s">
        <v>81</v>
      </c>
      <c r="AY217" s="17" t="s">
        <v>127</v>
      </c>
      <c r="BE217" s="212">
        <f>IF(O217="základní",K217,0)</f>
        <v>0</v>
      </c>
      <c r="BF217" s="212">
        <f>IF(O217="snížená",K217,0)</f>
        <v>0</v>
      </c>
      <c r="BG217" s="212">
        <f>IF(O217="zákl. přenesená",K217,0)</f>
        <v>0</v>
      </c>
      <c r="BH217" s="212">
        <f>IF(O217="sníž. přenesená",K217,0)</f>
        <v>0</v>
      </c>
      <c r="BI217" s="212">
        <f>IF(O217="nulová",K217,0)</f>
        <v>0</v>
      </c>
      <c r="BJ217" s="17" t="s">
        <v>81</v>
      </c>
      <c r="BK217" s="212">
        <f>ROUND(P217*H217,2)</f>
        <v>0</v>
      </c>
      <c r="BL217" s="17" t="s">
        <v>130</v>
      </c>
      <c r="BM217" s="211" t="s">
        <v>576</v>
      </c>
    </row>
    <row r="218" spans="1:47" s="2" customFormat="1" ht="12">
      <c r="A218" s="38"/>
      <c r="B218" s="39"/>
      <c r="C218" s="40"/>
      <c r="D218" s="213" t="s">
        <v>137</v>
      </c>
      <c r="E218" s="40"/>
      <c r="F218" s="214" t="s">
        <v>577</v>
      </c>
      <c r="G218" s="40"/>
      <c r="H218" s="40"/>
      <c r="I218" s="215"/>
      <c r="J218" s="215"/>
      <c r="K218" s="40"/>
      <c r="L218" s="40"/>
      <c r="M218" s="44"/>
      <c r="N218" s="216"/>
      <c r="O218" s="217"/>
      <c r="P218" s="84"/>
      <c r="Q218" s="84"/>
      <c r="R218" s="84"/>
      <c r="S218" s="84"/>
      <c r="T218" s="84"/>
      <c r="U218" s="84"/>
      <c r="V218" s="84"/>
      <c r="W218" s="84"/>
      <c r="X218" s="85"/>
      <c r="Y218" s="38"/>
      <c r="Z218" s="38"/>
      <c r="AA218" s="38"/>
      <c r="AB218" s="38"/>
      <c r="AC218" s="38"/>
      <c r="AD218" s="38"/>
      <c r="AE218" s="38"/>
      <c r="AT218" s="17" t="s">
        <v>137</v>
      </c>
      <c r="AU218" s="17" t="s">
        <v>81</v>
      </c>
    </row>
    <row r="219" spans="1:47" s="2" customFormat="1" ht="12">
      <c r="A219" s="38"/>
      <c r="B219" s="39"/>
      <c r="C219" s="40"/>
      <c r="D219" s="218" t="s">
        <v>138</v>
      </c>
      <c r="E219" s="40"/>
      <c r="F219" s="219" t="s">
        <v>578</v>
      </c>
      <c r="G219" s="40"/>
      <c r="H219" s="40"/>
      <c r="I219" s="215"/>
      <c r="J219" s="215"/>
      <c r="K219" s="40"/>
      <c r="L219" s="40"/>
      <c r="M219" s="44"/>
      <c r="N219" s="216"/>
      <c r="O219" s="217"/>
      <c r="P219" s="84"/>
      <c r="Q219" s="84"/>
      <c r="R219" s="84"/>
      <c r="S219" s="84"/>
      <c r="T219" s="84"/>
      <c r="U219" s="84"/>
      <c r="V219" s="84"/>
      <c r="W219" s="84"/>
      <c r="X219" s="85"/>
      <c r="Y219" s="38"/>
      <c r="Z219" s="38"/>
      <c r="AA219" s="38"/>
      <c r="AB219" s="38"/>
      <c r="AC219" s="38"/>
      <c r="AD219" s="38"/>
      <c r="AE219" s="38"/>
      <c r="AT219" s="17" t="s">
        <v>138</v>
      </c>
      <c r="AU219" s="17" t="s">
        <v>81</v>
      </c>
    </row>
    <row r="220" spans="1:51" s="12" customFormat="1" ht="12">
      <c r="A220" s="12"/>
      <c r="B220" s="221"/>
      <c r="C220" s="222"/>
      <c r="D220" s="213" t="s">
        <v>142</v>
      </c>
      <c r="E220" s="223" t="s">
        <v>29</v>
      </c>
      <c r="F220" s="224" t="s">
        <v>579</v>
      </c>
      <c r="G220" s="222"/>
      <c r="H220" s="225">
        <v>1.08</v>
      </c>
      <c r="I220" s="226"/>
      <c r="J220" s="226"/>
      <c r="K220" s="222"/>
      <c r="L220" s="222"/>
      <c r="M220" s="227"/>
      <c r="N220" s="228"/>
      <c r="O220" s="229"/>
      <c r="P220" s="229"/>
      <c r="Q220" s="229"/>
      <c r="R220" s="229"/>
      <c r="S220" s="229"/>
      <c r="T220" s="229"/>
      <c r="U220" s="229"/>
      <c r="V220" s="229"/>
      <c r="W220" s="229"/>
      <c r="X220" s="230"/>
      <c r="Y220" s="12"/>
      <c r="Z220" s="12"/>
      <c r="AA220" s="12"/>
      <c r="AB220" s="12"/>
      <c r="AC220" s="12"/>
      <c r="AD220" s="12"/>
      <c r="AE220" s="12"/>
      <c r="AT220" s="231" t="s">
        <v>142</v>
      </c>
      <c r="AU220" s="231" t="s">
        <v>81</v>
      </c>
      <c r="AV220" s="12" t="s">
        <v>83</v>
      </c>
      <c r="AW220" s="12" t="s">
        <v>5</v>
      </c>
      <c r="AX220" s="12" t="s">
        <v>73</v>
      </c>
      <c r="AY220" s="231" t="s">
        <v>127</v>
      </c>
    </row>
    <row r="221" spans="1:51" s="12" customFormat="1" ht="12">
      <c r="A221" s="12"/>
      <c r="B221" s="221"/>
      <c r="C221" s="222"/>
      <c r="D221" s="213" t="s">
        <v>142</v>
      </c>
      <c r="E221" s="223" t="s">
        <v>29</v>
      </c>
      <c r="F221" s="224" t="s">
        <v>580</v>
      </c>
      <c r="G221" s="222"/>
      <c r="H221" s="225">
        <v>16.375</v>
      </c>
      <c r="I221" s="226"/>
      <c r="J221" s="226"/>
      <c r="K221" s="222"/>
      <c r="L221" s="222"/>
      <c r="M221" s="227"/>
      <c r="N221" s="228"/>
      <c r="O221" s="229"/>
      <c r="P221" s="229"/>
      <c r="Q221" s="229"/>
      <c r="R221" s="229"/>
      <c r="S221" s="229"/>
      <c r="T221" s="229"/>
      <c r="U221" s="229"/>
      <c r="V221" s="229"/>
      <c r="W221" s="229"/>
      <c r="X221" s="230"/>
      <c r="Y221" s="12"/>
      <c r="Z221" s="12"/>
      <c r="AA221" s="12"/>
      <c r="AB221" s="12"/>
      <c r="AC221" s="12"/>
      <c r="AD221" s="12"/>
      <c r="AE221" s="12"/>
      <c r="AT221" s="231" t="s">
        <v>142</v>
      </c>
      <c r="AU221" s="231" t="s">
        <v>81</v>
      </c>
      <c r="AV221" s="12" t="s">
        <v>83</v>
      </c>
      <c r="AW221" s="12" t="s">
        <v>5</v>
      </c>
      <c r="AX221" s="12" t="s">
        <v>73</v>
      </c>
      <c r="AY221" s="231" t="s">
        <v>127</v>
      </c>
    </row>
    <row r="222" spans="1:51" s="14" customFormat="1" ht="12">
      <c r="A222" s="14"/>
      <c r="B222" s="244"/>
      <c r="C222" s="245"/>
      <c r="D222" s="213" t="s">
        <v>142</v>
      </c>
      <c r="E222" s="246" t="s">
        <v>29</v>
      </c>
      <c r="F222" s="247" t="s">
        <v>276</v>
      </c>
      <c r="G222" s="245"/>
      <c r="H222" s="248">
        <v>17.455</v>
      </c>
      <c r="I222" s="249"/>
      <c r="J222" s="249"/>
      <c r="K222" s="245"/>
      <c r="L222" s="245"/>
      <c r="M222" s="250"/>
      <c r="N222" s="251"/>
      <c r="O222" s="252"/>
      <c r="P222" s="252"/>
      <c r="Q222" s="252"/>
      <c r="R222" s="252"/>
      <c r="S222" s="252"/>
      <c r="T222" s="252"/>
      <c r="U222" s="252"/>
      <c r="V222" s="252"/>
      <c r="W222" s="252"/>
      <c r="X222" s="253"/>
      <c r="Y222" s="14"/>
      <c r="Z222" s="14"/>
      <c r="AA222" s="14"/>
      <c r="AB222" s="14"/>
      <c r="AC222" s="14"/>
      <c r="AD222" s="14"/>
      <c r="AE222" s="14"/>
      <c r="AT222" s="254" t="s">
        <v>142</v>
      </c>
      <c r="AU222" s="254" t="s">
        <v>81</v>
      </c>
      <c r="AV222" s="14" t="s">
        <v>130</v>
      </c>
      <c r="AW222" s="14" t="s">
        <v>5</v>
      </c>
      <c r="AX222" s="14" t="s">
        <v>81</v>
      </c>
      <c r="AY222" s="254" t="s">
        <v>127</v>
      </c>
    </row>
    <row r="223" spans="1:65" s="2" customFormat="1" ht="24.15" customHeight="1">
      <c r="A223" s="38"/>
      <c r="B223" s="39"/>
      <c r="C223" s="199" t="s">
        <v>581</v>
      </c>
      <c r="D223" s="199" t="s">
        <v>131</v>
      </c>
      <c r="E223" s="200" t="s">
        <v>582</v>
      </c>
      <c r="F223" s="201" t="s">
        <v>583</v>
      </c>
      <c r="G223" s="202" t="s">
        <v>509</v>
      </c>
      <c r="H223" s="203">
        <v>17.455</v>
      </c>
      <c r="I223" s="204"/>
      <c r="J223" s="204"/>
      <c r="K223" s="205">
        <f>ROUND(P223*H223,2)</f>
        <v>0</v>
      </c>
      <c r="L223" s="201" t="s">
        <v>135</v>
      </c>
      <c r="M223" s="44"/>
      <c r="N223" s="206" t="s">
        <v>29</v>
      </c>
      <c r="O223" s="207" t="s">
        <v>42</v>
      </c>
      <c r="P223" s="208">
        <f>I223+J223</f>
        <v>0</v>
      </c>
      <c r="Q223" s="208">
        <f>ROUND(I223*H223,2)</f>
        <v>0</v>
      </c>
      <c r="R223" s="208">
        <f>ROUND(J223*H223,2)</f>
        <v>0</v>
      </c>
      <c r="S223" s="84"/>
      <c r="T223" s="209">
        <f>S223*H223</f>
        <v>0</v>
      </c>
      <c r="U223" s="209">
        <v>4E-05</v>
      </c>
      <c r="V223" s="209">
        <f>U223*H223</f>
        <v>0.0006982</v>
      </c>
      <c r="W223" s="209">
        <v>0</v>
      </c>
      <c r="X223" s="210">
        <f>W223*H223</f>
        <v>0</v>
      </c>
      <c r="Y223" s="38"/>
      <c r="Z223" s="38"/>
      <c r="AA223" s="38"/>
      <c r="AB223" s="38"/>
      <c r="AC223" s="38"/>
      <c r="AD223" s="38"/>
      <c r="AE223" s="38"/>
      <c r="AR223" s="211" t="s">
        <v>130</v>
      </c>
      <c r="AT223" s="211" t="s">
        <v>131</v>
      </c>
      <c r="AU223" s="211" t="s">
        <v>81</v>
      </c>
      <c r="AY223" s="17" t="s">
        <v>127</v>
      </c>
      <c r="BE223" s="212">
        <f>IF(O223="základní",K223,0)</f>
        <v>0</v>
      </c>
      <c r="BF223" s="212">
        <f>IF(O223="snížená",K223,0)</f>
        <v>0</v>
      </c>
      <c r="BG223" s="212">
        <f>IF(O223="zákl. přenesená",K223,0)</f>
        <v>0</v>
      </c>
      <c r="BH223" s="212">
        <f>IF(O223="sníž. přenesená",K223,0)</f>
        <v>0</v>
      </c>
      <c r="BI223" s="212">
        <f>IF(O223="nulová",K223,0)</f>
        <v>0</v>
      </c>
      <c r="BJ223" s="17" t="s">
        <v>81</v>
      </c>
      <c r="BK223" s="212">
        <f>ROUND(P223*H223,2)</f>
        <v>0</v>
      </c>
      <c r="BL223" s="17" t="s">
        <v>130</v>
      </c>
      <c r="BM223" s="211" t="s">
        <v>584</v>
      </c>
    </row>
    <row r="224" spans="1:47" s="2" customFormat="1" ht="12">
      <c r="A224" s="38"/>
      <c r="B224" s="39"/>
      <c r="C224" s="40"/>
      <c r="D224" s="213" t="s">
        <v>137</v>
      </c>
      <c r="E224" s="40"/>
      <c r="F224" s="214" t="s">
        <v>585</v>
      </c>
      <c r="G224" s="40"/>
      <c r="H224" s="40"/>
      <c r="I224" s="215"/>
      <c r="J224" s="215"/>
      <c r="K224" s="40"/>
      <c r="L224" s="40"/>
      <c r="M224" s="44"/>
      <c r="N224" s="216"/>
      <c r="O224" s="217"/>
      <c r="P224" s="84"/>
      <c r="Q224" s="84"/>
      <c r="R224" s="84"/>
      <c r="S224" s="84"/>
      <c r="T224" s="84"/>
      <c r="U224" s="84"/>
      <c r="V224" s="84"/>
      <c r="W224" s="84"/>
      <c r="X224" s="85"/>
      <c r="Y224" s="38"/>
      <c r="Z224" s="38"/>
      <c r="AA224" s="38"/>
      <c r="AB224" s="38"/>
      <c r="AC224" s="38"/>
      <c r="AD224" s="38"/>
      <c r="AE224" s="38"/>
      <c r="AT224" s="17" t="s">
        <v>137</v>
      </c>
      <c r="AU224" s="17" t="s">
        <v>81</v>
      </c>
    </row>
    <row r="225" spans="1:47" s="2" customFormat="1" ht="12">
      <c r="A225" s="38"/>
      <c r="B225" s="39"/>
      <c r="C225" s="40"/>
      <c r="D225" s="218" t="s">
        <v>138</v>
      </c>
      <c r="E225" s="40"/>
      <c r="F225" s="219" t="s">
        <v>586</v>
      </c>
      <c r="G225" s="40"/>
      <c r="H225" s="40"/>
      <c r="I225" s="215"/>
      <c r="J225" s="215"/>
      <c r="K225" s="40"/>
      <c r="L225" s="40"/>
      <c r="M225" s="44"/>
      <c r="N225" s="216"/>
      <c r="O225" s="217"/>
      <c r="P225" s="84"/>
      <c r="Q225" s="84"/>
      <c r="R225" s="84"/>
      <c r="S225" s="84"/>
      <c r="T225" s="84"/>
      <c r="U225" s="84"/>
      <c r="V225" s="84"/>
      <c r="W225" s="84"/>
      <c r="X225" s="85"/>
      <c r="Y225" s="38"/>
      <c r="Z225" s="38"/>
      <c r="AA225" s="38"/>
      <c r="AB225" s="38"/>
      <c r="AC225" s="38"/>
      <c r="AD225" s="38"/>
      <c r="AE225" s="38"/>
      <c r="AT225" s="17" t="s">
        <v>138</v>
      </c>
      <c r="AU225" s="17" t="s">
        <v>81</v>
      </c>
    </row>
    <row r="226" spans="1:65" s="2" customFormat="1" ht="24.15" customHeight="1">
      <c r="A226" s="38"/>
      <c r="B226" s="39"/>
      <c r="C226" s="199" t="s">
        <v>587</v>
      </c>
      <c r="D226" s="199" t="s">
        <v>131</v>
      </c>
      <c r="E226" s="200" t="s">
        <v>588</v>
      </c>
      <c r="F226" s="201" t="s">
        <v>589</v>
      </c>
      <c r="G226" s="202" t="s">
        <v>294</v>
      </c>
      <c r="H226" s="203">
        <v>30.596</v>
      </c>
      <c r="I226" s="204"/>
      <c r="J226" s="204"/>
      <c r="K226" s="205">
        <f>ROUND(P226*H226,2)</f>
        <v>0</v>
      </c>
      <c r="L226" s="201" t="s">
        <v>135</v>
      </c>
      <c r="M226" s="44"/>
      <c r="N226" s="206" t="s">
        <v>29</v>
      </c>
      <c r="O226" s="207" t="s">
        <v>42</v>
      </c>
      <c r="P226" s="208">
        <f>I226+J226</f>
        <v>0</v>
      </c>
      <c r="Q226" s="208">
        <f>ROUND(I226*H226,2)</f>
        <v>0</v>
      </c>
      <c r="R226" s="208">
        <f>ROUND(J226*H226,2)</f>
        <v>0</v>
      </c>
      <c r="S226" s="84"/>
      <c r="T226" s="209">
        <f>S226*H226</f>
        <v>0</v>
      </c>
      <c r="U226" s="209">
        <v>0</v>
      </c>
      <c r="V226" s="209">
        <f>U226*H226</f>
        <v>0</v>
      </c>
      <c r="W226" s="209">
        <v>0</v>
      </c>
      <c r="X226" s="210">
        <f>W226*H226</f>
        <v>0</v>
      </c>
      <c r="Y226" s="38"/>
      <c r="Z226" s="38"/>
      <c r="AA226" s="38"/>
      <c r="AB226" s="38"/>
      <c r="AC226" s="38"/>
      <c r="AD226" s="38"/>
      <c r="AE226" s="38"/>
      <c r="AR226" s="211" t="s">
        <v>130</v>
      </c>
      <c r="AT226" s="211" t="s">
        <v>131</v>
      </c>
      <c r="AU226" s="211" t="s">
        <v>81</v>
      </c>
      <c r="AY226" s="17" t="s">
        <v>127</v>
      </c>
      <c r="BE226" s="212">
        <f>IF(O226="základní",K226,0)</f>
        <v>0</v>
      </c>
      <c r="BF226" s="212">
        <f>IF(O226="snížená",K226,0)</f>
        <v>0</v>
      </c>
      <c r="BG226" s="212">
        <f>IF(O226="zákl. přenesená",K226,0)</f>
        <v>0</v>
      </c>
      <c r="BH226" s="212">
        <f>IF(O226="sníž. přenesená",K226,0)</f>
        <v>0</v>
      </c>
      <c r="BI226" s="212">
        <f>IF(O226="nulová",K226,0)</f>
        <v>0</v>
      </c>
      <c r="BJ226" s="17" t="s">
        <v>81</v>
      </c>
      <c r="BK226" s="212">
        <f>ROUND(P226*H226,2)</f>
        <v>0</v>
      </c>
      <c r="BL226" s="17" t="s">
        <v>130</v>
      </c>
      <c r="BM226" s="211" t="s">
        <v>590</v>
      </c>
    </row>
    <row r="227" spans="1:47" s="2" customFormat="1" ht="12">
      <c r="A227" s="38"/>
      <c r="B227" s="39"/>
      <c r="C227" s="40"/>
      <c r="D227" s="213" t="s">
        <v>137</v>
      </c>
      <c r="E227" s="40"/>
      <c r="F227" s="214" t="s">
        <v>591</v>
      </c>
      <c r="G227" s="40"/>
      <c r="H227" s="40"/>
      <c r="I227" s="215"/>
      <c r="J227" s="215"/>
      <c r="K227" s="40"/>
      <c r="L227" s="40"/>
      <c r="M227" s="44"/>
      <c r="N227" s="216"/>
      <c r="O227" s="217"/>
      <c r="P227" s="84"/>
      <c r="Q227" s="84"/>
      <c r="R227" s="84"/>
      <c r="S227" s="84"/>
      <c r="T227" s="84"/>
      <c r="U227" s="84"/>
      <c r="V227" s="84"/>
      <c r="W227" s="84"/>
      <c r="X227" s="85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81</v>
      </c>
    </row>
    <row r="228" spans="1:47" s="2" customFormat="1" ht="12">
      <c r="A228" s="38"/>
      <c r="B228" s="39"/>
      <c r="C228" s="40"/>
      <c r="D228" s="218" t="s">
        <v>138</v>
      </c>
      <c r="E228" s="40"/>
      <c r="F228" s="219" t="s">
        <v>592</v>
      </c>
      <c r="G228" s="40"/>
      <c r="H228" s="40"/>
      <c r="I228" s="215"/>
      <c r="J228" s="215"/>
      <c r="K228" s="40"/>
      <c r="L228" s="40"/>
      <c r="M228" s="44"/>
      <c r="N228" s="216"/>
      <c r="O228" s="217"/>
      <c r="P228" s="84"/>
      <c r="Q228" s="84"/>
      <c r="R228" s="84"/>
      <c r="S228" s="84"/>
      <c r="T228" s="84"/>
      <c r="U228" s="84"/>
      <c r="V228" s="84"/>
      <c r="W228" s="84"/>
      <c r="X228" s="85"/>
      <c r="Y228" s="38"/>
      <c r="Z228" s="38"/>
      <c r="AA228" s="38"/>
      <c r="AB228" s="38"/>
      <c r="AC228" s="38"/>
      <c r="AD228" s="38"/>
      <c r="AE228" s="38"/>
      <c r="AT228" s="17" t="s">
        <v>138</v>
      </c>
      <c r="AU228" s="17" t="s">
        <v>81</v>
      </c>
    </row>
    <row r="229" spans="1:51" s="12" customFormat="1" ht="12">
      <c r="A229" s="12"/>
      <c r="B229" s="221"/>
      <c r="C229" s="222"/>
      <c r="D229" s="213" t="s">
        <v>142</v>
      </c>
      <c r="E229" s="223" t="s">
        <v>29</v>
      </c>
      <c r="F229" s="224" t="s">
        <v>593</v>
      </c>
      <c r="G229" s="222"/>
      <c r="H229" s="225">
        <v>1.71</v>
      </c>
      <c r="I229" s="226"/>
      <c r="J229" s="226"/>
      <c r="K229" s="222"/>
      <c r="L229" s="222"/>
      <c r="M229" s="227"/>
      <c r="N229" s="228"/>
      <c r="O229" s="229"/>
      <c r="P229" s="229"/>
      <c r="Q229" s="229"/>
      <c r="R229" s="229"/>
      <c r="S229" s="229"/>
      <c r="T229" s="229"/>
      <c r="U229" s="229"/>
      <c r="V229" s="229"/>
      <c r="W229" s="229"/>
      <c r="X229" s="230"/>
      <c r="Y229" s="12"/>
      <c r="Z229" s="12"/>
      <c r="AA229" s="12"/>
      <c r="AB229" s="12"/>
      <c r="AC229" s="12"/>
      <c r="AD229" s="12"/>
      <c r="AE229" s="12"/>
      <c r="AT229" s="231" t="s">
        <v>142</v>
      </c>
      <c r="AU229" s="231" t="s">
        <v>81</v>
      </c>
      <c r="AV229" s="12" t="s">
        <v>83</v>
      </c>
      <c r="AW229" s="12" t="s">
        <v>5</v>
      </c>
      <c r="AX229" s="12" t="s">
        <v>73</v>
      </c>
      <c r="AY229" s="231" t="s">
        <v>127</v>
      </c>
    </row>
    <row r="230" spans="1:51" s="12" customFormat="1" ht="12">
      <c r="A230" s="12"/>
      <c r="B230" s="221"/>
      <c r="C230" s="222"/>
      <c r="D230" s="213" t="s">
        <v>142</v>
      </c>
      <c r="E230" s="223" t="s">
        <v>29</v>
      </c>
      <c r="F230" s="224" t="s">
        <v>594</v>
      </c>
      <c r="G230" s="222"/>
      <c r="H230" s="225">
        <v>28.886</v>
      </c>
      <c r="I230" s="226"/>
      <c r="J230" s="226"/>
      <c r="K230" s="222"/>
      <c r="L230" s="222"/>
      <c r="M230" s="227"/>
      <c r="N230" s="228"/>
      <c r="O230" s="229"/>
      <c r="P230" s="229"/>
      <c r="Q230" s="229"/>
      <c r="R230" s="229"/>
      <c r="S230" s="229"/>
      <c r="T230" s="229"/>
      <c r="U230" s="229"/>
      <c r="V230" s="229"/>
      <c r="W230" s="229"/>
      <c r="X230" s="230"/>
      <c r="Y230" s="12"/>
      <c r="Z230" s="12"/>
      <c r="AA230" s="12"/>
      <c r="AB230" s="12"/>
      <c r="AC230" s="12"/>
      <c r="AD230" s="12"/>
      <c r="AE230" s="12"/>
      <c r="AT230" s="231" t="s">
        <v>142</v>
      </c>
      <c r="AU230" s="231" t="s">
        <v>81</v>
      </c>
      <c r="AV230" s="12" t="s">
        <v>83</v>
      </c>
      <c r="AW230" s="12" t="s">
        <v>5</v>
      </c>
      <c r="AX230" s="12" t="s">
        <v>73</v>
      </c>
      <c r="AY230" s="231" t="s">
        <v>127</v>
      </c>
    </row>
    <row r="231" spans="1:51" s="14" customFormat="1" ht="12">
      <c r="A231" s="14"/>
      <c r="B231" s="244"/>
      <c r="C231" s="245"/>
      <c r="D231" s="213" t="s">
        <v>142</v>
      </c>
      <c r="E231" s="246" t="s">
        <v>29</v>
      </c>
      <c r="F231" s="247" t="s">
        <v>276</v>
      </c>
      <c r="G231" s="245"/>
      <c r="H231" s="248">
        <v>30.596</v>
      </c>
      <c r="I231" s="249"/>
      <c r="J231" s="249"/>
      <c r="K231" s="245"/>
      <c r="L231" s="245"/>
      <c r="M231" s="250"/>
      <c r="N231" s="251"/>
      <c r="O231" s="252"/>
      <c r="P231" s="252"/>
      <c r="Q231" s="252"/>
      <c r="R231" s="252"/>
      <c r="S231" s="252"/>
      <c r="T231" s="252"/>
      <c r="U231" s="252"/>
      <c r="V231" s="252"/>
      <c r="W231" s="252"/>
      <c r="X231" s="253"/>
      <c r="Y231" s="14"/>
      <c r="Z231" s="14"/>
      <c r="AA231" s="14"/>
      <c r="AB231" s="14"/>
      <c r="AC231" s="14"/>
      <c r="AD231" s="14"/>
      <c r="AE231" s="14"/>
      <c r="AT231" s="254" t="s">
        <v>142</v>
      </c>
      <c r="AU231" s="254" t="s">
        <v>81</v>
      </c>
      <c r="AV231" s="14" t="s">
        <v>130</v>
      </c>
      <c r="AW231" s="14" t="s">
        <v>5</v>
      </c>
      <c r="AX231" s="14" t="s">
        <v>81</v>
      </c>
      <c r="AY231" s="254" t="s">
        <v>127</v>
      </c>
    </row>
    <row r="232" spans="1:65" s="2" customFormat="1" ht="24.15" customHeight="1">
      <c r="A232" s="38"/>
      <c r="B232" s="39"/>
      <c r="C232" s="199" t="s">
        <v>595</v>
      </c>
      <c r="D232" s="199" t="s">
        <v>131</v>
      </c>
      <c r="E232" s="200" t="s">
        <v>596</v>
      </c>
      <c r="F232" s="201" t="s">
        <v>597</v>
      </c>
      <c r="G232" s="202" t="s">
        <v>509</v>
      </c>
      <c r="H232" s="203">
        <v>53.634</v>
      </c>
      <c r="I232" s="204"/>
      <c r="J232" s="204"/>
      <c r="K232" s="205">
        <f>ROUND(P232*H232,2)</f>
        <v>0</v>
      </c>
      <c r="L232" s="201" t="s">
        <v>135</v>
      </c>
      <c r="M232" s="44"/>
      <c r="N232" s="206" t="s">
        <v>29</v>
      </c>
      <c r="O232" s="207" t="s">
        <v>42</v>
      </c>
      <c r="P232" s="208">
        <f>I232+J232</f>
        <v>0</v>
      </c>
      <c r="Q232" s="208">
        <f>ROUND(I232*H232,2)</f>
        <v>0</v>
      </c>
      <c r="R232" s="208">
        <f>ROUND(J232*H232,2)</f>
        <v>0</v>
      </c>
      <c r="S232" s="84"/>
      <c r="T232" s="209">
        <f>S232*H232</f>
        <v>0</v>
      </c>
      <c r="U232" s="209">
        <v>0.00144</v>
      </c>
      <c r="V232" s="209">
        <f>U232*H232</f>
        <v>0.07723296</v>
      </c>
      <c r="W232" s="209">
        <v>0</v>
      </c>
      <c r="X232" s="210">
        <f>W232*H232</f>
        <v>0</v>
      </c>
      <c r="Y232" s="38"/>
      <c r="Z232" s="38"/>
      <c r="AA232" s="38"/>
      <c r="AB232" s="38"/>
      <c r="AC232" s="38"/>
      <c r="AD232" s="38"/>
      <c r="AE232" s="38"/>
      <c r="AR232" s="211" t="s">
        <v>130</v>
      </c>
      <c r="AT232" s="211" t="s">
        <v>131</v>
      </c>
      <c r="AU232" s="211" t="s">
        <v>81</v>
      </c>
      <c r="AY232" s="17" t="s">
        <v>127</v>
      </c>
      <c r="BE232" s="212">
        <f>IF(O232="základní",K232,0)</f>
        <v>0</v>
      </c>
      <c r="BF232" s="212">
        <f>IF(O232="snížená",K232,0)</f>
        <v>0</v>
      </c>
      <c r="BG232" s="212">
        <f>IF(O232="zákl. přenesená",K232,0)</f>
        <v>0</v>
      </c>
      <c r="BH232" s="212">
        <f>IF(O232="sníž. přenesená",K232,0)</f>
        <v>0</v>
      </c>
      <c r="BI232" s="212">
        <f>IF(O232="nulová",K232,0)</f>
        <v>0</v>
      </c>
      <c r="BJ232" s="17" t="s">
        <v>81</v>
      </c>
      <c r="BK232" s="212">
        <f>ROUND(P232*H232,2)</f>
        <v>0</v>
      </c>
      <c r="BL232" s="17" t="s">
        <v>130</v>
      </c>
      <c r="BM232" s="211" t="s">
        <v>598</v>
      </c>
    </row>
    <row r="233" spans="1:47" s="2" customFormat="1" ht="12">
      <c r="A233" s="38"/>
      <c r="B233" s="39"/>
      <c r="C233" s="40"/>
      <c r="D233" s="213" t="s">
        <v>137</v>
      </c>
      <c r="E233" s="40"/>
      <c r="F233" s="214" t="s">
        <v>599</v>
      </c>
      <c r="G233" s="40"/>
      <c r="H233" s="40"/>
      <c r="I233" s="215"/>
      <c r="J233" s="215"/>
      <c r="K233" s="40"/>
      <c r="L233" s="40"/>
      <c r="M233" s="44"/>
      <c r="N233" s="216"/>
      <c r="O233" s="217"/>
      <c r="P233" s="84"/>
      <c r="Q233" s="84"/>
      <c r="R233" s="84"/>
      <c r="S233" s="84"/>
      <c r="T233" s="84"/>
      <c r="U233" s="84"/>
      <c r="V233" s="84"/>
      <c r="W233" s="84"/>
      <c r="X233" s="85"/>
      <c r="Y233" s="38"/>
      <c r="Z233" s="38"/>
      <c r="AA233" s="38"/>
      <c r="AB233" s="38"/>
      <c r="AC233" s="38"/>
      <c r="AD233" s="38"/>
      <c r="AE233" s="38"/>
      <c r="AT233" s="17" t="s">
        <v>137</v>
      </c>
      <c r="AU233" s="17" t="s">
        <v>81</v>
      </c>
    </row>
    <row r="234" spans="1:47" s="2" customFormat="1" ht="12">
      <c r="A234" s="38"/>
      <c r="B234" s="39"/>
      <c r="C234" s="40"/>
      <c r="D234" s="218" t="s">
        <v>138</v>
      </c>
      <c r="E234" s="40"/>
      <c r="F234" s="219" t="s">
        <v>600</v>
      </c>
      <c r="G234" s="40"/>
      <c r="H234" s="40"/>
      <c r="I234" s="215"/>
      <c r="J234" s="215"/>
      <c r="K234" s="40"/>
      <c r="L234" s="40"/>
      <c r="M234" s="44"/>
      <c r="N234" s="216"/>
      <c r="O234" s="217"/>
      <c r="P234" s="84"/>
      <c r="Q234" s="84"/>
      <c r="R234" s="84"/>
      <c r="S234" s="84"/>
      <c r="T234" s="84"/>
      <c r="U234" s="84"/>
      <c r="V234" s="84"/>
      <c r="W234" s="84"/>
      <c r="X234" s="85"/>
      <c r="Y234" s="38"/>
      <c r="Z234" s="38"/>
      <c r="AA234" s="38"/>
      <c r="AB234" s="38"/>
      <c r="AC234" s="38"/>
      <c r="AD234" s="38"/>
      <c r="AE234" s="38"/>
      <c r="AT234" s="17" t="s">
        <v>138</v>
      </c>
      <c r="AU234" s="17" t="s">
        <v>81</v>
      </c>
    </row>
    <row r="235" spans="1:51" s="12" customFormat="1" ht="12">
      <c r="A235" s="12"/>
      <c r="B235" s="221"/>
      <c r="C235" s="222"/>
      <c r="D235" s="213" t="s">
        <v>142</v>
      </c>
      <c r="E235" s="223" t="s">
        <v>29</v>
      </c>
      <c r="F235" s="224" t="s">
        <v>601</v>
      </c>
      <c r="G235" s="222"/>
      <c r="H235" s="225">
        <v>4.77</v>
      </c>
      <c r="I235" s="226"/>
      <c r="J235" s="226"/>
      <c r="K235" s="222"/>
      <c r="L235" s="222"/>
      <c r="M235" s="227"/>
      <c r="N235" s="228"/>
      <c r="O235" s="229"/>
      <c r="P235" s="229"/>
      <c r="Q235" s="229"/>
      <c r="R235" s="229"/>
      <c r="S235" s="229"/>
      <c r="T235" s="229"/>
      <c r="U235" s="229"/>
      <c r="V235" s="229"/>
      <c r="W235" s="229"/>
      <c r="X235" s="230"/>
      <c r="Y235" s="12"/>
      <c r="Z235" s="12"/>
      <c r="AA235" s="12"/>
      <c r="AB235" s="12"/>
      <c r="AC235" s="12"/>
      <c r="AD235" s="12"/>
      <c r="AE235" s="12"/>
      <c r="AT235" s="231" t="s">
        <v>142</v>
      </c>
      <c r="AU235" s="231" t="s">
        <v>81</v>
      </c>
      <c r="AV235" s="12" t="s">
        <v>83</v>
      </c>
      <c r="AW235" s="12" t="s">
        <v>5</v>
      </c>
      <c r="AX235" s="12" t="s">
        <v>73</v>
      </c>
      <c r="AY235" s="231" t="s">
        <v>127</v>
      </c>
    </row>
    <row r="236" spans="1:51" s="12" customFormat="1" ht="12">
      <c r="A236" s="12"/>
      <c r="B236" s="221"/>
      <c r="C236" s="222"/>
      <c r="D236" s="213" t="s">
        <v>142</v>
      </c>
      <c r="E236" s="223" t="s">
        <v>29</v>
      </c>
      <c r="F236" s="224" t="s">
        <v>602</v>
      </c>
      <c r="G236" s="222"/>
      <c r="H236" s="225">
        <v>48.864</v>
      </c>
      <c r="I236" s="226"/>
      <c r="J236" s="226"/>
      <c r="K236" s="222"/>
      <c r="L236" s="222"/>
      <c r="M236" s="227"/>
      <c r="N236" s="228"/>
      <c r="O236" s="229"/>
      <c r="P236" s="229"/>
      <c r="Q236" s="229"/>
      <c r="R236" s="229"/>
      <c r="S236" s="229"/>
      <c r="T236" s="229"/>
      <c r="U236" s="229"/>
      <c r="V236" s="229"/>
      <c r="W236" s="229"/>
      <c r="X236" s="230"/>
      <c r="Y236" s="12"/>
      <c r="Z236" s="12"/>
      <c r="AA236" s="12"/>
      <c r="AB236" s="12"/>
      <c r="AC236" s="12"/>
      <c r="AD236" s="12"/>
      <c r="AE236" s="12"/>
      <c r="AT236" s="231" t="s">
        <v>142</v>
      </c>
      <c r="AU236" s="231" t="s">
        <v>81</v>
      </c>
      <c r="AV236" s="12" t="s">
        <v>83</v>
      </c>
      <c r="AW236" s="12" t="s">
        <v>5</v>
      </c>
      <c r="AX236" s="12" t="s">
        <v>73</v>
      </c>
      <c r="AY236" s="231" t="s">
        <v>127</v>
      </c>
    </row>
    <row r="237" spans="1:51" s="14" customFormat="1" ht="12">
      <c r="A237" s="14"/>
      <c r="B237" s="244"/>
      <c r="C237" s="245"/>
      <c r="D237" s="213" t="s">
        <v>142</v>
      </c>
      <c r="E237" s="246" t="s">
        <v>29</v>
      </c>
      <c r="F237" s="247" t="s">
        <v>276</v>
      </c>
      <c r="G237" s="245"/>
      <c r="H237" s="248">
        <v>53.634</v>
      </c>
      <c r="I237" s="249"/>
      <c r="J237" s="249"/>
      <c r="K237" s="245"/>
      <c r="L237" s="245"/>
      <c r="M237" s="250"/>
      <c r="N237" s="251"/>
      <c r="O237" s="252"/>
      <c r="P237" s="252"/>
      <c r="Q237" s="252"/>
      <c r="R237" s="252"/>
      <c r="S237" s="252"/>
      <c r="T237" s="252"/>
      <c r="U237" s="252"/>
      <c r="V237" s="252"/>
      <c r="W237" s="252"/>
      <c r="X237" s="253"/>
      <c r="Y237" s="14"/>
      <c r="Z237" s="14"/>
      <c r="AA237" s="14"/>
      <c r="AB237" s="14"/>
      <c r="AC237" s="14"/>
      <c r="AD237" s="14"/>
      <c r="AE237" s="14"/>
      <c r="AT237" s="254" t="s">
        <v>142</v>
      </c>
      <c r="AU237" s="254" t="s">
        <v>81</v>
      </c>
      <c r="AV237" s="14" t="s">
        <v>130</v>
      </c>
      <c r="AW237" s="14" t="s">
        <v>5</v>
      </c>
      <c r="AX237" s="14" t="s">
        <v>81</v>
      </c>
      <c r="AY237" s="254" t="s">
        <v>127</v>
      </c>
    </row>
    <row r="238" spans="1:65" s="2" customFormat="1" ht="24.15" customHeight="1">
      <c r="A238" s="38"/>
      <c r="B238" s="39"/>
      <c r="C238" s="199" t="s">
        <v>603</v>
      </c>
      <c r="D238" s="199" t="s">
        <v>131</v>
      </c>
      <c r="E238" s="200" t="s">
        <v>604</v>
      </c>
      <c r="F238" s="201" t="s">
        <v>605</v>
      </c>
      <c r="G238" s="202" t="s">
        <v>509</v>
      </c>
      <c r="H238" s="203">
        <v>53.634</v>
      </c>
      <c r="I238" s="204"/>
      <c r="J238" s="204"/>
      <c r="K238" s="205">
        <f>ROUND(P238*H238,2)</f>
        <v>0</v>
      </c>
      <c r="L238" s="201" t="s">
        <v>135</v>
      </c>
      <c r="M238" s="44"/>
      <c r="N238" s="206" t="s">
        <v>29</v>
      </c>
      <c r="O238" s="207" t="s">
        <v>42</v>
      </c>
      <c r="P238" s="208">
        <f>I238+J238</f>
        <v>0</v>
      </c>
      <c r="Q238" s="208">
        <f>ROUND(I238*H238,2)</f>
        <v>0</v>
      </c>
      <c r="R238" s="208">
        <f>ROUND(J238*H238,2)</f>
        <v>0</v>
      </c>
      <c r="S238" s="84"/>
      <c r="T238" s="209">
        <f>S238*H238</f>
        <v>0</v>
      </c>
      <c r="U238" s="209">
        <v>4E-05</v>
      </c>
      <c r="V238" s="209">
        <f>U238*H238</f>
        <v>0.0021453600000000002</v>
      </c>
      <c r="W238" s="209">
        <v>0</v>
      </c>
      <c r="X238" s="210">
        <f>W238*H238</f>
        <v>0</v>
      </c>
      <c r="Y238" s="38"/>
      <c r="Z238" s="38"/>
      <c r="AA238" s="38"/>
      <c r="AB238" s="38"/>
      <c r="AC238" s="38"/>
      <c r="AD238" s="38"/>
      <c r="AE238" s="38"/>
      <c r="AR238" s="211" t="s">
        <v>130</v>
      </c>
      <c r="AT238" s="211" t="s">
        <v>131</v>
      </c>
      <c r="AU238" s="211" t="s">
        <v>81</v>
      </c>
      <c r="AY238" s="17" t="s">
        <v>127</v>
      </c>
      <c r="BE238" s="212">
        <f>IF(O238="základní",K238,0)</f>
        <v>0</v>
      </c>
      <c r="BF238" s="212">
        <f>IF(O238="snížená",K238,0)</f>
        <v>0</v>
      </c>
      <c r="BG238" s="212">
        <f>IF(O238="zákl. přenesená",K238,0)</f>
        <v>0</v>
      </c>
      <c r="BH238" s="212">
        <f>IF(O238="sníž. přenesená",K238,0)</f>
        <v>0</v>
      </c>
      <c r="BI238" s="212">
        <f>IF(O238="nulová",K238,0)</f>
        <v>0</v>
      </c>
      <c r="BJ238" s="17" t="s">
        <v>81</v>
      </c>
      <c r="BK238" s="212">
        <f>ROUND(P238*H238,2)</f>
        <v>0</v>
      </c>
      <c r="BL238" s="17" t="s">
        <v>130</v>
      </c>
      <c r="BM238" s="211" t="s">
        <v>606</v>
      </c>
    </row>
    <row r="239" spans="1:47" s="2" customFormat="1" ht="12">
      <c r="A239" s="38"/>
      <c r="B239" s="39"/>
      <c r="C239" s="40"/>
      <c r="D239" s="213" t="s">
        <v>137</v>
      </c>
      <c r="E239" s="40"/>
      <c r="F239" s="214" t="s">
        <v>607</v>
      </c>
      <c r="G239" s="40"/>
      <c r="H239" s="40"/>
      <c r="I239" s="215"/>
      <c r="J239" s="215"/>
      <c r="K239" s="40"/>
      <c r="L239" s="40"/>
      <c r="M239" s="44"/>
      <c r="N239" s="216"/>
      <c r="O239" s="217"/>
      <c r="P239" s="84"/>
      <c r="Q239" s="84"/>
      <c r="R239" s="84"/>
      <c r="S239" s="84"/>
      <c r="T239" s="84"/>
      <c r="U239" s="84"/>
      <c r="V239" s="84"/>
      <c r="W239" s="84"/>
      <c r="X239" s="85"/>
      <c r="Y239" s="38"/>
      <c r="Z239" s="38"/>
      <c r="AA239" s="38"/>
      <c r="AB239" s="38"/>
      <c r="AC239" s="38"/>
      <c r="AD239" s="38"/>
      <c r="AE239" s="38"/>
      <c r="AT239" s="17" t="s">
        <v>137</v>
      </c>
      <c r="AU239" s="17" t="s">
        <v>81</v>
      </c>
    </row>
    <row r="240" spans="1:47" s="2" customFormat="1" ht="12">
      <c r="A240" s="38"/>
      <c r="B240" s="39"/>
      <c r="C240" s="40"/>
      <c r="D240" s="218" t="s">
        <v>138</v>
      </c>
      <c r="E240" s="40"/>
      <c r="F240" s="219" t="s">
        <v>608</v>
      </c>
      <c r="G240" s="40"/>
      <c r="H240" s="40"/>
      <c r="I240" s="215"/>
      <c r="J240" s="215"/>
      <c r="K240" s="40"/>
      <c r="L240" s="40"/>
      <c r="M240" s="44"/>
      <c r="N240" s="216"/>
      <c r="O240" s="217"/>
      <c r="P240" s="84"/>
      <c r="Q240" s="84"/>
      <c r="R240" s="84"/>
      <c r="S240" s="84"/>
      <c r="T240" s="84"/>
      <c r="U240" s="84"/>
      <c r="V240" s="84"/>
      <c r="W240" s="84"/>
      <c r="X240" s="85"/>
      <c r="Y240" s="38"/>
      <c r="Z240" s="38"/>
      <c r="AA240" s="38"/>
      <c r="AB240" s="38"/>
      <c r="AC240" s="38"/>
      <c r="AD240" s="38"/>
      <c r="AE240" s="38"/>
      <c r="AT240" s="17" t="s">
        <v>138</v>
      </c>
      <c r="AU240" s="17" t="s">
        <v>81</v>
      </c>
    </row>
    <row r="241" spans="1:65" s="2" customFormat="1" ht="24.15" customHeight="1">
      <c r="A241" s="38"/>
      <c r="B241" s="39"/>
      <c r="C241" s="199" t="s">
        <v>609</v>
      </c>
      <c r="D241" s="199" t="s">
        <v>131</v>
      </c>
      <c r="E241" s="200" t="s">
        <v>610</v>
      </c>
      <c r="F241" s="201" t="s">
        <v>611</v>
      </c>
      <c r="G241" s="202" t="s">
        <v>309</v>
      </c>
      <c r="H241" s="203">
        <v>3.672</v>
      </c>
      <c r="I241" s="204"/>
      <c r="J241" s="204"/>
      <c r="K241" s="205">
        <f>ROUND(P241*H241,2)</f>
        <v>0</v>
      </c>
      <c r="L241" s="201" t="s">
        <v>135</v>
      </c>
      <c r="M241" s="44"/>
      <c r="N241" s="206" t="s">
        <v>29</v>
      </c>
      <c r="O241" s="207" t="s">
        <v>42</v>
      </c>
      <c r="P241" s="208">
        <f>I241+J241</f>
        <v>0</v>
      </c>
      <c r="Q241" s="208">
        <f>ROUND(I241*H241,2)</f>
        <v>0</v>
      </c>
      <c r="R241" s="208">
        <f>ROUND(J241*H241,2)</f>
        <v>0</v>
      </c>
      <c r="S241" s="84"/>
      <c r="T241" s="209">
        <f>S241*H241</f>
        <v>0</v>
      </c>
      <c r="U241" s="209">
        <v>1.0383</v>
      </c>
      <c r="V241" s="209">
        <f>U241*H241</f>
        <v>3.8126376</v>
      </c>
      <c r="W241" s="209">
        <v>0</v>
      </c>
      <c r="X241" s="210">
        <f>W241*H241</f>
        <v>0</v>
      </c>
      <c r="Y241" s="38"/>
      <c r="Z241" s="38"/>
      <c r="AA241" s="38"/>
      <c r="AB241" s="38"/>
      <c r="AC241" s="38"/>
      <c r="AD241" s="38"/>
      <c r="AE241" s="38"/>
      <c r="AR241" s="211" t="s">
        <v>130</v>
      </c>
      <c r="AT241" s="211" t="s">
        <v>131</v>
      </c>
      <c r="AU241" s="211" t="s">
        <v>81</v>
      </c>
      <c r="AY241" s="17" t="s">
        <v>127</v>
      </c>
      <c r="BE241" s="212">
        <f>IF(O241="základní",K241,0)</f>
        <v>0</v>
      </c>
      <c r="BF241" s="212">
        <f>IF(O241="snížená",K241,0)</f>
        <v>0</v>
      </c>
      <c r="BG241" s="212">
        <f>IF(O241="zákl. přenesená",K241,0)</f>
        <v>0</v>
      </c>
      <c r="BH241" s="212">
        <f>IF(O241="sníž. přenesená",K241,0)</f>
        <v>0</v>
      </c>
      <c r="BI241" s="212">
        <f>IF(O241="nulová",K241,0)</f>
        <v>0</v>
      </c>
      <c r="BJ241" s="17" t="s">
        <v>81</v>
      </c>
      <c r="BK241" s="212">
        <f>ROUND(P241*H241,2)</f>
        <v>0</v>
      </c>
      <c r="BL241" s="17" t="s">
        <v>130</v>
      </c>
      <c r="BM241" s="211" t="s">
        <v>612</v>
      </c>
    </row>
    <row r="242" spans="1:47" s="2" customFormat="1" ht="12">
      <c r="A242" s="38"/>
      <c r="B242" s="39"/>
      <c r="C242" s="40"/>
      <c r="D242" s="213" t="s">
        <v>137</v>
      </c>
      <c r="E242" s="40"/>
      <c r="F242" s="214" t="s">
        <v>613</v>
      </c>
      <c r="G242" s="40"/>
      <c r="H242" s="40"/>
      <c r="I242" s="215"/>
      <c r="J242" s="215"/>
      <c r="K242" s="40"/>
      <c r="L242" s="40"/>
      <c r="M242" s="44"/>
      <c r="N242" s="216"/>
      <c r="O242" s="217"/>
      <c r="P242" s="84"/>
      <c r="Q242" s="84"/>
      <c r="R242" s="84"/>
      <c r="S242" s="84"/>
      <c r="T242" s="84"/>
      <c r="U242" s="84"/>
      <c r="V242" s="84"/>
      <c r="W242" s="84"/>
      <c r="X242" s="85"/>
      <c r="Y242" s="38"/>
      <c r="Z242" s="38"/>
      <c r="AA242" s="38"/>
      <c r="AB242" s="38"/>
      <c r="AC242" s="38"/>
      <c r="AD242" s="38"/>
      <c r="AE242" s="38"/>
      <c r="AT242" s="17" t="s">
        <v>137</v>
      </c>
      <c r="AU242" s="17" t="s">
        <v>81</v>
      </c>
    </row>
    <row r="243" spans="1:47" s="2" customFormat="1" ht="12">
      <c r="A243" s="38"/>
      <c r="B243" s="39"/>
      <c r="C243" s="40"/>
      <c r="D243" s="218" t="s">
        <v>138</v>
      </c>
      <c r="E243" s="40"/>
      <c r="F243" s="219" t="s">
        <v>614</v>
      </c>
      <c r="G243" s="40"/>
      <c r="H243" s="40"/>
      <c r="I243" s="215"/>
      <c r="J243" s="215"/>
      <c r="K243" s="40"/>
      <c r="L243" s="40"/>
      <c r="M243" s="44"/>
      <c r="N243" s="216"/>
      <c r="O243" s="217"/>
      <c r="P243" s="84"/>
      <c r="Q243" s="84"/>
      <c r="R243" s="84"/>
      <c r="S243" s="84"/>
      <c r="T243" s="84"/>
      <c r="U243" s="84"/>
      <c r="V243" s="84"/>
      <c r="W243" s="84"/>
      <c r="X243" s="85"/>
      <c r="Y243" s="38"/>
      <c r="Z243" s="38"/>
      <c r="AA243" s="38"/>
      <c r="AB243" s="38"/>
      <c r="AC243" s="38"/>
      <c r="AD243" s="38"/>
      <c r="AE243" s="38"/>
      <c r="AT243" s="17" t="s">
        <v>138</v>
      </c>
      <c r="AU243" s="17" t="s">
        <v>81</v>
      </c>
    </row>
    <row r="244" spans="1:47" s="2" customFormat="1" ht="12">
      <c r="A244" s="38"/>
      <c r="B244" s="39"/>
      <c r="C244" s="40"/>
      <c r="D244" s="213" t="s">
        <v>140</v>
      </c>
      <c r="E244" s="40"/>
      <c r="F244" s="220" t="s">
        <v>615</v>
      </c>
      <c r="G244" s="40"/>
      <c r="H244" s="40"/>
      <c r="I244" s="215"/>
      <c r="J244" s="215"/>
      <c r="K244" s="40"/>
      <c r="L244" s="40"/>
      <c r="M244" s="44"/>
      <c r="N244" s="216"/>
      <c r="O244" s="217"/>
      <c r="P244" s="84"/>
      <c r="Q244" s="84"/>
      <c r="R244" s="84"/>
      <c r="S244" s="84"/>
      <c r="T244" s="84"/>
      <c r="U244" s="84"/>
      <c r="V244" s="84"/>
      <c r="W244" s="84"/>
      <c r="X244" s="85"/>
      <c r="Y244" s="38"/>
      <c r="Z244" s="38"/>
      <c r="AA244" s="38"/>
      <c r="AB244" s="38"/>
      <c r="AC244" s="38"/>
      <c r="AD244" s="38"/>
      <c r="AE244" s="38"/>
      <c r="AT244" s="17" t="s">
        <v>140</v>
      </c>
      <c r="AU244" s="17" t="s">
        <v>81</v>
      </c>
    </row>
    <row r="245" spans="1:51" s="12" customFormat="1" ht="12">
      <c r="A245" s="12"/>
      <c r="B245" s="221"/>
      <c r="C245" s="222"/>
      <c r="D245" s="213" t="s">
        <v>142</v>
      </c>
      <c r="E245" s="222"/>
      <c r="F245" s="224" t="s">
        <v>616</v>
      </c>
      <c r="G245" s="222"/>
      <c r="H245" s="225">
        <v>3.672</v>
      </c>
      <c r="I245" s="226"/>
      <c r="J245" s="226"/>
      <c r="K245" s="222"/>
      <c r="L245" s="222"/>
      <c r="M245" s="227"/>
      <c r="N245" s="228"/>
      <c r="O245" s="229"/>
      <c r="P245" s="229"/>
      <c r="Q245" s="229"/>
      <c r="R245" s="229"/>
      <c r="S245" s="229"/>
      <c r="T245" s="229"/>
      <c r="U245" s="229"/>
      <c r="V245" s="229"/>
      <c r="W245" s="229"/>
      <c r="X245" s="230"/>
      <c r="Y245" s="12"/>
      <c r="Z245" s="12"/>
      <c r="AA245" s="12"/>
      <c r="AB245" s="12"/>
      <c r="AC245" s="12"/>
      <c r="AD245" s="12"/>
      <c r="AE245" s="12"/>
      <c r="AT245" s="231" t="s">
        <v>142</v>
      </c>
      <c r="AU245" s="231" t="s">
        <v>81</v>
      </c>
      <c r="AV245" s="12" t="s">
        <v>83</v>
      </c>
      <c r="AW245" s="12" t="s">
        <v>4</v>
      </c>
      <c r="AX245" s="12" t="s">
        <v>81</v>
      </c>
      <c r="AY245" s="231" t="s">
        <v>127</v>
      </c>
    </row>
    <row r="246" spans="1:63" s="11" customFormat="1" ht="25.9" customHeight="1">
      <c r="A246" s="11"/>
      <c r="B246" s="184"/>
      <c r="C246" s="185"/>
      <c r="D246" s="186" t="s">
        <v>72</v>
      </c>
      <c r="E246" s="187" t="s">
        <v>148</v>
      </c>
      <c r="F246" s="187" t="s">
        <v>617</v>
      </c>
      <c r="G246" s="185"/>
      <c r="H246" s="185"/>
      <c r="I246" s="188"/>
      <c r="J246" s="188"/>
      <c r="K246" s="189">
        <f>BK246</f>
        <v>0</v>
      </c>
      <c r="L246" s="185"/>
      <c r="M246" s="190"/>
      <c r="N246" s="191"/>
      <c r="O246" s="192"/>
      <c r="P246" s="192"/>
      <c r="Q246" s="193">
        <f>SUM(Q247:Q285)</f>
        <v>0</v>
      </c>
      <c r="R246" s="193">
        <f>SUM(R247:R285)</f>
        <v>0</v>
      </c>
      <c r="S246" s="192"/>
      <c r="T246" s="194">
        <f>SUM(T247:T285)</f>
        <v>0</v>
      </c>
      <c r="U246" s="192"/>
      <c r="V246" s="194">
        <f>SUM(V247:V285)</f>
        <v>7.336389770000001</v>
      </c>
      <c r="W246" s="192"/>
      <c r="X246" s="195">
        <f>SUM(X247:X285)</f>
        <v>0</v>
      </c>
      <c r="Y246" s="11"/>
      <c r="Z246" s="11"/>
      <c r="AA246" s="11"/>
      <c r="AB246" s="11"/>
      <c r="AC246" s="11"/>
      <c r="AD246" s="11"/>
      <c r="AE246" s="11"/>
      <c r="AR246" s="196" t="s">
        <v>130</v>
      </c>
      <c r="AT246" s="197" t="s">
        <v>72</v>
      </c>
      <c r="AU246" s="197" t="s">
        <v>73</v>
      </c>
      <c r="AY246" s="196" t="s">
        <v>127</v>
      </c>
      <c r="BK246" s="198">
        <f>SUM(BK247:BK285)</f>
        <v>0</v>
      </c>
    </row>
    <row r="247" spans="1:65" s="2" customFormat="1" ht="24.15" customHeight="1">
      <c r="A247" s="38"/>
      <c r="B247" s="39"/>
      <c r="C247" s="199" t="s">
        <v>618</v>
      </c>
      <c r="D247" s="199" t="s">
        <v>131</v>
      </c>
      <c r="E247" s="200" t="s">
        <v>619</v>
      </c>
      <c r="F247" s="201" t="s">
        <v>620</v>
      </c>
      <c r="G247" s="202" t="s">
        <v>231</v>
      </c>
      <c r="H247" s="203">
        <v>1.152</v>
      </c>
      <c r="I247" s="204"/>
      <c r="J247" s="204"/>
      <c r="K247" s="205">
        <f>ROUND(P247*H247,2)</f>
        <v>0</v>
      </c>
      <c r="L247" s="201" t="s">
        <v>135</v>
      </c>
      <c r="M247" s="44"/>
      <c r="N247" s="206" t="s">
        <v>29</v>
      </c>
      <c r="O247" s="207" t="s">
        <v>42</v>
      </c>
      <c r="P247" s="208">
        <f>I247+J247</f>
        <v>0</v>
      </c>
      <c r="Q247" s="208">
        <f>ROUND(I247*H247,2)</f>
        <v>0</v>
      </c>
      <c r="R247" s="208">
        <f>ROUND(J247*H247,2)</f>
        <v>0</v>
      </c>
      <c r="S247" s="84"/>
      <c r="T247" s="209">
        <f>S247*H247</f>
        <v>0</v>
      </c>
      <c r="U247" s="209">
        <v>0.00095</v>
      </c>
      <c r="V247" s="209">
        <f>U247*H247</f>
        <v>0.0010944</v>
      </c>
      <c r="W247" s="209">
        <v>0</v>
      </c>
      <c r="X247" s="210">
        <f>W247*H247</f>
        <v>0</v>
      </c>
      <c r="Y247" s="38"/>
      <c r="Z247" s="38"/>
      <c r="AA247" s="38"/>
      <c r="AB247" s="38"/>
      <c r="AC247" s="38"/>
      <c r="AD247" s="38"/>
      <c r="AE247" s="38"/>
      <c r="AR247" s="211" t="s">
        <v>253</v>
      </c>
      <c r="AT247" s="211" t="s">
        <v>131</v>
      </c>
      <c r="AU247" s="211" t="s">
        <v>81</v>
      </c>
      <c r="AY247" s="17" t="s">
        <v>127</v>
      </c>
      <c r="BE247" s="212">
        <f>IF(O247="základní",K247,0)</f>
        <v>0</v>
      </c>
      <c r="BF247" s="212">
        <f>IF(O247="snížená",K247,0)</f>
        <v>0</v>
      </c>
      <c r="BG247" s="212">
        <f>IF(O247="zákl. přenesená",K247,0)</f>
        <v>0</v>
      </c>
      <c r="BH247" s="212">
        <f>IF(O247="sníž. přenesená",K247,0)</f>
        <v>0</v>
      </c>
      <c r="BI247" s="212">
        <f>IF(O247="nulová",K247,0)</f>
        <v>0</v>
      </c>
      <c r="BJ247" s="17" t="s">
        <v>81</v>
      </c>
      <c r="BK247" s="212">
        <f>ROUND(P247*H247,2)</f>
        <v>0</v>
      </c>
      <c r="BL247" s="17" t="s">
        <v>253</v>
      </c>
      <c r="BM247" s="211" t="s">
        <v>621</v>
      </c>
    </row>
    <row r="248" spans="1:47" s="2" customFormat="1" ht="12">
      <c r="A248" s="38"/>
      <c r="B248" s="39"/>
      <c r="C248" s="40"/>
      <c r="D248" s="213" t="s">
        <v>137</v>
      </c>
      <c r="E248" s="40"/>
      <c r="F248" s="214" t="s">
        <v>622</v>
      </c>
      <c r="G248" s="40"/>
      <c r="H248" s="40"/>
      <c r="I248" s="215"/>
      <c r="J248" s="215"/>
      <c r="K248" s="40"/>
      <c r="L248" s="40"/>
      <c r="M248" s="44"/>
      <c r="N248" s="216"/>
      <c r="O248" s="217"/>
      <c r="P248" s="84"/>
      <c r="Q248" s="84"/>
      <c r="R248" s="84"/>
      <c r="S248" s="84"/>
      <c r="T248" s="84"/>
      <c r="U248" s="84"/>
      <c r="V248" s="84"/>
      <c r="W248" s="84"/>
      <c r="X248" s="85"/>
      <c r="Y248" s="38"/>
      <c r="Z248" s="38"/>
      <c r="AA248" s="38"/>
      <c r="AB248" s="38"/>
      <c r="AC248" s="38"/>
      <c r="AD248" s="38"/>
      <c r="AE248" s="38"/>
      <c r="AT248" s="17" t="s">
        <v>137</v>
      </c>
      <c r="AU248" s="17" t="s">
        <v>81</v>
      </c>
    </row>
    <row r="249" spans="1:47" s="2" customFormat="1" ht="12">
      <c r="A249" s="38"/>
      <c r="B249" s="39"/>
      <c r="C249" s="40"/>
      <c r="D249" s="218" t="s">
        <v>138</v>
      </c>
      <c r="E249" s="40"/>
      <c r="F249" s="219" t="s">
        <v>623</v>
      </c>
      <c r="G249" s="40"/>
      <c r="H249" s="40"/>
      <c r="I249" s="215"/>
      <c r="J249" s="215"/>
      <c r="K249" s="40"/>
      <c r="L249" s="40"/>
      <c r="M249" s="44"/>
      <c r="N249" s="216"/>
      <c r="O249" s="217"/>
      <c r="P249" s="84"/>
      <c r="Q249" s="84"/>
      <c r="R249" s="84"/>
      <c r="S249" s="84"/>
      <c r="T249" s="84"/>
      <c r="U249" s="84"/>
      <c r="V249" s="84"/>
      <c r="W249" s="84"/>
      <c r="X249" s="85"/>
      <c r="Y249" s="38"/>
      <c r="Z249" s="38"/>
      <c r="AA249" s="38"/>
      <c r="AB249" s="38"/>
      <c r="AC249" s="38"/>
      <c r="AD249" s="38"/>
      <c r="AE249" s="38"/>
      <c r="AT249" s="17" t="s">
        <v>138</v>
      </c>
      <c r="AU249" s="17" t="s">
        <v>81</v>
      </c>
    </row>
    <row r="250" spans="1:51" s="12" customFormat="1" ht="12">
      <c r="A250" s="12"/>
      <c r="B250" s="221"/>
      <c r="C250" s="222"/>
      <c r="D250" s="213" t="s">
        <v>142</v>
      </c>
      <c r="E250" s="223" t="s">
        <v>29</v>
      </c>
      <c r="F250" s="224" t="s">
        <v>624</v>
      </c>
      <c r="G250" s="222"/>
      <c r="H250" s="225">
        <v>1.152</v>
      </c>
      <c r="I250" s="226"/>
      <c r="J250" s="226"/>
      <c r="K250" s="222"/>
      <c r="L250" s="222"/>
      <c r="M250" s="227"/>
      <c r="N250" s="228"/>
      <c r="O250" s="229"/>
      <c r="P250" s="229"/>
      <c r="Q250" s="229"/>
      <c r="R250" s="229"/>
      <c r="S250" s="229"/>
      <c r="T250" s="229"/>
      <c r="U250" s="229"/>
      <c r="V250" s="229"/>
      <c r="W250" s="229"/>
      <c r="X250" s="230"/>
      <c r="Y250" s="12"/>
      <c r="Z250" s="12"/>
      <c r="AA250" s="12"/>
      <c r="AB250" s="12"/>
      <c r="AC250" s="12"/>
      <c r="AD250" s="12"/>
      <c r="AE250" s="12"/>
      <c r="AT250" s="231" t="s">
        <v>142</v>
      </c>
      <c r="AU250" s="231" t="s">
        <v>81</v>
      </c>
      <c r="AV250" s="12" t="s">
        <v>83</v>
      </c>
      <c r="AW250" s="12" t="s">
        <v>5</v>
      </c>
      <c r="AX250" s="12" t="s">
        <v>81</v>
      </c>
      <c r="AY250" s="231" t="s">
        <v>127</v>
      </c>
    </row>
    <row r="251" spans="1:65" s="2" customFormat="1" ht="24.15" customHeight="1">
      <c r="A251" s="38"/>
      <c r="B251" s="39"/>
      <c r="C251" s="199" t="s">
        <v>625</v>
      </c>
      <c r="D251" s="199" t="s">
        <v>131</v>
      </c>
      <c r="E251" s="200" t="s">
        <v>626</v>
      </c>
      <c r="F251" s="201" t="s">
        <v>627</v>
      </c>
      <c r="G251" s="202" t="s">
        <v>267</v>
      </c>
      <c r="H251" s="203">
        <v>43.145</v>
      </c>
      <c r="I251" s="204"/>
      <c r="J251" s="204"/>
      <c r="K251" s="205">
        <f>ROUND(P251*H251,2)</f>
        <v>0</v>
      </c>
      <c r="L251" s="201" t="s">
        <v>135</v>
      </c>
      <c r="M251" s="44"/>
      <c r="N251" s="206" t="s">
        <v>29</v>
      </c>
      <c r="O251" s="207" t="s">
        <v>42</v>
      </c>
      <c r="P251" s="208">
        <f>I251+J251</f>
        <v>0</v>
      </c>
      <c r="Q251" s="208">
        <f>ROUND(I251*H251,2)</f>
        <v>0</v>
      </c>
      <c r="R251" s="208">
        <f>ROUND(J251*H251,2)</f>
        <v>0</v>
      </c>
      <c r="S251" s="84"/>
      <c r="T251" s="209">
        <f>S251*H251</f>
        <v>0</v>
      </c>
      <c r="U251" s="209">
        <v>0</v>
      </c>
      <c r="V251" s="209">
        <f>U251*H251</f>
        <v>0</v>
      </c>
      <c r="W251" s="209">
        <v>0</v>
      </c>
      <c r="X251" s="210">
        <f>W251*H251</f>
        <v>0</v>
      </c>
      <c r="Y251" s="38"/>
      <c r="Z251" s="38"/>
      <c r="AA251" s="38"/>
      <c r="AB251" s="38"/>
      <c r="AC251" s="38"/>
      <c r="AD251" s="38"/>
      <c r="AE251" s="38"/>
      <c r="AR251" s="211" t="s">
        <v>130</v>
      </c>
      <c r="AT251" s="211" t="s">
        <v>131</v>
      </c>
      <c r="AU251" s="211" t="s">
        <v>81</v>
      </c>
      <c r="AY251" s="17" t="s">
        <v>127</v>
      </c>
      <c r="BE251" s="212">
        <f>IF(O251="základní",K251,0)</f>
        <v>0</v>
      </c>
      <c r="BF251" s="212">
        <f>IF(O251="snížená",K251,0)</f>
        <v>0</v>
      </c>
      <c r="BG251" s="212">
        <f>IF(O251="zákl. přenesená",K251,0)</f>
        <v>0</v>
      </c>
      <c r="BH251" s="212">
        <f>IF(O251="sníž. přenesená",K251,0)</f>
        <v>0</v>
      </c>
      <c r="BI251" s="212">
        <f>IF(O251="nulová",K251,0)</f>
        <v>0</v>
      </c>
      <c r="BJ251" s="17" t="s">
        <v>81</v>
      </c>
      <c r="BK251" s="212">
        <f>ROUND(P251*H251,2)</f>
        <v>0</v>
      </c>
      <c r="BL251" s="17" t="s">
        <v>130</v>
      </c>
      <c r="BM251" s="211" t="s">
        <v>628</v>
      </c>
    </row>
    <row r="252" spans="1:47" s="2" customFormat="1" ht="12">
      <c r="A252" s="38"/>
      <c r="B252" s="39"/>
      <c r="C252" s="40"/>
      <c r="D252" s="213" t="s">
        <v>137</v>
      </c>
      <c r="E252" s="40"/>
      <c r="F252" s="214" t="s">
        <v>629</v>
      </c>
      <c r="G252" s="40"/>
      <c r="H252" s="40"/>
      <c r="I252" s="215"/>
      <c r="J252" s="215"/>
      <c r="K252" s="40"/>
      <c r="L252" s="40"/>
      <c r="M252" s="44"/>
      <c r="N252" s="216"/>
      <c r="O252" s="217"/>
      <c r="P252" s="84"/>
      <c r="Q252" s="84"/>
      <c r="R252" s="84"/>
      <c r="S252" s="84"/>
      <c r="T252" s="84"/>
      <c r="U252" s="84"/>
      <c r="V252" s="84"/>
      <c r="W252" s="84"/>
      <c r="X252" s="85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81</v>
      </c>
    </row>
    <row r="253" spans="1:47" s="2" customFormat="1" ht="12">
      <c r="A253" s="38"/>
      <c r="B253" s="39"/>
      <c r="C253" s="40"/>
      <c r="D253" s="218" t="s">
        <v>138</v>
      </c>
      <c r="E253" s="40"/>
      <c r="F253" s="219" t="s">
        <v>630</v>
      </c>
      <c r="G253" s="40"/>
      <c r="H253" s="40"/>
      <c r="I253" s="215"/>
      <c r="J253" s="215"/>
      <c r="K253" s="40"/>
      <c r="L253" s="40"/>
      <c r="M253" s="44"/>
      <c r="N253" s="216"/>
      <c r="O253" s="217"/>
      <c r="P253" s="84"/>
      <c r="Q253" s="84"/>
      <c r="R253" s="84"/>
      <c r="S253" s="84"/>
      <c r="T253" s="84"/>
      <c r="U253" s="84"/>
      <c r="V253" s="84"/>
      <c r="W253" s="84"/>
      <c r="X253" s="85"/>
      <c r="Y253" s="38"/>
      <c r="Z253" s="38"/>
      <c r="AA253" s="38"/>
      <c r="AB253" s="38"/>
      <c r="AC253" s="38"/>
      <c r="AD253" s="38"/>
      <c r="AE253" s="38"/>
      <c r="AT253" s="17" t="s">
        <v>138</v>
      </c>
      <c r="AU253" s="17" t="s">
        <v>81</v>
      </c>
    </row>
    <row r="254" spans="1:51" s="12" customFormat="1" ht="12">
      <c r="A254" s="12"/>
      <c r="B254" s="221"/>
      <c r="C254" s="222"/>
      <c r="D254" s="213" t="s">
        <v>142</v>
      </c>
      <c r="E254" s="223" t="s">
        <v>29</v>
      </c>
      <c r="F254" s="224" t="s">
        <v>631</v>
      </c>
      <c r="G254" s="222"/>
      <c r="H254" s="225">
        <v>19.193</v>
      </c>
      <c r="I254" s="226"/>
      <c r="J254" s="226"/>
      <c r="K254" s="222"/>
      <c r="L254" s="222"/>
      <c r="M254" s="227"/>
      <c r="N254" s="228"/>
      <c r="O254" s="229"/>
      <c r="P254" s="229"/>
      <c r="Q254" s="229"/>
      <c r="R254" s="229"/>
      <c r="S254" s="229"/>
      <c r="T254" s="229"/>
      <c r="U254" s="229"/>
      <c r="V254" s="229"/>
      <c r="W254" s="229"/>
      <c r="X254" s="230"/>
      <c r="Y254" s="12"/>
      <c r="Z254" s="12"/>
      <c r="AA254" s="12"/>
      <c r="AB254" s="12"/>
      <c r="AC254" s="12"/>
      <c r="AD254" s="12"/>
      <c r="AE254" s="12"/>
      <c r="AT254" s="231" t="s">
        <v>142</v>
      </c>
      <c r="AU254" s="231" t="s">
        <v>81</v>
      </c>
      <c r="AV254" s="12" t="s">
        <v>83</v>
      </c>
      <c r="AW254" s="12" t="s">
        <v>5</v>
      </c>
      <c r="AX254" s="12" t="s">
        <v>73</v>
      </c>
      <c r="AY254" s="231" t="s">
        <v>127</v>
      </c>
    </row>
    <row r="255" spans="1:51" s="12" customFormat="1" ht="12">
      <c r="A255" s="12"/>
      <c r="B255" s="221"/>
      <c r="C255" s="222"/>
      <c r="D255" s="213" t="s">
        <v>142</v>
      </c>
      <c r="E255" s="223" t="s">
        <v>29</v>
      </c>
      <c r="F255" s="224" t="s">
        <v>632</v>
      </c>
      <c r="G255" s="222"/>
      <c r="H255" s="225">
        <v>18.574</v>
      </c>
      <c r="I255" s="226"/>
      <c r="J255" s="226"/>
      <c r="K255" s="222"/>
      <c r="L255" s="222"/>
      <c r="M255" s="227"/>
      <c r="N255" s="228"/>
      <c r="O255" s="229"/>
      <c r="P255" s="229"/>
      <c r="Q255" s="229"/>
      <c r="R255" s="229"/>
      <c r="S255" s="229"/>
      <c r="T255" s="229"/>
      <c r="U255" s="229"/>
      <c r="V255" s="229"/>
      <c r="W255" s="229"/>
      <c r="X255" s="230"/>
      <c r="Y255" s="12"/>
      <c r="Z255" s="12"/>
      <c r="AA255" s="12"/>
      <c r="AB255" s="12"/>
      <c r="AC255" s="12"/>
      <c r="AD255" s="12"/>
      <c r="AE255" s="12"/>
      <c r="AT255" s="231" t="s">
        <v>142</v>
      </c>
      <c r="AU255" s="231" t="s">
        <v>81</v>
      </c>
      <c r="AV255" s="12" t="s">
        <v>83</v>
      </c>
      <c r="AW255" s="12" t="s">
        <v>5</v>
      </c>
      <c r="AX255" s="12" t="s">
        <v>73</v>
      </c>
      <c r="AY255" s="231" t="s">
        <v>127</v>
      </c>
    </row>
    <row r="256" spans="1:51" s="12" customFormat="1" ht="12">
      <c r="A256" s="12"/>
      <c r="B256" s="221"/>
      <c r="C256" s="222"/>
      <c r="D256" s="213" t="s">
        <v>142</v>
      </c>
      <c r="E256" s="223" t="s">
        <v>29</v>
      </c>
      <c r="F256" s="224" t="s">
        <v>633</v>
      </c>
      <c r="G256" s="222"/>
      <c r="H256" s="225">
        <v>5.378</v>
      </c>
      <c r="I256" s="226"/>
      <c r="J256" s="226"/>
      <c r="K256" s="222"/>
      <c r="L256" s="222"/>
      <c r="M256" s="227"/>
      <c r="N256" s="228"/>
      <c r="O256" s="229"/>
      <c r="P256" s="229"/>
      <c r="Q256" s="229"/>
      <c r="R256" s="229"/>
      <c r="S256" s="229"/>
      <c r="T256" s="229"/>
      <c r="U256" s="229"/>
      <c r="V256" s="229"/>
      <c r="W256" s="229"/>
      <c r="X256" s="230"/>
      <c r="Y256" s="12"/>
      <c r="Z256" s="12"/>
      <c r="AA256" s="12"/>
      <c r="AB256" s="12"/>
      <c r="AC256" s="12"/>
      <c r="AD256" s="12"/>
      <c r="AE256" s="12"/>
      <c r="AT256" s="231" t="s">
        <v>142</v>
      </c>
      <c r="AU256" s="231" t="s">
        <v>81</v>
      </c>
      <c r="AV256" s="12" t="s">
        <v>83</v>
      </c>
      <c r="AW256" s="12" t="s">
        <v>5</v>
      </c>
      <c r="AX256" s="12" t="s">
        <v>73</v>
      </c>
      <c r="AY256" s="231" t="s">
        <v>127</v>
      </c>
    </row>
    <row r="257" spans="1:51" s="14" customFormat="1" ht="12">
      <c r="A257" s="14"/>
      <c r="B257" s="244"/>
      <c r="C257" s="245"/>
      <c r="D257" s="213" t="s">
        <v>142</v>
      </c>
      <c r="E257" s="246" t="s">
        <v>29</v>
      </c>
      <c r="F257" s="247" t="s">
        <v>276</v>
      </c>
      <c r="G257" s="245"/>
      <c r="H257" s="248">
        <v>43.145</v>
      </c>
      <c r="I257" s="249"/>
      <c r="J257" s="249"/>
      <c r="K257" s="245"/>
      <c r="L257" s="245"/>
      <c r="M257" s="250"/>
      <c r="N257" s="251"/>
      <c r="O257" s="252"/>
      <c r="P257" s="252"/>
      <c r="Q257" s="252"/>
      <c r="R257" s="252"/>
      <c r="S257" s="252"/>
      <c r="T257" s="252"/>
      <c r="U257" s="252"/>
      <c r="V257" s="252"/>
      <c r="W257" s="252"/>
      <c r="X257" s="253"/>
      <c r="Y257" s="14"/>
      <c r="Z257" s="14"/>
      <c r="AA257" s="14"/>
      <c r="AB257" s="14"/>
      <c r="AC257" s="14"/>
      <c r="AD257" s="14"/>
      <c r="AE257" s="14"/>
      <c r="AT257" s="254" t="s">
        <v>142</v>
      </c>
      <c r="AU257" s="254" t="s">
        <v>81</v>
      </c>
      <c r="AV257" s="14" t="s">
        <v>130</v>
      </c>
      <c r="AW257" s="14" t="s">
        <v>5</v>
      </c>
      <c r="AX257" s="14" t="s">
        <v>81</v>
      </c>
      <c r="AY257" s="254" t="s">
        <v>127</v>
      </c>
    </row>
    <row r="258" spans="1:65" s="2" customFormat="1" ht="24.15" customHeight="1">
      <c r="A258" s="38"/>
      <c r="B258" s="39"/>
      <c r="C258" s="199" t="s">
        <v>634</v>
      </c>
      <c r="D258" s="199" t="s">
        <v>131</v>
      </c>
      <c r="E258" s="200" t="s">
        <v>635</v>
      </c>
      <c r="F258" s="201" t="s">
        <v>636</v>
      </c>
      <c r="G258" s="202" t="s">
        <v>509</v>
      </c>
      <c r="H258" s="203">
        <v>262.292</v>
      </c>
      <c r="I258" s="204"/>
      <c r="J258" s="204"/>
      <c r="K258" s="205">
        <f>ROUND(P258*H258,2)</f>
        <v>0</v>
      </c>
      <c r="L258" s="201" t="s">
        <v>135</v>
      </c>
      <c r="M258" s="44"/>
      <c r="N258" s="206" t="s">
        <v>29</v>
      </c>
      <c r="O258" s="207" t="s">
        <v>42</v>
      </c>
      <c r="P258" s="208">
        <f>I258+J258</f>
        <v>0</v>
      </c>
      <c r="Q258" s="208">
        <f>ROUND(I258*H258,2)</f>
        <v>0</v>
      </c>
      <c r="R258" s="208">
        <f>ROUND(J258*H258,2)</f>
        <v>0</v>
      </c>
      <c r="S258" s="84"/>
      <c r="T258" s="209">
        <f>S258*H258</f>
        <v>0</v>
      </c>
      <c r="U258" s="209">
        <v>0.00182</v>
      </c>
      <c r="V258" s="209">
        <f>U258*H258</f>
        <v>0.4773714399999999</v>
      </c>
      <c r="W258" s="209">
        <v>0</v>
      </c>
      <c r="X258" s="210">
        <f>W258*H258</f>
        <v>0</v>
      </c>
      <c r="Y258" s="38"/>
      <c r="Z258" s="38"/>
      <c r="AA258" s="38"/>
      <c r="AB258" s="38"/>
      <c r="AC258" s="38"/>
      <c r="AD258" s="38"/>
      <c r="AE258" s="38"/>
      <c r="AR258" s="211" t="s">
        <v>130</v>
      </c>
      <c r="AT258" s="211" t="s">
        <v>131</v>
      </c>
      <c r="AU258" s="211" t="s">
        <v>81</v>
      </c>
      <c r="AY258" s="17" t="s">
        <v>127</v>
      </c>
      <c r="BE258" s="212">
        <f>IF(O258="základní",K258,0)</f>
        <v>0</v>
      </c>
      <c r="BF258" s="212">
        <f>IF(O258="snížená",K258,0)</f>
        <v>0</v>
      </c>
      <c r="BG258" s="212">
        <f>IF(O258="zákl. přenesená",K258,0)</f>
        <v>0</v>
      </c>
      <c r="BH258" s="212">
        <f>IF(O258="sníž. přenesená",K258,0)</f>
        <v>0</v>
      </c>
      <c r="BI258" s="212">
        <f>IF(O258="nulová",K258,0)</f>
        <v>0</v>
      </c>
      <c r="BJ258" s="17" t="s">
        <v>81</v>
      </c>
      <c r="BK258" s="212">
        <f>ROUND(P258*H258,2)</f>
        <v>0</v>
      </c>
      <c r="BL258" s="17" t="s">
        <v>130</v>
      </c>
      <c r="BM258" s="211" t="s">
        <v>637</v>
      </c>
    </row>
    <row r="259" spans="1:47" s="2" customFormat="1" ht="12">
      <c r="A259" s="38"/>
      <c r="B259" s="39"/>
      <c r="C259" s="40"/>
      <c r="D259" s="213" t="s">
        <v>137</v>
      </c>
      <c r="E259" s="40"/>
      <c r="F259" s="214" t="s">
        <v>638</v>
      </c>
      <c r="G259" s="40"/>
      <c r="H259" s="40"/>
      <c r="I259" s="215"/>
      <c r="J259" s="215"/>
      <c r="K259" s="40"/>
      <c r="L259" s="40"/>
      <c r="M259" s="44"/>
      <c r="N259" s="216"/>
      <c r="O259" s="217"/>
      <c r="P259" s="84"/>
      <c r="Q259" s="84"/>
      <c r="R259" s="84"/>
      <c r="S259" s="84"/>
      <c r="T259" s="84"/>
      <c r="U259" s="84"/>
      <c r="V259" s="84"/>
      <c r="W259" s="84"/>
      <c r="X259" s="85"/>
      <c r="Y259" s="38"/>
      <c r="Z259" s="38"/>
      <c r="AA259" s="38"/>
      <c r="AB259" s="38"/>
      <c r="AC259" s="38"/>
      <c r="AD259" s="38"/>
      <c r="AE259" s="38"/>
      <c r="AT259" s="17" t="s">
        <v>137</v>
      </c>
      <c r="AU259" s="17" t="s">
        <v>81</v>
      </c>
    </row>
    <row r="260" spans="1:47" s="2" customFormat="1" ht="12">
      <c r="A260" s="38"/>
      <c r="B260" s="39"/>
      <c r="C260" s="40"/>
      <c r="D260" s="218" t="s">
        <v>138</v>
      </c>
      <c r="E260" s="40"/>
      <c r="F260" s="219" t="s">
        <v>639</v>
      </c>
      <c r="G260" s="40"/>
      <c r="H260" s="40"/>
      <c r="I260" s="215"/>
      <c r="J260" s="215"/>
      <c r="K260" s="40"/>
      <c r="L260" s="40"/>
      <c r="M260" s="44"/>
      <c r="N260" s="216"/>
      <c r="O260" s="217"/>
      <c r="P260" s="84"/>
      <c r="Q260" s="84"/>
      <c r="R260" s="84"/>
      <c r="S260" s="84"/>
      <c r="T260" s="84"/>
      <c r="U260" s="84"/>
      <c r="V260" s="84"/>
      <c r="W260" s="84"/>
      <c r="X260" s="85"/>
      <c r="Y260" s="38"/>
      <c r="Z260" s="38"/>
      <c r="AA260" s="38"/>
      <c r="AB260" s="38"/>
      <c r="AC260" s="38"/>
      <c r="AD260" s="38"/>
      <c r="AE260" s="38"/>
      <c r="AT260" s="17" t="s">
        <v>138</v>
      </c>
      <c r="AU260" s="17" t="s">
        <v>81</v>
      </c>
    </row>
    <row r="261" spans="1:51" s="12" customFormat="1" ht="12">
      <c r="A261" s="12"/>
      <c r="B261" s="221"/>
      <c r="C261" s="222"/>
      <c r="D261" s="213" t="s">
        <v>142</v>
      </c>
      <c r="E261" s="223" t="s">
        <v>29</v>
      </c>
      <c r="F261" s="224" t="s">
        <v>640</v>
      </c>
      <c r="G261" s="222"/>
      <c r="H261" s="225">
        <v>128.444</v>
      </c>
      <c r="I261" s="226"/>
      <c r="J261" s="226"/>
      <c r="K261" s="222"/>
      <c r="L261" s="222"/>
      <c r="M261" s="227"/>
      <c r="N261" s="228"/>
      <c r="O261" s="229"/>
      <c r="P261" s="229"/>
      <c r="Q261" s="229"/>
      <c r="R261" s="229"/>
      <c r="S261" s="229"/>
      <c r="T261" s="229"/>
      <c r="U261" s="229"/>
      <c r="V261" s="229"/>
      <c r="W261" s="229"/>
      <c r="X261" s="230"/>
      <c r="Y261" s="12"/>
      <c r="Z261" s="12"/>
      <c r="AA261" s="12"/>
      <c r="AB261" s="12"/>
      <c r="AC261" s="12"/>
      <c r="AD261" s="12"/>
      <c r="AE261" s="12"/>
      <c r="AT261" s="231" t="s">
        <v>142</v>
      </c>
      <c r="AU261" s="231" t="s">
        <v>81</v>
      </c>
      <c r="AV261" s="12" t="s">
        <v>83</v>
      </c>
      <c r="AW261" s="12" t="s">
        <v>5</v>
      </c>
      <c r="AX261" s="12" t="s">
        <v>73</v>
      </c>
      <c r="AY261" s="231" t="s">
        <v>127</v>
      </c>
    </row>
    <row r="262" spans="1:51" s="12" customFormat="1" ht="12">
      <c r="A262" s="12"/>
      <c r="B262" s="221"/>
      <c r="C262" s="222"/>
      <c r="D262" s="213" t="s">
        <v>142</v>
      </c>
      <c r="E262" s="223" t="s">
        <v>29</v>
      </c>
      <c r="F262" s="224" t="s">
        <v>641</v>
      </c>
      <c r="G262" s="222"/>
      <c r="H262" s="225">
        <v>124.306</v>
      </c>
      <c r="I262" s="226"/>
      <c r="J262" s="226"/>
      <c r="K262" s="222"/>
      <c r="L262" s="222"/>
      <c r="M262" s="227"/>
      <c r="N262" s="228"/>
      <c r="O262" s="229"/>
      <c r="P262" s="229"/>
      <c r="Q262" s="229"/>
      <c r="R262" s="229"/>
      <c r="S262" s="229"/>
      <c r="T262" s="229"/>
      <c r="U262" s="229"/>
      <c r="V262" s="229"/>
      <c r="W262" s="229"/>
      <c r="X262" s="230"/>
      <c r="Y262" s="12"/>
      <c r="Z262" s="12"/>
      <c r="AA262" s="12"/>
      <c r="AB262" s="12"/>
      <c r="AC262" s="12"/>
      <c r="AD262" s="12"/>
      <c r="AE262" s="12"/>
      <c r="AT262" s="231" t="s">
        <v>142</v>
      </c>
      <c r="AU262" s="231" t="s">
        <v>81</v>
      </c>
      <c r="AV262" s="12" t="s">
        <v>83</v>
      </c>
      <c r="AW262" s="12" t="s">
        <v>5</v>
      </c>
      <c r="AX262" s="12" t="s">
        <v>73</v>
      </c>
      <c r="AY262" s="231" t="s">
        <v>127</v>
      </c>
    </row>
    <row r="263" spans="1:51" s="12" customFormat="1" ht="12">
      <c r="A263" s="12"/>
      <c r="B263" s="221"/>
      <c r="C263" s="222"/>
      <c r="D263" s="213" t="s">
        <v>142</v>
      </c>
      <c r="E263" s="223" t="s">
        <v>29</v>
      </c>
      <c r="F263" s="224" t="s">
        <v>642</v>
      </c>
      <c r="G263" s="222"/>
      <c r="H263" s="225">
        <v>9.542</v>
      </c>
      <c r="I263" s="226"/>
      <c r="J263" s="226"/>
      <c r="K263" s="222"/>
      <c r="L263" s="222"/>
      <c r="M263" s="227"/>
      <c r="N263" s="228"/>
      <c r="O263" s="229"/>
      <c r="P263" s="229"/>
      <c r="Q263" s="229"/>
      <c r="R263" s="229"/>
      <c r="S263" s="229"/>
      <c r="T263" s="229"/>
      <c r="U263" s="229"/>
      <c r="V263" s="229"/>
      <c r="W263" s="229"/>
      <c r="X263" s="230"/>
      <c r="Y263" s="12"/>
      <c r="Z263" s="12"/>
      <c r="AA263" s="12"/>
      <c r="AB263" s="12"/>
      <c r="AC263" s="12"/>
      <c r="AD263" s="12"/>
      <c r="AE263" s="12"/>
      <c r="AT263" s="231" t="s">
        <v>142</v>
      </c>
      <c r="AU263" s="231" t="s">
        <v>81</v>
      </c>
      <c r="AV263" s="12" t="s">
        <v>83</v>
      </c>
      <c r="AW263" s="12" t="s">
        <v>5</v>
      </c>
      <c r="AX263" s="12" t="s">
        <v>73</v>
      </c>
      <c r="AY263" s="231" t="s">
        <v>127</v>
      </c>
    </row>
    <row r="264" spans="1:51" s="14" customFormat="1" ht="12">
      <c r="A264" s="14"/>
      <c r="B264" s="244"/>
      <c r="C264" s="245"/>
      <c r="D264" s="213" t="s">
        <v>142</v>
      </c>
      <c r="E264" s="246" t="s">
        <v>29</v>
      </c>
      <c r="F264" s="247" t="s">
        <v>276</v>
      </c>
      <c r="G264" s="245"/>
      <c r="H264" s="248">
        <v>262.292</v>
      </c>
      <c r="I264" s="249"/>
      <c r="J264" s="249"/>
      <c r="K264" s="245"/>
      <c r="L264" s="245"/>
      <c r="M264" s="250"/>
      <c r="N264" s="251"/>
      <c r="O264" s="252"/>
      <c r="P264" s="252"/>
      <c r="Q264" s="252"/>
      <c r="R264" s="252"/>
      <c r="S264" s="252"/>
      <c r="T264" s="252"/>
      <c r="U264" s="252"/>
      <c r="V264" s="252"/>
      <c r="W264" s="252"/>
      <c r="X264" s="253"/>
      <c r="Y264" s="14"/>
      <c r="Z264" s="14"/>
      <c r="AA264" s="14"/>
      <c r="AB264" s="14"/>
      <c r="AC264" s="14"/>
      <c r="AD264" s="14"/>
      <c r="AE264" s="14"/>
      <c r="AT264" s="254" t="s">
        <v>142</v>
      </c>
      <c r="AU264" s="254" t="s">
        <v>81</v>
      </c>
      <c r="AV264" s="14" t="s">
        <v>130</v>
      </c>
      <c r="AW264" s="14" t="s">
        <v>5</v>
      </c>
      <c r="AX264" s="14" t="s">
        <v>81</v>
      </c>
      <c r="AY264" s="254" t="s">
        <v>127</v>
      </c>
    </row>
    <row r="265" spans="1:65" s="2" customFormat="1" ht="24.15" customHeight="1">
      <c r="A265" s="38"/>
      <c r="B265" s="39"/>
      <c r="C265" s="199" t="s">
        <v>643</v>
      </c>
      <c r="D265" s="199" t="s">
        <v>131</v>
      </c>
      <c r="E265" s="200" t="s">
        <v>644</v>
      </c>
      <c r="F265" s="201" t="s">
        <v>645</v>
      </c>
      <c r="G265" s="202" t="s">
        <v>509</v>
      </c>
      <c r="H265" s="203">
        <v>262.292</v>
      </c>
      <c r="I265" s="204"/>
      <c r="J265" s="204"/>
      <c r="K265" s="205">
        <f>ROUND(P265*H265,2)</f>
        <v>0</v>
      </c>
      <c r="L265" s="201" t="s">
        <v>135</v>
      </c>
      <c r="M265" s="44"/>
      <c r="N265" s="206" t="s">
        <v>29</v>
      </c>
      <c r="O265" s="207" t="s">
        <v>42</v>
      </c>
      <c r="P265" s="208">
        <f>I265+J265</f>
        <v>0</v>
      </c>
      <c r="Q265" s="208">
        <f>ROUND(I265*H265,2)</f>
        <v>0</v>
      </c>
      <c r="R265" s="208">
        <f>ROUND(J265*H265,2)</f>
        <v>0</v>
      </c>
      <c r="S265" s="84"/>
      <c r="T265" s="209">
        <f>S265*H265</f>
        <v>0</v>
      </c>
      <c r="U265" s="209">
        <v>4E-05</v>
      </c>
      <c r="V265" s="209">
        <f>U265*H265</f>
        <v>0.01049168</v>
      </c>
      <c r="W265" s="209">
        <v>0</v>
      </c>
      <c r="X265" s="210">
        <f>W265*H265</f>
        <v>0</v>
      </c>
      <c r="Y265" s="38"/>
      <c r="Z265" s="38"/>
      <c r="AA265" s="38"/>
      <c r="AB265" s="38"/>
      <c r="AC265" s="38"/>
      <c r="AD265" s="38"/>
      <c r="AE265" s="38"/>
      <c r="AR265" s="211" t="s">
        <v>130</v>
      </c>
      <c r="AT265" s="211" t="s">
        <v>131</v>
      </c>
      <c r="AU265" s="211" t="s">
        <v>81</v>
      </c>
      <c r="AY265" s="17" t="s">
        <v>127</v>
      </c>
      <c r="BE265" s="212">
        <f>IF(O265="základní",K265,0)</f>
        <v>0</v>
      </c>
      <c r="BF265" s="212">
        <f>IF(O265="snížená",K265,0)</f>
        <v>0</v>
      </c>
      <c r="BG265" s="212">
        <f>IF(O265="zákl. přenesená",K265,0)</f>
        <v>0</v>
      </c>
      <c r="BH265" s="212">
        <f>IF(O265="sníž. přenesená",K265,0)</f>
        <v>0</v>
      </c>
      <c r="BI265" s="212">
        <f>IF(O265="nulová",K265,0)</f>
        <v>0</v>
      </c>
      <c r="BJ265" s="17" t="s">
        <v>81</v>
      </c>
      <c r="BK265" s="212">
        <f>ROUND(P265*H265,2)</f>
        <v>0</v>
      </c>
      <c r="BL265" s="17" t="s">
        <v>130</v>
      </c>
      <c r="BM265" s="211" t="s">
        <v>646</v>
      </c>
    </row>
    <row r="266" spans="1:47" s="2" customFormat="1" ht="12">
      <c r="A266" s="38"/>
      <c r="B266" s="39"/>
      <c r="C266" s="40"/>
      <c r="D266" s="213" t="s">
        <v>137</v>
      </c>
      <c r="E266" s="40"/>
      <c r="F266" s="214" t="s">
        <v>647</v>
      </c>
      <c r="G266" s="40"/>
      <c r="H266" s="40"/>
      <c r="I266" s="215"/>
      <c r="J266" s="215"/>
      <c r="K266" s="40"/>
      <c r="L266" s="40"/>
      <c r="M266" s="44"/>
      <c r="N266" s="216"/>
      <c r="O266" s="217"/>
      <c r="P266" s="84"/>
      <c r="Q266" s="84"/>
      <c r="R266" s="84"/>
      <c r="S266" s="84"/>
      <c r="T266" s="84"/>
      <c r="U266" s="84"/>
      <c r="V266" s="84"/>
      <c r="W266" s="84"/>
      <c r="X266" s="85"/>
      <c r="Y266" s="38"/>
      <c r="Z266" s="38"/>
      <c r="AA266" s="38"/>
      <c r="AB266" s="38"/>
      <c r="AC266" s="38"/>
      <c r="AD266" s="38"/>
      <c r="AE266" s="38"/>
      <c r="AT266" s="17" t="s">
        <v>137</v>
      </c>
      <c r="AU266" s="17" t="s">
        <v>81</v>
      </c>
    </row>
    <row r="267" spans="1:47" s="2" customFormat="1" ht="12">
      <c r="A267" s="38"/>
      <c r="B267" s="39"/>
      <c r="C267" s="40"/>
      <c r="D267" s="218" t="s">
        <v>138</v>
      </c>
      <c r="E267" s="40"/>
      <c r="F267" s="219" t="s">
        <v>648</v>
      </c>
      <c r="G267" s="40"/>
      <c r="H267" s="40"/>
      <c r="I267" s="215"/>
      <c r="J267" s="215"/>
      <c r="K267" s="40"/>
      <c r="L267" s="40"/>
      <c r="M267" s="44"/>
      <c r="N267" s="216"/>
      <c r="O267" s="217"/>
      <c r="P267" s="84"/>
      <c r="Q267" s="84"/>
      <c r="R267" s="84"/>
      <c r="S267" s="84"/>
      <c r="T267" s="84"/>
      <c r="U267" s="84"/>
      <c r="V267" s="84"/>
      <c r="W267" s="84"/>
      <c r="X267" s="85"/>
      <c r="Y267" s="38"/>
      <c r="Z267" s="38"/>
      <c r="AA267" s="38"/>
      <c r="AB267" s="38"/>
      <c r="AC267" s="38"/>
      <c r="AD267" s="38"/>
      <c r="AE267" s="38"/>
      <c r="AT267" s="17" t="s">
        <v>138</v>
      </c>
      <c r="AU267" s="17" t="s">
        <v>81</v>
      </c>
    </row>
    <row r="268" spans="1:65" s="2" customFormat="1" ht="24.15" customHeight="1">
      <c r="A268" s="38"/>
      <c r="B268" s="39"/>
      <c r="C268" s="199" t="s">
        <v>649</v>
      </c>
      <c r="D268" s="199" t="s">
        <v>131</v>
      </c>
      <c r="E268" s="200" t="s">
        <v>650</v>
      </c>
      <c r="F268" s="201" t="s">
        <v>651</v>
      </c>
      <c r="G268" s="202" t="s">
        <v>309</v>
      </c>
      <c r="H268" s="203">
        <v>5.177</v>
      </c>
      <c r="I268" s="204"/>
      <c r="J268" s="204"/>
      <c r="K268" s="205">
        <f>ROUND(P268*H268,2)</f>
        <v>0</v>
      </c>
      <c r="L268" s="201" t="s">
        <v>135</v>
      </c>
      <c r="M268" s="44"/>
      <c r="N268" s="206" t="s">
        <v>29</v>
      </c>
      <c r="O268" s="207" t="s">
        <v>42</v>
      </c>
      <c r="P268" s="208">
        <f>I268+J268</f>
        <v>0</v>
      </c>
      <c r="Q268" s="208">
        <f>ROUND(I268*H268,2)</f>
        <v>0</v>
      </c>
      <c r="R268" s="208">
        <f>ROUND(J268*H268,2)</f>
        <v>0</v>
      </c>
      <c r="S268" s="84"/>
      <c r="T268" s="209">
        <f>S268*H268</f>
        <v>0</v>
      </c>
      <c r="U268" s="209">
        <v>1.03845</v>
      </c>
      <c r="V268" s="209">
        <f>U268*H268</f>
        <v>5.3760556500000005</v>
      </c>
      <c r="W268" s="209">
        <v>0</v>
      </c>
      <c r="X268" s="210">
        <f>W268*H268</f>
        <v>0</v>
      </c>
      <c r="Y268" s="38"/>
      <c r="Z268" s="38"/>
      <c r="AA268" s="38"/>
      <c r="AB268" s="38"/>
      <c r="AC268" s="38"/>
      <c r="AD268" s="38"/>
      <c r="AE268" s="38"/>
      <c r="AR268" s="211" t="s">
        <v>130</v>
      </c>
      <c r="AT268" s="211" t="s">
        <v>131</v>
      </c>
      <c r="AU268" s="211" t="s">
        <v>81</v>
      </c>
      <c r="AY268" s="17" t="s">
        <v>127</v>
      </c>
      <c r="BE268" s="212">
        <f>IF(O268="základní",K268,0)</f>
        <v>0</v>
      </c>
      <c r="BF268" s="212">
        <f>IF(O268="snížená",K268,0)</f>
        <v>0</v>
      </c>
      <c r="BG268" s="212">
        <f>IF(O268="zákl. přenesená",K268,0)</f>
        <v>0</v>
      </c>
      <c r="BH268" s="212">
        <f>IF(O268="sníž. přenesená",K268,0)</f>
        <v>0</v>
      </c>
      <c r="BI268" s="212">
        <f>IF(O268="nulová",K268,0)</f>
        <v>0</v>
      </c>
      <c r="BJ268" s="17" t="s">
        <v>81</v>
      </c>
      <c r="BK268" s="212">
        <f>ROUND(P268*H268,2)</f>
        <v>0</v>
      </c>
      <c r="BL268" s="17" t="s">
        <v>130</v>
      </c>
      <c r="BM268" s="211" t="s">
        <v>652</v>
      </c>
    </row>
    <row r="269" spans="1:47" s="2" customFormat="1" ht="12">
      <c r="A269" s="38"/>
      <c r="B269" s="39"/>
      <c r="C269" s="40"/>
      <c r="D269" s="213" t="s">
        <v>137</v>
      </c>
      <c r="E269" s="40"/>
      <c r="F269" s="214" t="s">
        <v>653</v>
      </c>
      <c r="G269" s="40"/>
      <c r="H269" s="40"/>
      <c r="I269" s="215"/>
      <c r="J269" s="215"/>
      <c r="K269" s="40"/>
      <c r="L269" s="40"/>
      <c r="M269" s="44"/>
      <c r="N269" s="216"/>
      <c r="O269" s="217"/>
      <c r="P269" s="84"/>
      <c r="Q269" s="84"/>
      <c r="R269" s="84"/>
      <c r="S269" s="84"/>
      <c r="T269" s="84"/>
      <c r="U269" s="84"/>
      <c r="V269" s="84"/>
      <c r="W269" s="84"/>
      <c r="X269" s="85"/>
      <c r="Y269" s="38"/>
      <c r="Z269" s="38"/>
      <c r="AA269" s="38"/>
      <c r="AB269" s="38"/>
      <c r="AC269" s="38"/>
      <c r="AD269" s="38"/>
      <c r="AE269" s="38"/>
      <c r="AT269" s="17" t="s">
        <v>137</v>
      </c>
      <c r="AU269" s="17" t="s">
        <v>81</v>
      </c>
    </row>
    <row r="270" spans="1:47" s="2" customFormat="1" ht="12">
      <c r="A270" s="38"/>
      <c r="B270" s="39"/>
      <c r="C270" s="40"/>
      <c r="D270" s="218" t="s">
        <v>138</v>
      </c>
      <c r="E270" s="40"/>
      <c r="F270" s="219" t="s">
        <v>654</v>
      </c>
      <c r="G270" s="40"/>
      <c r="H270" s="40"/>
      <c r="I270" s="215"/>
      <c r="J270" s="215"/>
      <c r="K270" s="40"/>
      <c r="L270" s="40"/>
      <c r="M270" s="44"/>
      <c r="N270" s="216"/>
      <c r="O270" s="217"/>
      <c r="P270" s="84"/>
      <c r="Q270" s="84"/>
      <c r="R270" s="84"/>
      <c r="S270" s="84"/>
      <c r="T270" s="84"/>
      <c r="U270" s="84"/>
      <c r="V270" s="84"/>
      <c r="W270" s="84"/>
      <c r="X270" s="85"/>
      <c r="Y270" s="38"/>
      <c r="Z270" s="38"/>
      <c r="AA270" s="38"/>
      <c r="AB270" s="38"/>
      <c r="AC270" s="38"/>
      <c r="AD270" s="38"/>
      <c r="AE270" s="38"/>
      <c r="AT270" s="17" t="s">
        <v>138</v>
      </c>
      <c r="AU270" s="17" t="s">
        <v>81</v>
      </c>
    </row>
    <row r="271" spans="1:47" s="2" customFormat="1" ht="12">
      <c r="A271" s="38"/>
      <c r="B271" s="39"/>
      <c r="C271" s="40"/>
      <c r="D271" s="213" t="s">
        <v>140</v>
      </c>
      <c r="E271" s="40"/>
      <c r="F271" s="220" t="s">
        <v>655</v>
      </c>
      <c r="G271" s="40"/>
      <c r="H271" s="40"/>
      <c r="I271" s="215"/>
      <c r="J271" s="215"/>
      <c r="K271" s="40"/>
      <c r="L271" s="40"/>
      <c r="M271" s="44"/>
      <c r="N271" s="216"/>
      <c r="O271" s="217"/>
      <c r="P271" s="84"/>
      <c r="Q271" s="84"/>
      <c r="R271" s="84"/>
      <c r="S271" s="84"/>
      <c r="T271" s="84"/>
      <c r="U271" s="84"/>
      <c r="V271" s="84"/>
      <c r="W271" s="84"/>
      <c r="X271" s="85"/>
      <c r="Y271" s="38"/>
      <c r="Z271" s="38"/>
      <c r="AA271" s="38"/>
      <c r="AB271" s="38"/>
      <c r="AC271" s="38"/>
      <c r="AD271" s="38"/>
      <c r="AE271" s="38"/>
      <c r="AT271" s="17" t="s">
        <v>140</v>
      </c>
      <c r="AU271" s="17" t="s">
        <v>81</v>
      </c>
    </row>
    <row r="272" spans="1:51" s="12" customFormat="1" ht="12">
      <c r="A272" s="12"/>
      <c r="B272" s="221"/>
      <c r="C272" s="222"/>
      <c r="D272" s="213" t="s">
        <v>142</v>
      </c>
      <c r="E272" s="222"/>
      <c r="F272" s="224" t="s">
        <v>656</v>
      </c>
      <c r="G272" s="222"/>
      <c r="H272" s="225">
        <v>5.177</v>
      </c>
      <c r="I272" s="226"/>
      <c r="J272" s="226"/>
      <c r="K272" s="222"/>
      <c r="L272" s="222"/>
      <c r="M272" s="227"/>
      <c r="N272" s="228"/>
      <c r="O272" s="229"/>
      <c r="P272" s="229"/>
      <c r="Q272" s="229"/>
      <c r="R272" s="229"/>
      <c r="S272" s="229"/>
      <c r="T272" s="229"/>
      <c r="U272" s="229"/>
      <c r="V272" s="229"/>
      <c r="W272" s="229"/>
      <c r="X272" s="230"/>
      <c r="Y272" s="12"/>
      <c r="Z272" s="12"/>
      <c r="AA272" s="12"/>
      <c r="AB272" s="12"/>
      <c r="AC272" s="12"/>
      <c r="AD272" s="12"/>
      <c r="AE272" s="12"/>
      <c r="AT272" s="231" t="s">
        <v>142</v>
      </c>
      <c r="AU272" s="231" t="s">
        <v>81</v>
      </c>
      <c r="AV272" s="12" t="s">
        <v>83</v>
      </c>
      <c r="AW272" s="12" t="s">
        <v>4</v>
      </c>
      <c r="AX272" s="12" t="s">
        <v>81</v>
      </c>
      <c r="AY272" s="231" t="s">
        <v>127</v>
      </c>
    </row>
    <row r="273" spans="1:65" s="2" customFormat="1" ht="24.15" customHeight="1">
      <c r="A273" s="38"/>
      <c r="B273" s="39"/>
      <c r="C273" s="199" t="s">
        <v>657</v>
      </c>
      <c r="D273" s="199" t="s">
        <v>131</v>
      </c>
      <c r="E273" s="200" t="s">
        <v>658</v>
      </c>
      <c r="F273" s="201" t="s">
        <v>659</v>
      </c>
      <c r="G273" s="202" t="s">
        <v>218</v>
      </c>
      <c r="H273" s="203">
        <v>89.02</v>
      </c>
      <c r="I273" s="204"/>
      <c r="J273" s="204"/>
      <c r="K273" s="205">
        <f>ROUND(P273*H273,2)</f>
        <v>0</v>
      </c>
      <c r="L273" s="201" t="s">
        <v>135</v>
      </c>
      <c r="M273" s="44"/>
      <c r="N273" s="206" t="s">
        <v>29</v>
      </c>
      <c r="O273" s="207" t="s">
        <v>42</v>
      </c>
      <c r="P273" s="208">
        <f>I273+J273</f>
        <v>0</v>
      </c>
      <c r="Q273" s="208">
        <f>ROUND(I273*H273,2)</f>
        <v>0</v>
      </c>
      <c r="R273" s="208">
        <f>ROUND(J273*H273,2)</f>
        <v>0</v>
      </c>
      <c r="S273" s="84"/>
      <c r="T273" s="209">
        <f>S273*H273</f>
        <v>0</v>
      </c>
      <c r="U273" s="209">
        <v>0.00033</v>
      </c>
      <c r="V273" s="209">
        <f>U273*H273</f>
        <v>0.0293766</v>
      </c>
      <c r="W273" s="209">
        <v>0</v>
      </c>
      <c r="X273" s="210">
        <f>W273*H273</f>
        <v>0</v>
      </c>
      <c r="Y273" s="38"/>
      <c r="Z273" s="38"/>
      <c r="AA273" s="38"/>
      <c r="AB273" s="38"/>
      <c r="AC273" s="38"/>
      <c r="AD273" s="38"/>
      <c r="AE273" s="38"/>
      <c r="AR273" s="211" t="s">
        <v>130</v>
      </c>
      <c r="AT273" s="211" t="s">
        <v>131</v>
      </c>
      <c r="AU273" s="211" t="s">
        <v>81</v>
      </c>
      <c r="AY273" s="17" t="s">
        <v>127</v>
      </c>
      <c r="BE273" s="212">
        <f>IF(O273="základní",K273,0)</f>
        <v>0</v>
      </c>
      <c r="BF273" s="212">
        <f>IF(O273="snížená",K273,0)</f>
        <v>0</v>
      </c>
      <c r="BG273" s="212">
        <f>IF(O273="zákl. přenesená",K273,0)</f>
        <v>0</v>
      </c>
      <c r="BH273" s="212">
        <f>IF(O273="sníž. přenesená",K273,0)</f>
        <v>0</v>
      </c>
      <c r="BI273" s="212">
        <f>IF(O273="nulová",K273,0)</f>
        <v>0</v>
      </c>
      <c r="BJ273" s="17" t="s">
        <v>81</v>
      </c>
      <c r="BK273" s="212">
        <f>ROUND(P273*H273,2)</f>
        <v>0</v>
      </c>
      <c r="BL273" s="17" t="s">
        <v>130</v>
      </c>
      <c r="BM273" s="211" t="s">
        <v>660</v>
      </c>
    </row>
    <row r="274" spans="1:47" s="2" customFormat="1" ht="12">
      <c r="A274" s="38"/>
      <c r="B274" s="39"/>
      <c r="C274" s="40"/>
      <c r="D274" s="213" t="s">
        <v>137</v>
      </c>
      <c r="E274" s="40"/>
      <c r="F274" s="214" t="s">
        <v>661</v>
      </c>
      <c r="G274" s="40"/>
      <c r="H274" s="40"/>
      <c r="I274" s="215"/>
      <c r="J274" s="215"/>
      <c r="K274" s="40"/>
      <c r="L274" s="40"/>
      <c r="M274" s="44"/>
      <c r="N274" s="216"/>
      <c r="O274" s="217"/>
      <c r="P274" s="84"/>
      <c r="Q274" s="84"/>
      <c r="R274" s="84"/>
      <c r="S274" s="84"/>
      <c r="T274" s="84"/>
      <c r="U274" s="84"/>
      <c r="V274" s="84"/>
      <c r="W274" s="84"/>
      <c r="X274" s="85"/>
      <c r="Y274" s="38"/>
      <c r="Z274" s="38"/>
      <c r="AA274" s="38"/>
      <c r="AB274" s="38"/>
      <c r="AC274" s="38"/>
      <c r="AD274" s="38"/>
      <c r="AE274" s="38"/>
      <c r="AT274" s="17" t="s">
        <v>137</v>
      </c>
      <c r="AU274" s="17" t="s">
        <v>81</v>
      </c>
    </row>
    <row r="275" spans="1:47" s="2" customFormat="1" ht="12">
      <c r="A275" s="38"/>
      <c r="B275" s="39"/>
      <c r="C275" s="40"/>
      <c r="D275" s="218" t="s">
        <v>138</v>
      </c>
      <c r="E275" s="40"/>
      <c r="F275" s="219" t="s">
        <v>662</v>
      </c>
      <c r="G275" s="40"/>
      <c r="H275" s="40"/>
      <c r="I275" s="215"/>
      <c r="J275" s="215"/>
      <c r="K275" s="40"/>
      <c r="L275" s="40"/>
      <c r="M275" s="44"/>
      <c r="N275" s="216"/>
      <c r="O275" s="217"/>
      <c r="P275" s="84"/>
      <c r="Q275" s="84"/>
      <c r="R275" s="84"/>
      <c r="S275" s="84"/>
      <c r="T275" s="84"/>
      <c r="U275" s="84"/>
      <c r="V275" s="84"/>
      <c r="W275" s="84"/>
      <c r="X275" s="85"/>
      <c r="Y275" s="38"/>
      <c r="Z275" s="38"/>
      <c r="AA275" s="38"/>
      <c r="AB275" s="38"/>
      <c r="AC275" s="38"/>
      <c r="AD275" s="38"/>
      <c r="AE275" s="38"/>
      <c r="AT275" s="17" t="s">
        <v>138</v>
      </c>
      <c r="AU275" s="17" t="s">
        <v>81</v>
      </c>
    </row>
    <row r="276" spans="1:47" s="2" customFormat="1" ht="12">
      <c r="A276" s="38"/>
      <c r="B276" s="39"/>
      <c r="C276" s="40"/>
      <c r="D276" s="213" t="s">
        <v>140</v>
      </c>
      <c r="E276" s="40"/>
      <c r="F276" s="220" t="s">
        <v>663</v>
      </c>
      <c r="G276" s="40"/>
      <c r="H276" s="40"/>
      <c r="I276" s="215"/>
      <c r="J276" s="215"/>
      <c r="K276" s="40"/>
      <c r="L276" s="40"/>
      <c r="M276" s="44"/>
      <c r="N276" s="216"/>
      <c r="O276" s="217"/>
      <c r="P276" s="84"/>
      <c r="Q276" s="84"/>
      <c r="R276" s="84"/>
      <c r="S276" s="84"/>
      <c r="T276" s="84"/>
      <c r="U276" s="84"/>
      <c r="V276" s="84"/>
      <c r="W276" s="84"/>
      <c r="X276" s="85"/>
      <c r="Y276" s="38"/>
      <c r="Z276" s="38"/>
      <c r="AA276" s="38"/>
      <c r="AB276" s="38"/>
      <c r="AC276" s="38"/>
      <c r="AD276" s="38"/>
      <c r="AE276" s="38"/>
      <c r="AT276" s="17" t="s">
        <v>140</v>
      </c>
      <c r="AU276" s="17" t="s">
        <v>81</v>
      </c>
    </row>
    <row r="277" spans="1:51" s="12" customFormat="1" ht="12">
      <c r="A277" s="12"/>
      <c r="B277" s="221"/>
      <c r="C277" s="222"/>
      <c r="D277" s="213" t="s">
        <v>142</v>
      </c>
      <c r="E277" s="223" t="s">
        <v>29</v>
      </c>
      <c r="F277" s="224" t="s">
        <v>664</v>
      </c>
      <c r="G277" s="222"/>
      <c r="H277" s="225">
        <v>10.92</v>
      </c>
      <c r="I277" s="226"/>
      <c r="J277" s="226"/>
      <c r="K277" s="222"/>
      <c r="L277" s="222"/>
      <c r="M277" s="227"/>
      <c r="N277" s="228"/>
      <c r="O277" s="229"/>
      <c r="P277" s="229"/>
      <c r="Q277" s="229"/>
      <c r="R277" s="229"/>
      <c r="S277" s="229"/>
      <c r="T277" s="229"/>
      <c r="U277" s="229"/>
      <c r="V277" s="229"/>
      <c r="W277" s="229"/>
      <c r="X277" s="230"/>
      <c r="Y277" s="12"/>
      <c r="Z277" s="12"/>
      <c r="AA277" s="12"/>
      <c r="AB277" s="12"/>
      <c r="AC277" s="12"/>
      <c r="AD277" s="12"/>
      <c r="AE277" s="12"/>
      <c r="AT277" s="231" t="s">
        <v>142</v>
      </c>
      <c r="AU277" s="231" t="s">
        <v>81</v>
      </c>
      <c r="AV277" s="12" t="s">
        <v>83</v>
      </c>
      <c r="AW277" s="12" t="s">
        <v>5</v>
      </c>
      <c r="AX277" s="12" t="s">
        <v>73</v>
      </c>
      <c r="AY277" s="231" t="s">
        <v>127</v>
      </c>
    </row>
    <row r="278" spans="1:51" s="12" customFormat="1" ht="12">
      <c r="A278" s="12"/>
      <c r="B278" s="221"/>
      <c r="C278" s="222"/>
      <c r="D278" s="213" t="s">
        <v>142</v>
      </c>
      <c r="E278" s="223" t="s">
        <v>29</v>
      </c>
      <c r="F278" s="224" t="s">
        <v>665</v>
      </c>
      <c r="G278" s="222"/>
      <c r="H278" s="225">
        <v>78.1</v>
      </c>
      <c r="I278" s="226"/>
      <c r="J278" s="226"/>
      <c r="K278" s="222"/>
      <c r="L278" s="222"/>
      <c r="M278" s="227"/>
      <c r="N278" s="228"/>
      <c r="O278" s="229"/>
      <c r="P278" s="229"/>
      <c r="Q278" s="229"/>
      <c r="R278" s="229"/>
      <c r="S278" s="229"/>
      <c r="T278" s="229"/>
      <c r="U278" s="229"/>
      <c r="V278" s="229"/>
      <c r="W278" s="229"/>
      <c r="X278" s="230"/>
      <c r="Y278" s="12"/>
      <c r="Z278" s="12"/>
      <c r="AA278" s="12"/>
      <c r="AB278" s="12"/>
      <c r="AC278" s="12"/>
      <c r="AD278" s="12"/>
      <c r="AE278" s="12"/>
      <c r="AT278" s="231" t="s">
        <v>142</v>
      </c>
      <c r="AU278" s="231" t="s">
        <v>81</v>
      </c>
      <c r="AV278" s="12" t="s">
        <v>83</v>
      </c>
      <c r="AW278" s="12" t="s">
        <v>5</v>
      </c>
      <c r="AX278" s="12" t="s">
        <v>73</v>
      </c>
      <c r="AY278" s="231" t="s">
        <v>127</v>
      </c>
    </row>
    <row r="279" spans="1:51" s="14" customFormat="1" ht="12">
      <c r="A279" s="14"/>
      <c r="B279" s="244"/>
      <c r="C279" s="245"/>
      <c r="D279" s="213" t="s">
        <v>142</v>
      </c>
      <c r="E279" s="246" t="s">
        <v>29</v>
      </c>
      <c r="F279" s="247" t="s">
        <v>276</v>
      </c>
      <c r="G279" s="245"/>
      <c r="H279" s="248">
        <v>89.02</v>
      </c>
      <c r="I279" s="249"/>
      <c r="J279" s="249"/>
      <c r="K279" s="245"/>
      <c r="L279" s="245"/>
      <c r="M279" s="250"/>
      <c r="N279" s="251"/>
      <c r="O279" s="252"/>
      <c r="P279" s="252"/>
      <c r="Q279" s="252"/>
      <c r="R279" s="252"/>
      <c r="S279" s="252"/>
      <c r="T279" s="252"/>
      <c r="U279" s="252"/>
      <c r="V279" s="252"/>
      <c r="W279" s="252"/>
      <c r="X279" s="253"/>
      <c r="Y279" s="14"/>
      <c r="Z279" s="14"/>
      <c r="AA279" s="14"/>
      <c r="AB279" s="14"/>
      <c r="AC279" s="14"/>
      <c r="AD279" s="14"/>
      <c r="AE279" s="14"/>
      <c r="AT279" s="254" t="s">
        <v>142</v>
      </c>
      <c r="AU279" s="254" t="s">
        <v>81</v>
      </c>
      <c r="AV279" s="14" t="s">
        <v>130</v>
      </c>
      <c r="AW279" s="14" t="s">
        <v>5</v>
      </c>
      <c r="AX279" s="14" t="s">
        <v>81</v>
      </c>
      <c r="AY279" s="254" t="s">
        <v>127</v>
      </c>
    </row>
    <row r="280" spans="1:65" s="2" customFormat="1" ht="24.15" customHeight="1">
      <c r="A280" s="38"/>
      <c r="B280" s="39"/>
      <c r="C280" s="268" t="s">
        <v>666</v>
      </c>
      <c r="D280" s="268" t="s">
        <v>245</v>
      </c>
      <c r="E280" s="269" t="s">
        <v>667</v>
      </c>
      <c r="F280" s="270" t="s">
        <v>668</v>
      </c>
      <c r="G280" s="271" t="s">
        <v>377</v>
      </c>
      <c r="H280" s="272">
        <v>1.442</v>
      </c>
      <c r="I280" s="273"/>
      <c r="J280" s="274"/>
      <c r="K280" s="275">
        <f>ROUND(P280*H280,2)</f>
        <v>0</v>
      </c>
      <c r="L280" s="270" t="s">
        <v>135</v>
      </c>
      <c r="M280" s="276"/>
      <c r="N280" s="277" t="s">
        <v>29</v>
      </c>
      <c r="O280" s="207" t="s">
        <v>42</v>
      </c>
      <c r="P280" s="208">
        <f>I280+J280</f>
        <v>0</v>
      </c>
      <c r="Q280" s="208">
        <f>ROUND(I280*H280,2)</f>
        <v>0</v>
      </c>
      <c r="R280" s="208">
        <f>ROUND(J280*H280,2)</f>
        <v>0</v>
      </c>
      <c r="S280" s="84"/>
      <c r="T280" s="209">
        <f>S280*H280</f>
        <v>0</v>
      </c>
      <c r="U280" s="209">
        <v>1</v>
      </c>
      <c r="V280" s="209">
        <f>U280*H280</f>
        <v>1.442</v>
      </c>
      <c r="W280" s="209">
        <v>0</v>
      </c>
      <c r="X280" s="210">
        <f>W280*H280</f>
        <v>0</v>
      </c>
      <c r="Y280" s="38"/>
      <c r="Z280" s="38"/>
      <c r="AA280" s="38"/>
      <c r="AB280" s="38"/>
      <c r="AC280" s="38"/>
      <c r="AD280" s="38"/>
      <c r="AE280" s="38"/>
      <c r="AR280" s="211" t="s">
        <v>179</v>
      </c>
      <c r="AT280" s="211" t="s">
        <v>245</v>
      </c>
      <c r="AU280" s="211" t="s">
        <v>81</v>
      </c>
      <c r="AY280" s="17" t="s">
        <v>127</v>
      </c>
      <c r="BE280" s="212">
        <f>IF(O280="základní",K280,0)</f>
        <v>0</v>
      </c>
      <c r="BF280" s="212">
        <f>IF(O280="snížená",K280,0)</f>
        <v>0</v>
      </c>
      <c r="BG280" s="212">
        <f>IF(O280="zákl. přenesená",K280,0)</f>
        <v>0</v>
      </c>
      <c r="BH280" s="212">
        <f>IF(O280="sníž. přenesená",K280,0)</f>
        <v>0</v>
      </c>
      <c r="BI280" s="212">
        <f>IF(O280="nulová",K280,0)</f>
        <v>0</v>
      </c>
      <c r="BJ280" s="17" t="s">
        <v>81</v>
      </c>
      <c r="BK280" s="212">
        <f>ROUND(P280*H280,2)</f>
        <v>0</v>
      </c>
      <c r="BL280" s="17" t="s">
        <v>130</v>
      </c>
      <c r="BM280" s="211" t="s">
        <v>669</v>
      </c>
    </row>
    <row r="281" spans="1:47" s="2" customFormat="1" ht="12">
      <c r="A281" s="38"/>
      <c r="B281" s="39"/>
      <c r="C281" s="40"/>
      <c r="D281" s="213" t="s">
        <v>137</v>
      </c>
      <c r="E281" s="40"/>
      <c r="F281" s="214" t="s">
        <v>668</v>
      </c>
      <c r="G281" s="40"/>
      <c r="H281" s="40"/>
      <c r="I281" s="215"/>
      <c r="J281" s="215"/>
      <c r="K281" s="40"/>
      <c r="L281" s="40"/>
      <c r="M281" s="44"/>
      <c r="N281" s="216"/>
      <c r="O281" s="217"/>
      <c r="P281" s="84"/>
      <c r="Q281" s="84"/>
      <c r="R281" s="84"/>
      <c r="S281" s="84"/>
      <c r="T281" s="84"/>
      <c r="U281" s="84"/>
      <c r="V281" s="84"/>
      <c r="W281" s="84"/>
      <c r="X281" s="85"/>
      <c r="Y281" s="38"/>
      <c r="Z281" s="38"/>
      <c r="AA281" s="38"/>
      <c r="AB281" s="38"/>
      <c r="AC281" s="38"/>
      <c r="AD281" s="38"/>
      <c r="AE281" s="38"/>
      <c r="AT281" s="17" t="s">
        <v>137</v>
      </c>
      <c r="AU281" s="17" t="s">
        <v>81</v>
      </c>
    </row>
    <row r="282" spans="1:47" s="2" customFormat="1" ht="12">
      <c r="A282" s="38"/>
      <c r="B282" s="39"/>
      <c r="C282" s="40"/>
      <c r="D282" s="213" t="s">
        <v>140</v>
      </c>
      <c r="E282" s="40"/>
      <c r="F282" s="220" t="s">
        <v>670</v>
      </c>
      <c r="G282" s="40"/>
      <c r="H282" s="40"/>
      <c r="I282" s="215"/>
      <c r="J282" s="215"/>
      <c r="K282" s="40"/>
      <c r="L282" s="40"/>
      <c r="M282" s="44"/>
      <c r="N282" s="216"/>
      <c r="O282" s="217"/>
      <c r="P282" s="84"/>
      <c r="Q282" s="84"/>
      <c r="R282" s="84"/>
      <c r="S282" s="84"/>
      <c r="T282" s="84"/>
      <c r="U282" s="84"/>
      <c r="V282" s="84"/>
      <c r="W282" s="84"/>
      <c r="X282" s="85"/>
      <c r="Y282" s="38"/>
      <c r="Z282" s="38"/>
      <c r="AA282" s="38"/>
      <c r="AB282" s="38"/>
      <c r="AC282" s="38"/>
      <c r="AD282" s="38"/>
      <c r="AE282" s="38"/>
      <c r="AT282" s="17" t="s">
        <v>140</v>
      </c>
      <c r="AU282" s="17" t="s">
        <v>81</v>
      </c>
    </row>
    <row r="283" spans="1:51" s="12" customFormat="1" ht="12">
      <c r="A283" s="12"/>
      <c r="B283" s="221"/>
      <c r="C283" s="222"/>
      <c r="D283" s="213" t="s">
        <v>142</v>
      </c>
      <c r="E283" s="223" t="s">
        <v>29</v>
      </c>
      <c r="F283" s="224" t="s">
        <v>671</v>
      </c>
      <c r="G283" s="222"/>
      <c r="H283" s="225">
        <v>0.4</v>
      </c>
      <c r="I283" s="226"/>
      <c r="J283" s="226"/>
      <c r="K283" s="222"/>
      <c r="L283" s="222"/>
      <c r="M283" s="227"/>
      <c r="N283" s="228"/>
      <c r="O283" s="229"/>
      <c r="P283" s="229"/>
      <c r="Q283" s="229"/>
      <c r="R283" s="229"/>
      <c r="S283" s="229"/>
      <c r="T283" s="229"/>
      <c r="U283" s="229"/>
      <c r="V283" s="229"/>
      <c r="W283" s="229"/>
      <c r="X283" s="230"/>
      <c r="Y283" s="12"/>
      <c r="Z283" s="12"/>
      <c r="AA283" s="12"/>
      <c r="AB283" s="12"/>
      <c r="AC283" s="12"/>
      <c r="AD283" s="12"/>
      <c r="AE283" s="12"/>
      <c r="AT283" s="231" t="s">
        <v>142</v>
      </c>
      <c r="AU283" s="231" t="s">
        <v>81</v>
      </c>
      <c r="AV283" s="12" t="s">
        <v>83</v>
      </c>
      <c r="AW283" s="12" t="s">
        <v>5</v>
      </c>
      <c r="AX283" s="12" t="s">
        <v>73</v>
      </c>
      <c r="AY283" s="231" t="s">
        <v>127</v>
      </c>
    </row>
    <row r="284" spans="1:51" s="12" customFormat="1" ht="12">
      <c r="A284" s="12"/>
      <c r="B284" s="221"/>
      <c r="C284" s="222"/>
      <c r="D284" s="213" t="s">
        <v>142</v>
      </c>
      <c r="E284" s="223" t="s">
        <v>29</v>
      </c>
      <c r="F284" s="224" t="s">
        <v>672</v>
      </c>
      <c r="G284" s="222"/>
      <c r="H284" s="225">
        <v>1.042</v>
      </c>
      <c r="I284" s="226"/>
      <c r="J284" s="226"/>
      <c r="K284" s="222"/>
      <c r="L284" s="222"/>
      <c r="M284" s="227"/>
      <c r="N284" s="228"/>
      <c r="O284" s="229"/>
      <c r="P284" s="229"/>
      <c r="Q284" s="229"/>
      <c r="R284" s="229"/>
      <c r="S284" s="229"/>
      <c r="T284" s="229"/>
      <c r="U284" s="229"/>
      <c r="V284" s="229"/>
      <c r="W284" s="229"/>
      <c r="X284" s="230"/>
      <c r="Y284" s="12"/>
      <c r="Z284" s="12"/>
      <c r="AA284" s="12"/>
      <c r="AB284" s="12"/>
      <c r="AC284" s="12"/>
      <c r="AD284" s="12"/>
      <c r="AE284" s="12"/>
      <c r="AT284" s="231" t="s">
        <v>142</v>
      </c>
      <c r="AU284" s="231" t="s">
        <v>81</v>
      </c>
      <c r="AV284" s="12" t="s">
        <v>83</v>
      </c>
      <c r="AW284" s="12" t="s">
        <v>5</v>
      </c>
      <c r="AX284" s="12" t="s">
        <v>73</v>
      </c>
      <c r="AY284" s="231" t="s">
        <v>127</v>
      </c>
    </row>
    <row r="285" spans="1:51" s="14" customFormat="1" ht="12">
      <c r="A285" s="14"/>
      <c r="B285" s="244"/>
      <c r="C285" s="245"/>
      <c r="D285" s="213" t="s">
        <v>142</v>
      </c>
      <c r="E285" s="246" t="s">
        <v>29</v>
      </c>
      <c r="F285" s="247" t="s">
        <v>276</v>
      </c>
      <c r="G285" s="245"/>
      <c r="H285" s="248">
        <v>1.442</v>
      </c>
      <c r="I285" s="249"/>
      <c r="J285" s="249"/>
      <c r="K285" s="245"/>
      <c r="L285" s="245"/>
      <c r="M285" s="250"/>
      <c r="N285" s="251"/>
      <c r="O285" s="252"/>
      <c r="P285" s="252"/>
      <c r="Q285" s="252"/>
      <c r="R285" s="252"/>
      <c r="S285" s="252"/>
      <c r="T285" s="252"/>
      <c r="U285" s="252"/>
      <c r="V285" s="252"/>
      <c r="W285" s="252"/>
      <c r="X285" s="253"/>
      <c r="Y285" s="14"/>
      <c r="Z285" s="14"/>
      <c r="AA285" s="14"/>
      <c r="AB285" s="14"/>
      <c r="AC285" s="14"/>
      <c r="AD285" s="14"/>
      <c r="AE285" s="14"/>
      <c r="AT285" s="254" t="s">
        <v>142</v>
      </c>
      <c r="AU285" s="254" t="s">
        <v>81</v>
      </c>
      <c r="AV285" s="14" t="s">
        <v>130</v>
      </c>
      <c r="AW285" s="14" t="s">
        <v>5</v>
      </c>
      <c r="AX285" s="14" t="s">
        <v>81</v>
      </c>
      <c r="AY285" s="254" t="s">
        <v>127</v>
      </c>
    </row>
    <row r="286" spans="1:63" s="11" customFormat="1" ht="25.9" customHeight="1">
      <c r="A286" s="11"/>
      <c r="B286" s="184"/>
      <c r="C286" s="185"/>
      <c r="D286" s="186" t="s">
        <v>72</v>
      </c>
      <c r="E286" s="187" t="s">
        <v>130</v>
      </c>
      <c r="F286" s="187" t="s">
        <v>673</v>
      </c>
      <c r="G286" s="185"/>
      <c r="H286" s="185"/>
      <c r="I286" s="188"/>
      <c r="J286" s="188"/>
      <c r="K286" s="189">
        <f>BK286</f>
        <v>0</v>
      </c>
      <c r="L286" s="185"/>
      <c r="M286" s="190"/>
      <c r="N286" s="191"/>
      <c r="O286" s="192"/>
      <c r="P286" s="192"/>
      <c r="Q286" s="193">
        <f>SUM(Q287:Q304)</f>
        <v>0</v>
      </c>
      <c r="R286" s="193">
        <f>SUM(R287:R304)</f>
        <v>0</v>
      </c>
      <c r="S286" s="192"/>
      <c r="T286" s="194">
        <f>SUM(T287:T304)</f>
        <v>0</v>
      </c>
      <c r="U286" s="192"/>
      <c r="V286" s="194">
        <f>SUM(V287:V304)</f>
        <v>9.76268628</v>
      </c>
      <c r="W286" s="192"/>
      <c r="X286" s="195">
        <f>SUM(X287:X304)</f>
        <v>0</v>
      </c>
      <c r="Y286" s="11"/>
      <c r="Z286" s="11"/>
      <c r="AA286" s="11"/>
      <c r="AB286" s="11"/>
      <c r="AC286" s="11"/>
      <c r="AD286" s="11"/>
      <c r="AE286" s="11"/>
      <c r="AR286" s="196" t="s">
        <v>130</v>
      </c>
      <c r="AT286" s="197" t="s">
        <v>72</v>
      </c>
      <c r="AU286" s="197" t="s">
        <v>73</v>
      </c>
      <c r="AY286" s="196" t="s">
        <v>127</v>
      </c>
      <c r="BK286" s="198">
        <f>SUM(BK287:BK304)</f>
        <v>0</v>
      </c>
    </row>
    <row r="287" spans="1:65" s="2" customFormat="1" ht="24.15" customHeight="1">
      <c r="A287" s="38"/>
      <c r="B287" s="39"/>
      <c r="C287" s="199" t="s">
        <v>674</v>
      </c>
      <c r="D287" s="199" t="s">
        <v>131</v>
      </c>
      <c r="E287" s="200" t="s">
        <v>675</v>
      </c>
      <c r="F287" s="201" t="s">
        <v>676</v>
      </c>
      <c r="G287" s="202" t="s">
        <v>677</v>
      </c>
      <c r="H287" s="203">
        <v>1</v>
      </c>
      <c r="I287" s="204"/>
      <c r="J287" s="204"/>
      <c r="K287" s="205">
        <f>ROUND(P287*H287,2)</f>
        <v>0</v>
      </c>
      <c r="L287" s="201" t="s">
        <v>135</v>
      </c>
      <c r="M287" s="44"/>
      <c r="N287" s="206" t="s">
        <v>29</v>
      </c>
      <c r="O287" s="207" t="s">
        <v>42</v>
      </c>
      <c r="P287" s="208">
        <f>I287+J287</f>
        <v>0</v>
      </c>
      <c r="Q287" s="208">
        <f>ROUND(I287*H287,2)</f>
        <v>0</v>
      </c>
      <c r="R287" s="208">
        <f>ROUND(J287*H287,2)</f>
        <v>0</v>
      </c>
      <c r="S287" s="84"/>
      <c r="T287" s="209">
        <f>S287*H287</f>
        <v>0</v>
      </c>
      <c r="U287" s="209">
        <v>0.00285</v>
      </c>
      <c r="V287" s="209">
        <f>U287*H287</f>
        <v>0.00285</v>
      </c>
      <c r="W287" s="209">
        <v>0</v>
      </c>
      <c r="X287" s="210">
        <f>W287*H287</f>
        <v>0</v>
      </c>
      <c r="Y287" s="38"/>
      <c r="Z287" s="38"/>
      <c r="AA287" s="38"/>
      <c r="AB287" s="38"/>
      <c r="AC287" s="38"/>
      <c r="AD287" s="38"/>
      <c r="AE287" s="38"/>
      <c r="AR287" s="211" t="s">
        <v>253</v>
      </c>
      <c r="AT287" s="211" t="s">
        <v>131</v>
      </c>
      <c r="AU287" s="211" t="s">
        <v>81</v>
      </c>
      <c r="AY287" s="17" t="s">
        <v>127</v>
      </c>
      <c r="BE287" s="212">
        <f>IF(O287="základní",K287,0)</f>
        <v>0</v>
      </c>
      <c r="BF287" s="212">
        <f>IF(O287="snížená",K287,0)</f>
        <v>0</v>
      </c>
      <c r="BG287" s="212">
        <f>IF(O287="zákl. přenesená",K287,0)</f>
        <v>0</v>
      </c>
      <c r="BH287" s="212">
        <f>IF(O287="sníž. přenesená",K287,0)</f>
        <v>0</v>
      </c>
      <c r="BI287" s="212">
        <f>IF(O287="nulová",K287,0)</f>
        <v>0</v>
      </c>
      <c r="BJ287" s="17" t="s">
        <v>81</v>
      </c>
      <c r="BK287" s="212">
        <f>ROUND(P287*H287,2)</f>
        <v>0</v>
      </c>
      <c r="BL287" s="17" t="s">
        <v>253</v>
      </c>
      <c r="BM287" s="211" t="s">
        <v>678</v>
      </c>
    </row>
    <row r="288" spans="1:47" s="2" customFormat="1" ht="12">
      <c r="A288" s="38"/>
      <c r="B288" s="39"/>
      <c r="C288" s="40"/>
      <c r="D288" s="213" t="s">
        <v>137</v>
      </c>
      <c r="E288" s="40"/>
      <c r="F288" s="214" t="s">
        <v>679</v>
      </c>
      <c r="G288" s="40"/>
      <c r="H288" s="40"/>
      <c r="I288" s="215"/>
      <c r="J288" s="215"/>
      <c r="K288" s="40"/>
      <c r="L288" s="40"/>
      <c r="M288" s="44"/>
      <c r="N288" s="216"/>
      <c r="O288" s="217"/>
      <c r="P288" s="84"/>
      <c r="Q288" s="84"/>
      <c r="R288" s="84"/>
      <c r="S288" s="84"/>
      <c r="T288" s="84"/>
      <c r="U288" s="84"/>
      <c r="V288" s="84"/>
      <c r="W288" s="84"/>
      <c r="X288" s="85"/>
      <c r="Y288" s="38"/>
      <c r="Z288" s="38"/>
      <c r="AA288" s="38"/>
      <c r="AB288" s="38"/>
      <c r="AC288" s="38"/>
      <c r="AD288" s="38"/>
      <c r="AE288" s="38"/>
      <c r="AT288" s="17" t="s">
        <v>137</v>
      </c>
      <c r="AU288" s="17" t="s">
        <v>81</v>
      </c>
    </row>
    <row r="289" spans="1:47" s="2" customFormat="1" ht="12">
      <c r="A289" s="38"/>
      <c r="B289" s="39"/>
      <c r="C289" s="40"/>
      <c r="D289" s="218" t="s">
        <v>138</v>
      </c>
      <c r="E289" s="40"/>
      <c r="F289" s="219" t="s">
        <v>680</v>
      </c>
      <c r="G289" s="40"/>
      <c r="H289" s="40"/>
      <c r="I289" s="215"/>
      <c r="J289" s="215"/>
      <c r="K289" s="40"/>
      <c r="L289" s="40"/>
      <c r="M289" s="44"/>
      <c r="N289" s="216"/>
      <c r="O289" s="217"/>
      <c r="P289" s="84"/>
      <c r="Q289" s="84"/>
      <c r="R289" s="84"/>
      <c r="S289" s="84"/>
      <c r="T289" s="84"/>
      <c r="U289" s="84"/>
      <c r="V289" s="84"/>
      <c r="W289" s="84"/>
      <c r="X289" s="85"/>
      <c r="Y289" s="38"/>
      <c r="Z289" s="38"/>
      <c r="AA289" s="38"/>
      <c r="AB289" s="38"/>
      <c r="AC289" s="38"/>
      <c r="AD289" s="38"/>
      <c r="AE289" s="38"/>
      <c r="AT289" s="17" t="s">
        <v>138</v>
      </c>
      <c r="AU289" s="17" t="s">
        <v>81</v>
      </c>
    </row>
    <row r="290" spans="1:47" s="2" customFormat="1" ht="12">
      <c r="A290" s="38"/>
      <c r="B290" s="39"/>
      <c r="C290" s="40"/>
      <c r="D290" s="213" t="s">
        <v>140</v>
      </c>
      <c r="E290" s="40"/>
      <c r="F290" s="220" t="s">
        <v>681</v>
      </c>
      <c r="G290" s="40"/>
      <c r="H290" s="40"/>
      <c r="I290" s="215"/>
      <c r="J290" s="215"/>
      <c r="K290" s="40"/>
      <c r="L290" s="40"/>
      <c r="M290" s="44"/>
      <c r="N290" s="216"/>
      <c r="O290" s="217"/>
      <c r="P290" s="84"/>
      <c r="Q290" s="84"/>
      <c r="R290" s="84"/>
      <c r="S290" s="84"/>
      <c r="T290" s="84"/>
      <c r="U290" s="84"/>
      <c r="V290" s="84"/>
      <c r="W290" s="84"/>
      <c r="X290" s="85"/>
      <c r="Y290" s="38"/>
      <c r="Z290" s="38"/>
      <c r="AA290" s="38"/>
      <c r="AB290" s="38"/>
      <c r="AC290" s="38"/>
      <c r="AD290" s="38"/>
      <c r="AE290" s="38"/>
      <c r="AT290" s="17" t="s">
        <v>140</v>
      </c>
      <c r="AU290" s="17" t="s">
        <v>81</v>
      </c>
    </row>
    <row r="291" spans="1:65" s="2" customFormat="1" ht="16.5" customHeight="1">
      <c r="A291" s="38"/>
      <c r="B291" s="39"/>
      <c r="C291" s="268" t="s">
        <v>682</v>
      </c>
      <c r="D291" s="268" t="s">
        <v>245</v>
      </c>
      <c r="E291" s="269" t="s">
        <v>683</v>
      </c>
      <c r="F291" s="270" t="s">
        <v>684</v>
      </c>
      <c r="G291" s="271" t="s">
        <v>267</v>
      </c>
      <c r="H291" s="272">
        <v>4.725</v>
      </c>
      <c r="I291" s="273"/>
      <c r="J291" s="274"/>
      <c r="K291" s="275">
        <f>ROUND(P291*H291,2)</f>
        <v>0</v>
      </c>
      <c r="L291" s="270" t="s">
        <v>29</v>
      </c>
      <c r="M291" s="276"/>
      <c r="N291" s="277" t="s">
        <v>29</v>
      </c>
      <c r="O291" s="207" t="s">
        <v>42</v>
      </c>
      <c r="P291" s="208">
        <f>I291+J291</f>
        <v>0</v>
      </c>
      <c r="Q291" s="208">
        <f>ROUND(I291*H291,2)</f>
        <v>0</v>
      </c>
      <c r="R291" s="208">
        <f>ROUND(J291*H291,2)</f>
        <v>0</v>
      </c>
      <c r="S291" s="84"/>
      <c r="T291" s="209">
        <f>S291*H291</f>
        <v>0</v>
      </c>
      <c r="U291" s="209">
        <v>0</v>
      </c>
      <c r="V291" s="209">
        <f>U291*H291</f>
        <v>0</v>
      </c>
      <c r="W291" s="209">
        <v>0</v>
      </c>
      <c r="X291" s="210">
        <f>W291*H291</f>
        <v>0</v>
      </c>
      <c r="Y291" s="38"/>
      <c r="Z291" s="38"/>
      <c r="AA291" s="38"/>
      <c r="AB291" s="38"/>
      <c r="AC291" s="38"/>
      <c r="AD291" s="38"/>
      <c r="AE291" s="38"/>
      <c r="AR291" s="211" t="s">
        <v>253</v>
      </c>
      <c r="AT291" s="211" t="s">
        <v>245</v>
      </c>
      <c r="AU291" s="211" t="s">
        <v>81</v>
      </c>
      <c r="AY291" s="17" t="s">
        <v>127</v>
      </c>
      <c r="BE291" s="212">
        <f>IF(O291="základní",K291,0)</f>
        <v>0</v>
      </c>
      <c r="BF291" s="212">
        <f>IF(O291="snížená",K291,0)</f>
        <v>0</v>
      </c>
      <c r="BG291" s="212">
        <f>IF(O291="zákl. přenesená",K291,0)</f>
        <v>0</v>
      </c>
      <c r="BH291" s="212">
        <f>IF(O291="sníž. přenesená",K291,0)</f>
        <v>0</v>
      </c>
      <c r="BI291" s="212">
        <f>IF(O291="nulová",K291,0)</f>
        <v>0</v>
      </c>
      <c r="BJ291" s="17" t="s">
        <v>81</v>
      </c>
      <c r="BK291" s="212">
        <f>ROUND(P291*H291,2)</f>
        <v>0</v>
      </c>
      <c r="BL291" s="17" t="s">
        <v>253</v>
      </c>
      <c r="BM291" s="211" t="s">
        <v>685</v>
      </c>
    </row>
    <row r="292" spans="1:47" s="2" customFormat="1" ht="12">
      <c r="A292" s="38"/>
      <c r="B292" s="39"/>
      <c r="C292" s="40"/>
      <c r="D292" s="213" t="s">
        <v>137</v>
      </c>
      <c r="E292" s="40"/>
      <c r="F292" s="214" t="s">
        <v>684</v>
      </c>
      <c r="G292" s="40"/>
      <c r="H292" s="40"/>
      <c r="I292" s="215"/>
      <c r="J292" s="215"/>
      <c r="K292" s="40"/>
      <c r="L292" s="40"/>
      <c r="M292" s="44"/>
      <c r="N292" s="216"/>
      <c r="O292" s="217"/>
      <c r="P292" s="84"/>
      <c r="Q292" s="84"/>
      <c r="R292" s="84"/>
      <c r="S292" s="84"/>
      <c r="T292" s="84"/>
      <c r="U292" s="84"/>
      <c r="V292" s="84"/>
      <c r="W292" s="84"/>
      <c r="X292" s="85"/>
      <c r="Y292" s="38"/>
      <c r="Z292" s="38"/>
      <c r="AA292" s="38"/>
      <c r="AB292" s="38"/>
      <c r="AC292" s="38"/>
      <c r="AD292" s="38"/>
      <c r="AE292" s="38"/>
      <c r="AT292" s="17" t="s">
        <v>137</v>
      </c>
      <c r="AU292" s="17" t="s">
        <v>81</v>
      </c>
    </row>
    <row r="293" spans="1:47" s="2" customFormat="1" ht="12">
      <c r="A293" s="38"/>
      <c r="B293" s="39"/>
      <c r="C293" s="40"/>
      <c r="D293" s="213" t="s">
        <v>140</v>
      </c>
      <c r="E293" s="40"/>
      <c r="F293" s="220" t="s">
        <v>686</v>
      </c>
      <c r="G293" s="40"/>
      <c r="H293" s="40"/>
      <c r="I293" s="215"/>
      <c r="J293" s="215"/>
      <c r="K293" s="40"/>
      <c r="L293" s="40"/>
      <c r="M293" s="44"/>
      <c r="N293" s="216"/>
      <c r="O293" s="217"/>
      <c r="P293" s="84"/>
      <c r="Q293" s="84"/>
      <c r="R293" s="84"/>
      <c r="S293" s="84"/>
      <c r="T293" s="84"/>
      <c r="U293" s="84"/>
      <c r="V293" s="84"/>
      <c r="W293" s="84"/>
      <c r="X293" s="85"/>
      <c r="Y293" s="38"/>
      <c r="Z293" s="38"/>
      <c r="AA293" s="38"/>
      <c r="AB293" s="38"/>
      <c r="AC293" s="38"/>
      <c r="AD293" s="38"/>
      <c r="AE293" s="38"/>
      <c r="AT293" s="17" t="s">
        <v>140</v>
      </c>
      <c r="AU293" s="17" t="s">
        <v>81</v>
      </c>
    </row>
    <row r="294" spans="1:51" s="12" customFormat="1" ht="12">
      <c r="A294" s="12"/>
      <c r="B294" s="221"/>
      <c r="C294" s="222"/>
      <c r="D294" s="213" t="s">
        <v>142</v>
      </c>
      <c r="E294" s="223" t="s">
        <v>29</v>
      </c>
      <c r="F294" s="224" t="s">
        <v>687</v>
      </c>
      <c r="G294" s="222"/>
      <c r="H294" s="225">
        <v>4.725</v>
      </c>
      <c r="I294" s="226"/>
      <c r="J294" s="226"/>
      <c r="K294" s="222"/>
      <c r="L294" s="222"/>
      <c r="M294" s="227"/>
      <c r="N294" s="228"/>
      <c r="O294" s="229"/>
      <c r="P294" s="229"/>
      <c r="Q294" s="229"/>
      <c r="R294" s="229"/>
      <c r="S294" s="229"/>
      <c r="T294" s="229"/>
      <c r="U294" s="229"/>
      <c r="V294" s="229"/>
      <c r="W294" s="229"/>
      <c r="X294" s="230"/>
      <c r="Y294" s="12"/>
      <c r="Z294" s="12"/>
      <c r="AA294" s="12"/>
      <c r="AB294" s="12"/>
      <c r="AC294" s="12"/>
      <c r="AD294" s="12"/>
      <c r="AE294" s="12"/>
      <c r="AT294" s="231" t="s">
        <v>142</v>
      </c>
      <c r="AU294" s="231" t="s">
        <v>81</v>
      </c>
      <c r="AV294" s="12" t="s">
        <v>83</v>
      </c>
      <c r="AW294" s="12" t="s">
        <v>5</v>
      </c>
      <c r="AX294" s="12" t="s">
        <v>81</v>
      </c>
      <c r="AY294" s="231" t="s">
        <v>127</v>
      </c>
    </row>
    <row r="295" spans="1:65" s="2" customFormat="1" ht="24.15" customHeight="1">
      <c r="A295" s="38"/>
      <c r="B295" s="39"/>
      <c r="C295" s="199" t="s">
        <v>688</v>
      </c>
      <c r="D295" s="199" t="s">
        <v>131</v>
      </c>
      <c r="E295" s="200" t="s">
        <v>689</v>
      </c>
      <c r="F295" s="201" t="s">
        <v>690</v>
      </c>
      <c r="G295" s="202" t="s">
        <v>267</v>
      </c>
      <c r="H295" s="203">
        <v>0.114</v>
      </c>
      <c r="I295" s="204"/>
      <c r="J295" s="204"/>
      <c r="K295" s="205">
        <f>ROUND(P295*H295,2)</f>
        <v>0</v>
      </c>
      <c r="L295" s="201" t="s">
        <v>135</v>
      </c>
      <c r="M295" s="44"/>
      <c r="N295" s="206" t="s">
        <v>29</v>
      </c>
      <c r="O295" s="207" t="s">
        <v>42</v>
      </c>
      <c r="P295" s="208">
        <f>I295+J295</f>
        <v>0</v>
      </c>
      <c r="Q295" s="208">
        <f>ROUND(I295*H295,2)</f>
        <v>0</v>
      </c>
      <c r="R295" s="208">
        <f>ROUND(J295*H295,2)</f>
        <v>0</v>
      </c>
      <c r="S295" s="84"/>
      <c r="T295" s="209">
        <f>S295*H295</f>
        <v>0</v>
      </c>
      <c r="U295" s="209">
        <v>0.02102</v>
      </c>
      <c r="V295" s="209">
        <f>U295*H295</f>
        <v>0.00239628</v>
      </c>
      <c r="W295" s="209">
        <v>0</v>
      </c>
      <c r="X295" s="210">
        <f>W295*H295</f>
        <v>0</v>
      </c>
      <c r="Y295" s="38"/>
      <c r="Z295" s="38"/>
      <c r="AA295" s="38"/>
      <c r="AB295" s="38"/>
      <c r="AC295" s="38"/>
      <c r="AD295" s="38"/>
      <c r="AE295" s="38"/>
      <c r="AR295" s="211" t="s">
        <v>253</v>
      </c>
      <c r="AT295" s="211" t="s">
        <v>131</v>
      </c>
      <c r="AU295" s="211" t="s">
        <v>81</v>
      </c>
      <c r="AY295" s="17" t="s">
        <v>127</v>
      </c>
      <c r="BE295" s="212">
        <f>IF(O295="základní",K295,0)</f>
        <v>0</v>
      </c>
      <c r="BF295" s="212">
        <f>IF(O295="snížená",K295,0)</f>
        <v>0</v>
      </c>
      <c r="BG295" s="212">
        <f>IF(O295="zákl. přenesená",K295,0)</f>
        <v>0</v>
      </c>
      <c r="BH295" s="212">
        <f>IF(O295="sníž. přenesená",K295,0)</f>
        <v>0</v>
      </c>
      <c r="BI295" s="212">
        <f>IF(O295="nulová",K295,0)</f>
        <v>0</v>
      </c>
      <c r="BJ295" s="17" t="s">
        <v>81</v>
      </c>
      <c r="BK295" s="212">
        <f>ROUND(P295*H295,2)</f>
        <v>0</v>
      </c>
      <c r="BL295" s="17" t="s">
        <v>253</v>
      </c>
      <c r="BM295" s="211" t="s">
        <v>691</v>
      </c>
    </row>
    <row r="296" spans="1:47" s="2" customFormat="1" ht="12">
      <c r="A296" s="38"/>
      <c r="B296" s="39"/>
      <c r="C296" s="40"/>
      <c r="D296" s="213" t="s">
        <v>137</v>
      </c>
      <c r="E296" s="40"/>
      <c r="F296" s="214" t="s">
        <v>690</v>
      </c>
      <c r="G296" s="40"/>
      <c r="H296" s="40"/>
      <c r="I296" s="215"/>
      <c r="J296" s="215"/>
      <c r="K296" s="40"/>
      <c r="L296" s="40"/>
      <c r="M296" s="44"/>
      <c r="N296" s="216"/>
      <c r="O296" s="217"/>
      <c r="P296" s="84"/>
      <c r="Q296" s="84"/>
      <c r="R296" s="84"/>
      <c r="S296" s="84"/>
      <c r="T296" s="84"/>
      <c r="U296" s="84"/>
      <c r="V296" s="84"/>
      <c r="W296" s="84"/>
      <c r="X296" s="85"/>
      <c r="Y296" s="38"/>
      <c r="Z296" s="38"/>
      <c r="AA296" s="38"/>
      <c r="AB296" s="38"/>
      <c r="AC296" s="38"/>
      <c r="AD296" s="38"/>
      <c r="AE296" s="38"/>
      <c r="AT296" s="17" t="s">
        <v>137</v>
      </c>
      <c r="AU296" s="17" t="s">
        <v>81</v>
      </c>
    </row>
    <row r="297" spans="1:47" s="2" customFormat="1" ht="12">
      <c r="A297" s="38"/>
      <c r="B297" s="39"/>
      <c r="C297" s="40"/>
      <c r="D297" s="218" t="s">
        <v>138</v>
      </c>
      <c r="E297" s="40"/>
      <c r="F297" s="219" t="s">
        <v>692</v>
      </c>
      <c r="G297" s="40"/>
      <c r="H297" s="40"/>
      <c r="I297" s="215"/>
      <c r="J297" s="215"/>
      <c r="K297" s="40"/>
      <c r="L297" s="40"/>
      <c r="M297" s="44"/>
      <c r="N297" s="216"/>
      <c r="O297" s="217"/>
      <c r="P297" s="84"/>
      <c r="Q297" s="84"/>
      <c r="R297" s="84"/>
      <c r="S297" s="84"/>
      <c r="T297" s="84"/>
      <c r="U297" s="84"/>
      <c r="V297" s="84"/>
      <c r="W297" s="84"/>
      <c r="X297" s="85"/>
      <c r="Y297" s="38"/>
      <c r="Z297" s="38"/>
      <c r="AA297" s="38"/>
      <c r="AB297" s="38"/>
      <c r="AC297" s="38"/>
      <c r="AD297" s="38"/>
      <c r="AE297" s="38"/>
      <c r="AT297" s="17" t="s">
        <v>138</v>
      </c>
      <c r="AU297" s="17" t="s">
        <v>81</v>
      </c>
    </row>
    <row r="298" spans="1:47" s="2" customFormat="1" ht="12">
      <c r="A298" s="38"/>
      <c r="B298" s="39"/>
      <c r="C298" s="40"/>
      <c r="D298" s="213" t="s">
        <v>140</v>
      </c>
      <c r="E298" s="40"/>
      <c r="F298" s="220" t="s">
        <v>693</v>
      </c>
      <c r="G298" s="40"/>
      <c r="H298" s="40"/>
      <c r="I298" s="215"/>
      <c r="J298" s="215"/>
      <c r="K298" s="40"/>
      <c r="L298" s="40"/>
      <c r="M298" s="44"/>
      <c r="N298" s="216"/>
      <c r="O298" s="217"/>
      <c r="P298" s="84"/>
      <c r="Q298" s="84"/>
      <c r="R298" s="84"/>
      <c r="S298" s="84"/>
      <c r="T298" s="84"/>
      <c r="U298" s="84"/>
      <c r="V298" s="84"/>
      <c r="W298" s="84"/>
      <c r="X298" s="85"/>
      <c r="Y298" s="38"/>
      <c r="Z298" s="38"/>
      <c r="AA298" s="38"/>
      <c r="AB298" s="38"/>
      <c r="AC298" s="38"/>
      <c r="AD298" s="38"/>
      <c r="AE298" s="38"/>
      <c r="AT298" s="17" t="s">
        <v>140</v>
      </c>
      <c r="AU298" s="17" t="s">
        <v>81</v>
      </c>
    </row>
    <row r="299" spans="1:51" s="12" customFormat="1" ht="12">
      <c r="A299" s="12"/>
      <c r="B299" s="221"/>
      <c r="C299" s="222"/>
      <c r="D299" s="213" t="s">
        <v>142</v>
      </c>
      <c r="E299" s="223" t="s">
        <v>29</v>
      </c>
      <c r="F299" s="224" t="s">
        <v>694</v>
      </c>
      <c r="G299" s="222"/>
      <c r="H299" s="225">
        <v>0.114</v>
      </c>
      <c r="I299" s="226"/>
      <c r="J299" s="226"/>
      <c r="K299" s="222"/>
      <c r="L299" s="222"/>
      <c r="M299" s="227"/>
      <c r="N299" s="228"/>
      <c r="O299" s="229"/>
      <c r="P299" s="229"/>
      <c r="Q299" s="229"/>
      <c r="R299" s="229"/>
      <c r="S299" s="229"/>
      <c r="T299" s="229"/>
      <c r="U299" s="229"/>
      <c r="V299" s="229"/>
      <c r="W299" s="229"/>
      <c r="X299" s="230"/>
      <c r="Y299" s="12"/>
      <c r="Z299" s="12"/>
      <c r="AA299" s="12"/>
      <c r="AB299" s="12"/>
      <c r="AC299" s="12"/>
      <c r="AD299" s="12"/>
      <c r="AE299" s="12"/>
      <c r="AT299" s="231" t="s">
        <v>142</v>
      </c>
      <c r="AU299" s="231" t="s">
        <v>81</v>
      </c>
      <c r="AV299" s="12" t="s">
        <v>83</v>
      </c>
      <c r="AW299" s="12" t="s">
        <v>5</v>
      </c>
      <c r="AX299" s="12" t="s">
        <v>81</v>
      </c>
      <c r="AY299" s="231" t="s">
        <v>127</v>
      </c>
    </row>
    <row r="300" spans="1:65" s="2" customFormat="1" ht="24.15" customHeight="1">
      <c r="A300" s="38"/>
      <c r="B300" s="39"/>
      <c r="C300" s="199" t="s">
        <v>695</v>
      </c>
      <c r="D300" s="199" t="s">
        <v>131</v>
      </c>
      <c r="E300" s="200" t="s">
        <v>696</v>
      </c>
      <c r="F300" s="201" t="s">
        <v>697</v>
      </c>
      <c r="G300" s="202" t="s">
        <v>267</v>
      </c>
      <c r="H300" s="203">
        <v>5.28</v>
      </c>
      <c r="I300" s="204"/>
      <c r="J300" s="204"/>
      <c r="K300" s="205">
        <f>ROUND(P300*H300,2)</f>
        <v>0</v>
      </c>
      <c r="L300" s="201" t="s">
        <v>135</v>
      </c>
      <c r="M300" s="44"/>
      <c r="N300" s="206" t="s">
        <v>29</v>
      </c>
      <c r="O300" s="207" t="s">
        <v>42</v>
      </c>
      <c r="P300" s="208">
        <f>I300+J300</f>
        <v>0</v>
      </c>
      <c r="Q300" s="208">
        <f>ROUND(I300*H300,2)</f>
        <v>0</v>
      </c>
      <c r="R300" s="208">
        <f>ROUND(J300*H300,2)</f>
        <v>0</v>
      </c>
      <c r="S300" s="84"/>
      <c r="T300" s="209">
        <f>S300*H300</f>
        <v>0</v>
      </c>
      <c r="U300" s="209">
        <v>1.848</v>
      </c>
      <c r="V300" s="209">
        <f>U300*H300</f>
        <v>9.75744</v>
      </c>
      <c r="W300" s="209">
        <v>0</v>
      </c>
      <c r="X300" s="210">
        <f>W300*H300</f>
        <v>0</v>
      </c>
      <c r="Y300" s="38"/>
      <c r="Z300" s="38"/>
      <c r="AA300" s="38"/>
      <c r="AB300" s="38"/>
      <c r="AC300" s="38"/>
      <c r="AD300" s="38"/>
      <c r="AE300" s="38"/>
      <c r="AR300" s="211" t="s">
        <v>253</v>
      </c>
      <c r="AT300" s="211" t="s">
        <v>131</v>
      </c>
      <c r="AU300" s="211" t="s">
        <v>81</v>
      </c>
      <c r="AY300" s="17" t="s">
        <v>127</v>
      </c>
      <c r="BE300" s="212">
        <f>IF(O300="základní",K300,0)</f>
        <v>0</v>
      </c>
      <c r="BF300" s="212">
        <f>IF(O300="snížená",K300,0)</f>
        <v>0</v>
      </c>
      <c r="BG300" s="212">
        <f>IF(O300="zákl. přenesená",K300,0)</f>
        <v>0</v>
      </c>
      <c r="BH300" s="212">
        <f>IF(O300="sníž. přenesená",K300,0)</f>
        <v>0</v>
      </c>
      <c r="BI300" s="212">
        <f>IF(O300="nulová",K300,0)</f>
        <v>0</v>
      </c>
      <c r="BJ300" s="17" t="s">
        <v>81</v>
      </c>
      <c r="BK300" s="212">
        <f>ROUND(P300*H300,2)</f>
        <v>0</v>
      </c>
      <c r="BL300" s="17" t="s">
        <v>253</v>
      </c>
      <c r="BM300" s="211" t="s">
        <v>698</v>
      </c>
    </row>
    <row r="301" spans="1:47" s="2" customFormat="1" ht="12">
      <c r="A301" s="38"/>
      <c r="B301" s="39"/>
      <c r="C301" s="40"/>
      <c r="D301" s="213" t="s">
        <v>137</v>
      </c>
      <c r="E301" s="40"/>
      <c r="F301" s="214" t="s">
        <v>699</v>
      </c>
      <c r="G301" s="40"/>
      <c r="H301" s="40"/>
      <c r="I301" s="215"/>
      <c r="J301" s="215"/>
      <c r="K301" s="40"/>
      <c r="L301" s="40"/>
      <c r="M301" s="44"/>
      <c r="N301" s="216"/>
      <c r="O301" s="217"/>
      <c r="P301" s="84"/>
      <c r="Q301" s="84"/>
      <c r="R301" s="84"/>
      <c r="S301" s="84"/>
      <c r="T301" s="84"/>
      <c r="U301" s="84"/>
      <c r="V301" s="84"/>
      <c r="W301" s="84"/>
      <c r="X301" s="85"/>
      <c r="Y301" s="38"/>
      <c r="Z301" s="38"/>
      <c r="AA301" s="38"/>
      <c r="AB301" s="38"/>
      <c r="AC301" s="38"/>
      <c r="AD301" s="38"/>
      <c r="AE301" s="38"/>
      <c r="AT301" s="17" t="s">
        <v>137</v>
      </c>
      <c r="AU301" s="17" t="s">
        <v>81</v>
      </c>
    </row>
    <row r="302" spans="1:47" s="2" customFormat="1" ht="12">
      <c r="A302" s="38"/>
      <c r="B302" s="39"/>
      <c r="C302" s="40"/>
      <c r="D302" s="218" t="s">
        <v>138</v>
      </c>
      <c r="E302" s="40"/>
      <c r="F302" s="219" t="s">
        <v>700</v>
      </c>
      <c r="G302" s="40"/>
      <c r="H302" s="40"/>
      <c r="I302" s="215"/>
      <c r="J302" s="215"/>
      <c r="K302" s="40"/>
      <c r="L302" s="40"/>
      <c r="M302" s="44"/>
      <c r="N302" s="216"/>
      <c r="O302" s="217"/>
      <c r="P302" s="84"/>
      <c r="Q302" s="84"/>
      <c r="R302" s="84"/>
      <c r="S302" s="84"/>
      <c r="T302" s="84"/>
      <c r="U302" s="84"/>
      <c r="V302" s="84"/>
      <c r="W302" s="84"/>
      <c r="X302" s="85"/>
      <c r="Y302" s="38"/>
      <c r="Z302" s="38"/>
      <c r="AA302" s="38"/>
      <c r="AB302" s="38"/>
      <c r="AC302" s="38"/>
      <c r="AD302" s="38"/>
      <c r="AE302" s="38"/>
      <c r="AT302" s="17" t="s">
        <v>138</v>
      </c>
      <c r="AU302" s="17" t="s">
        <v>81</v>
      </c>
    </row>
    <row r="303" spans="1:47" s="2" customFormat="1" ht="12">
      <c r="A303" s="38"/>
      <c r="B303" s="39"/>
      <c r="C303" s="40"/>
      <c r="D303" s="213" t="s">
        <v>140</v>
      </c>
      <c r="E303" s="40"/>
      <c r="F303" s="220" t="s">
        <v>701</v>
      </c>
      <c r="G303" s="40"/>
      <c r="H303" s="40"/>
      <c r="I303" s="215"/>
      <c r="J303" s="215"/>
      <c r="K303" s="40"/>
      <c r="L303" s="40"/>
      <c r="M303" s="44"/>
      <c r="N303" s="216"/>
      <c r="O303" s="217"/>
      <c r="P303" s="84"/>
      <c r="Q303" s="84"/>
      <c r="R303" s="84"/>
      <c r="S303" s="84"/>
      <c r="T303" s="84"/>
      <c r="U303" s="84"/>
      <c r="V303" s="84"/>
      <c r="W303" s="84"/>
      <c r="X303" s="85"/>
      <c r="Y303" s="38"/>
      <c r="Z303" s="38"/>
      <c r="AA303" s="38"/>
      <c r="AB303" s="38"/>
      <c r="AC303" s="38"/>
      <c r="AD303" s="38"/>
      <c r="AE303" s="38"/>
      <c r="AT303" s="17" t="s">
        <v>140</v>
      </c>
      <c r="AU303" s="17" t="s">
        <v>81</v>
      </c>
    </row>
    <row r="304" spans="1:51" s="12" customFormat="1" ht="12">
      <c r="A304" s="12"/>
      <c r="B304" s="221"/>
      <c r="C304" s="222"/>
      <c r="D304" s="213" t="s">
        <v>142</v>
      </c>
      <c r="E304" s="223" t="s">
        <v>29</v>
      </c>
      <c r="F304" s="224" t="s">
        <v>702</v>
      </c>
      <c r="G304" s="222"/>
      <c r="H304" s="225">
        <v>5.28</v>
      </c>
      <c r="I304" s="226"/>
      <c r="J304" s="226"/>
      <c r="K304" s="222"/>
      <c r="L304" s="222"/>
      <c r="M304" s="227"/>
      <c r="N304" s="228"/>
      <c r="O304" s="229"/>
      <c r="P304" s="229"/>
      <c r="Q304" s="229"/>
      <c r="R304" s="229"/>
      <c r="S304" s="229"/>
      <c r="T304" s="229"/>
      <c r="U304" s="229"/>
      <c r="V304" s="229"/>
      <c r="W304" s="229"/>
      <c r="X304" s="230"/>
      <c r="Y304" s="12"/>
      <c r="Z304" s="12"/>
      <c r="AA304" s="12"/>
      <c r="AB304" s="12"/>
      <c r="AC304" s="12"/>
      <c r="AD304" s="12"/>
      <c r="AE304" s="12"/>
      <c r="AT304" s="231" t="s">
        <v>142</v>
      </c>
      <c r="AU304" s="231" t="s">
        <v>81</v>
      </c>
      <c r="AV304" s="12" t="s">
        <v>83</v>
      </c>
      <c r="AW304" s="12" t="s">
        <v>5</v>
      </c>
      <c r="AX304" s="12" t="s">
        <v>81</v>
      </c>
      <c r="AY304" s="231" t="s">
        <v>127</v>
      </c>
    </row>
    <row r="305" spans="1:63" s="11" customFormat="1" ht="25.9" customHeight="1">
      <c r="A305" s="11"/>
      <c r="B305" s="184"/>
      <c r="C305" s="185"/>
      <c r="D305" s="186" t="s">
        <v>72</v>
      </c>
      <c r="E305" s="187" t="s">
        <v>703</v>
      </c>
      <c r="F305" s="187" t="s">
        <v>704</v>
      </c>
      <c r="G305" s="185"/>
      <c r="H305" s="185"/>
      <c r="I305" s="188"/>
      <c r="J305" s="188"/>
      <c r="K305" s="189">
        <f>BK305</f>
        <v>0</v>
      </c>
      <c r="L305" s="185"/>
      <c r="M305" s="190"/>
      <c r="N305" s="191"/>
      <c r="O305" s="192"/>
      <c r="P305" s="192"/>
      <c r="Q305" s="193">
        <f>SUM(Q306:Q315)</f>
        <v>0</v>
      </c>
      <c r="R305" s="193">
        <f>SUM(R306:R315)</f>
        <v>0</v>
      </c>
      <c r="S305" s="192"/>
      <c r="T305" s="194">
        <f>SUM(T306:T315)</f>
        <v>0</v>
      </c>
      <c r="U305" s="192"/>
      <c r="V305" s="194">
        <f>SUM(V306:V315)</f>
        <v>0.00045000000000000004</v>
      </c>
      <c r="W305" s="192"/>
      <c r="X305" s="195">
        <f>SUM(X306:X315)</f>
        <v>0</v>
      </c>
      <c r="Y305" s="11"/>
      <c r="Z305" s="11"/>
      <c r="AA305" s="11"/>
      <c r="AB305" s="11"/>
      <c r="AC305" s="11"/>
      <c r="AD305" s="11"/>
      <c r="AE305" s="11"/>
      <c r="AR305" s="196" t="s">
        <v>130</v>
      </c>
      <c r="AT305" s="197" t="s">
        <v>72</v>
      </c>
      <c r="AU305" s="197" t="s">
        <v>73</v>
      </c>
      <c r="AY305" s="196" t="s">
        <v>127</v>
      </c>
      <c r="BK305" s="198">
        <f>SUM(BK306:BK315)</f>
        <v>0</v>
      </c>
    </row>
    <row r="306" spans="1:65" s="2" customFormat="1" ht="24.15" customHeight="1">
      <c r="A306" s="38"/>
      <c r="B306" s="39"/>
      <c r="C306" s="199" t="s">
        <v>705</v>
      </c>
      <c r="D306" s="199" t="s">
        <v>131</v>
      </c>
      <c r="E306" s="200" t="s">
        <v>706</v>
      </c>
      <c r="F306" s="201" t="s">
        <v>707</v>
      </c>
      <c r="G306" s="202" t="s">
        <v>245</v>
      </c>
      <c r="H306" s="203">
        <v>5</v>
      </c>
      <c r="I306" s="204"/>
      <c r="J306" s="204"/>
      <c r="K306" s="205">
        <f>ROUND(P306*H306,2)</f>
        <v>0</v>
      </c>
      <c r="L306" s="201" t="s">
        <v>135</v>
      </c>
      <c r="M306" s="44"/>
      <c r="N306" s="206" t="s">
        <v>29</v>
      </c>
      <c r="O306" s="207" t="s">
        <v>42</v>
      </c>
      <c r="P306" s="208">
        <f>I306+J306</f>
        <v>0</v>
      </c>
      <c r="Q306" s="208">
        <f>ROUND(I306*H306,2)</f>
        <v>0</v>
      </c>
      <c r="R306" s="208">
        <f>ROUND(J306*H306,2)</f>
        <v>0</v>
      </c>
      <c r="S306" s="84"/>
      <c r="T306" s="209">
        <f>S306*H306</f>
        <v>0</v>
      </c>
      <c r="U306" s="209">
        <v>0</v>
      </c>
      <c r="V306" s="209">
        <f>U306*H306</f>
        <v>0</v>
      </c>
      <c r="W306" s="209">
        <v>0</v>
      </c>
      <c r="X306" s="210">
        <f>W306*H306</f>
        <v>0</v>
      </c>
      <c r="Y306" s="38"/>
      <c r="Z306" s="38"/>
      <c r="AA306" s="38"/>
      <c r="AB306" s="38"/>
      <c r="AC306" s="38"/>
      <c r="AD306" s="38"/>
      <c r="AE306" s="38"/>
      <c r="AR306" s="211" t="s">
        <v>130</v>
      </c>
      <c r="AT306" s="211" t="s">
        <v>131</v>
      </c>
      <c r="AU306" s="211" t="s">
        <v>81</v>
      </c>
      <c r="AY306" s="17" t="s">
        <v>127</v>
      </c>
      <c r="BE306" s="212">
        <f>IF(O306="základní",K306,0)</f>
        <v>0</v>
      </c>
      <c r="BF306" s="212">
        <f>IF(O306="snížená",K306,0)</f>
        <v>0</v>
      </c>
      <c r="BG306" s="212">
        <f>IF(O306="zákl. přenesená",K306,0)</f>
        <v>0</v>
      </c>
      <c r="BH306" s="212">
        <f>IF(O306="sníž. přenesená",K306,0)</f>
        <v>0</v>
      </c>
      <c r="BI306" s="212">
        <f>IF(O306="nulová",K306,0)</f>
        <v>0</v>
      </c>
      <c r="BJ306" s="17" t="s">
        <v>81</v>
      </c>
      <c r="BK306" s="212">
        <f>ROUND(P306*H306,2)</f>
        <v>0</v>
      </c>
      <c r="BL306" s="17" t="s">
        <v>130</v>
      </c>
      <c r="BM306" s="211" t="s">
        <v>708</v>
      </c>
    </row>
    <row r="307" spans="1:47" s="2" customFormat="1" ht="12">
      <c r="A307" s="38"/>
      <c r="B307" s="39"/>
      <c r="C307" s="40"/>
      <c r="D307" s="213" t="s">
        <v>137</v>
      </c>
      <c r="E307" s="40"/>
      <c r="F307" s="214" t="s">
        <v>709</v>
      </c>
      <c r="G307" s="40"/>
      <c r="H307" s="40"/>
      <c r="I307" s="215"/>
      <c r="J307" s="215"/>
      <c r="K307" s="40"/>
      <c r="L307" s="40"/>
      <c r="M307" s="44"/>
      <c r="N307" s="216"/>
      <c r="O307" s="217"/>
      <c r="P307" s="84"/>
      <c r="Q307" s="84"/>
      <c r="R307" s="84"/>
      <c r="S307" s="84"/>
      <c r="T307" s="84"/>
      <c r="U307" s="84"/>
      <c r="V307" s="84"/>
      <c r="W307" s="84"/>
      <c r="X307" s="85"/>
      <c r="Y307" s="38"/>
      <c r="Z307" s="38"/>
      <c r="AA307" s="38"/>
      <c r="AB307" s="38"/>
      <c r="AC307" s="38"/>
      <c r="AD307" s="38"/>
      <c r="AE307" s="38"/>
      <c r="AT307" s="17" t="s">
        <v>137</v>
      </c>
      <c r="AU307" s="17" t="s">
        <v>81</v>
      </c>
    </row>
    <row r="308" spans="1:47" s="2" customFormat="1" ht="12">
      <c r="A308" s="38"/>
      <c r="B308" s="39"/>
      <c r="C308" s="40"/>
      <c r="D308" s="218" t="s">
        <v>138</v>
      </c>
      <c r="E308" s="40"/>
      <c r="F308" s="219" t="s">
        <v>710</v>
      </c>
      <c r="G308" s="40"/>
      <c r="H308" s="40"/>
      <c r="I308" s="215"/>
      <c r="J308" s="215"/>
      <c r="K308" s="40"/>
      <c r="L308" s="40"/>
      <c r="M308" s="44"/>
      <c r="N308" s="216"/>
      <c r="O308" s="217"/>
      <c r="P308" s="84"/>
      <c r="Q308" s="84"/>
      <c r="R308" s="84"/>
      <c r="S308" s="84"/>
      <c r="T308" s="84"/>
      <c r="U308" s="84"/>
      <c r="V308" s="84"/>
      <c r="W308" s="84"/>
      <c r="X308" s="85"/>
      <c r="Y308" s="38"/>
      <c r="Z308" s="38"/>
      <c r="AA308" s="38"/>
      <c r="AB308" s="38"/>
      <c r="AC308" s="38"/>
      <c r="AD308" s="38"/>
      <c r="AE308" s="38"/>
      <c r="AT308" s="17" t="s">
        <v>138</v>
      </c>
      <c r="AU308" s="17" t="s">
        <v>81</v>
      </c>
    </row>
    <row r="309" spans="1:47" s="2" customFormat="1" ht="12">
      <c r="A309" s="38"/>
      <c r="B309" s="39"/>
      <c r="C309" s="40"/>
      <c r="D309" s="213" t="s">
        <v>140</v>
      </c>
      <c r="E309" s="40"/>
      <c r="F309" s="220" t="s">
        <v>711</v>
      </c>
      <c r="G309" s="40"/>
      <c r="H309" s="40"/>
      <c r="I309" s="215"/>
      <c r="J309" s="215"/>
      <c r="K309" s="40"/>
      <c r="L309" s="40"/>
      <c r="M309" s="44"/>
      <c r="N309" s="216"/>
      <c r="O309" s="217"/>
      <c r="P309" s="84"/>
      <c r="Q309" s="84"/>
      <c r="R309" s="84"/>
      <c r="S309" s="84"/>
      <c r="T309" s="84"/>
      <c r="U309" s="84"/>
      <c r="V309" s="84"/>
      <c r="W309" s="84"/>
      <c r="X309" s="85"/>
      <c r="Y309" s="38"/>
      <c r="Z309" s="38"/>
      <c r="AA309" s="38"/>
      <c r="AB309" s="38"/>
      <c r="AC309" s="38"/>
      <c r="AD309" s="38"/>
      <c r="AE309" s="38"/>
      <c r="AT309" s="17" t="s">
        <v>140</v>
      </c>
      <c r="AU309" s="17" t="s">
        <v>81</v>
      </c>
    </row>
    <row r="310" spans="1:51" s="12" customFormat="1" ht="12">
      <c r="A310" s="12"/>
      <c r="B310" s="221"/>
      <c r="C310" s="222"/>
      <c r="D310" s="213" t="s">
        <v>142</v>
      </c>
      <c r="E310" s="223" t="s">
        <v>29</v>
      </c>
      <c r="F310" s="224" t="s">
        <v>712</v>
      </c>
      <c r="G310" s="222"/>
      <c r="H310" s="225">
        <v>5</v>
      </c>
      <c r="I310" s="226"/>
      <c r="J310" s="226"/>
      <c r="K310" s="222"/>
      <c r="L310" s="222"/>
      <c r="M310" s="227"/>
      <c r="N310" s="228"/>
      <c r="O310" s="229"/>
      <c r="P310" s="229"/>
      <c r="Q310" s="229"/>
      <c r="R310" s="229"/>
      <c r="S310" s="229"/>
      <c r="T310" s="229"/>
      <c r="U310" s="229"/>
      <c r="V310" s="229"/>
      <c r="W310" s="229"/>
      <c r="X310" s="230"/>
      <c r="Y310" s="12"/>
      <c r="Z310" s="12"/>
      <c r="AA310" s="12"/>
      <c r="AB310" s="12"/>
      <c r="AC310" s="12"/>
      <c r="AD310" s="12"/>
      <c r="AE310" s="12"/>
      <c r="AT310" s="231" t="s">
        <v>142</v>
      </c>
      <c r="AU310" s="231" t="s">
        <v>81</v>
      </c>
      <c r="AV310" s="12" t="s">
        <v>83</v>
      </c>
      <c r="AW310" s="12" t="s">
        <v>5</v>
      </c>
      <c r="AX310" s="12" t="s">
        <v>81</v>
      </c>
      <c r="AY310" s="231" t="s">
        <v>127</v>
      </c>
    </row>
    <row r="311" spans="1:65" s="2" customFormat="1" ht="24.15" customHeight="1">
      <c r="A311" s="38"/>
      <c r="B311" s="39"/>
      <c r="C311" s="199" t="s">
        <v>713</v>
      </c>
      <c r="D311" s="199" t="s">
        <v>131</v>
      </c>
      <c r="E311" s="200" t="s">
        <v>714</v>
      </c>
      <c r="F311" s="201" t="s">
        <v>715</v>
      </c>
      <c r="G311" s="202" t="s">
        <v>245</v>
      </c>
      <c r="H311" s="203">
        <v>5</v>
      </c>
      <c r="I311" s="204"/>
      <c r="J311" s="204"/>
      <c r="K311" s="205">
        <f>ROUND(P311*H311,2)</f>
        <v>0</v>
      </c>
      <c r="L311" s="201" t="s">
        <v>135</v>
      </c>
      <c r="M311" s="44"/>
      <c r="N311" s="206" t="s">
        <v>29</v>
      </c>
      <c r="O311" s="207" t="s">
        <v>42</v>
      </c>
      <c r="P311" s="208">
        <f>I311+J311</f>
        <v>0</v>
      </c>
      <c r="Q311" s="208">
        <f>ROUND(I311*H311,2)</f>
        <v>0</v>
      </c>
      <c r="R311" s="208">
        <f>ROUND(J311*H311,2)</f>
        <v>0</v>
      </c>
      <c r="S311" s="84"/>
      <c r="T311" s="209">
        <f>S311*H311</f>
        <v>0</v>
      </c>
      <c r="U311" s="209">
        <v>9E-05</v>
      </c>
      <c r="V311" s="209">
        <f>U311*H311</f>
        <v>0.00045000000000000004</v>
      </c>
      <c r="W311" s="209">
        <v>0</v>
      </c>
      <c r="X311" s="210">
        <f>W311*H311</f>
        <v>0</v>
      </c>
      <c r="Y311" s="38"/>
      <c r="Z311" s="38"/>
      <c r="AA311" s="38"/>
      <c r="AB311" s="38"/>
      <c r="AC311" s="38"/>
      <c r="AD311" s="38"/>
      <c r="AE311" s="38"/>
      <c r="AR311" s="211" t="s">
        <v>130</v>
      </c>
      <c r="AT311" s="211" t="s">
        <v>131</v>
      </c>
      <c r="AU311" s="211" t="s">
        <v>81</v>
      </c>
      <c r="AY311" s="17" t="s">
        <v>127</v>
      </c>
      <c r="BE311" s="212">
        <f>IF(O311="základní",K311,0)</f>
        <v>0</v>
      </c>
      <c r="BF311" s="212">
        <f>IF(O311="snížená",K311,0)</f>
        <v>0</v>
      </c>
      <c r="BG311" s="212">
        <f>IF(O311="zákl. přenesená",K311,0)</f>
        <v>0</v>
      </c>
      <c r="BH311" s="212">
        <f>IF(O311="sníž. přenesená",K311,0)</f>
        <v>0</v>
      </c>
      <c r="BI311" s="212">
        <f>IF(O311="nulová",K311,0)</f>
        <v>0</v>
      </c>
      <c r="BJ311" s="17" t="s">
        <v>81</v>
      </c>
      <c r="BK311" s="212">
        <f>ROUND(P311*H311,2)</f>
        <v>0</v>
      </c>
      <c r="BL311" s="17" t="s">
        <v>130</v>
      </c>
      <c r="BM311" s="211" t="s">
        <v>716</v>
      </c>
    </row>
    <row r="312" spans="1:47" s="2" customFormat="1" ht="12">
      <c r="A312" s="38"/>
      <c r="B312" s="39"/>
      <c r="C312" s="40"/>
      <c r="D312" s="213" t="s">
        <v>137</v>
      </c>
      <c r="E312" s="40"/>
      <c r="F312" s="214" t="s">
        <v>717</v>
      </c>
      <c r="G312" s="40"/>
      <c r="H312" s="40"/>
      <c r="I312" s="215"/>
      <c r="J312" s="215"/>
      <c r="K312" s="40"/>
      <c r="L312" s="40"/>
      <c r="M312" s="44"/>
      <c r="N312" s="216"/>
      <c r="O312" s="217"/>
      <c r="P312" s="84"/>
      <c r="Q312" s="84"/>
      <c r="R312" s="84"/>
      <c r="S312" s="84"/>
      <c r="T312" s="84"/>
      <c r="U312" s="84"/>
      <c r="V312" s="84"/>
      <c r="W312" s="84"/>
      <c r="X312" s="85"/>
      <c r="Y312" s="38"/>
      <c r="Z312" s="38"/>
      <c r="AA312" s="38"/>
      <c r="AB312" s="38"/>
      <c r="AC312" s="38"/>
      <c r="AD312" s="38"/>
      <c r="AE312" s="38"/>
      <c r="AT312" s="17" t="s">
        <v>137</v>
      </c>
      <c r="AU312" s="17" t="s">
        <v>81</v>
      </c>
    </row>
    <row r="313" spans="1:47" s="2" customFormat="1" ht="12">
      <c r="A313" s="38"/>
      <c r="B313" s="39"/>
      <c r="C313" s="40"/>
      <c r="D313" s="218" t="s">
        <v>138</v>
      </c>
      <c r="E313" s="40"/>
      <c r="F313" s="219" t="s">
        <v>718</v>
      </c>
      <c r="G313" s="40"/>
      <c r="H313" s="40"/>
      <c r="I313" s="215"/>
      <c r="J313" s="215"/>
      <c r="K313" s="40"/>
      <c r="L313" s="40"/>
      <c r="M313" s="44"/>
      <c r="N313" s="216"/>
      <c r="O313" s="217"/>
      <c r="P313" s="84"/>
      <c r="Q313" s="84"/>
      <c r="R313" s="84"/>
      <c r="S313" s="84"/>
      <c r="T313" s="84"/>
      <c r="U313" s="84"/>
      <c r="V313" s="84"/>
      <c r="W313" s="84"/>
      <c r="X313" s="85"/>
      <c r="Y313" s="38"/>
      <c r="Z313" s="38"/>
      <c r="AA313" s="38"/>
      <c r="AB313" s="38"/>
      <c r="AC313" s="38"/>
      <c r="AD313" s="38"/>
      <c r="AE313" s="38"/>
      <c r="AT313" s="17" t="s">
        <v>138</v>
      </c>
      <c r="AU313" s="17" t="s">
        <v>81</v>
      </c>
    </row>
    <row r="314" spans="1:47" s="2" customFormat="1" ht="12">
      <c r="A314" s="38"/>
      <c r="B314" s="39"/>
      <c r="C314" s="40"/>
      <c r="D314" s="213" t="s">
        <v>140</v>
      </c>
      <c r="E314" s="40"/>
      <c r="F314" s="220" t="s">
        <v>711</v>
      </c>
      <c r="G314" s="40"/>
      <c r="H314" s="40"/>
      <c r="I314" s="215"/>
      <c r="J314" s="215"/>
      <c r="K314" s="40"/>
      <c r="L314" s="40"/>
      <c r="M314" s="44"/>
      <c r="N314" s="216"/>
      <c r="O314" s="217"/>
      <c r="P314" s="84"/>
      <c r="Q314" s="84"/>
      <c r="R314" s="84"/>
      <c r="S314" s="84"/>
      <c r="T314" s="84"/>
      <c r="U314" s="84"/>
      <c r="V314" s="84"/>
      <c r="W314" s="84"/>
      <c r="X314" s="85"/>
      <c r="Y314" s="38"/>
      <c r="Z314" s="38"/>
      <c r="AA314" s="38"/>
      <c r="AB314" s="38"/>
      <c r="AC314" s="38"/>
      <c r="AD314" s="38"/>
      <c r="AE314" s="38"/>
      <c r="AT314" s="17" t="s">
        <v>140</v>
      </c>
      <c r="AU314" s="17" t="s">
        <v>81</v>
      </c>
    </row>
    <row r="315" spans="1:51" s="12" customFormat="1" ht="12">
      <c r="A315" s="12"/>
      <c r="B315" s="221"/>
      <c r="C315" s="222"/>
      <c r="D315" s="213" t="s">
        <v>142</v>
      </c>
      <c r="E315" s="223" t="s">
        <v>29</v>
      </c>
      <c r="F315" s="224" t="s">
        <v>158</v>
      </c>
      <c r="G315" s="222"/>
      <c r="H315" s="225">
        <v>5</v>
      </c>
      <c r="I315" s="226"/>
      <c r="J315" s="226"/>
      <c r="K315" s="222"/>
      <c r="L315" s="222"/>
      <c r="M315" s="227"/>
      <c r="N315" s="228"/>
      <c r="O315" s="229"/>
      <c r="P315" s="229"/>
      <c r="Q315" s="229"/>
      <c r="R315" s="229"/>
      <c r="S315" s="229"/>
      <c r="T315" s="229"/>
      <c r="U315" s="229"/>
      <c r="V315" s="229"/>
      <c r="W315" s="229"/>
      <c r="X315" s="230"/>
      <c r="Y315" s="12"/>
      <c r="Z315" s="12"/>
      <c r="AA315" s="12"/>
      <c r="AB315" s="12"/>
      <c r="AC315" s="12"/>
      <c r="AD315" s="12"/>
      <c r="AE315" s="12"/>
      <c r="AT315" s="231" t="s">
        <v>142</v>
      </c>
      <c r="AU315" s="231" t="s">
        <v>81</v>
      </c>
      <c r="AV315" s="12" t="s">
        <v>83</v>
      </c>
      <c r="AW315" s="12" t="s">
        <v>5</v>
      </c>
      <c r="AX315" s="12" t="s">
        <v>81</v>
      </c>
      <c r="AY315" s="231" t="s">
        <v>127</v>
      </c>
    </row>
    <row r="316" spans="1:63" s="11" customFormat="1" ht="25.9" customHeight="1">
      <c r="A316" s="11"/>
      <c r="B316" s="184"/>
      <c r="C316" s="185"/>
      <c r="D316" s="186" t="s">
        <v>72</v>
      </c>
      <c r="E316" s="187" t="s">
        <v>158</v>
      </c>
      <c r="F316" s="187" t="s">
        <v>719</v>
      </c>
      <c r="G316" s="185"/>
      <c r="H316" s="185"/>
      <c r="I316" s="188"/>
      <c r="J316" s="188"/>
      <c r="K316" s="189">
        <f>BK316</f>
        <v>0</v>
      </c>
      <c r="L316" s="185"/>
      <c r="M316" s="190"/>
      <c r="N316" s="191"/>
      <c r="O316" s="192"/>
      <c r="P316" s="192"/>
      <c r="Q316" s="193">
        <f>SUM(Q317:Q358)</f>
        <v>0</v>
      </c>
      <c r="R316" s="193">
        <f>SUM(R317:R358)</f>
        <v>0</v>
      </c>
      <c r="S316" s="192"/>
      <c r="T316" s="194">
        <f>SUM(T317:T358)</f>
        <v>0</v>
      </c>
      <c r="U316" s="192"/>
      <c r="V316" s="194">
        <f>SUM(V317:V358)</f>
        <v>28.508631599999998</v>
      </c>
      <c r="W316" s="192"/>
      <c r="X316" s="195">
        <f>SUM(X317:X358)</f>
        <v>0</v>
      </c>
      <c r="Y316" s="11"/>
      <c r="Z316" s="11"/>
      <c r="AA316" s="11"/>
      <c r="AB316" s="11"/>
      <c r="AC316" s="11"/>
      <c r="AD316" s="11"/>
      <c r="AE316" s="11"/>
      <c r="AR316" s="196" t="s">
        <v>130</v>
      </c>
      <c r="AT316" s="197" t="s">
        <v>72</v>
      </c>
      <c r="AU316" s="197" t="s">
        <v>73</v>
      </c>
      <c r="AY316" s="196" t="s">
        <v>127</v>
      </c>
      <c r="BK316" s="198">
        <f>SUM(BK317:BK358)</f>
        <v>0</v>
      </c>
    </row>
    <row r="317" spans="1:65" s="2" customFormat="1" ht="24.15" customHeight="1">
      <c r="A317" s="38"/>
      <c r="B317" s="39"/>
      <c r="C317" s="199" t="s">
        <v>720</v>
      </c>
      <c r="D317" s="199" t="s">
        <v>131</v>
      </c>
      <c r="E317" s="200" t="s">
        <v>721</v>
      </c>
      <c r="F317" s="201" t="s">
        <v>722</v>
      </c>
      <c r="G317" s="202" t="s">
        <v>231</v>
      </c>
      <c r="H317" s="203">
        <v>4.78</v>
      </c>
      <c r="I317" s="204"/>
      <c r="J317" s="204"/>
      <c r="K317" s="205">
        <f>ROUND(P317*H317,2)</f>
        <v>0</v>
      </c>
      <c r="L317" s="201" t="s">
        <v>135</v>
      </c>
      <c r="M317" s="44"/>
      <c r="N317" s="206" t="s">
        <v>29</v>
      </c>
      <c r="O317" s="207" t="s">
        <v>42</v>
      </c>
      <c r="P317" s="208">
        <f>I317+J317</f>
        <v>0</v>
      </c>
      <c r="Q317" s="208">
        <f>ROUND(I317*H317,2)</f>
        <v>0</v>
      </c>
      <c r="R317" s="208">
        <f>ROUND(J317*H317,2)</f>
        <v>0</v>
      </c>
      <c r="S317" s="84"/>
      <c r="T317" s="209">
        <f>S317*H317</f>
        <v>0</v>
      </c>
      <c r="U317" s="209">
        <v>0</v>
      </c>
      <c r="V317" s="209">
        <f>U317*H317</f>
        <v>0</v>
      </c>
      <c r="W317" s="209">
        <v>0</v>
      </c>
      <c r="X317" s="210">
        <f>W317*H317</f>
        <v>0</v>
      </c>
      <c r="Y317" s="38"/>
      <c r="Z317" s="38"/>
      <c r="AA317" s="38"/>
      <c r="AB317" s="38"/>
      <c r="AC317" s="38"/>
      <c r="AD317" s="38"/>
      <c r="AE317" s="38"/>
      <c r="AR317" s="211" t="s">
        <v>130</v>
      </c>
      <c r="AT317" s="211" t="s">
        <v>131</v>
      </c>
      <c r="AU317" s="211" t="s">
        <v>81</v>
      </c>
      <c r="AY317" s="17" t="s">
        <v>127</v>
      </c>
      <c r="BE317" s="212">
        <f>IF(O317="základní",K317,0)</f>
        <v>0</v>
      </c>
      <c r="BF317" s="212">
        <f>IF(O317="snížená",K317,0)</f>
        <v>0</v>
      </c>
      <c r="BG317" s="212">
        <f>IF(O317="zákl. přenesená",K317,0)</f>
        <v>0</v>
      </c>
      <c r="BH317" s="212">
        <f>IF(O317="sníž. přenesená",K317,0)</f>
        <v>0</v>
      </c>
      <c r="BI317" s="212">
        <f>IF(O317="nulová",K317,0)</f>
        <v>0</v>
      </c>
      <c r="BJ317" s="17" t="s">
        <v>81</v>
      </c>
      <c r="BK317" s="212">
        <f>ROUND(P317*H317,2)</f>
        <v>0</v>
      </c>
      <c r="BL317" s="17" t="s">
        <v>130</v>
      </c>
      <c r="BM317" s="211" t="s">
        <v>723</v>
      </c>
    </row>
    <row r="318" spans="1:47" s="2" customFormat="1" ht="12">
      <c r="A318" s="38"/>
      <c r="B318" s="39"/>
      <c r="C318" s="40"/>
      <c r="D318" s="213" t="s">
        <v>137</v>
      </c>
      <c r="E318" s="40"/>
      <c r="F318" s="214" t="s">
        <v>724</v>
      </c>
      <c r="G318" s="40"/>
      <c r="H318" s="40"/>
      <c r="I318" s="215"/>
      <c r="J318" s="215"/>
      <c r="K318" s="40"/>
      <c r="L318" s="40"/>
      <c r="M318" s="44"/>
      <c r="N318" s="216"/>
      <c r="O318" s="217"/>
      <c r="P318" s="84"/>
      <c r="Q318" s="84"/>
      <c r="R318" s="84"/>
      <c r="S318" s="84"/>
      <c r="T318" s="84"/>
      <c r="U318" s="84"/>
      <c r="V318" s="84"/>
      <c r="W318" s="84"/>
      <c r="X318" s="85"/>
      <c r="Y318" s="38"/>
      <c r="Z318" s="38"/>
      <c r="AA318" s="38"/>
      <c r="AB318" s="38"/>
      <c r="AC318" s="38"/>
      <c r="AD318" s="38"/>
      <c r="AE318" s="38"/>
      <c r="AT318" s="17" t="s">
        <v>137</v>
      </c>
      <c r="AU318" s="17" t="s">
        <v>81</v>
      </c>
    </row>
    <row r="319" spans="1:47" s="2" customFormat="1" ht="12">
      <c r="A319" s="38"/>
      <c r="B319" s="39"/>
      <c r="C319" s="40"/>
      <c r="D319" s="218" t="s">
        <v>138</v>
      </c>
      <c r="E319" s="40"/>
      <c r="F319" s="219" t="s">
        <v>725</v>
      </c>
      <c r="G319" s="40"/>
      <c r="H319" s="40"/>
      <c r="I319" s="215"/>
      <c r="J319" s="215"/>
      <c r="K319" s="40"/>
      <c r="L319" s="40"/>
      <c r="M319" s="44"/>
      <c r="N319" s="216"/>
      <c r="O319" s="217"/>
      <c r="P319" s="84"/>
      <c r="Q319" s="84"/>
      <c r="R319" s="84"/>
      <c r="S319" s="84"/>
      <c r="T319" s="84"/>
      <c r="U319" s="84"/>
      <c r="V319" s="84"/>
      <c r="W319" s="84"/>
      <c r="X319" s="85"/>
      <c r="Y319" s="38"/>
      <c r="Z319" s="38"/>
      <c r="AA319" s="38"/>
      <c r="AB319" s="38"/>
      <c r="AC319" s="38"/>
      <c r="AD319" s="38"/>
      <c r="AE319" s="38"/>
      <c r="AT319" s="17" t="s">
        <v>138</v>
      </c>
      <c r="AU319" s="17" t="s">
        <v>81</v>
      </c>
    </row>
    <row r="320" spans="1:51" s="12" customFormat="1" ht="12">
      <c r="A320" s="12"/>
      <c r="B320" s="221"/>
      <c r="C320" s="222"/>
      <c r="D320" s="213" t="s">
        <v>142</v>
      </c>
      <c r="E320" s="223" t="s">
        <v>29</v>
      </c>
      <c r="F320" s="224" t="s">
        <v>726</v>
      </c>
      <c r="G320" s="222"/>
      <c r="H320" s="225">
        <v>4.78</v>
      </c>
      <c r="I320" s="226"/>
      <c r="J320" s="226"/>
      <c r="K320" s="222"/>
      <c r="L320" s="222"/>
      <c r="M320" s="227"/>
      <c r="N320" s="228"/>
      <c r="O320" s="229"/>
      <c r="P320" s="229"/>
      <c r="Q320" s="229"/>
      <c r="R320" s="229"/>
      <c r="S320" s="229"/>
      <c r="T320" s="229"/>
      <c r="U320" s="229"/>
      <c r="V320" s="229"/>
      <c r="W320" s="229"/>
      <c r="X320" s="230"/>
      <c r="Y320" s="12"/>
      <c r="Z320" s="12"/>
      <c r="AA320" s="12"/>
      <c r="AB320" s="12"/>
      <c r="AC320" s="12"/>
      <c r="AD320" s="12"/>
      <c r="AE320" s="12"/>
      <c r="AT320" s="231" t="s">
        <v>142</v>
      </c>
      <c r="AU320" s="231" t="s">
        <v>81</v>
      </c>
      <c r="AV320" s="12" t="s">
        <v>83</v>
      </c>
      <c r="AW320" s="12" t="s">
        <v>5</v>
      </c>
      <c r="AX320" s="12" t="s">
        <v>81</v>
      </c>
      <c r="AY320" s="231" t="s">
        <v>127</v>
      </c>
    </row>
    <row r="321" spans="1:65" s="2" customFormat="1" ht="24.15" customHeight="1">
      <c r="A321" s="38"/>
      <c r="B321" s="39"/>
      <c r="C321" s="199" t="s">
        <v>727</v>
      </c>
      <c r="D321" s="199" t="s">
        <v>131</v>
      </c>
      <c r="E321" s="200" t="s">
        <v>728</v>
      </c>
      <c r="F321" s="201" t="s">
        <v>729</v>
      </c>
      <c r="G321" s="202" t="s">
        <v>231</v>
      </c>
      <c r="H321" s="203">
        <v>4.78</v>
      </c>
      <c r="I321" s="204"/>
      <c r="J321" s="204"/>
      <c r="K321" s="205">
        <f>ROUND(P321*H321,2)</f>
        <v>0</v>
      </c>
      <c r="L321" s="201" t="s">
        <v>135</v>
      </c>
      <c r="M321" s="44"/>
      <c r="N321" s="206" t="s">
        <v>29</v>
      </c>
      <c r="O321" s="207" t="s">
        <v>42</v>
      </c>
      <c r="P321" s="208">
        <f>I321+J321</f>
        <v>0</v>
      </c>
      <c r="Q321" s="208">
        <f>ROUND(I321*H321,2)</f>
        <v>0</v>
      </c>
      <c r="R321" s="208">
        <f>ROUND(J321*H321,2)</f>
        <v>0</v>
      </c>
      <c r="S321" s="84"/>
      <c r="T321" s="209">
        <f>S321*H321</f>
        <v>0</v>
      </c>
      <c r="U321" s="209">
        <v>0</v>
      </c>
      <c r="V321" s="209">
        <f>U321*H321</f>
        <v>0</v>
      </c>
      <c r="W321" s="209">
        <v>0</v>
      </c>
      <c r="X321" s="210">
        <f>W321*H321</f>
        <v>0</v>
      </c>
      <c r="Y321" s="38"/>
      <c r="Z321" s="38"/>
      <c r="AA321" s="38"/>
      <c r="AB321" s="38"/>
      <c r="AC321" s="38"/>
      <c r="AD321" s="38"/>
      <c r="AE321" s="38"/>
      <c r="AR321" s="211" t="s">
        <v>130</v>
      </c>
      <c r="AT321" s="211" t="s">
        <v>131</v>
      </c>
      <c r="AU321" s="211" t="s">
        <v>81</v>
      </c>
      <c r="AY321" s="17" t="s">
        <v>127</v>
      </c>
      <c r="BE321" s="212">
        <f>IF(O321="základní",K321,0)</f>
        <v>0</v>
      </c>
      <c r="BF321" s="212">
        <f>IF(O321="snížená",K321,0)</f>
        <v>0</v>
      </c>
      <c r="BG321" s="212">
        <f>IF(O321="zákl. přenesená",K321,0)</f>
        <v>0</v>
      </c>
      <c r="BH321" s="212">
        <f>IF(O321="sníž. přenesená",K321,0)</f>
        <v>0</v>
      </c>
      <c r="BI321" s="212">
        <f>IF(O321="nulová",K321,0)</f>
        <v>0</v>
      </c>
      <c r="BJ321" s="17" t="s">
        <v>81</v>
      </c>
      <c r="BK321" s="212">
        <f>ROUND(P321*H321,2)</f>
        <v>0</v>
      </c>
      <c r="BL321" s="17" t="s">
        <v>130</v>
      </c>
      <c r="BM321" s="211" t="s">
        <v>730</v>
      </c>
    </row>
    <row r="322" spans="1:47" s="2" customFormat="1" ht="12">
      <c r="A322" s="38"/>
      <c r="B322" s="39"/>
      <c r="C322" s="40"/>
      <c r="D322" s="213" t="s">
        <v>137</v>
      </c>
      <c r="E322" s="40"/>
      <c r="F322" s="214" t="s">
        <v>731</v>
      </c>
      <c r="G322" s="40"/>
      <c r="H322" s="40"/>
      <c r="I322" s="215"/>
      <c r="J322" s="215"/>
      <c r="K322" s="40"/>
      <c r="L322" s="40"/>
      <c r="M322" s="44"/>
      <c r="N322" s="216"/>
      <c r="O322" s="217"/>
      <c r="P322" s="84"/>
      <c r="Q322" s="84"/>
      <c r="R322" s="84"/>
      <c r="S322" s="84"/>
      <c r="T322" s="84"/>
      <c r="U322" s="84"/>
      <c r="V322" s="84"/>
      <c r="W322" s="84"/>
      <c r="X322" s="85"/>
      <c r="Y322" s="38"/>
      <c r="Z322" s="38"/>
      <c r="AA322" s="38"/>
      <c r="AB322" s="38"/>
      <c r="AC322" s="38"/>
      <c r="AD322" s="38"/>
      <c r="AE322" s="38"/>
      <c r="AT322" s="17" t="s">
        <v>137</v>
      </c>
      <c r="AU322" s="17" t="s">
        <v>81</v>
      </c>
    </row>
    <row r="323" spans="1:47" s="2" customFormat="1" ht="12">
      <c r="A323" s="38"/>
      <c r="B323" s="39"/>
      <c r="C323" s="40"/>
      <c r="D323" s="218" t="s">
        <v>138</v>
      </c>
      <c r="E323" s="40"/>
      <c r="F323" s="219" t="s">
        <v>732</v>
      </c>
      <c r="G323" s="40"/>
      <c r="H323" s="40"/>
      <c r="I323" s="215"/>
      <c r="J323" s="215"/>
      <c r="K323" s="40"/>
      <c r="L323" s="40"/>
      <c r="M323" s="44"/>
      <c r="N323" s="216"/>
      <c r="O323" s="217"/>
      <c r="P323" s="84"/>
      <c r="Q323" s="84"/>
      <c r="R323" s="84"/>
      <c r="S323" s="84"/>
      <c r="T323" s="84"/>
      <c r="U323" s="84"/>
      <c r="V323" s="84"/>
      <c r="W323" s="84"/>
      <c r="X323" s="85"/>
      <c r="Y323" s="38"/>
      <c r="Z323" s="38"/>
      <c r="AA323" s="38"/>
      <c r="AB323" s="38"/>
      <c r="AC323" s="38"/>
      <c r="AD323" s="38"/>
      <c r="AE323" s="38"/>
      <c r="AT323" s="17" t="s">
        <v>138</v>
      </c>
      <c r="AU323" s="17" t="s">
        <v>81</v>
      </c>
    </row>
    <row r="324" spans="1:47" s="2" customFormat="1" ht="12">
      <c r="A324" s="38"/>
      <c r="B324" s="39"/>
      <c r="C324" s="40"/>
      <c r="D324" s="213" t="s">
        <v>140</v>
      </c>
      <c r="E324" s="40"/>
      <c r="F324" s="220" t="s">
        <v>733</v>
      </c>
      <c r="G324" s="40"/>
      <c r="H324" s="40"/>
      <c r="I324" s="215"/>
      <c r="J324" s="215"/>
      <c r="K324" s="40"/>
      <c r="L324" s="40"/>
      <c r="M324" s="44"/>
      <c r="N324" s="216"/>
      <c r="O324" s="217"/>
      <c r="P324" s="84"/>
      <c r="Q324" s="84"/>
      <c r="R324" s="84"/>
      <c r="S324" s="84"/>
      <c r="T324" s="84"/>
      <c r="U324" s="84"/>
      <c r="V324" s="84"/>
      <c r="W324" s="84"/>
      <c r="X324" s="85"/>
      <c r="Y324" s="38"/>
      <c r="Z324" s="38"/>
      <c r="AA324" s="38"/>
      <c r="AB324" s="38"/>
      <c r="AC324" s="38"/>
      <c r="AD324" s="38"/>
      <c r="AE324" s="38"/>
      <c r="AT324" s="17" t="s">
        <v>140</v>
      </c>
      <c r="AU324" s="17" t="s">
        <v>81</v>
      </c>
    </row>
    <row r="325" spans="1:51" s="12" customFormat="1" ht="12">
      <c r="A325" s="12"/>
      <c r="B325" s="221"/>
      <c r="C325" s="222"/>
      <c r="D325" s="213" t="s">
        <v>142</v>
      </c>
      <c r="E325" s="223" t="s">
        <v>29</v>
      </c>
      <c r="F325" s="224" t="s">
        <v>734</v>
      </c>
      <c r="G325" s="222"/>
      <c r="H325" s="225">
        <v>4.78</v>
      </c>
      <c r="I325" s="226"/>
      <c r="J325" s="226"/>
      <c r="K325" s="222"/>
      <c r="L325" s="222"/>
      <c r="M325" s="227"/>
      <c r="N325" s="228"/>
      <c r="O325" s="229"/>
      <c r="P325" s="229"/>
      <c r="Q325" s="229"/>
      <c r="R325" s="229"/>
      <c r="S325" s="229"/>
      <c r="T325" s="229"/>
      <c r="U325" s="229"/>
      <c r="V325" s="229"/>
      <c r="W325" s="229"/>
      <c r="X325" s="230"/>
      <c r="Y325" s="12"/>
      <c r="Z325" s="12"/>
      <c r="AA325" s="12"/>
      <c r="AB325" s="12"/>
      <c r="AC325" s="12"/>
      <c r="AD325" s="12"/>
      <c r="AE325" s="12"/>
      <c r="AT325" s="231" t="s">
        <v>142</v>
      </c>
      <c r="AU325" s="231" t="s">
        <v>81</v>
      </c>
      <c r="AV325" s="12" t="s">
        <v>83</v>
      </c>
      <c r="AW325" s="12" t="s">
        <v>5</v>
      </c>
      <c r="AX325" s="12" t="s">
        <v>81</v>
      </c>
      <c r="AY325" s="231" t="s">
        <v>127</v>
      </c>
    </row>
    <row r="326" spans="1:65" s="2" customFormat="1" ht="24.15" customHeight="1">
      <c r="A326" s="38"/>
      <c r="B326" s="39"/>
      <c r="C326" s="199" t="s">
        <v>735</v>
      </c>
      <c r="D326" s="199" t="s">
        <v>131</v>
      </c>
      <c r="E326" s="200" t="s">
        <v>736</v>
      </c>
      <c r="F326" s="201" t="s">
        <v>737</v>
      </c>
      <c r="G326" s="202" t="s">
        <v>231</v>
      </c>
      <c r="H326" s="203">
        <v>41.6</v>
      </c>
      <c r="I326" s="204"/>
      <c r="J326" s="204"/>
      <c r="K326" s="205">
        <f>ROUND(P326*H326,2)</f>
        <v>0</v>
      </c>
      <c r="L326" s="201" t="s">
        <v>135</v>
      </c>
      <c r="M326" s="44"/>
      <c r="N326" s="206" t="s">
        <v>29</v>
      </c>
      <c r="O326" s="207" t="s">
        <v>42</v>
      </c>
      <c r="P326" s="208">
        <f>I326+J326</f>
        <v>0</v>
      </c>
      <c r="Q326" s="208">
        <f>ROUND(I326*H326,2)</f>
        <v>0</v>
      </c>
      <c r="R326" s="208">
        <f>ROUND(J326*H326,2)</f>
        <v>0</v>
      </c>
      <c r="S326" s="84"/>
      <c r="T326" s="209">
        <f>S326*H326</f>
        <v>0</v>
      </c>
      <c r="U326" s="209">
        <v>0</v>
      </c>
      <c r="V326" s="209">
        <f>U326*H326</f>
        <v>0</v>
      </c>
      <c r="W326" s="209">
        <v>0</v>
      </c>
      <c r="X326" s="210">
        <f>W326*H326</f>
        <v>0</v>
      </c>
      <c r="Y326" s="38"/>
      <c r="Z326" s="38"/>
      <c r="AA326" s="38"/>
      <c r="AB326" s="38"/>
      <c r="AC326" s="38"/>
      <c r="AD326" s="38"/>
      <c r="AE326" s="38"/>
      <c r="AR326" s="211" t="s">
        <v>253</v>
      </c>
      <c r="AT326" s="211" t="s">
        <v>131</v>
      </c>
      <c r="AU326" s="211" t="s">
        <v>81</v>
      </c>
      <c r="AY326" s="17" t="s">
        <v>127</v>
      </c>
      <c r="BE326" s="212">
        <f>IF(O326="základní",K326,0)</f>
        <v>0</v>
      </c>
      <c r="BF326" s="212">
        <f>IF(O326="snížená",K326,0)</f>
        <v>0</v>
      </c>
      <c r="BG326" s="212">
        <f>IF(O326="zákl. přenesená",K326,0)</f>
        <v>0</v>
      </c>
      <c r="BH326" s="212">
        <f>IF(O326="sníž. přenesená",K326,0)</f>
        <v>0</v>
      </c>
      <c r="BI326" s="212">
        <f>IF(O326="nulová",K326,0)</f>
        <v>0</v>
      </c>
      <c r="BJ326" s="17" t="s">
        <v>81</v>
      </c>
      <c r="BK326" s="212">
        <f>ROUND(P326*H326,2)</f>
        <v>0</v>
      </c>
      <c r="BL326" s="17" t="s">
        <v>253</v>
      </c>
      <c r="BM326" s="211" t="s">
        <v>738</v>
      </c>
    </row>
    <row r="327" spans="1:47" s="2" customFormat="1" ht="12">
      <c r="A327" s="38"/>
      <c r="B327" s="39"/>
      <c r="C327" s="40"/>
      <c r="D327" s="213" t="s">
        <v>137</v>
      </c>
      <c r="E327" s="40"/>
      <c r="F327" s="214" t="s">
        <v>739</v>
      </c>
      <c r="G327" s="40"/>
      <c r="H327" s="40"/>
      <c r="I327" s="215"/>
      <c r="J327" s="215"/>
      <c r="K327" s="40"/>
      <c r="L327" s="40"/>
      <c r="M327" s="44"/>
      <c r="N327" s="216"/>
      <c r="O327" s="217"/>
      <c r="P327" s="84"/>
      <c r="Q327" s="84"/>
      <c r="R327" s="84"/>
      <c r="S327" s="84"/>
      <c r="T327" s="84"/>
      <c r="U327" s="84"/>
      <c r="V327" s="84"/>
      <c r="W327" s="84"/>
      <c r="X327" s="85"/>
      <c r="Y327" s="38"/>
      <c r="Z327" s="38"/>
      <c r="AA327" s="38"/>
      <c r="AB327" s="38"/>
      <c r="AC327" s="38"/>
      <c r="AD327" s="38"/>
      <c r="AE327" s="38"/>
      <c r="AT327" s="17" t="s">
        <v>137</v>
      </c>
      <c r="AU327" s="17" t="s">
        <v>81</v>
      </c>
    </row>
    <row r="328" spans="1:47" s="2" customFormat="1" ht="12">
      <c r="A328" s="38"/>
      <c r="B328" s="39"/>
      <c r="C328" s="40"/>
      <c r="D328" s="218" t="s">
        <v>138</v>
      </c>
      <c r="E328" s="40"/>
      <c r="F328" s="219" t="s">
        <v>740</v>
      </c>
      <c r="G328" s="40"/>
      <c r="H328" s="40"/>
      <c r="I328" s="215"/>
      <c r="J328" s="215"/>
      <c r="K328" s="40"/>
      <c r="L328" s="40"/>
      <c r="M328" s="44"/>
      <c r="N328" s="216"/>
      <c r="O328" s="217"/>
      <c r="P328" s="84"/>
      <c r="Q328" s="84"/>
      <c r="R328" s="84"/>
      <c r="S328" s="84"/>
      <c r="T328" s="84"/>
      <c r="U328" s="84"/>
      <c r="V328" s="84"/>
      <c r="W328" s="84"/>
      <c r="X328" s="85"/>
      <c r="Y328" s="38"/>
      <c r="Z328" s="38"/>
      <c r="AA328" s="38"/>
      <c r="AB328" s="38"/>
      <c r="AC328" s="38"/>
      <c r="AD328" s="38"/>
      <c r="AE328" s="38"/>
      <c r="AT328" s="17" t="s">
        <v>138</v>
      </c>
      <c r="AU328" s="17" t="s">
        <v>81</v>
      </c>
    </row>
    <row r="329" spans="1:47" s="2" customFormat="1" ht="12">
      <c r="A329" s="38"/>
      <c r="B329" s="39"/>
      <c r="C329" s="40"/>
      <c r="D329" s="213" t="s">
        <v>140</v>
      </c>
      <c r="E329" s="40"/>
      <c r="F329" s="220" t="s">
        <v>741</v>
      </c>
      <c r="G329" s="40"/>
      <c r="H329" s="40"/>
      <c r="I329" s="215"/>
      <c r="J329" s="215"/>
      <c r="K329" s="40"/>
      <c r="L329" s="40"/>
      <c r="M329" s="44"/>
      <c r="N329" s="216"/>
      <c r="O329" s="217"/>
      <c r="P329" s="84"/>
      <c r="Q329" s="84"/>
      <c r="R329" s="84"/>
      <c r="S329" s="84"/>
      <c r="T329" s="84"/>
      <c r="U329" s="84"/>
      <c r="V329" s="84"/>
      <c r="W329" s="84"/>
      <c r="X329" s="85"/>
      <c r="Y329" s="38"/>
      <c r="Z329" s="38"/>
      <c r="AA329" s="38"/>
      <c r="AB329" s="38"/>
      <c r="AC329" s="38"/>
      <c r="AD329" s="38"/>
      <c r="AE329" s="38"/>
      <c r="AT329" s="17" t="s">
        <v>140</v>
      </c>
      <c r="AU329" s="17" t="s">
        <v>81</v>
      </c>
    </row>
    <row r="330" spans="1:51" s="12" customFormat="1" ht="12">
      <c r="A330" s="12"/>
      <c r="B330" s="221"/>
      <c r="C330" s="222"/>
      <c r="D330" s="213" t="s">
        <v>142</v>
      </c>
      <c r="E330" s="223" t="s">
        <v>29</v>
      </c>
      <c r="F330" s="224" t="s">
        <v>742</v>
      </c>
      <c r="G330" s="222"/>
      <c r="H330" s="225">
        <v>41.6</v>
      </c>
      <c r="I330" s="226"/>
      <c r="J330" s="226"/>
      <c r="K330" s="222"/>
      <c r="L330" s="222"/>
      <c r="M330" s="227"/>
      <c r="N330" s="228"/>
      <c r="O330" s="229"/>
      <c r="P330" s="229"/>
      <c r="Q330" s="229"/>
      <c r="R330" s="229"/>
      <c r="S330" s="229"/>
      <c r="T330" s="229"/>
      <c r="U330" s="229"/>
      <c r="V330" s="229"/>
      <c r="W330" s="229"/>
      <c r="X330" s="230"/>
      <c r="Y330" s="12"/>
      <c r="Z330" s="12"/>
      <c r="AA330" s="12"/>
      <c r="AB330" s="12"/>
      <c r="AC330" s="12"/>
      <c r="AD330" s="12"/>
      <c r="AE330" s="12"/>
      <c r="AT330" s="231" t="s">
        <v>142</v>
      </c>
      <c r="AU330" s="231" t="s">
        <v>81</v>
      </c>
      <c r="AV330" s="12" t="s">
        <v>83</v>
      </c>
      <c r="AW330" s="12" t="s">
        <v>5</v>
      </c>
      <c r="AX330" s="12" t="s">
        <v>81</v>
      </c>
      <c r="AY330" s="231" t="s">
        <v>127</v>
      </c>
    </row>
    <row r="331" spans="1:65" s="2" customFormat="1" ht="24.15" customHeight="1">
      <c r="A331" s="38"/>
      <c r="B331" s="39"/>
      <c r="C331" s="199" t="s">
        <v>743</v>
      </c>
      <c r="D331" s="199" t="s">
        <v>131</v>
      </c>
      <c r="E331" s="200" t="s">
        <v>744</v>
      </c>
      <c r="F331" s="201" t="s">
        <v>745</v>
      </c>
      <c r="G331" s="202" t="s">
        <v>231</v>
      </c>
      <c r="H331" s="203">
        <v>20.8</v>
      </c>
      <c r="I331" s="204"/>
      <c r="J331" s="204"/>
      <c r="K331" s="205">
        <f>ROUND(P331*H331,2)</f>
        <v>0</v>
      </c>
      <c r="L331" s="201" t="s">
        <v>135</v>
      </c>
      <c r="M331" s="44"/>
      <c r="N331" s="206" t="s">
        <v>29</v>
      </c>
      <c r="O331" s="207" t="s">
        <v>42</v>
      </c>
      <c r="P331" s="208">
        <f>I331+J331</f>
        <v>0</v>
      </c>
      <c r="Q331" s="208">
        <f>ROUND(I331*H331,2)</f>
        <v>0</v>
      </c>
      <c r="R331" s="208">
        <f>ROUND(J331*H331,2)</f>
        <v>0</v>
      </c>
      <c r="S331" s="84"/>
      <c r="T331" s="209">
        <f>S331*H331</f>
        <v>0</v>
      </c>
      <c r="U331" s="209">
        <v>0</v>
      </c>
      <c r="V331" s="209">
        <f>U331*H331</f>
        <v>0</v>
      </c>
      <c r="W331" s="209">
        <v>0</v>
      </c>
      <c r="X331" s="210">
        <f>W331*H331</f>
        <v>0</v>
      </c>
      <c r="Y331" s="38"/>
      <c r="Z331" s="38"/>
      <c r="AA331" s="38"/>
      <c r="AB331" s="38"/>
      <c r="AC331" s="38"/>
      <c r="AD331" s="38"/>
      <c r="AE331" s="38"/>
      <c r="AR331" s="211" t="s">
        <v>253</v>
      </c>
      <c r="AT331" s="211" t="s">
        <v>131</v>
      </c>
      <c r="AU331" s="211" t="s">
        <v>81</v>
      </c>
      <c r="AY331" s="17" t="s">
        <v>127</v>
      </c>
      <c r="BE331" s="212">
        <f>IF(O331="základní",K331,0)</f>
        <v>0</v>
      </c>
      <c r="BF331" s="212">
        <f>IF(O331="snížená",K331,0)</f>
        <v>0</v>
      </c>
      <c r="BG331" s="212">
        <f>IF(O331="zákl. přenesená",K331,0)</f>
        <v>0</v>
      </c>
      <c r="BH331" s="212">
        <f>IF(O331="sníž. přenesená",K331,0)</f>
        <v>0</v>
      </c>
      <c r="BI331" s="212">
        <f>IF(O331="nulová",K331,0)</f>
        <v>0</v>
      </c>
      <c r="BJ331" s="17" t="s">
        <v>81</v>
      </c>
      <c r="BK331" s="212">
        <f>ROUND(P331*H331,2)</f>
        <v>0</v>
      </c>
      <c r="BL331" s="17" t="s">
        <v>253</v>
      </c>
      <c r="BM331" s="211" t="s">
        <v>746</v>
      </c>
    </row>
    <row r="332" spans="1:47" s="2" customFormat="1" ht="12">
      <c r="A332" s="38"/>
      <c r="B332" s="39"/>
      <c r="C332" s="40"/>
      <c r="D332" s="213" t="s">
        <v>137</v>
      </c>
      <c r="E332" s="40"/>
      <c r="F332" s="214" t="s">
        <v>747</v>
      </c>
      <c r="G332" s="40"/>
      <c r="H332" s="40"/>
      <c r="I332" s="215"/>
      <c r="J332" s="215"/>
      <c r="K332" s="40"/>
      <c r="L332" s="40"/>
      <c r="M332" s="44"/>
      <c r="N332" s="216"/>
      <c r="O332" s="217"/>
      <c r="P332" s="84"/>
      <c r="Q332" s="84"/>
      <c r="R332" s="84"/>
      <c r="S332" s="84"/>
      <c r="T332" s="84"/>
      <c r="U332" s="84"/>
      <c r="V332" s="84"/>
      <c r="W332" s="84"/>
      <c r="X332" s="85"/>
      <c r="Y332" s="38"/>
      <c r="Z332" s="38"/>
      <c r="AA332" s="38"/>
      <c r="AB332" s="38"/>
      <c r="AC332" s="38"/>
      <c r="AD332" s="38"/>
      <c r="AE332" s="38"/>
      <c r="AT332" s="17" t="s">
        <v>137</v>
      </c>
      <c r="AU332" s="17" t="s">
        <v>81</v>
      </c>
    </row>
    <row r="333" spans="1:47" s="2" customFormat="1" ht="12">
      <c r="A333" s="38"/>
      <c r="B333" s="39"/>
      <c r="C333" s="40"/>
      <c r="D333" s="218" t="s">
        <v>138</v>
      </c>
      <c r="E333" s="40"/>
      <c r="F333" s="219" t="s">
        <v>748</v>
      </c>
      <c r="G333" s="40"/>
      <c r="H333" s="40"/>
      <c r="I333" s="215"/>
      <c r="J333" s="215"/>
      <c r="K333" s="40"/>
      <c r="L333" s="40"/>
      <c r="M333" s="44"/>
      <c r="N333" s="216"/>
      <c r="O333" s="217"/>
      <c r="P333" s="84"/>
      <c r="Q333" s="84"/>
      <c r="R333" s="84"/>
      <c r="S333" s="84"/>
      <c r="T333" s="84"/>
      <c r="U333" s="84"/>
      <c r="V333" s="84"/>
      <c r="W333" s="84"/>
      <c r="X333" s="85"/>
      <c r="Y333" s="38"/>
      <c r="Z333" s="38"/>
      <c r="AA333" s="38"/>
      <c r="AB333" s="38"/>
      <c r="AC333" s="38"/>
      <c r="AD333" s="38"/>
      <c r="AE333" s="38"/>
      <c r="AT333" s="17" t="s">
        <v>138</v>
      </c>
      <c r="AU333" s="17" t="s">
        <v>81</v>
      </c>
    </row>
    <row r="334" spans="1:47" s="2" customFormat="1" ht="12">
      <c r="A334" s="38"/>
      <c r="B334" s="39"/>
      <c r="C334" s="40"/>
      <c r="D334" s="213" t="s">
        <v>140</v>
      </c>
      <c r="E334" s="40"/>
      <c r="F334" s="220" t="s">
        <v>749</v>
      </c>
      <c r="G334" s="40"/>
      <c r="H334" s="40"/>
      <c r="I334" s="215"/>
      <c r="J334" s="215"/>
      <c r="K334" s="40"/>
      <c r="L334" s="40"/>
      <c r="M334" s="44"/>
      <c r="N334" s="216"/>
      <c r="O334" s="217"/>
      <c r="P334" s="84"/>
      <c r="Q334" s="84"/>
      <c r="R334" s="84"/>
      <c r="S334" s="84"/>
      <c r="T334" s="84"/>
      <c r="U334" s="84"/>
      <c r="V334" s="84"/>
      <c r="W334" s="84"/>
      <c r="X334" s="85"/>
      <c r="Y334" s="38"/>
      <c r="Z334" s="38"/>
      <c r="AA334" s="38"/>
      <c r="AB334" s="38"/>
      <c r="AC334" s="38"/>
      <c r="AD334" s="38"/>
      <c r="AE334" s="38"/>
      <c r="AT334" s="17" t="s">
        <v>140</v>
      </c>
      <c r="AU334" s="17" t="s">
        <v>81</v>
      </c>
    </row>
    <row r="335" spans="1:51" s="12" customFormat="1" ht="12">
      <c r="A335" s="12"/>
      <c r="B335" s="221"/>
      <c r="C335" s="222"/>
      <c r="D335" s="213" t="s">
        <v>142</v>
      </c>
      <c r="E335" s="223" t="s">
        <v>29</v>
      </c>
      <c r="F335" s="224" t="s">
        <v>750</v>
      </c>
      <c r="G335" s="222"/>
      <c r="H335" s="225">
        <v>20.8</v>
      </c>
      <c r="I335" s="226"/>
      <c r="J335" s="226"/>
      <c r="K335" s="222"/>
      <c r="L335" s="222"/>
      <c r="M335" s="227"/>
      <c r="N335" s="228"/>
      <c r="O335" s="229"/>
      <c r="P335" s="229"/>
      <c r="Q335" s="229"/>
      <c r="R335" s="229"/>
      <c r="S335" s="229"/>
      <c r="T335" s="229"/>
      <c r="U335" s="229"/>
      <c r="V335" s="229"/>
      <c r="W335" s="229"/>
      <c r="X335" s="230"/>
      <c r="Y335" s="12"/>
      <c r="Z335" s="12"/>
      <c r="AA335" s="12"/>
      <c r="AB335" s="12"/>
      <c r="AC335" s="12"/>
      <c r="AD335" s="12"/>
      <c r="AE335" s="12"/>
      <c r="AT335" s="231" t="s">
        <v>142</v>
      </c>
      <c r="AU335" s="231" t="s">
        <v>81</v>
      </c>
      <c r="AV335" s="12" t="s">
        <v>83</v>
      </c>
      <c r="AW335" s="12" t="s">
        <v>5</v>
      </c>
      <c r="AX335" s="12" t="s">
        <v>81</v>
      </c>
      <c r="AY335" s="231" t="s">
        <v>127</v>
      </c>
    </row>
    <row r="336" spans="1:65" s="2" customFormat="1" ht="24.15" customHeight="1">
      <c r="A336" s="38"/>
      <c r="B336" s="39"/>
      <c r="C336" s="199" t="s">
        <v>751</v>
      </c>
      <c r="D336" s="199" t="s">
        <v>131</v>
      </c>
      <c r="E336" s="200" t="s">
        <v>752</v>
      </c>
      <c r="F336" s="201" t="s">
        <v>753</v>
      </c>
      <c r="G336" s="202" t="s">
        <v>231</v>
      </c>
      <c r="H336" s="203">
        <v>84.85</v>
      </c>
      <c r="I336" s="204"/>
      <c r="J336" s="204"/>
      <c r="K336" s="205">
        <f>ROUND(P336*H336,2)</f>
        <v>0</v>
      </c>
      <c r="L336" s="201" t="s">
        <v>135</v>
      </c>
      <c r="M336" s="44"/>
      <c r="N336" s="206" t="s">
        <v>29</v>
      </c>
      <c r="O336" s="207" t="s">
        <v>42</v>
      </c>
      <c r="P336" s="208">
        <f>I336+J336</f>
        <v>0</v>
      </c>
      <c r="Q336" s="208">
        <f>ROUND(I336*H336,2)</f>
        <v>0</v>
      </c>
      <c r="R336" s="208">
        <f>ROUND(J336*H336,2)</f>
        <v>0</v>
      </c>
      <c r="S336" s="84"/>
      <c r="T336" s="209">
        <f>S336*H336</f>
        <v>0</v>
      </c>
      <c r="U336" s="209">
        <v>0.324</v>
      </c>
      <c r="V336" s="209">
        <f>U336*H336</f>
        <v>27.4914</v>
      </c>
      <c r="W336" s="209">
        <v>0</v>
      </c>
      <c r="X336" s="210">
        <f>W336*H336</f>
        <v>0</v>
      </c>
      <c r="Y336" s="38"/>
      <c r="Z336" s="38"/>
      <c r="AA336" s="38"/>
      <c r="AB336" s="38"/>
      <c r="AC336" s="38"/>
      <c r="AD336" s="38"/>
      <c r="AE336" s="38"/>
      <c r="AR336" s="211" t="s">
        <v>253</v>
      </c>
      <c r="AT336" s="211" t="s">
        <v>131</v>
      </c>
      <c r="AU336" s="211" t="s">
        <v>81</v>
      </c>
      <c r="AY336" s="17" t="s">
        <v>127</v>
      </c>
      <c r="BE336" s="212">
        <f>IF(O336="základní",K336,0)</f>
        <v>0</v>
      </c>
      <c r="BF336" s="212">
        <f>IF(O336="snížená",K336,0)</f>
        <v>0</v>
      </c>
      <c r="BG336" s="212">
        <f>IF(O336="zákl. přenesená",K336,0)</f>
        <v>0</v>
      </c>
      <c r="BH336" s="212">
        <f>IF(O336="sníž. přenesená",K336,0)</f>
        <v>0</v>
      </c>
      <c r="BI336" s="212">
        <f>IF(O336="nulová",K336,0)</f>
        <v>0</v>
      </c>
      <c r="BJ336" s="17" t="s">
        <v>81</v>
      </c>
      <c r="BK336" s="212">
        <f>ROUND(P336*H336,2)</f>
        <v>0</v>
      </c>
      <c r="BL336" s="17" t="s">
        <v>253</v>
      </c>
      <c r="BM336" s="211" t="s">
        <v>754</v>
      </c>
    </row>
    <row r="337" spans="1:47" s="2" customFormat="1" ht="12">
      <c r="A337" s="38"/>
      <c r="B337" s="39"/>
      <c r="C337" s="40"/>
      <c r="D337" s="213" t="s">
        <v>137</v>
      </c>
      <c r="E337" s="40"/>
      <c r="F337" s="214" t="s">
        <v>755</v>
      </c>
      <c r="G337" s="40"/>
      <c r="H337" s="40"/>
      <c r="I337" s="215"/>
      <c r="J337" s="215"/>
      <c r="K337" s="40"/>
      <c r="L337" s="40"/>
      <c r="M337" s="44"/>
      <c r="N337" s="216"/>
      <c r="O337" s="217"/>
      <c r="P337" s="84"/>
      <c r="Q337" s="84"/>
      <c r="R337" s="84"/>
      <c r="S337" s="84"/>
      <c r="T337" s="84"/>
      <c r="U337" s="84"/>
      <c r="V337" s="84"/>
      <c r="W337" s="84"/>
      <c r="X337" s="85"/>
      <c r="Y337" s="38"/>
      <c r="Z337" s="38"/>
      <c r="AA337" s="38"/>
      <c r="AB337" s="38"/>
      <c r="AC337" s="38"/>
      <c r="AD337" s="38"/>
      <c r="AE337" s="38"/>
      <c r="AT337" s="17" t="s">
        <v>137</v>
      </c>
      <c r="AU337" s="17" t="s">
        <v>81</v>
      </c>
    </row>
    <row r="338" spans="1:47" s="2" customFormat="1" ht="12">
      <c r="A338" s="38"/>
      <c r="B338" s="39"/>
      <c r="C338" s="40"/>
      <c r="D338" s="218" t="s">
        <v>138</v>
      </c>
      <c r="E338" s="40"/>
      <c r="F338" s="219" t="s">
        <v>756</v>
      </c>
      <c r="G338" s="40"/>
      <c r="H338" s="40"/>
      <c r="I338" s="215"/>
      <c r="J338" s="215"/>
      <c r="K338" s="40"/>
      <c r="L338" s="40"/>
      <c r="M338" s="44"/>
      <c r="N338" s="216"/>
      <c r="O338" s="217"/>
      <c r="P338" s="84"/>
      <c r="Q338" s="84"/>
      <c r="R338" s="84"/>
      <c r="S338" s="84"/>
      <c r="T338" s="84"/>
      <c r="U338" s="84"/>
      <c r="V338" s="84"/>
      <c r="W338" s="84"/>
      <c r="X338" s="85"/>
      <c r="Y338" s="38"/>
      <c r="Z338" s="38"/>
      <c r="AA338" s="38"/>
      <c r="AB338" s="38"/>
      <c r="AC338" s="38"/>
      <c r="AD338" s="38"/>
      <c r="AE338" s="38"/>
      <c r="AT338" s="17" t="s">
        <v>138</v>
      </c>
      <c r="AU338" s="17" t="s">
        <v>81</v>
      </c>
    </row>
    <row r="339" spans="1:65" s="2" customFormat="1" ht="24.15" customHeight="1">
      <c r="A339" s="38"/>
      <c r="B339" s="39"/>
      <c r="C339" s="199" t="s">
        <v>757</v>
      </c>
      <c r="D339" s="199" t="s">
        <v>131</v>
      </c>
      <c r="E339" s="200" t="s">
        <v>758</v>
      </c>
      <c r="F339" s="201" t="s">
        <v>759</v>
      </c>
      <c r="G339" s="202" t="s">
        <v>509</v>
      </c>
      <c r="H339" s="203">
        <v>20.8</v>
      </c>
      <c r="I339" s="204"/>
      <c r="J339" s="204"/>
      <c r="K339" s="205">
        <f>ROUND(P339*H339,2)</f>
        <v>0</v>
      </c>
      <c r="L339" s="201" t="s">
        <v>135</v>
      </c>
      <c r="M339" s="44"/>
      <c r="N339" s="206" t="s">
        <v>29</v>
      </c>
      <c r="O339" s="207" t="s">
        <v>42</v>
      </c>
      <c r="P339" s="208">
        <f>I339+J339</f>
        <v>0</v>
      </c>
      <c r="Q339" s="208">
        <f>ROUND(I339*H339,2)</f>
        <v>0</v>
      </c>
      <c r="R339" s="208">
        <f>ROUND(J339*H339,2)</f>
        <v>0</v>
      </c>
      <c r="S339" s="84"/>
      <c r="T339" s="209">
        <f>S339*H339</f>
        <v>0</v>
      </c>
      <c r="U339" s="209">
        <v>0</v>
      </c>
      <c r="V339" s="209">
        <f>U339*H339</f>
        <v>0</v>
      </c>
      <c r="W339" s="209">
        <v>0</v>
      </c>
      <c r="X339" s="210">
        <f>W339*H339</f>
        <v>0</v>
      </c>
      <c r="Y339" s="38"/>
      <c r="Z339" s="38"/>
      <c r="AA339" s="38"/>
      <c r="AB339" s="38"/>
      <c r="AC339" s="38"/>
      <c r="AD339" s="38"/>
      <c r="AE339" s="38"/>
      <c r="AR339" s="211" t="s">
        <v>130</v>
      </c>
      <c r="AT339" s="211" t="s">
        <v>131</v>
      </c>
      <c r="AU339" s="211" t="s">
        <v>81</v>
      </c>
      <c r="AY339" s="17" t="s">
        <v>127</v>
      </c>
      <c r="BE339" s="212">
        <f>IF(O339="základní",K339,0)</f>
        <v>0</v>
      </c>
      <c r="BF339" s="212">
        <f>IF(O339="snížená",K339,0)</f>
        <v>0</v>
      </c>
      <c r="BG339" s="212">
        <f>IF(O339="zákl. přenesená",K339,0)</f>
        <v>0</v>
      </c>
      <c r="BH339" s="212">
        <f>IF(O339="sníž. přenesená",K339,0)</f>
        <v>0</v>
      </c>
      <c r="BI339" s="212">
        <f>IF(O339="nulová",K339,0)</f>
        <v>0</v>
      </c>
      <c r="BJ339" s="17" t="s">
        <v>81</v>
      </c>
      <c r="BK339" s="212">
        <f>ROUND(P339*H339,2)</f>
        <v>0</v>
      </c>
      <c r="BL339" s="17" t="s">
        <v>130</v>
      </c>
      <c r="BM339" s="211" t="s">
        <v>760</v>
      </c>
    </row>
    <row r="340" spans="1:47" s="2" customFormat="1" ht="12">
      <c r="A340" s="38"/>
      <c r="B340" s="39"/>
      <c r="C340" s="40"/>
      <c r="D340" s="213" t="s">
        <v>137</v>
      </c>
      <c r="E340" s="40"/>
      <c r="F340" s="214" t="s">
        <v>761</v>
      </c>
      <c r="G340" s="40"/>
      <c r="H340" s="40"/>
      <c r="I340" s="215"/>
      <c r="J340" s="215"/>
      <c r="K340" s="40"/>
      <c r="L340" s="40"/>
      <c r="M340" s="44"/>
      <c r="N340" s="216"/>
      <c r="O340" s="217"/>
      <c r="P340" s="84"/>
      <c r="Q340" s="84"/>
      <c r="R340" s="84"/>
      <c r="S340" s="84"/>
      <c r="T340" s="84"/>
      <c r="U340" s="84"/>
      <c r="V340" s="84"/>
      <c r="W340" s="84"/>
      <c r="X340" s="85"/>
      <c r="Y340" s="38"/>
      <c r="Z340" s="38"/>
      <c r="AA340" s="38"/>
      <c r="AB340" s="38"/>
      <c r="AC340" s="38"/>
      <c r="AD340" s="38"/>
      <c r="AE340" s="38"/>
      <c r="AT340" s="17" t="s">
        <v>137</v>
      </c>
      <c r="AU340" s="17" t="s">
        <v>81</v>
      </c>
    </row>
    <row r="341" spans="1:47" s="2" customFormat="1" ht="12">
      <c r="A341" s="38"/>
      <c r="B341" s="39"/>
      <c r="C341" s="40"/>
      <c r="D341" s="218" t="s">
        <v>138</v>
      </c>
      <c r="E341" s="40"/>
      <c r="F341" s="219" t="s">
        <v>762</v>
      </c>
      <c r="G341" s="40"/>
      <c r="H341" s="40"/>
      <c r="I341" s="215"/>
      <c r="J341" s="215"/>
      <c r="K341" s="40"/>
      <c r="L341" s="40"/>
      <c r="M341" s="44"/>
      <c r="N341" s="216"/>
      <c r="O341" s="217"/>
      <c r="P341" s="84"/>
      <c r="Q341" s="84"/>
      <c r="R341" s="84"/>
      <c r="S341" s="84"/>
      <c r="T341" s="84"/>
      <c r="U341" s="84"/>
      <c r="V341" s="84"/>
      <c r="W341" s="84"/>
      <c r="X341" s="85"/>
      <c r="Y341" s="38"/>
      <c r="Z341" s="38"/>
      <c r="AA341" s="38"/>
      <c r="AB341" s="38"/>
      <c r="AC341" s="38"/>
      <c r="AD341" s="38"/>
      <c r="AE341" s="38"/>
      <c r="AT341" s="17" t="s">
        <v>138</v>
      </c>
      <c r="AU341" s="17" t="s">
        <v>81</v>
      </c>
    </row>
    <row r="342" spans="1:51" s="12" customFormat="1" ht="12">
      <c r="A342" s="12"/>
      <c r="B342" s="221"/>
      <c r="C342" s="222"/>
      <c r="D342" s="213" t="s">
        <v>142</v>
      </c>
      <c r="E342" s="223" t="s">
        <v>29</v>
      </c>
      <c r="F342" s="224" t="s">
        <v>750</v>
      </c>
      <c r="G342" s="222"/>
      <c r="H342" s="225">
        <v>20.8</v>
      </c>
      <c r="I342" s="226"/>
      <c r="J342" s="226"/>
      <c r="K342" s="222"/>
      <c r="L342" s="222"/>
      <c r="M342" s="227"/>
      <c r="N342" s="228"/>
      <c r="O342" s="229"/>
      <c r="P342" s="229"/>
      <c r="Q342" s="229"/>
      <c r="R342" s="229"/>
      <c r="S342" s="229"/>
      <c r="T342" s="229"/>
      <c r="U342" s="229"/>
      <c r="V342" s="229"/>
      <c r="W342" s="229"/>
      <c r="X342" s="230"/>
      <c r="Y342" s="12"/>
      <c r="Z342" s="12"/>
      <c r="AA342" s="12"/>
      <c r="AB342" s="12"/>
      <c r="AC342" s="12"/>
      <c r="AD342" s="12"/>
      <c r="AE342" s="12"/>
      <c r="AT342" s="231" t="s">
        <v>142</v>
      </c>
      <c r="AU342" s="231" t="s">
        <v>81</v>
      </c>
      <c r="AV342" s="12" t="s">
        <v>83</v>
      </c>
      <c r="AW342" s="12" t="s">
        <v>5</v>
      </c>
      <c r="AX342" s="12" t="s">
        <v>81</v>
      </c>
      <c r="AY342" s="231" t="s">
        <v>127</v>
      </c>
    </row>
    <row r="343" spans="1:65" s="2" customFormat="1" ht="24.15" customHeight="1">
      <c r="A343" s="38"/>
      <c r="B343" s="39"/>
      <c r="C343" s="199" t="s">
        <v>763</v>
      </c>
      <c r="D343" s="199" t="s">
        <v>131</v>
      </c>
      <c r="E343" s="200" t="s">
        <v>764</v>
      </c>
      <c r="F343" s="201" t="s">
        <v>765</v>
      </c>
      <c r="G343" s="202" t="s">
        <v>509</v>
      </c>
      <c r="H343" s="203">
        <v>20.8</v>
      </c>
      <c r="I343" s="204"/>
      <c r="J343" s="204"/>
      <c r="K343" s="205">
        <f>ROUND(P343*H343,2)</f>
        <v>0</v>
      </c>
      <c r="L343" s="201" t="s">
        <v>135</v>
      </c>
      <c r="M343" s="44"/>
      <c r="N343" s="206" t="s">
        <v>29</v>
      </c>
      <c r="O343" s="207" t="s">
        <v>42</v>
      </c>
      <c r="P343" s="208">
        <f>I343+J343</f>
        <v>0</v>
      </c>
      <c r="Q343" s="208">
        <f>ROUND(I343*H343,2)</f>
        <v>0</v>
      </c>
      <c r="R343" s="208">
        <f>ROUND(J343*H343,2)</f>
        <v>0</v>
      </c>
      <c r="S343" s="84"/>
      <c r="T343" s="209">
        <f>S343*H343</f>
        <v>0</v>
      </c>
      <c r="U343" s="209">
        <v>0</v>
      </c>
      <c r="V343" s="209">
        <f>U343*H343</f>
        <v>0</v>
      </c>
      <c r="W343" s="209">
        <v>0</v>
      </c>
      <c r="X343" s="210">
        <f>W343*H343</f>
        <v>0</v>
      </c>
      <c r="Y343" s="38"/>
      <c r="Z343" s="38"/>
      <c r="AA343" s="38"/>
      <c r="AB343" s="38"/>
      <c r="AC343" s="38"/>
      <c r="AD343" s="38"/>
      <c r="AE343" s="38"/>
      <c r="AR343" s="211" t="s">
        <v>130</v>
      </c>
      <c r="AT343" s="211" t="s">
        <v>131</v>
      </c>
      <c r="AU343" s="211" t="s">
        <v>81</v>
      </c>
      <c r="AY343" s="17" t="s">
        <v>127</v>
      </c>
      <c r="BE343" s="212">
        <f>IF(O343="základní",K343,0)</f>
        <v>0</v>
      </c>
      <c r="BF343" s="212">
        <f>IF(O343="snížená",K343,0)</f>
        <v>0</v>
      </c>
      <c r="BG343" s="212">
        <f>IF(O343="zákl. přenesená",K343,0)</f>
        <v>0</v>
      </c>
      <c r="BH343" s="212">
        <f>IF(O343="sníž. přenesená",K343,0)</f>
        <v>0</v>
      </c>
      <c r="BI343" s="212">
        <f>IF(O343="nulová",K343,0)</f>
        <v>0</v>
      </c>
      <c r="BJ343" s="17" t="s">
        <v>81</v>
      </c>
      <c r="BK343" s="212">
        <f>ROUND(P343*H343,2)</f>
        <v>0</v>
      </c>
      <c r="BL343" s="17" t="s">
        <v>130</v>
      </c>
      <c r="BM343" s="211" t="s">
        <v>766</v>
      </c>
    </row>
    <row r="344" spans="1:47" s="2" customFormat="1" ht="12">
      <c r="A344" s="38"/>
      <c r="B344" s="39"/>
      <c r="C344" s="40"/>
      <c r="D344" s="213" t="s">
        <v>137</v>
      </c>
      <c r="E344" s="40"/>
      <c r="F344" s="214" t="s">
        <v>767</v>
      </c>
      <c r="G344" s="40"/>
      <c r="H344" s="40"/>
      <c r="I344" s="215"/>
      <c r="J344" s="215"/>
      <c r="K344" s="40"/>
      <c r="L344" s="40"/>
      <c r="M344" s="44"/>
      <c r="N344" s="216"/>
      <c r="O344" s="217"/>
      <c r="P344" s="84"/>
      <c r="Q344" s="84"/>
      <c r="R344" s="84"/>
      <c r="S344" s="84"/>
      <c r="T344" s="84"/>
      <c r="U344" s="84"/>
      <c r="V344" s="84"/>
      <c r="W344" s="84"/>
      <c r="X344" s="85"/>
      <c r="Y344" s="38"/>
      <c r="Z344" s="38"/>
      <c r="AA344" s="38"/>
      <c r="AB344" s="38"/>
      <c r="AC344" s="38"/>
      <c r="AD344" s="38"/>
      <c r="AE344" s="38"/>
      <c r="AT344" s="17" t="s">
        <v>137</v>
      </c>
      <c r="AU344" s="17" t="s">
        <v>81</v>
      </c>
    </row>
    <row r="345" spans="1:47" s="2" customFormat="1" ht="12">
      <c r="A345" s="38"/>
      <c r="B345" s="39"/>
      <c r="C345" s="40"/>
      <c r="D345" s="218" t="s">
        <v>138</v>
      </c>
      <c r="E345" s="40"/>
      <c r="F345" s="219" t="s">
        <v>768</v>
      </c>
      <c r="G345" s="40"/>
      <c r="H345" s="40"/>
      <c r="I345" s="215"/>
      <c r="J345" s="215"/>
      <c r="K345" s="40"/>
      <c r="L345" s="40"/>
      <c r="M345" s="44"/>
      <c r="N345" s="216"/>
      <c r="O345" s="217"/>
      <c r="P345" s="84"/>
      <c r="Q345" s="84"/>
      <c r="R345" s="84"/>
      <c r="S345" s="84"/>
      <c r="T345" s="84"/>
      <c r="U345" s="84"/>
      <c r="V345" s="84"/>
      <c r="W345" s="84"/>
      <c r="X345" s="85"/>
      <c r="Y345" s="38"/>
      <c r="Z345" s="38"/>
      <c r="AA345" s="38"/>
      <c r="AB345" s="38"/>
      <c r="AC345" s="38"/>
      <c r="AD345" s="38"/>
      <c r="AE345" s="38"/>
      <c r="AT345" s="17" t="s">
        <v>138</v>
      </c>
      <c r="AU345" s="17" t="s">
        <v>81</v>
      </c>
    </row>
    <row r="346" spans="1:51" s="12" customFormat="1" ht="12">
      <c r="A346" s="12"/>
      <c r="B346" s="221"/>
      <c r="C346" s="222"/>
      <c r="D346" s="213" t="s">
        <v>142</v>
      </c>
      <c r="E346" s="223" t="s">
        <v>29</v>
      </c>
      <c r="F346" s="224" t="s">
        <v>769</v>
      </c>
      <c r="G346" s="222"/>
      <c r="H346" s="225">
        <v>20.8</v>
      </c>
      <c r="I346" s="226"/>
      <c r="J346" s="226"/>
      <c r="K346" s="222"/>
      <c r="L346" s="222"/>
      <c r="M346" s="227"/>
      <c r="N346" s="228"/>
      <c r="O346" s="229"/>
      <c r="P346" s="229"/>
      <c r="Q346" s="229"/>
      <c r="R346" s="229"/>
      <c r="S346" s="229"/>
      <c r="T346" s="229"/>
      <c r="U346" s="229"/>
      <c r="V346" s="229"/>
      <c r="W346" s="229"/>
      <c r="X346" s="230"/>
      <c r="Y346" s="12"/>
      <c r="Z346" s="12"/>
      <c r="AA346" s="12"/>
      <c r="AB346" s="12"/>
      <c r="AC346" s="12"/>
      <c r="AD346" s="12"/>
      <c r="AE346" s="12"/>
      <c r="AT346" s="231" t="s">
        <v>142</v>
      </c>
      <c r="AU346" s="231" t="s">
        <v>81</v>
      </c>
      <c r="AV346" s="12" t="s">
        <v>83</v>
      </c>
      <c r="AW346" s="12" t="s">
        <v>5</v>
      </c>
      <c r="AX346" s="12" t="s">
        <v>81</v>
      </c>
      <c r="AY346" s="231" t="s">
        <v>127</v>
      </c>
    </row>
    <row r="347" spans="1:65" s="2" customFormat="1" ht="24.15" customHeight="1">
      <c r="A347" s="38"/>
      <c r="B347" s="39"/>
      <c r="C347" s="199" t="s">
        <v>770</v>
      </c>
      <c r="D347" s="199" t="s">
        <v>131</v>
      </c>
      <c r="E347" s="200" t="s">
        <v>771</v>
      </c>
      <c r="F347" s="201" t="s">
        <v>772</v>
      </c>
      <c r="G347" s="202" t="s">
        <v>231</v>
      </c>
      <c r="H347" s="203">
        <v>20.8</v>
      </c>
      <c r="I347" s="204"/>
      <c r="J347" s="204"/>
      <c r="K347" s="205">
        <f>ROUND(P347*H347,2)</f>
        <v>0</v>
      </c>
      <c r="L347" s="201" t="s">
        <v>135</v>
      </c>
      <c r="M347" s="44"/>
      <c r="N347" s="206" t="s">
        <v>29</v>
      </c>
      <c r="O347" s="207" t="s">
        <v>42</v>
      </c>
      <c r="P347" s="208">
        <f>I347+J347</f>
        <v>0</v>
      </c>
      <c r="Q347" s="208">
        <f>ROUND(I347*H347,2)</f>
        <v>0</v>
      </c>
      <c r="R347" s="208">
        <f>ROUND(J347*H347,2)</f>
        <v>0</v>
      </c>
      <c r="S347" s="84"/>
      <c r="T347" s="209">
        <f>S347*H347</f>
        <v>0</v>
      </c>
      <c r="U347" s="209">
        <v>0</v>
      </c>
      <c r="V347" s="209">
        <f>U347*H347</f>
        <v>0</v>
      </c>
      <c r="W347" s="209">
        <v>0</v>
      </c>
      <c r="X347" s="210">
        <f>W347*H347</f>
        <v>0</v>
      </c>
      <c r="Y347" s="38"/>
      <c r="Z347" s="38"/>
      <c r="AA347" s="38"/>
      <c r="AB347" s="38"/>
      <c r="AC347" s="38"/>
      <c r="AD347" s="38"/>
      <c r="AE347" s="38"/>
      <c r="AR347" s="211" t="s">
        <v>130</v>
      </c>
      <c r="AT347" s="211" t="s">
        <v>131</v>
      </c>
      <c r="AU347" s="211" t="s">
        <v>81</v>
      </c>
      <c r="AY347" s="17" t="s">
        <v>127</v>
      </c>
      <c r="BE347" s="212">
        <f>IF(O347="základní",K347,0)</f>
        <v>0</v>
      </c>
      <c r="BF347" s="212">
        <f>IF(O347="snížená",K347,0)</f>
        <v>0</v>
      </c>
      <c r="BG347" s="212">
        <f>IF(O347="zákl. přenesená",K347,0)</f>
        <v>0</v>
      </c>
      <c r="BH347" s="212">
        <f>IF(O347="sníž. přenesená",K347,0)</f>
        <v>0</v>
      </c>
      <c r="BI347" s="212">
        <f>IF(O347="nulová",K347,0)</f>
        <v>0</v>
      </c>
      <c r="BJ347" s="17" t="s">
        <v>81</v>
      </c>
      <c r="BK347" s="212">
        <f>ROUND(P347*H347,2)</f>
        <v>0</v>
      </c>
      <c r="BL347" s="17" t="s">
        <v>130</v>
      </c>
      <c r="BM347" s="211" t="s">
        <v>773</v>
      </c>
    </row>
    <row r="348" spans="1:47" s="2" customFormat="1" ht="12">
      <c r="A348" s="38"/>
      <c r="B348" s="39"/>
      <c r="C348" s="40"/>
      <c r="D348" s="213" t="s">
        <v>137</v>
      </c>
      <c r="E348" s="40"/>
      <c r="F348" s="214" t="s">
        <v>774</v>
      </c>
      <c r="G348" s="40"/>
      <c r="H348" s="40"/>
      <c r="I348" s="215"/>
      <c r="J348" s="215"/>
      <c r="K348" s="40"/>
      <c r="L348" s="40"/>
      <c r="M348" s="44"/>
      <c r="N348" s="216"/>
      <c r="O348" s="217"/>
      <c r="P348" s="84"/>
      <c r="Q348" s="84"/>
      <c r="R348" s="84"/>
      <c r="S348" s="84"/>
      <c r="T348" s="84"/>
      <c r="U348" s="84"/>
      <c r="V348" s="84"/>
      <c r="W348" s="84"/>
      <c r="X348" s="85"/>
      <c r="Y348" s="38"/>
      <c r="Z348" s="38"/>
      <c r="AA348" s="38"/>
      <c r="AB348" s="38"/>
      <c r="AC348" s="38"/>
      <c r="AD348" s="38"/>
      <c r="AE348" s="38"/>
      <c r="AT348" s="17" t="s">
        <v>137</v>
      </c>
      <c r="AU348" s="17" t="s">
        <v>81</v>
      </c>
    </row>
    <row r="349" spans="1:47" s="2" customFormat="1" ht="12">
      <c r="A349" s="38"/>
      <c r="B349" s="39"/>
      <c r="C349" s="40"/>
      <c r="D349" s="218" t="s">
        <v>138</v>
      </c>
      <c r="E349" s="40"/>
      <c r="F349" s="219" t="s">
        <v>775</v>
      </c>
      <c r="G349" s="40"/>
      <c r="H349" s="40"/>
      <c r="I349" s="215"/>
      <c r="J349" s="215"/>
      <c r="K349" s="40"/>
      <c r="L349" s="40"/>
      <c r="M349" s="44"/>
      <c r="N349" s="216"/>
      <c r="O349" s="217"/>
      <c r="P349" s="84"/>
      <c r="Q349" s="84"/>
      <c r="R349" s="84"/>
      <c r="S349" s="84"/>
      <c r="T349" s="84"/>
      <c r="U349" s="84"/>
      <c r="V349" s="84"/>
      <c r="W349" s="84"/>
      <c r="X349" s="85"/>
      <c r="Y349" s="38"/>
      <c r="Z349" s="38"/>
      <c r="AA349" s="38"/>
      <c r="AB349" s="38"/>
      <c r="AC349" s="38"/>
      <c r="AD349" s="38"/>
      <c r="AE349" s="38"/>
      <c r="AT349" s="17" t="s">
        <v>138</v>
      </c>
      <c r="AU349" s="17" t="s">
        <v>81</v>
      </c>
    </row>
    <row r="350" spans="1:51" s="12" customFormat="1" ht="12">
      <c r="A350" s="12"/>
      <c r="B350" s="221"/>
      <c r="C350" s="222"/>
      <c r="D350" s="213" t="s">
        <v>142</v>
      </c>
      <c r="E350" s="223" t="s">
        <v>29</v>
      </c>
      <c r="F350" s="224" t="s">
        <v>750</v>
      </c>
      <c r="G350" s="222"/>
      <c r="H350" s="225">
        <v>20.8</v>
      </c>
      <c r="I350" s="226"/>
      <c r="J350" s="226"/>
      <c r="K350" s="222"/>
      <c r="L350" s="222"/>
      <c r="M350" s="227"/>
      <c r="N350" s="228"/>
      <c r="O350" s="229"/>
      <c r="P350" s="229"/>
      <c r="Q350" s="229"/>
      <c r="R350" s="229"/>
      <c r="S350" s="229"/>
      <c r="T350" s="229"/>
      <c r="U350" s="229"/>
      <c r="V350" s="229"/>
      <c r="W350" s="229"/>
      <c r="X350" s="230"/>
      <c r="Y350" s="12"/>
      <c r="Z350" s="12"/>
      <c r="AA350" s="12"/>
      <c r="AB350" s="12"/>
      <c r="AC350" s="12"/>
      <c r="AD350" s="12"/>
      <c r="AE350" s="12"/>
      <c r="AT350" s="231" t="s">
        <v>142</v>
      </c>
      <c r="AU350" s="231" t="s">
        <v>81</v>
      </c>
      <c r="AV350" s="12" t="s">
        <v>83</v>
      </c>
      <c r="AW350" s="12" t="s">
        <v>5</v>
      </c>
      <c r="AX350" s="12" t="s">
        <v>81</v>
      </c>
      <c r="AY350" s="231" t="s">
        <v>127</v>
      </c>
    </row>
    <row r="351" spans="1:65" s="2" customFormat="1" ht="12">
      <c r="A351" s="38"/>
      <c r="B351" s="39"/>
      <c r="C351" s="199" t="s">
        <v>776</v>
      </c>
      <c r="D351" s="199" t="s">
        <v>131</v>
      </c>
      <c r="E351" s="200" t="s">
        <v>777</v>
      </c>
      <c r="F351" s="201" t="s">
        <v>778</v>
      </c>
      <c r="G351" s="202" t="s">
        <v>231</v>
      </c>
      <c r="H351" s="203">
        <v>4.78</v>
      </c>
      <c r="I351" s="204"/>
      <c r="J351" s="204"/>
      <c r="K351" s="205">
        <f>ROUND(P351*H351,2)</f>
        <v>0</v>
      </c>
      <c r="L351" s="201" t="s">
        <v>135</v>
      </c>
      <c r="M351" s="44"/>
      <c r="N351" s="206" t="s">
        <v>29</v>
      </c>
      <c r="O351" s="207" t="s">
        <v>42</v>
      </c>
      <c r="P351" s="208">
        <f>I351+J351</f>
        <v>0</v>
      </c>
      <c r="Q351" s="208">
        <f>ROUND(I351*H351,2)</f>
        <v>0</v>
      </c>
      <c r="R351" s="208">
        <f>ROUND(J351*H351,2)</f>
        <v>0</v>
      </c>
      <c r="S351" s="84"/>
      <c r="T351" s="209">
        <f>S351*H351</f>
        <v>0</v>
      </c>
      <c r="U351" s="209">
        <v>0.08922</v>
      </c>
      <c r="V351" s="209">
        <f>U351*H351</f>
        <v>0.4264716</v>
      </c>
      <c r="W351" s="209">
        <v>0</v>
      </c>
      <c r="X351" s="210">
        <f>W351*H351</f>
        <v>0</v>
      </c>
      <c r="Y351" s="38"/>
      <c r="Z351" s="38"/>
      <c r="AA351" s="38"/>
      <c r="AB351" s="38"/>
      <c r="AC351" s="38"/>
      <c r="AD351" s="38"/>
      <c r="AE351" s="38"/>
      <c r="AR351" s="211" t="s">
        <v>130</v>
      </c>
      <c r="AT351" s="211" t="s">
        <v>131</v>
      </c>
      <c r="AU351" s="211" t="s">
        <v>81</v>
      </c>
      <c r="AY351" s="17" t="s">
        <v>127</v>
      </c>
      <c r="BE351" s="212">
        <f>IF(O351="základní",K351,0)</f>
        <v>0</v>
      </c>
      <c r="BF351" s="212">
        <f>IF(O351="snížená",K351,0)</f>
        <v>0</v>
      </c>
      <c r="BG351" s="212">
        <f>IF(O351="zákl. přenesená",K351,0)</f>
        <v>0</v>
      </c>
      <c r="BH351" s="212">
        <f>IF(O351="sníž. přenesená",K351,0)</f>
        <v>0</v>
      </c>
      <c r="BI351" s="212">
        <f>IF(O351="nulová",K351,0)</f>
        <v>0</v>
      </c>
      <c r="BJ351" s="17" t="s">
        <v>81</v>
      </c>
      <c r="BK351" s="212">
        <f>ROUND(P351*H351,2)</f>
        <v>0</v>
      </c>
      <c r="BL351" s="17" t="s">
        <v>130</v>
      </c>
      <c r="BM351" s="211" t="s">
        <v>779</v>
      </c>
    </row>
    <row r="352" spans="1:47" s="2" customFormat="1" ht="12">
      <c r="A352" s="38"/>
      <c r="B352" s="39"/>
      <c r="C352" s="40"/>
      <c r="D352" s="213" t="s">
        <v>137</v>
      </c>
      <c r="E352" s="40"/>
      <c r="F352" s="214" t="s">
        <v>780</v>
      </c>
      <c r="G352" s="40"/>
      <c r="H352" s="40"/>
      <c r="I352" s="215"/>
      <c r="J352" s="215"/>
      <c r="K352" s="40"/>
      <c r="L352" s="40"/>
      <c r="M352" s="44"/>
      <c r="N352" s="216"/>
      <c r="O352" s="217"/>
      <c r="P352" s="84"/>
      <c r="Q352" s="84"/>
      <c r="R352" s="84"/>
      <c r="S352" s="84"/>
      <c r="T352" s="84"/>
      <c r="U352" s="84"/>
      <c r="V352" s="84"/>
      <c r="W352" s="84"/>
      <c r="X352" s="85"/>
      <c r="Y352" s="38"/>
      <c r="Z352" s="38"/>
      <c r="AA352" s="38"/>
      <c r="AB352" s="38"/>
      <c r="AC352" s="38"/>
      <c r="AD352" s="38"/>
      <c r="AE352" s="38"/>
      <c r="AT352" s="17" t="s">
        <v>137</v>
      </c>
      <c r="AU352" s="17" t="s">
        <v>81</v>
      </c>
    </row>
    <row r="353" spans="1:47" s="2" customFormat="1" ht="12">
      <c r="A353" s="38"/>
      <c r="B353" s="39"/>
      <c r="C353" s="40"/>
      <c r="D353" s="218" t="s">
        <v>138</v>
      </c>
      <c r="E353" s="40"/>
      <c r="F353" s="219" t="s">
        <v>781</v>
      </c>
      <c r="G353" s="40"/>
      <c r="H353" s="40"/>
      <c r="I353" s="215"/>
      <c r="J353" s="215"/>
      <c r="K353" s="40"/>
      <c r="L353" s="40"/>
      <c r="M353" s="44"/>
      <c r="N353" s="216"/>
      <c r="O353" s="217"/>
      <c r="P353" s="84"/>
      <c r="Q353" s="84"/>
      <c r="R353" s="84"/>
      <c r="S353" s="84"/>
      <c r="T353" s="84"/>
      <c r="U353" s="84"/>
      <c r="V353" s="84"/>
      <c r="W353" s="84"/>
      <c r="X353" s="85"/>
      <c r="Y353" s="38"/>
      <c r="Z353" s="38"/>
      <c r="AA353" s="38"/>
      <c r="AB353" s="38"/>
      <c r="AC353" s="38"/>
      <c r="AD353" s="38"/>
      <c r="AE353" s="38"/>
      <c r="AT353" s="17" t="s">
        <v>138</v>
      </c>
      <c r="AU353" s="17" t="s">
        <v>81</v>
      </c>
    </row>
    <row r="354" spans="1:51" s="12" customFormat="1" ht="12">
      <c r="A354" s="12"/>
      <c r="B354" s="221"/>
      <c r="C354" s="222"/>
      <c r="D354" s="213" t="s">
        <v>142</v>
      </c>
      <c r="E354" s="223" t="s">
        <v>29</v>
      </c>
      <c r="F354" s="224" t="s">
        <v>782</v>
      </c>
      <c r="G354" s="222"/>
      <c r="H354" s="225">
        <v>4.78</v>
      </c>
      <c r="I354" s="226"/>
      <c r="J354" s="226"/>
      <c r="K354" s="222"/>
      <c r="L354" s="222"/>
      <c r="M354" s="227"/>
      <c r="N354" s="228"/>
      <c r="O354" s="229"/>
      <c r="P354" s="229"/>
      <c r="Q354" s="229"/>
      <c r="R354" s="229"/>
      <c r="S354" s="229"/>
      <c r="T354" s="229"/>
      <c r="U354" s="229"/>
      <c r="V354" s="229"/>
      <c r="W354" s="229"/>
      <c r="X354" s="230"/>
      <c r="Y354" s="12"/>
      <c r="Z354" s="12"/>
      <c r="AA354" s="12"/>
      <c r="AB354" s="12"/>
      <c r="AC354" s="12"/>
      <c r="AD354" s="12"/>
      <c r="AE354" s="12"/>
      <c r="AT354" s="231" t="s">
        <v>142</v>
      </c>
      <c r="AU354" s="231" t="s">
        <v>81</v>
      </c>
      <c r="AV354" s="12" t="s">
        <v>83</v>
      </c>
      <c r="AW354" s="12" t="s">
        <v>5</v>
      </c>
      <c r="AX354" s="12" t="s">
        <v>81</v>
      </c>
      <c r="AY354" s="231" t="s">
        <v>127</v>
      </c>
    </row>
    <row r="355" spans="1:65" s="2" customFormat="1" ht="24.15" customHeight="1">
      <c r="A355" s="38"/>
      <c r="B355" s="39"/>
      <c r="C355" s="268" t="s">
        <v>783</v>
      </c>
      <c r="D355" s="268" t="s">
        <v>245</v>
      </c>
      <c r="E355" s="269" t="s">
        <v>784</v>
      </c>
      <c r="F355" s="270" t="s">
        <v>785</v>
      </c>
      <c r="G355" s="271" t="s">
        <v>231</v>
      </c>
      <c r="H355" s="272">
        <v>4.923</v>
      </c>
      <c r="I355" s="273"/>
      <c r="J355" s="274"/>
      <c r="K355" s="275">
        <f>ROUND(P355*H355,2)</f>
        <v>0</v>
      </c>
      <c r="L355" s="270" t="s">
        <v>135</v>
      </c>
      <c r="M355" s="276"/>
      <c r="N355" s="277" t="s">
        <v>29</v>
      </c>
      <c r="O355" s="207" t="s">
        <v>42</v>
      </c>
      <c r="P355" s="208">
        <f>I355+J355</f>
        <v>0</v>
      </c>
      <c r="Q355" s="208">
        <f>ROUND(I355*H355,2)</f>
        <v>0</v>
      </c>
      <c r="R355" s="208">
        <f>ROUND(J355*H355,2)</f>
        <v>0</v>
      </c>
      <c r="S355" s="84"/>
      <c r="T355" s="209">
        <f>S355*H355</f>
        <v>0</v>
      </c>
      <c r="U355" s="209">
        <v>0.12</v>
      </c>
      <c r="V355" s="209">
        <f>U355*H355</f>
        <v>0.59076</v>
      </c>
      <c r="W355" s="209">
        <v>0</v>
      </c>
      <c r="X355" s="210">
        <f>W355*H355</f>
        <v>0</v>
      </c>
      <c r="Y355" s="38"/>
      <c r="Z355" s="38"/>
      <c r="AA355" s="38"/>
      <c r="AB355" s="38"/>
      <c r="AC355" s="38"/>
      <c r="AD355" s="38"/>
      <c r="AE355" s="38"/>
      <c r="AR355" s="211" t="s">
        <v>179</v>
      </c>
      <c r="AT355" s="211" t="s">
        <v>245</v>
      </c>
      <c r="AU355" s="211" t="s">
        <v>81</v>
      </c>
      <c r="AY355" s="17" t="s">
        <v>127</v>
      </c>
      <c r="BE355" s="212">
        <f>IF(O355="základní",K355,0)</f>
        <v>0</v>
      </c>
      <c r="BF355" s="212">
        <f>IF(O355="snížená",K355,0)</f>
        <v>0</v>
      </c>
      <c r="BG355" s="212">
        <f>IF(O355="zákl. přenesená",K355,0)</f>
        <v>0</v>
      </c>
      <c r="BH355" s="212">
        <f>IF(O355="sníž. přenesená",K355,0)</f>
        <v>0</v>
      </c>
      <c r="BI355" s="212">
        <f>IF(O355="nulová",K355,0)</f>
        <v>0</v>
      </c>
      <c r="BJ355" s="17" t="s">
        <v>81</v>
      </c>
      <c r="BK355" s="212">
        <f>ROUND(P355*H355,2)</f>
        <v>0</v>
      </c>
      <c r="BL355" s="17" t="s">
        <v>130</v>
      </c>
      <c r="BM355" s="211" t="s">
        <v>786</v>
      </c>
    </row>
    <row r="356" spans="1:47" s="2" customFormat="1" ht="12">
      <c r="A356" s="38"/>
      <c r="B356" s="39"/>
      <c r="C356" s="40"/>
      <c r="D356" s="213" t="s">
        <v>137</v>
      </c>
      <c r="E356" s="40"/>
      <c r="F356" s="214" t="s">
        <v>785</v>
      </c>
      <c r="G356" s="40"/>
      <c r="H356" s="40"/>
      <c r="I356" s="215"/>
      <c r="J356" s="215"/>
      <c r="K356" s="40"/>
      <c r="L356" s="40"/>
      <c r="M356" s="44"/>
      <c r="N356" s="216"/>
      <c r="O356" s="217"/>
      <c r="P356" s="84"/>
      <c r="Q356" s="84"/>
      <c r="R356" s="84"/>
      <c r="S356" s="84"/>
      <c r="T356" s="84"/>
      <c r="U356" s="84"/>
      <c r="V356" s="84"/>
      <c r="W356" s="84"/>
      <c r="X356" s="85"/>
      <c r="Y356" s="38"/>
      <c r="Z356" s="38"/>
      <c r="AA356" s="38"/>
      <c r="AB356" s="38"/>
      <c r="AC356" s="38"/>
      <c r="AD356" s="38"/>
      <c r="AE356" s="38"/>
      <c r="AT356" s="17" t="s">
        <v>137</v>
      </c>
      <c r="AU356" s="17" t="s">
        <v>81</v>
      </c>
    </row>
    <row r="357" spans="1:51" s="12" customFormat="1" ht="12">
      <c r="A357" s="12"/>
      <c r="B357" s="221"/>
      <c r="C357" s="222"/>
      <c r="D357" s="213" t="s">
        <v>142</v>
      </c>
      <c r="E357" s="223" t="s">
        <v>29</v>
      </c>
      <c r="F357" s="224" t="s">
        <v>782</v>
      </c>
      <c r="G357" s="222"/>
      <c r="H357" s="225">
        <v>4.78</v>
      </c>
      <c r="I357" s="226"/>
      <c r="J357" s="226"/>
      <c r="K357" s="222"/>
      <c r="L357" s="222"/>
      <c r="M357" s="227"/>
      <c r="N357" s="228"/>
      <c r="O357" s="229"/>
      <c r="P357" s="229"/>
      <c r="Q357" s="229"/>
      <c r="R357" s="229"/>
      <c r="S357" s="229"/>
      <c r="T357" s="229"/>
      <c r="U357" s="229"/>
      <c r="V357" s="229"/>
      <c r="W357" s="229"/>
      <c r="X357" s="230"/>
      <c r="Y357" s="12"/>
      <c r="Z357" s="12"/>
      <c r="AA357" s="12"/>
      <c r="AB357" s="12"/>
      <c r="AC357" s="12"/>
      <c r="AD357" s="12"/>
      <c r="AE357" s="12"/>
      <c r="AT357" s="231" t="s">
        <v>142</v>
      </c>
      <c r="AU357" s="231" t="s">
        <v>81</v>
      </c>
      <c r="AV357" s="12" t="s">
        <v>83</v>
      </c>
      <c r="AW357" s="12" t="s">
        <v>5</v>
      </c>
      <c r="AX357" s="12" t="s">
        <v>81</v>
      </c>
      <c r="AY357" s="231" t="s">
        <v>127</v>
      </c>
    </row>
    <row r="358" spans="1:51" s="12" customFormat="1" ht="12">
      <c r="A358" s="12"/>
      <c r="B358" s="221"/>
      <c r="C358" s="222"/>
      <c r="D358" s="213" t="s">
        <v>142</v>
      </c>
      <c r="E358" s="222"/>
      <c r="F358" s="224" t="s">
        <v>787</v>
      </c>
      <c r="G358" s="222"/>
      <c r="H358" s="225">
        <v>4.923</v>
      </c>
      <c r="I358" s="226"/>
      <c r="J358" s="226"/>
      <c r="K358" s="222"/>
      <c r="L358" s="222"/>
      <c r="M358" s="227"/>
      <c r="N358" s="228"/>
      <c r="O358" s="229"/>
      <c r="P358" s="229"/>
      <c r="Q358" s="229"/>
      <c r="R358" s="229"/>
      <c r="S358" s="229"/>
      <c r="T358" s="229"/>
      <c r="U358" s="229"/>
      <c r="V358" s="229"/>
      <c r="W358" s="229"/>
      <c r="X358" s="230"/>
      <c r="Y358" s="12"/>
      <c r="Z358" s="12"/>
      <c r="AA358" s="12"/>
      <c r="AB358" s="12"/>
      <c r="AC358" s="12"/>
      <c r="AD358" s="12"/>
      <c r="AE358" s="12"/>
      <c r="AT358" s="231" t="s">
        <v>142</v>
      </c>
      <c r="AU358" s="231" t="s">
        <v>81</v>
      </c>
      <c r="AV358" s="12" t="s">
        <v>83</v>
      </c>
      <c r="AW358" s="12" t="s">
        <v>4</v>
      </c>
      <c r="AX358" s="12" t="s">
        <v>81</v>
      </c>
      <c r="AY358" s="231" t="s">
        <v>127</v>
      </c>
    </row>
    <row r="359" spans="1:63" s="11" customFormat="1" ht="25.9" customHeight="1">
      <c r="A359" s="11"/>
      <c r="B359" s="184"/>
      <c r="C359" s="185"/>
      <c r="D359" s="186" t="s">
        <v>72</v>
      </c>
      <c r="E359" s="187" t="s">
        <v>164</v>
      </c>
      <c r="F359" s="187" t="s">
        <v>788</v>
      </c>
      <c r="G359" s="185"/>
      <c r="H359" s="185"/>
      <c r="I359" s="188"/>
      <c r="J359" s="188"/>
      <c r="K359" s="189">
        <f>BK359</f>
        <v>0</v>
      </c>
      <c r="L359" s="185"/>
      <c r="M359" s="190"/>
      <c r="N359" s="191"/>
      <c r="O359" s="192"/>
      <c r="P359" s="192"/>
      <c r="Q359" s="193">
        <f>SUM(Q360:Q363)</f>
        <v>0</v>
      </c>
      <c r="R359" s="193">
        <f>SUM(R360:R363)</f>
        <v>0</v>
      </c>
      <c r="S359" s="192"/>
      <c r="T359" s="194">
        <f>SUM(T360:T363)</f>
        <v>0</v>
      </c>
      <c r="U359" s="192"/>
      <c r="V359" s="194">
        <f>SUM(V360:V363)</f>
        <v>0.0023399999999999996</v>
      </c>
      <c r="W359" s="192"/>
      <c r="X359" s="195">
        <f>SUM(X360:X363)</f>
        <v>0</v>
      </c>
      <c r="Y359" s="11"/>
      <c r="Z359" s="11"/>
      <c r="AA359" s="11"/>
      <c r="AB359" s="11"/>
      <c r="AC359" s="11"/>
      <c r="AD359" s="11"/>
      <c r="AE359" s="11"/>
      <c r="AR359" s="196" t="s">
        <v>130</v>
      </c>
      <c r="AT359" s="197" t="s">
        <v>72</v>
      </c>
      <c r="AU359" s="197" t="s">
        <v>73</v>
      </c>
      <c r="AY359" s="196" t="s">
        <v>127</v>
      </c>
      <c r="BK359" s="198">
        <f>SUM(BK360:BK363)</f>
        <v>0</v>
      </c>
    </row>
    <row r="360" spans="1:65" s="2" customFormat="1" ht="24.15" customHeight="1">
      <c r="A360" s="38"/>
      <c r="B360" s="39"/>
      <c r="C360" s="199" t="s">
        <v>789</v>
      </c>
      <c r="D360" s="199" t="s">
        <v>131</v>
      </c>
      <c r="E360" s="200" t="s">
        <v>790</v>
      </c>
      <c r="F360" s="201" t="s">
        <v>791</v>
      </c>
      <c r="G360" s="202" t="s">
        <v>509</v>
      </c>
      <c r="H360" s="203">
        <v>18</v>
      </c>
      <c r="I360" s="204"/>
      <c r="J360" s="204"/>
      <c r="K360" s="205">
        <f>ROUND(P360*H360,2)</f>
        <v>0</v>
      </c>
      <c r="L360" s="201" t="s">
        <v>135</v>
      </c>
      <c r="M360" s="44"/>
      <c r="N360" s="206" t="s">
        <v>29</v>
      </c>
      <c r="O360" s="207" t="s">
        <v>42</v>
      </c>
      <c r="P360" s="208">
        <f>I360+J360</f>
        <v>0</v>
      </c>
      <c r="Q360" s="208">
        <f>ROUND(I360*H360,2)</f>
        <v>0</v>
      </c>
      <c r="R360" s="208">
        <f>ROUND(J360*H360,2)</f>
        <v>0</v>
      </c>
      <c r="S360" s="84"/>
      <c r="T360" s="209">
        <f>S360*H360</f>
        <v>0</v>
      </c>
      <c r="U360" s="209">
        <v>0.00013</v>
      </c>
      <c r="V360" s="209">
        <f>U360*H360</f>
        <v>0.0023399999999999996</v>
      </c>
      <c r="W360" s="209">
        <v>0</v>
      </c>
      <c r="X360" s="210">
        <f>W360*H360</f>
        <v>0</v>
      </c>
      <c r="Y360" s="38"/>
      <c r="Z360" s="38"/>
      <c r="AA360" s="38"/>
      <c r="AB360" s="38"/>
      <c r="AC360" s="38"/>
      <c r="AD360" s="38"/>
      <c r="AE360" s="38"/>
      <c r="AR360" s="211" t="s">
        <v>130</v>
      </c>
      <c r="AT360" s="211" t="s">
        <v>131</v>
      </c>
      <c r="AU360" s="211" t="s">
        <v>81</v>
      </c>
      <c r="AY360" s="17" t="s">
        <v>127</v>
      </c>
      <c r="BE360" s="212">
        <f>IF(O360="základní",K360,0)</f>
        <v>0</v>
      </c>
      <c r="BF360" s="212">
        <f>IF(O360="snížená",K360,0)</f>
        <v>0</v>
      </c>
      <c r="BG360" s="212">
        <f>IF(O360="zákl. přenesená",K360,0)</f>
        <v>0</v>
      </c>
      <c r="BH360" s="212">
        <f>IF(O360="sníž. přenesená",K360,0)</f>
        <v>0</v>
      </c>
      <c r="BI360" s="212">
        <f>IF(O360="nulová",K360,0)</f>
        <v>0</v>
      </c>
      <c r="BJ360" s="17" t="s">
        <v>81</v>
      </c>
      <c r="BK360" s="212">
        <f>ROUND(P360*H360,2)</f>
        <v>0</v>
      </c>
      <c r="BL360" s="17" t="s">
        <v>130</v>
      </c>
      <c r="BM360" s="211" t="s">
        <v>792</v>
      </c>
    </row>
    <row r="361" spans="1:47" s="2" customFormat="1" ht="12">
      <c r="A361" s="38"/>
      <c r="B361" s="39"/>
      <c r="C361" s="40"/>
      <c r="D361" s="213" t="s">
        <v>137</v>
      </c>
      <c r="E361" s="40"/>
      <c r="F361" s="214" t="s">
        <v>793</v>
      </c>
      <c r="G361" s="40"/>
      <c r="H361" s="40"/>
      <c r="I361" s="215"/>
      <c r="J361" s="215"/>
      <c r="K361" s="40"/>
      <c r="L361" s="40"/>
      <c r="M361" s="44"/>
      <c r="N361" s="216"/>
      <c r="O361" s="217"/>
      <c r="P361" s="84"/>
      <c r="Q361" s="84"/>
      <c r="R361" s="84"/>
      <c r="S361" s="84"/>
      <c r="T361" s="84"/>
      <c r="U361" s="84"/>
      <c r="V361" s="84"/>
      <c r="W361" s="84"/>
      <c r="X361" s="85"/>
      <c r="Y361" s="38"/>
      <c r="Z361" s="38"/>
      <c r="AA361" s="38"/>
      <c r="AB361" s="38"/>
      <c r="AC361" s="38"/>
      <c r="AD361" s="38"/>
      <c r="AE361" s="38"/>
      <c r="AT361" s="17" t="s">
        <v>137</v>
      </c>
      <c r="AU361" s="17" t="s">
        <v>81</v>
      </c>
    </row>
    <row r="362" spans="1:47" s="2" customFormat="1" ht="12">
      <c r="A362" s="38"/>
      <c r="B362" s="39"/>
      <c r="C362" s="40"/>
      <c r="D362" s="218" t="s">
        <v>138</v>
      </c>
      <c r="E362" s="40"/>
      <c r="F362" s="219" t="s">
        <v>794</v>
      </c>
      <c r="G362" s="40"/>
      <c r="H362" s="40"/>
      <c r="I362" s="215"/>
      <c r="J362" s="215"/>
      <c r="K362" s="40"/>
      <c r="L362" s="40"/>
      <c r="M362" s="44"/>
      <c r="N362" s="216"/>
      <c r="O362" s="217"/>
      <c r="P362" s="84"/>
      <c r="Q362" s="84"/>
      <c r="R362" s="84"/>
      <c r="S362" s="84"/>
      <c r="T362" s="84"/>
      <c r="U362" s="84"/>
      <c r="V362" s="84"/>
      <c r="W362" s="84"/>
      <c r="X362" s="85"/>
      <c r="Y362" s="38"/>
      <c r="Z362" s="38"/>
      <c r="AA362" s="38"/>
      <c r="AB362" s="38"/>
      <c r="AC362" s="38"/>
      <c r="AD362" s="38"/>
      <c r="AE362" s="38"/>
      <c r="AT362" s="17" t="s">
        <v>138</v>
      </c>
      <c r="AU362" s="17" t="s">
        <v>81</v>
      </c>
    </row>
    <row r="363" spans="1:51" s="12" customFormat="1" ht="12">
      <c r="A363" s="12"/>
      <c r="B363" s="221"/>
      <c r="C363" s="222"/>
      <c r="D363" s="213" t="s">
        <v>142</v>
      </c>
      <c r="E363" s="223" t="s">
        <v>29</v>
      </c>
      <c r="F363" s="224" t="s">
        <v>795</v>
      </c>
      <c r="G363" s="222"/>
      <c r="H363" s="225">
        <v>18</v>
      </c>
      <c r="I363" s="226"/>
      <c r="J363" s="226"/>
      <c r="K363" s="222"/>
      <c r="L363" s="222"/>
      <c r="M363" s="227"/>
      <c r="N363" s="228"/>
      <c r="O363" s="229"/>
      <c r="P363" s="229"/>
      <c r="Q363" s="229"/>
      <c r="R363" s="229"/>
      <c r="S363" s="229"/>
      <c r="T363" s="229"/>
      <c r="U363" s="229"/>
      <c r="V363" s="229"/>
      <c r="W363" s="229"/>
      <c r="X363" s="230"/>
      <c r="Y363" s="12"/>
      <c r="Z363" s="12"/>
      <c r="AA363" s="12"/>
      <c r="AB363" s="12"/>
      <c r="AC363" s="12"/>
      <c r="AD363" s="12"/>
      <c r="AE363" s="12"/>
      <c r="AT363" s="231" t="s">
        <v>142</v>
      </c>
      <c r="AU363" s="231" t="s">
        <v>81</v>
      </c>
      <c r="AV363" s="12" t="s">
        <v>83</v>
      </c>
      <c r="AW363" s="12" t="s">
        <v>5</v>
      </c>
      <c r="AX363" s="12" t="s">
        <v>81</v>
      </c>
      <c r="AY363" s="231" t="s">
        <v>127</v>
      </c>
    </row>
    <row r="364" spans="1:63" s="11" customFormat="1" ht="25.9" customHeight="1">
      <c r="A364" s="11"/>
      <c r="B364" s="184"/>
      <c r="C364" s="185"/>
      <c r="D364" s="186" t="s">
        <v>72</v>
      </c>
      <c r="E364" s="187" t="s">
        <v>796</v>
      </c>
      <c r="F364" s="187" t="s">
        <v>797</v>
      </c>
      <c r="G364" s="185"/>
      <c r="H364" s="185"/>
      <c r="I364" s="188"/>
      <c r="J364" s="188"/>
      <c r="K364" s="189">
        <f>BK364</f>
        <v>0</v>
      </c>
      <c r="L364" s="185"/>
      <c r="M364" s="190"/>
      <c r="N364" s="191"/>
      <c r="O364" s="192"/>
      <c r="P364" s="192"/>
      <c r="Q364" s="193">
        <f>SUM(Q365:Q392)</f>
        <v>0</v>
      </c>
      <c r="R364" s="193">
        <f>SUM(R365:R392)</f>
        <v>0</v>
      </c>
      <c r="S364" s="192"/>
      <c r="T364" s="194">
        <f>SUM(T365:T392)</f>
        <v>0</v>
      </c>
      <c r="U364" s="192"/>
      <c r="V364" s="194">
        <f>SUM(V365:V392)</f>
        <v>3.3044968000000003</v>
      </c>
      <c r="W364" s="192"/>
      <c r="X364" s="195">
        <f>SUM(X365:X392)</f>
        <v>0</v>
      </c>
      <c r="Y364" s="11"/>
      <c r="Z364" s="11"/>
      <c r="AA364" s="11"/>
      <c r="AB364" s="11"/>
      <c r="AC364" s="11"/>
      <c r="AD364" s="11"/>
      <c r="AE364" s="11"/>
      <c r="AR364" s="196" t="s">
        <v>130</v>
      </c>
      <c r="AT364" s="197" t="s">
        <v>72</v>
      </c>
      <c r="AU364" s="197" t="s">
        <v>73</v>
      </c>
      <c r="AY364" s="196" t="s">
        <v>127</v>
      </c>
      <c r="BK364" s="198">
        <f>SUM(BK365:BK392)</f>
        <v>0</v>
      </c>
    </row>
    <row r="365" spans="1:65" s="2" customFormat="1" ht="24.15" customHeight="1">
      <c r="A365" s="38"/>
      <c r="B365" s="39"/>
      <c r="C365" s="199" t="s">
        <v>798</v>
      </c>
      <c r="D365" s="199" t="s">
        <v>131</v>
      </c>
      <c r="E365" s="200" t="s">
        <v>799</v>
      </c>
      <c r="F365" s="201" t="s">
        <v>800</v>
      </c>
      <c r="G365" s="202" t="s">
        <v>231</v>
      </c>
      <c r="H365" s="203">
        <v>74.496</v>
      </c>
      <c r="I365" s="204"/>
      <c r="J365" s="204"/>
      <c r="K365" s="205">
        <f>ROUND(P365*H365,2)</f>
        <v>0</v>
      </c>
      <c r="L365" s="201" t="s">
        <v>135</v>
      </c>
      <c r="M365" s="44"/>
      <c r="N365" s="206" t="s">
        <v>29</v>
      </c>
      <c r="O365" s="207" t="s">
        <v>42</v>
      </c>
      <c r="P365" s="208">
        <f>I365+J365</f>
        <v>0</v>
      </c>
      <c r="Q365" s="208">
        <f>ROUND(I365*H365,2)</f>
        <v>0</v>
      </c>
      <c r="R365" s="208">
        <f>ROUND(J365*H365,2)</f>
        <v>0</v>
      </c>
      <c r="S365" s="84"/>
      <c r="T365" s="209">
        <f>S365*H365</f>
        <v>0</v>
      </c>
      <c r="U365" s="209">
        <v>0.004</v>
      </c>
      <c r="V365" s="209">
        <f>U365*H365</f>
        <v>0.29798399999999997</v>
      </c>
      <c r="W365" s="209">
        <v>0</v>
      </c>
      <c r="X365" s="210">
        <f>W365*H365</f>
        <v>0</v>
      </c>
      <c r="Y365" s="38"/>
      <c r="Z365" s="38"/>
      <c r="AA365" s="38"/>
      <c r="AB365" s="38"/>
      <c r="AC365" s="38"/>
      <c r="AD365" s="38"/>
      <c r="AE365" s="38"/>
      <c r="AR365" s="211" t="s">
        <v>253</v>
      </c>
      <c r="AT365" s="211" t="s">
        <v>131</v>
      </c>
      <c r="AU365" s="211" t="s">
        <v>81</v>
      </c>
      <c r="AY365" s="17" t="s">
        <v>127</v>
      </c>
      <c r="BE365" s="212">
        <f>IF(O365="základní",K365,0)</f>
        <v>0</v>
      </c>
      <c r="BF365" s="212">
        <f>IF(O365="snížená",K365,0)</f>
        <v>0</v>
      </c>
      <c r="BG365" s="212">
        <f>IF(O365="zákl. přenesená",K365,0)</f>
        <v>0</v>
      </c>
      <c r="BH365" s="212">
        <f>IF(O365="sníž. přenesená",K365,0)</f>
        <v>0</v>
      </c>
      <c r="BI365" s="212">
        <f>IF(O365="nulová",K365,0)</f>
        <v>0</v>
      </c>
      <c r="BJ365" s="17" t="s">
        <v>81</v>
      </c>
      <c r="BK365" s="212">
        <f>ROUND(P365*H365,2)</f>
        <v>0</v>
      </c>
      <c r="BL365" s="17" t="s">
        <v>253</v>
      </c>
      <c r="BM365" s="211" t="s">
        <v>801</v>
      </c>
    </row>
    <row r="366" spans="1:47" s="2" customFormat="1" ht="12">
      <c r="A366" s="38"/>
      <c r="B366" s="39"/>
      <c r="C366" s="40"/>
      <c r="D366" s="213" t="s">
        <v>137</v>
      </c>
      <c r="E366" s="40"/>
      <c r="F366" s="214" t="s">
        <v>802</v>
      </c>
      <c r="G366" s="40"/>
      <c r="H366" s="40"/>
      <c r="I366" s="215"/>
      <c r="J366" s="215"/>
      <c r="K366" s="40"/>
      <c r="L366" s="40"/>
      <c r="M366" s="44"/>
      <c r="N366" s="216"/>
      <c r="O366" s="217"/>
      <c r="P366" s="84"/>
      <c r="Q366" s="84"/>
      <c r="R366" s="84"/>
      <c r="S366" s="84"/>
      <c r="T366" s="84"/>
      <c r="U366" s="84"/>
      <c r="V366" s="84"/>
      <c r="W366" s="84"/>
      <c r="X366" s="85"/>
      <c r="Y366" s="38"/>
      <c r="Z366" s="38"/>
      <c r="AA366" s="38"/>
      <c r="AB366" s="38"/>
      <c r="AC366" s="38"/>
      <c r="AD366" s="38"/>
      <c r="AE366" s="38"/>
      <c r="AT366" s="17" t="s">
        <v>137</v>
      </c>
      <c r="AU366" s="17" t="s">
        <v>81</v>
      </c>
    </row>
    <row r="367" spans="1:47" s="2" customFormat="1" ht="12">
      <c r="A367" s="38"/>
      <c r="B367" s="39"/>
      <c r="C367" s="40"/>
      <c r="D367" s="218" t="s">
        <v>138</v>
      </c>
      <c r="E367" s="40"/>
      <c r="F367" s="219" t="s">
        <v>803</v>
      </c>
      <c r="G367" s="40"/>
      <c r="H367" s="40"/>
      <c r="I367" s="215"/>
      <c r="J367" s="215"/>
      <c r="K367" s="40"/>
      <c r="L367" s="40"/>
      <c r="M367" s="44"/>
      <c r="N367" s="216"/>
      <c r="O367" s="217"/>
      <c r="P367" s="84"/>
      <c r="Q367" s="84"/>
      <c r="R367" s="84"/>
      <c r="S367" s="84"/>
      <c r="T367" s="84"/>
      <c r="U367" s="84"/>
      <c r="V367" s="84"/>
      <c r="W367" s="84"/>
      <c r="X367" s="85"/>
      <c r="Y367" s="38"/>
      <c r="Z367" s="38"/>
      <c r="AA367" s="38"/>
      <c r="AB367" s="38"/>
      <c r="AC367" s="38"/>
      <c r="AD367" s="38"/>
      <c r="AE367" s="38"/>
      <c r="AT367" s="17" t="s">
        <v>138</v>
      </c>
      <c r="AU367" s="17" t="s">
        <v>81</v>
      </c>
    </row>
    <row r="368" spans="1:51" s="12" customFormat="1" ht="12">
      <c r="A368" s="12"/>
      <c r="B368" s="221"/>
      <c r="C368" s="222"/>
      <c r="D368" s="213" t="s">
        <v>142</v>
      </c>
      <c r="E368" s="223" t="s">
        <v>29</v>
      </c>
      <c r="F368" s="224" t="s">
        <v>804</v>
      </c>
      <c r="G368" s="222"/>
      <c r="H368" s="225">
        <v>2.28</v>
      </c>
      <c r="I368" s="226"/>
      <c r="J368" s="226"/>
      <c r="K368" s="222"/>
      <c r="L368" s="222"/>
      <c r="M368" s="227"/>
      <c r="N368" s="228"/>
      <c r="O368" s="229"/>
      <c r="P368" s="229"/>
      <c r="Q368" s="229"/>
      <c r="R368" s="229"/>
      <c r="S368" s="229"/>
      <c r="T368" s="229"/>
      <c r="U368" s="229"/>
      <c r="V368" s="229"/>
      <c r="W368" s="229"/>
      <c r="X368" s="230"/>
      <c r="Y368" s="12"/>
      <c r="Z368" s="12"/>
      <c r="AA368" s="12"/>
      <c r="AB368" s="12"/>
      <c r="AC368" s="12"/>
      <c r="AD368" s="12"/>
      <c r="AE368" s="12"/>
      <c r="AT368" s="231" t="s">
        <v>142</v>
      </c>
      <c r="AU368" s="231" t="s">
        <v>81</v>
      </c>
      <c r="AV368" s="12" t="s">
        <v>83</v>
      </c>
      <c r="AW368" s="12" t="s">
        <v>5</v>
      </c>
      <c r="AX368" s="12" t="s">
        <v>73</v>
      </c>
      <c r="AY368" s="231" t="s">
        <v>127</v>
      </c>
    </row>
    <row r="369" spans="1:51" s="12" customFormat="1" ht="12">
      <c r="A369" s="12"/>
      <c r="B369" s="221"/>
      <c r="C369" s="222"/>
      <c r="D369" s="213" t="s">
        <v>142</v>
      </c>
      <c r="E369" s="223" t="s">
        <v>29</v>
      </c>
      <c r="F369" s="224" t="s">
        <v>805</v>
      </c>
      <c r="G369" s="222"/>
      <c r="H369" s="225">
        <v>72.216</v>
      </c>
      <c r="I369" s="226"/>
      <c r="J369" s="226"/>
      <c r="K369" s="222"/>
      <c r="L369" s="222"/>
      <c r="M369" s="227"/>
      <c r="N369" s="228"/>
      <c r="O369" s="229"/>
      <c r="P369" s="229"/>
      <c r="Q369" s="229"/>
      <c r="R369" s="229"/>
      <c r="S369" s="229"/>
      <c r="T369" s="229"/>
      <c r="U369" s="229"/>
      <c r="V369" s="229"/>
      <c r="W369" s="229"/>
      <c r="X369" s="230"/>
      <c r="Y369" s="12"/>
      <c r="Z369" s="12"/>
      <c r="AA369" s="12"/>
      <c r="AB369" s="12"/>
      <c r="AC369" s="12"/>
      <c r="AD369" s="12"/>
      <c r="AE369" s="12"/>
      <c r="AT369" s="231" t="s">
        <v>142</v>
      </c>
      <c r="AU369" s="231" t="s">
        <v>81</v>
      </c>
      <c r="AV369" s="12" t="s">
        <v>83</v>
      </c>
      <c r="AW369" s="12" t="s">
        <v>5</v>
      </c>
      <c r="AX369" s="12" t="s">
        <v>73</v>
      </c>
      <c r="AY369" s="231" t="s">
        <v>127</v>
      </c>
    </row>
    <row r="370" spans="1:51" s="14" customFormat="1" ht="12">
      <c r="A370" s="14"/>
      <c r="B370" s="244"/>
      <c r="C370" s="245"/>
      <c r="D370" s="213" t="s">
        <v>142</v>
      </c>
      <c r="E370" s="246" t="s">
        <v>29</v>
      </c>
      <c r="F370" s="247" t="s">
        <v>276</v>
      </c>
      <c r="G370" s="245"/>
      <c r="H370" s="248">
        <v>74.496</v>
      </c>
      <c r="I370" s="249"/>
      <c r="J370" s="249"/>
      <c r="K370" s="245"/>
      <c r="L370" s="245"/>
      <c r="M370" s="250"/>
      <c r="N370" s="251"/>
      <c r="O370" s="252"/>
      <c r="P370" s="252"/>
      <c r="Q370" s="252"/>
      <c r="R370" s="252"/>
      <c r="S370" s="252"/>
      <c r="T370" s="252"/>
      <c r="U370" s="252"/>
      <c r="V370" s="252"/>
      <c r="W370" s="252"/>
      <c r="X370" s="253"/>
      <c r="Y370" s="14"/>
      <c r="Z370" s="14"/>
      <c r="AA370" s="14"/>
      <c r="AB370" s="14"/>
      <c r="AC370" s="14"/>
      <c r="AD370" s="14"/>
      <c r="AE370" s="14"/>
      <c r="AT370" s="254" t="s">
        <v>142</v>
      </c>
      <c r="AU370" s="254" t="s">
        <v>81</v>
      </c>
      <c r="AV370" s="14" t="s">
        <v>130</v>
      </c>
      <c r="AW370" s="14" t="s">
        <v>5</v>
      </c>
      <c r="AX370" s="14" t="s">
        <v>81</v>
      </c>
      <c r="AY370" s="254" t="s">
        <v>127</v>
      </c>
    </row>
    <row r="371" spans="1:65" s="2" customFormat="1" ht="24.15" customHeight="1">
      <c r="A371" s="38"/>
      <c r="B371" s="39"/>
      <c r="C371" s="199" t="s">
        <v>806</v>
      </c>
      <c r="D371" s="199" t="s">
        <v>131</v>
      </c>
      <c r="E371" s="200" t="s">
        <v>807</v>
      </c>
      <c r="F371" s="201" t="s">
        <v>808</v>
      </c>
      <c r="G371" s="202" t="s">
        <v>509</v>
      </c>
      <c r="H371" s="203">
        <v>231.485</v>
      </c>
      <c r="I371" s="204"/>
      <c r="J371" s="204"/>
      <c r="K371" s="205">
        <f>ROUND(P371*H371,2)</f>
        <v>0</v>
      </c>
      <c r="L371" s="201" t="s">
        <v>135</v>
      </c>
      <c r="M371" s="44"/>
      <c r="N371" s="206" t="s">
        <v>29</v>
      </c>
      <c r="O371" s="207" t="s">
        <v>42</v>
      </c>
      <c r="P371" s="208">
        <f>I371+J371</f>
        <v>0</v>
      </c>
      <c r="Q371" s="208">
        <f>ROUND(I371*H371,2)</f>
        <v>0</v>
      </c>
      <c r="R371" s="208">
        <f>ROUND(J371*H371,2)</f>
        <v>0</v>
      </c>
      <c r="S371" s="84"/>
      <c r="T371" s="209">
        <f>S371*H371</f>
        <v>0</v>
      </c>
      <c r="U371" s="209">
        <v>0.004</v>
      </c>
      <c r="V371" s="209">
        <f>U371*H371</f>
        <v>0.9259400000000001</v>
      </c>
      <c r="W371" s="209">
        <v>0</v>
      </c>
      <c r="X371" s="210">
        <f>W371*H371</f>
        <v>0</v>
      </c>
      <c r="Y371" s="38"/>
      <c r="Z371" s="38"/>
      <c r="AA371" s="38"/>
      <c r="AB371" s="38"/>
      <c r="AC371" s="38"/>
      <c r="AD371" s="38"/>
      <c r="AE371" s="38"/>
      <c r="AR371" s="211" t="s">
        <v>130</v>
      </c>
      <c r="AT371" s="211" t="s">
        <v>131</v>
      </c>
      <c r="AU371" s="211" t="s">
        <v>81</v>
      </c>
      <c r="AY371" s="17" t="s">
        <v>127</v>
      </c>
      <c r="BE371" s="212">
        <f>IF(O371="základní",K371,0)</f>
        <v>0</v>
      </c>
      <c r="BF371" s="212">
        <f>IF(O371="snížená",K371,0)</f>
        <v>0</v>
      </c>
      <c r="BG371" s="212">
        <f>IF(O371="zákl. přenesená",K371,0)</f>
        <v>0</v>
      </c>
      <c r="BH371" s="212">
        <f>IF(O371="sníž. přenesená",K371,0)</f>
        <v>0</v>
      </c>
      <c r="BI371" s="212">
        <f>IF(O371="nulová",K371,0)</f>
        <v>0</v>
      </c>
      <c r="BJ371" s="17" t="s">
        <v>81</v>
      </c>
      <c r="BK371" s="212">
        <f>ROUND(P371*H371,2)</f>
        <v>0</v>
      </c>
      <c r="BL371" s="17" t="s">
        <v>130</v>
      </c>
      <c r="BM371" s="211" t="s">
        <v>809</v>
      </c>
    </row>
    <row r="372" spans="1:47" s="2" customFormat="1" ht="12">
      <c r="A372" s="38"/>
      <c r="B372" s="39"/>
      <c r="C372" s="40"/>
      <c r="D372" s="213" t="s">
        <v>137</v>
      </c>
      <c r="E372" s="40"/>
      <c r="F372" s="214" t="s">
        <v>810</v>
      </c>
      <c r="G372" s="40"/>
      <c r="H372" s="40"/>
      <c r="I372" s="215"/>
      <c r="J372" s="215"/>
      <c r="K372" s="40"/>
      <c r="L372" s="40"/>
      <c r="M372" s="44"/>
      <c r="N372" s="216"/>
      <c r="O372" s="217"/>
      <c r="P372" s="84"/>
      <c r="Q372" s="84"/>
      <c r="R372" s="84"/>
      <c r="S372" s="84"/>
      <c r="T372" s="84"/>
      <c r="U372" s="84"/>
      <c r="V372" s="84"/>
      <c r="W372" s="84"/>
      <c r="X372" s="85"/>
      <c r="Y372" s="38"/>
      <c r="Z372" s="38"/>
      <c r="AA372" s="38"/>
      <c r="AB372" s="38"/>
      <c r="AC372" s="38"/>
      <c r="AD372" s="38"/>
      <c r="AE372" s="38"/>
      <c r="AT372" s="17" t="s">
        <v>137</v>
      </c>
      <c r="AU372" s="17" t="s">
        <v>81</v>
      </c>
    </row>
    <row r="373" spans="1:47" s="2" customFormat="1" ht="12">
      <c r="A373" s="38"/>
      <c r="B373" s="39"/>
      <c r="C373" s="40"/>
      <c r="D373" s="218" t="s">
        <v>138</v>
      </c>
      <c r="E373" s="40"/>
      <c r="F373" s="219" t="s">
        <v>811</v>
      </c>
      <c r="G373" s="40"/>
      <c r="H373" s="40"/>
      <c r="I373" s="215"/>
      <c r="J373" s="215"/>
      <c r="K373" s="40"/>
      <c r="L373" s="40"/>
      <c r="M373" s="44"/>
      <c r="N373" s="216"/>
      <c r="O373" s="217"/>
      <c r="P373" s="84"/>
      <c r="Q373" s="84"/>
      <c r="R373" s="84"/>
      <c r="S373" s="84"/>
      <c r="T373" s="84"/>
      <c r="U373" s="84"/>
      <c r="V373" s="84"/>
      <c r="W373" s="84"/>
      <c r="X373" s="85"/>
      <c r="Y373" s="38"/>
      <c r="Z373" s="38"/>
      <c r="AA373" s="38"/>
      <c r="AB373" s="38"/>
      <c r="AC373" s="38"/>
      <c r="AD373" s="38"/>
      <c r="AE373" s="38"/>
      <c r="AT373" s="17" t="s">
        <v>138</v>
      </c>
      <c r="AU373" s="17" t="s">
        <v>81</v>
      </c>
    </row>
    <row r="374" spans="1:51" s="12" customFormat="1" ht="12">
      <c r="A374" s="12"/>
      <c r="B374" s="221"/>
      <c r="C374" s="222"/>
      <c r="D374" s="213" t="s">
        <v>142</v>
      </c>
      <c r="E374" s="223" t="s">
        <v>29</v>
      </c>
      <c r="F374" s="224" t="s">
        <v>812</v>
      </c>
      <c r="G374" s="222"/>
      <c r="H374" s="225">
        <v>4.664</v>
      </c>
      <c r="I374" s="226"/>
      <c r="J374" s="226"/>
      <c r="K374" s="222"/>
      <c r="L374" s="222"/>
      <c r="M374" s="227"/>
      <c r="N374" s="228"/>
      <c r="O374" s="229"/>
      <c r="P374" s="229"/>
      <c r="Q374" s="229"/>
      <c r="R374" s="229"/>
      <c r="S374" s="229"/>
      <c r="T374" s="229"/>
      <c r="U374" s="229"/>
      <c r="V374" s="229"/>
      <c r="W374" s="229"/>
      <c r="X374" s="230"/>
      <c r="Y374" s="12"/>
      <c r="Z374" s="12"/>
      <c r="AA374" s="12"/>
      <c r="AB374" s="12"/>
      <c r="AC374" s="12"/>
      <c r="AD374" s="12"/>
      <c r="AE374" s="12"/>
      <c r="AT374" s="231" t="s">
        <v>142</v>
      </c>
      <c r="AU374" s="231" t="s">
        <v>81</v>
      </c>
      <c r="AV374" s="12" t="s">
        <v>83</v>
      </c>
      <c r="AW374" s="12" t="s">
        <v>5</v>
      </c>
      <c r="AX374" s="12" t="s">
        <v>73</v>
      </c>
      <c r="AY374" s="231" t="s">
        <v>127</v>
      </c>
    </row>
    <row r="375" spans="1:51" s="12" customFormat="1" ht="12">
      <c r="A375" s="12"/>
      <c r="B375" s="221"/>
      <c r="C375" s="222"/>
      <c r="D375" s="213" t="s">
        <v>142</v>
      </c>
      <c r="E375" s="223" t="s">
        <v>29</v>
      </c>
      <c r="F375" s="224" t="s">
        <v>813</v>
      </c>
      <c r="G375" s="222"/>
      <c r="H375" s="225">
        <v>7.117</v>
      </c>
      <c r="I375" s="226"/>
      <c r="J375" s="226"/>
      <c r="K375" s="222"/>
      <c r="L375" s="222"/>
      <c r="M375" s="227"/>
      <c r="N375" s="228"/>
      <c r="O375" s="229"/>
      <c r="P375" s="229"/>
      <c r="Q375" s="229"/>
      <c r="R375" s="229"/>
      <c r="S375" s="229"/>
      <c r="T375" s="229"/>
      <c r="U375" s="229"/>
      <c r="V375" s="229"/>
      <c r="W375" s="229"/>
      <c r="X375" s="230"/>
      <c r="Y375" s="12"/>
      <c r="Z375" s="12"/>
      <c r="AA375" s="12"/>
      <c r="AB375" s="12"/>
      <c r="AC375" s="12"/>
      <c r="AD375" s="12"/>
      <c r="AE375" s="12"/>
      <c r="AT375" s="231" t="s">
        <v>142</v>
      </c>
      <c r="AU375" s="231" t="s">
        <v>81</v>
      </c>
      <c r="AV375" s="12" t="s">
        <v>83</v>
      </c>
      <c r="AW375" s="12" t="s">
        <v>5</v>
      </c>
      <c r="AX375" s="12" t="s">
        <v>73</v>
      </c>
      <c r="AY375" s="231" t="s">
        <v>127</v>
      </c>
    </row>
    <row r="376" spans="1:51" s="12" customFormat="1" ht="12">
      <c r="A376" s="12"/>
      <c r="B376" s="221"/>
      <c r="C376" s="222"/>
      <c r="D376" s="213" t="s">
        <v>142</v>
      </c>
      <c r="E376" s="223" t="s">
        <v>29</v>
      </c>
      <c r="F376" s="224" t="s">
        <v>814</v>
      </c>
      <c r="G376" s="222"/>
      <c r="H376" s="225">
        <v>53.678</v>
      </c>
      <c r="I376" s="226"/>
      <c r="J376" s="226"/>
      <c r="K376" s="222"/>
      <c r="L376" s="222"/>
      <c r="M376" s="227"/>
      <c r="N376" s="228"/>
      <c r="O376" s="229"/>
      <c r="P376" s="229"/>
      <c r="Q376" s="229"/>
      <c r="R376" s="229"/>
      <c r="S376" s="229"/>
      <c r="T376" s="229"/>
      <c r="U376" s="229"/>
      <c r="V376" s="229"/>
      <c r="W376" s="229"/>
      <c r="X376" s="230"/>
      <c r="Y376" s="12"/>
      <c r="Z376" s="12"/>
      <c r="AA376" s="12"/>
      <c r="AB376" s="12"/>
      <c r="AC376" s="12"/>
      <c r="AD376" s="12"/>
      <c r="AE376" s="12"/>
      <c r="AT376" s="231" t="s">
        <v>142</v>
      </c>
      <c r="AU376" s="231" t="s">
        <v>81</v>
      </c>
      <c r="AV376" s="12" t="s">
        <v>83</v>
      </c>
      <c r="AW376" s="12" t="s">
        <v>5</v>
      </c>
      <c r="AX376" s="12" t="s">
        <v>73</v>
      </c>
      <c r="AY376" s="231" t="s">
        <v>127</v>
      </c>
    </row>
    <row r="377" spans="1:51" s="12" customFormat="1" ht="12">
      <c r="A377" s="12"/>
      <c r="B377" s="221"/>
      <c r="C377" s="222"/>
      <c r="D377" s="213" t="s">
        <v>142</v>
      </c>
      <c r="E377" s="223" t="s">
        <v>29</v>
      </c>
      <c r="F377" s="224" t="s">
        <v>815</v>
      </c>
      <c r="G377" s="222"/>
      <c r="H377" s="225">
        <v>166.026</v>
      </c>
      <c r="I377" s="226"/>
      <c r="J377" s="226"/>
      <c r="K377" s="222"/>
      <c r="L377" s="222"/>
      <c r="M377" s="227"/>
      <c r="N377" s="228"/>
      <c r="O377" s="229"/>
      <c r="P377" s="229"/>
      <c r="Q377" s="229"/>
      <c r="R377" s="229"/>
      <c r="S377" s="229"/>
      <c r="T377" s="229"/>
      <c r="U377" s="229"/>
      <c r="V377" s="229"/>
      <c r="W377" s="229"/>
      <c r="X377" s="230"/>
      <c r="Y377" s="12"/>
      <c r="Z377" s="12"/>
      <c r="AA377" s="12"/>
      <c r="AB377" s="12"/>
      <c r="AC377" s="12"/>
      <c r="AD377" s="12"/>
      <c r="AE377" s="12"/>
      <c r="AT377" s="231" t="s">
        <v>142</v>
      </c>
      <c r="AU377" s="231" t="s">
        <v>81</v>
      </c>
      <c r="AV377" s="12" t="s">
        <v>83</v>
      </c>
      <c r="AW377" s="12" t="s">
        <v>5</v>
      </c>
      <c r="AX377" s="12" t="s">
        <v>73</v>
      </c>
      <c r="AY377" s="231" t="s">
        <v>127</v>
      </c>
    </row>
    <row r="378" spans="1:51" s="14" customFormat="1" ht="12">
      <c r="A378" s="14"/>
      <c r="B378" s="244"/>
      <c r="C378" s="245"/>
      <c r="D378" s="213" t="s">
        <v>142</v>
      </c>
      <c r="E378" s="246" t="s">
        <v>29</v>
      </c>
      <c r="F378" s="247" t="s">
        <v>276</v>
      </c>
      <c r="G378" s="245"/>
      <c r="H378" s="248">
        <v>231.485</v>
      </c>
      <c r="I378" s="249"/>
      <c r="J378" s="249"/>
      <c r="K378" s="245"/>
      <c r="L378" s="245"/>
      <c r="M378" s="250"/>
      <c r="N378" s="251"/>
      <c r="O378" s="252"/>
      <c r="P378" s="252"/>
      <c r="Q378" s="252"/>
      <c r="R378" s="252"/>
      <c r="S378" s="252"/>
      <c r="T378" s="252"/>
      <c r="U378" s="252"/>
      <c r="V378" s="252"/>
      <c r="W378" s="252"/>
      <c r="X378" s="253"/>
      <c r="Y378" s="14"/>
      <c r="Z378" s="14"/>
      <c r="AA378" s="14"/>
      <c r="AB378" s="14"/>
      <c r="AC378" s="14"/>
      <c r="AD378" s="14"/>
      <c r="AE378" s="14"/>
      <c r="AT378" s="254" t="s">
        <v>142</v>
      </c>
      <c r="AU378" s="254" t="s">
        <v>81</v>
      </c>
      <c r="AV378" s="14" t="s">
        <v>130</v>
      </c>
      <c r="AW378" s="14" t="s">
        <v>5</v>
      </c>
      <c r="AX378" s="14" t="s">
        <v>81</v>
      </c>
      <c r="AY378" s="254" t="s">
        <v>127</v>
      </c>
    </row>
    <row r="379" spans="1:65" s="2" customFormat="1" ht="24.15" customHeight="1">
      <c r="A379" s="38"/>
      <c r="B379" s="39"/>
      <c r="C379" s="199" t="s">
        <v>816</v>
      </c>
      <c r="D379" s="199" t="s">
        <v>131</v>
      </c>
      <c r="E379" s="200" t="s">
        <v>817</v>
      </c>
      <c r="F379" s="201" t="s">
        <v>818</v>
      </c>
      <c r="G379" s="202" t="s">
        <v>509</v>
      </c>
      <c r="H379" s="203">
        <v>74.496</v>
      </c>
      <c r="I379" s="204"/>
      <c r="J379" s="204"/>
      <c r="K379" s="205">
        <f>ROUND(P379*H379,2)</f>
        <v>0</v>
      </c>
      <c r="L379" s="201" t="s">
        <v>135</v>
      </c>
      <c r="M379" s="44"/>
      <c r="N379" s="206" t="s">
        <v>29</v>
      </c>
      <c r="O379" s="207" t="s">
        <v>42</v>
      </c>
      <c r="P379" s="208">
        <f>I379+J379</f>
        <v>0</v>
      </c>
      <c r="Q379" s="208">
        <f>ROUND(I379*H379,2)</f>
        <v>0</v>
      </c>
      <c r="R379" s="208">
        <f>ROUND(J379*H379,2)</f>
        <v>0</v>
      </c>
      <c r="S379" s="84"/>
      <c r="T379" s="209">
        <f>S379*H379</f>
        <v>0</v>
      </c>
      <c r="U379" s="209">
        <v>0.0004</v>
      </c>
      <c r="V379" s="209">
        <f>U379*H379</f>
        <v>0.0297984</v>
      </c>
      <c r="W379" s="209">
        <v>0</v>
      </c>
      <c r="X379" s="210">
        <f>W379*H379</f>
        <v>0</v>
      </c>
      <c r="Y379" s="38"/>
      <c r="Z379" s="38"/>
      <c r="AA379" s="38"/>
      <c r="AB379" s="38"/>
      <c r="AC379" s="38"/>
      <c r="AD379" s="38"/>
      <c r="AE379" s="38"/>
      <c r="AR379" s="211" t="s">
        <v>253</v>
      </c>
      <c r="AT379" s="211" t="s">
        <v>131</v>
      </c>
      <c r="AU379" s="211" t="s">
        <v>81</v>
      </c>
      <c r="AY379" s="17" t="s">
        <v>127</v>
      </c>
      <c r="BE379" s="212">
        <f>IF(O379="základní",K379,0)</f>
        <v>0</v>
      </c>
      <c r="BF379" s="212">
        <f>IF(O379="snížená",K379,0)</f>
        <v>0</v>
      </c>
      <c r="BG379" s="212">
        <f>IF(O379="zákl. přenesená",K379,0)</f>
        <v>0</v>
      </c>
      <c r="BH379" s="212">
        <f>IF(O379="sníž. přenesená",K379,0)</f>
        <v>0</v>
      </c>
      <c r="BI379" s="212">
        <f>IF(O379="nulová",K379,0)</f>
        <v>0</v>
      </c>
      <c r="BJ379" s="17" t="s">
        <v>81</v>
      </c>
      <c r="BK379" s="212">
        <f>ROUND(P379*H379,2)</f>
        <v>0</v>
      </c>
      <c r="BL379" s="17" t="s">
        <v>253</v>
      </c>
      <c r="BM379" s="211" t="s">
        <v>819</v>
      </c>
    </row>
    <row r="380" spans="1:47" s="2" customFormat="1" ht="12">
      <c r="A380" s="38"/>
      <c r="B380" s="39"/>
      <c r="C380" s="40"/>
      <c r="D380" s="213" t="s">
        <v>137</v>
      </c>
      <c r="E380" s="40"/>
      <c r="F380" s="214" t="s">
        <v>820</v>
      </c>
      <c r="G380" s="40"/>
      <c r="H380" s="40"/>
      <c r="I380" s="215"/>
      <c r="J380" s="215"/>
      <c r="K380" s="40"/>
      <c r="L380" s="40"/>
      <c r="M380" s="44"/>
      <c r="N380" s="216"/>
      <c r="O380" s="217"/>
      <c r="P380" s="84"/>
      <c r="Q380" s="84"/>
      <c r="R380" s="84"/>
      <c r="S380" s="84"/>
      <c r="T380" s="84"/>
      <c r="U380" s="84"/>
      <c r="V380" s="84"/>
      <c r="W380" s="84"/>
      <c r="X380" s="85"/>
      <c r="Y380" s="38"/>
      <c r="Z380" s="38"/>
      <c r="AA380" s="38"/>
      <c r="AB380" s="38"/>
      <c r="AC380" s="38"/>
      <c r="AD380" s="38"/>
      <c r="AE380" s="38"/>
      <c r="AT380" s="17" t="s">
        <v>137</v>
      </c>
      <c r="AU380" s="17" t="s">
        <v>81</v>
      </c>
    </row>
    <row r="381" spans="1:47" s="2" customFormat="1" ht="12">
      <c r="A381" s="38"/>
      <c r="B381" s="39"/>
      <c r="C381" s="40"/>
      <c r="D381" s="218" t="s">
        <v>138</v>
      </c>
      <c r="E381" s="40"/>
      <c r="F381" s="219" t="s">
        <v>821</v>
      </c>
      <c r="G381" s="40"/>
      <c r="H381" s="40"/>
      <c r="I381" s="215"/>
      <c r="J381" s="215"/>
      <c r="K381" s="40"/>
      <c r="L381" s="40"/>
      <c r="M381" s="44"/>
      <c r="N381" s="216"/>
      <c r="O381" s="217"/>
      <c r="P381" s="84"/>
      <c r="Q381" s="84"/>
      <c r="R381" s="84"/>
      <c r="S381" s="84"/>
      <c r="T381" s="84"/>
      <c r="U381" s="84"/>
      <c r="V381" s="84"/>
      <c r="W381" s="84"/>
      <c r="X381" s="85"/>
      <c r="Y381" s="38"/>
      <c r="Z381" s="38"/>
      <c r="AA381" s="38"/>
      <c r="AB381" s="38"/>
      <c r="AC381" s="38"/>
      <c r="AD381" s="38"/>
      <c r="AE381" s="38"/>
      <c r="AT381" s="17" t="s">
        <v>138</v>
      </c>
      <c r="AU381" s="17" t="s">
        <v>81</v>
      </c>
    </row>
    <row r="382" spans="1:51" s="12" customFormat="1" ht="12">
      <c r="A382" s="12"/>
      <c r="B382" s="221"/>
      <c r="C382" s="222"/>
      <c r="D382" s="213" t="s">
        <v>142</v>
      </c>
      <c r="E382" s="223" t="s">
        <v>29</v>
      </c>
      <c r="F382" s="224" t="s">
        <v>822</v>
      </c>
      <c r="G382" s="222"/>
      <c r="H382" s="225">
        <v>74.496</v>
      </c>
      <c r="I382" s="226"/>
      <c r="J382" s="226"/>
      <c r="K382" s="222"/>
      <c r="L382" s="222"/>
      <c r="M382" s="227"/>
      <c r="N382" s="228"/>
      <c r="O382" s="229"/>
      <c r="P382" s="229"/>
      <c r="Q382" s="229"/>
      <c r="R382" s="229"/>
      <c r="S382" s="229"/>
      <c r="T382" s="229"/>
      <c r="U382" s="229"/>
      <c r="V382" s="229"/>
      <c r="W382" s="229"/>
      <c r="X382" s="230"/>
      <c r="Y382" s="12"/>
      <c r="Z382" s="12"/>
      <c r="AA382" s="12"/>
      <c r="AB382" s="12"/>
      <c r="AC382" s="12"/>
      <c r="AD382" s="12"/>
      <c r="AE382" s="12"/>
      <c r="AT382" s="231" t="s">
        <v>142</v>
      </c>
      <c r="AU382" s="231" t="s">
        <v>81</v>
      </c>
      <c r="AV382" s="12" t="s">
        <v>83</v>
      </c>
      <c r="AW382" s="12" t="s">
        <v>5</v>
      </c>
      <c r="AX382" s="12" t="s">
        <v>81</v>
      </c>
      <c r="AY382" s="231" t="s">
        <v>127</v>
      </c>
    </row>
    <row r="383" spans="1:65" s="2" customFormat="1" ht="12">
      <c r="A383" s="38"/>
      <c r="B383" s="39"/>
      <c r="C383" s="268" t="s">
        <v>823</v>
      </c>
      <c r="D383" s="268" t="s">
        <v>245</v>
      </c>
      <c r="E383" s="269" t="s">
        <v>824</v>
      </c>
      <c r="F383" s="270" t="s">
        <v>825</v>
      </c>
      <c r="G383" s="271" t="s">
        <v>509</v>
      </c>
      <c r="H383" s="272">
        <v>86.825</v>
      </c>
      <c r="I383" s="273"/>
      <c r="J383" s="274"/>
      <c r="K383" s="275">
        <f>ROUND(P383*H383,2)</f>
        <v>0</v>
      </c>
      <c r="L383" s="270" t="s">
        <v>135</v>
      </c>
      <c r="M383" s="276"/>
      <c r="N383" s="277" t="s">
        <v>29</v>
      </c>
      <c r="O383" s="207" t="s">
        <v>42</v>
      </c>
      <c r="P383" s="208">
        <f>I383+J383</f>
        <v>0</v>
      </c>
      <c r="Q383" s="208">
        <f>ROUND(I383*H383,2)</f>
        <v>0</v>
      </c>
      <c r="R383" s="208">
        <f>ROUND(J383*H383,2)</f>
        <v>0</v>
      </c>
      <c r="S383" s="84"/>
      <c r="T383" s="209">
        <f>S383*H383</f>
        <v>0</v>
      </c>
      <c r="U383" s="209">
        <v>0.0053</v>
      </c>
      <c r="V383" s="209">
        <f>U383*H383</f>
        <v>0.46017250000000004</v>
      </c>
      <c r="W383" s="209">
        <v>0</v>
      </c>
      <c r="X383" s="210">
        <f>W383*H383</f>
        <v>0</v>
      </c>
      <c r="Y383" s="38"/>
      <c r="Z383" s="38"/>
      <c r="AA383" s="38"/>
      <c r="AB383" s="38"/>
      <c r="AC383" s="38"/>
      <c r="AD383" s="38"/>
      <c r="AE383" s="38"/>
      <c r="AR383" s="211" t="s">
        <v>253</v>
      </c>
      <c r="AT383" s="211" t="s">
        <v>245</v>
      </c>
      <c r="AU383" s="211" t="s">
        <v>81</v>
      </c>
      <c r="AY383" s="17" t="s">
        <v>127</v>
      </c>
      <c r="BE383" s="212">
        <f>IF(O383="základní",K383,0)</f>
        <v>0</v>
      </c>
      <c r="BF383" s="212">
        <f>IF(O383="snížená",K383,0)</f>
        <v>0</v>
      </c>
      <c r="BG383" s="212">
        <f>IF(O383="zákl. přenesená",K383,0)</f>
        <v>0</v>
      </c>
      <c r="BH383" s="212">
        <f>IF(O383="sníž. přenesená",K383,0)</f>
        <v>0</v>
      </c>
      <c r="BI383" s="212">
        <f>IF(O383="nulová",K383,0)</f>
        <v>0</v>
      </c>
      <c r="BJ383" s="17" t="s">
        <v>81</v>
      </c>
      <c r="BK383" s="212">
        <f>ROUND(P383*H383,2)</f>
        <v>0</v>
      </c>
      <c r="BL383" s="17" t="s">
        <v>253</v>
      </c>
      <c r="BM383" s="211" t="s">
        <v>826</v>
      </c>
    </row>
    <row r="384" spans="1:47" s="2" customFormat="1" ht="12">
      <c r="A384" s="38"/>
      <c r="B384" s="39"/>
      <c r="C384" s="40"/>
      <c r="D384" s="213" t="s">
        <v>137</v>
      </c>
      <c r="E384" s="40"/>
      <c r="F384" s="214" t="s">
        <v>825</v>
      </c>
      <c r="G384" s="40"/>
      <c r="H384" s="40"/>
      <c r="I384" s="215"/>
      <c r="J384" s="215"/>
      <c r="K384" s="40"/>
      <c r="L384" s="40"/>
      <c r="M384" s="44"/>
      <c r="N384" s="216"/>
      <c r="O384" s="217"/>
      <c r="P384" s="84"/>
      <c r="Q384" s="84"/>
      <c r="R384" s="84"/>
      <c r="S384" s="84"/>
      <c r="T384" s="84"/>
      <c r="U384" s="84"/>
      <c r="V384" s="84"/>
      <c r="W384" s="84"/>
      <c r="X384" s="85"/>
      <c r="Y384" s="38"/>
      <c r="Z384" s="38"/>
      <c r="AA384" s="38"/>
      <c r="AB384" s="38"/>
      <c r="AC384" s="38"/>
      <c r="AD384" s="38"/>
      <c r="AE384" s="38"/>
      <c r="AT384" s="17" t="s">
        <v>137</v>
      </c>
      <c r="AU384" s="17" t="s">
        <v>81</v>
      </c>
    </row>
    <row r="385" spans="1:51" s="12" customFormat="1" ht="12">
      <c r="A385" s="12"/>
      <c r="B385" s="221"/>
      <c r="C385" s="222"/>
      <c r="D385" s="213" t="s">
        <v>142</v>
      </c>
      <c r="E385" s="222"/>
      <c r="F385" s="224" t="s">
        <v>827</v>
      </c>
      <c r="G385" s="222"/>
      <c r="H385" s="225">
        <v>86.825</v>
      </c>
      <c r="I385" s="226"/>
      <c r="J385" s="226"/>
      <c r="K385" s="222"/>
      <c r="L385" s="222"/>
      <c r="M385" s="227"/>
      <c r="N385" s="228"/>
      <c r="O385" s="229"/>
      <c r="P385" s="229"/>
      <c r="Q385" s="229"/>
      <c r="R385" s="229"/>
      <c r="S385" s="229"/>
      <c r="T385" s="229"/>
      <c r="U385" s="229"/>
      <c r="V385" s="229"/>
      <c r="W385" s="229"/>
      <c r="X385" s="230"/>
      <c r="Y385" s="12"/>
      <c r="Z385" s="12"/>
      <c r="AA385" s="12"/>
      <c r="AB385" s="12"/>
      <c r="AC385" s="12"/>
      <c r="AD385" s="12"/>
      <c r="AE385" s="12"/>
      <c r="AT385" s="231" t="s">
        <v>142</v>
      </c>
      <c r="AU385" s="231" t="s">
        <v>81</v>
      </c>
      <c r="AV385" s="12" t="s">
        <v>83</v>
      </c>
      <c r="AW385" s="12" t="s">
        <v>4</v>
      </c>
      <c r="AX385" s="12" t="s">
        <v>81</v>
      </c>
      <c r="AY385" s="231" t="s">
        <v>127</v>
      </c>
    </row>
    <row r="386" spans="1:65" s="2" customFormat="1" ht="24.15" customHeight="1">
      <c r="A386" s="38"/>
      <c r="B386" s="39"/>
      <c r="C386" s="199" t="s">
        <v>828</v>
      </c>
      <c r="D386" s="199" t="s">
        <v>131</v>
      </c>
      <c r="E386" s="200" t="s">
        <v>829</v>
      </c>
      <c r="F386" s="201" t="s">
        <v>830</v>
      </c>
      <c r="G386" s="202" t="s">
        <v>509</v>
      </c>
      <c r="H386" s="203">
        <v>231.485</v>
      </c>
      <c r="I386" s="204"/>
      <c r="J386" s="204"/>
      <c r="K386" s="205">
        <f>ROUND(P386*H386,2)</f>
        <v>0</v>
      </c>
      <c r="L386" s="201" t="s">
        <v>135</v>
      </c>
      <c r="M386" s="44"/>
      <c r="N386" s="206" t="s">
        <v>29</v>
      </c>
      <c r="O386" s="207" t="s">
        <v>42</v>
      </c>
      <c r="P386" s="208">
        <f>I386+J386</f>
        <v>0</v>
      </c>
      <c r="Q386" s="208">
        <f>ROUND(I386*H386,2)</f>
        <v>0</v>
      </c>
      <c r="R386" s="208">
        <f>ROUND(J386*H386,2)</f>
        <v>0</v>
      </c>
      <c r="S386" s="84"/>
      <c r="T386" s="209">
        <f>S386*H386</f>
        <v>0</v>
      </c>
      <c r="U386" s="209">
        <v>0.0004</v>
      </c>
      <c r="V386" s="209">
        <f>U386*H386</f>
        <v>0.09259400000000001</v>
      </c>
      <c r="W386" s="209">
        <v>0</v>
      </c>
      <c r="X386" s="210">
        <f>W386*H386</f>
        <v>0</v>
      </c>
      <c r="Y386" s="38"/>
      <c r="Z386" s="38"/>
      <c r="AA386" s="38"/>
      <c r="AB386" s="38"/>
      <c r="AC386" s="38"/>
      <c r="AD386" s="38"/>
      <c r="AE386" s="38"/>
      <c r="AR386" s="211" t="s">
        <v>253</v>
      </c>
      <c r="AT386" s="211" t="s">
        <v>131</v>
      </c>
      <c r="AU386" s="211" t="s">
        <v>81</v>
      </c>
      <c r="AY386" s="17" t="s">
        <v>127</v>
      </c>
      <c r="BE386" s="212">
        <f>IF(O386="základní",K386,0)</f>
        <v>0</v>
      </c>
      <c r="BF386" s="212">
        <f>IF(O386="snížená",K386,0)</f>
        <v>0</v>
      </c>
      <c r="BG386" s="212">
        <f>IF(O386="zákl. přenesená",K386,0)</f>
        <v>0</v>
      </c>
      <c r="BH386" s="212">
        <f>IF(O386="sníž. přenesená",K386,0)</f>
        <v>0</v>
      </c>
      <c r="BI386" s="212">
        <f>IF(O386="nulová",K386,0)</f>
        <v>0</v>
      </c>
      <c r="BJ386" s="17" t="s">
        <v>81</v>
      </c>
      <c r="BK386" s="212">
        <f>ROUND(P386*H386,2)</f>
        <v>0</v>
      </c>
      <c r="BL386" s="17" t="s">
        <v>253</v>
      </c>
      <c r="BM386" s="211" t="s">
        <v>831</v>
      </c>
    </row>
    <row r="387" spans="1:47" s="2" customFormat="1" ht="12">
      <c r="A387" s="38"/>
      <c r="B387" s="39"/>
      <c r="C387" s="40"/>
      <c r="D387" s="213" t="s">
        <v>137</v>
      </c>
      <c r="E387" s="40"/>
      <c r="F387" s="214" t="s">
        <v>832</v>
      </c>
      <c r="G387" s="40"/>
      <c r="H387" s="40"/>
      <c r="I387" s="215"/>
      <c r="J387" s="215"/>
      <c r="K387" s="40"/>
      <c r="L387" s="40"/>
      <c r="M387" s="44"/>
      <c r="N387" s="216"/>
      <c r="O387" s="217"/>
      <c r="P387" s="84"/>
      <c r="Q387" s="84"/>
      <c r="R387" s="84"/>
      <c r="S387" s="84"/>
      <c r="T387" s="84"/>
      <c r="U387" s="84"/>
      <c r="V387" s="84"/>
      <c r="W387" s="84"/>
      <c r="X387" s="85"/>
      <c r="Y387" s="38"/>
      <c r="Z387" s="38"/>
      <c r="AA387" s="38"/>
      <c r="AB387" s="38"/>
      <c r="AC387" s="38"/>
      <c r="AD387" s="38"/>
      <c r="AE387" s="38"/>
      <c r="AT387" s="17" t="s">
        <v>137</v>
      </c>
      <c r="AU387" s="17" t="s">
        <v>81</v>
      </c>
    </row>
    <row r="388" spans="1:47" s="2" customFormat="1" ht="12">
      <c r="A388" s="38"/>
      <c r="B388" s="39"/>
      <c r="C388" s="40"/>
      <c r="D388" s="218" t="s">
        <v>138</v>
      </c>
      <c r="E388" s="40"/>
      <c r="F388" s="219" t="s">
        <v>833</v>
      </c>
      <c r="G388" s="40"/>
      <c r="H388" s="40"/>
      <c r="I388" s="215"/>
      <c r="J388" s="215"/>
      <c r="K388" s="40"/>
      <c r="L388" s="40"/>
      <c r="M388" s="44"/>
      <c r="N388" s="216"/>
      <c r="O388" s="217"/>
      <c r="P388" s="84"/>
      <c r="Q388" s="84"/>
      <c r="R388" s="84"/>
      <c r="S388" s="84"/>
      <c r="T388" s="84"/>
      <c r="U388" s="84"/>
      <c r="V388" s="84"/>
      <c r="W388" s="84"/>
      <c r="X388" s="85"/>
      <c r="Y388" s="38"/>
      <c r="Z388" s="38"/>
      <c r="AA388" s="38"/>
      <c r="AB388" s="38"/>
      <c r="AC388" s="38"/>
      <c r="AD388" s="38"/>
      <c r="AE388" s="38"/>
      <c r="AT388" s="17" t="s">
        <v>138</v>
      </c>
      <c r="AU388" s="17" t="s">
        <v>81</v>
      </c>
    </row>
    <row r="389" spans="1:51" s="12" customFormat="1" ht="12">
      <c r="A389" s="12"/>
      <c r="B389" s="221"/>
      <c r="C389" s="222"/>
      <c r="D389" s="213" t="s">
        <v>142</v>
      </c>
      <c r="E389" s="223" t="s">
        <v>29</v>
      </c>
      <c r="F389" s="224" t="s">
        <v>834</v>
      </c>
      <c r="G389" s="222"/>
      <c r="H389" s="225">
        <v>231.485</v>
      </c>
      <c r="I389" s="226"/>
      <c r="J389" s="226"/>
      <c r="K389" s="222"/>
      <c r="L389" s="222"/>
      <c r="M389" s="227"/>
      <c r="N389" s="228"/>
      <c r="O389" s="229"/>
      <c r="P389" s="229"/>
      <c r="Q389" s="229"/>
      <c r="R389" s="229"/>
      <c r="S389" s="229"/>
      <c r="T389" s="229"/>
      <c r="U389" s="229"/>
      <c r="V389" s="229"/>
      <c r="W389" s="229"/>
      <c r="X389" s="230"/>
      <c r="Y389" s="12"/>
      <c r="Z389" s="12"/>
      <c r="AA389" s="12"/>
      <c r="AB389" s="12"/>
      <c r="AC389" s="12"/>
      <c r="AD389" s="12"/>
      <c r="AE389" s="12"/>
      <c r="AT389" s="231" t="s">
        <v>142</v>
      </c>
      <c r="AU389" s="231" t="s">
        <v>81</v>
      </c>
      <c r="AV389" s="12" t="s">
        <v>83</v>
      </c>
      <c r="AW389" s="12" t="s">
        <v>5</v>
      </c>
      <c r="AX389" s="12" t="s">
        <v>81</v>
      </c>
      <c r="AY389" s="231" t="s">
        <v>127</v>
      </c>
    </row>
    <row r="390" spans="1:65" s="2" customFormat="1" ht="12">
      <c r="A390" s="38"/>
      <c r="B390" s="39"/>
      <c r="C390" s="268" t="s">
        <v>835</v>
      </c>
      <c r="D390" s="268" t="s">
        <v>245</v>
      </c>
      <c r="E390" s="269" t="s">
        <v>824</v>
      </c>
      <c r="F390" s="270" t="s">
        <v>825</v>
      </c>
      <c r="G390" s="271" t="s">
        <v>509</v>
      </c>
      <c r="H390" s="272">
        <v>282.643</v>
      </c>
      <c r="I390" s="273"/>
      <c r="J390" s="274"/>
      <c r="K390" s="275">
        <f>ROUND(P390*H390,2)</f>
        <v>0</v>
      </c>
      <c r="L390" s="270" t="s">
        <v>135</v>
      </c>
      <c r="M390" s="276"/>
      <c r="N390" s="277" t="s">
        <v>29</v>
      </c>
      <c r="O390" s="207" t="s">
        <v>42</v>
      </c>
      <c r="P390" s="208">
        <f>I390+J390</f>
        <v>0</v>
      </c>
      <c r="Q390" s="208">
        <f>ROUND(I390*H390,2)</f>
        <v>0</v>
      </c>
      <c r="R390" s="208">
        <f>ROUND(J390*H390,2)</f>
        <v>0</v>
      </c>
      <c r="S390" s="84"/>
      <c r="T390" s="209">
        <f>S390*H390</f>
        <v>0</v>
      </c>
      <c r="U390" s="209">
        <v>0.0053</v>
      </c>
      <c r="V390" s="209">
        <f>U390*H390</f>
        <v>1.4980079</v>
      </c>
      <c r="W390" s="209">
        <v>0</v>
      </c>
      <c r="X390" s="210">
        <f>W390*H390</f>
        <v>0</v>
      </c>
      <c r="Y390" s="38"/>
      <c r="Z390" s="38"/>
      <c r="AA390" s="38"/>
      <c r="AB390" s="38"/>
      <c r="AC390" s="38"/>
      <c r="AD390" s="38"/>
      <c r="AE390" s="38"/>
      <c r="AR390" s="211" t="s">
        <v>253</v>
      </c>
      <c r="AT390" s="211" t="s">
        <v>245</v>
      </c>
      <c r="AU390" s="211" t="s">
        <v>81</v>
      </c>
      <c r="AY390" s="17" t="s">
        <v>127</v>
      </c>
      <c r="BE390" s="212">
        <f>IF(O390="základní",K390,0)</f>
        <v>0</v>
      </c>
      <c r="BF390" s="212">
        <f>IF(O390="snížená",K390,0)</f>
        <v>0</v>
      </c>
      <c r="BG390" s="212">
        <f>IF(O390="zákl. přenesená",K390,0)</f>
        <v>0</v>
      </c>
      <c r="BH390" s="212">
        <f>IF(O390="sníž. přenesená",K390,0)</f>
        <v>0</v>
      </c>
      <c r="BI390" s="212">
        <f>IF(O390="nulová",K390,0)</f>
        <v>0</v>
      </c>
      <c r="BJ390" s="17" t="s">
        <v>81</v>
      </c>
      <c r="BK390" s="212">
        <f>ROUND(P390*H390,2)</f>
        <v>0</v>
      </c>
      <c r="BL390" s="17" t="s">
        <v>253</v>
      </c>
      <c r="BM390" s="211" t="s">
        <v>836</v>
      </c>
    </row>
    <row r="391" spans="1:47" s="2" customFormat="1" ht="12">
      <c r="A391" s="38"/>
      <c r="B391" s="39"/>
      <c r="C391" s="40"/>
      <c r="D391" s="213" t="s">
        <v>137</v>
      </c>
      <c r="E391" s="40"/>
      <c r="F391" s="214" t="s">
        <v>825</v>
      </c>
      <c r="G391" s="40"/>
      <c r="H391" s="40"/>
      <c r="I391" s="215"/>
      <c r="J391" s="215"/>
      <c r="K391" s="40"/>
      <c r="L391" s="40"/>
      <c r="M391" s="44"/>
      <c r="N391" s="216"/>
      <c r="O391" s="217"/>
      <c r="P391" s="84"/>
      <c r="Q391" s="84"/>
      <c r="R391" s="84"/>
      <c r="S391" s="84"/>
      <c r="T391" s="84"/>
      <c r="U391" s="84"/>
      <c r="V391" s="84"/>
      <c r="W391" s="84"/>
      <c r="X391" s="85"/>
      <c r="Y391" s="38"/>
      <c r="Z391" s="38"/>
      <c r="AA391" s="38"/>
      <c r="AB391" s="38"/>
      <c r="AC391" s="38"/>
      <c r="AD391" s="38"/>
      <c r="AE391" s="38"/>
      <c r="AT391" s="17" t="s">
        <v>137</v>
      </c>
      <c r="AU391" s="17" t="s">
        <v>81</v>
      </c>
    </row>
    <row r="392" spans="1:51" s="12" customFormat="1" ht="12">
      <c r="A392" s="12"/>
      <c r="B392" s="221"/>
      <c r="C392" s="222"/>
      <c r="D392" s="213" t="s">
        <v>142</v>
      </c>
      <c r="E392" s="222"/>
      <c r="F392" s="224" t="s">
        <v>837</v>
      </c>
      <c r="G392" s="222"/>
      <c r="H392" s="225">
        <v>282.643</v>
      </c>
      <c r="I392" s="226"/>
      <c r="J392" s="226"/>
      <c r="K392" s="222"/>
      <c r="L392" s="222"/>
      <c r="M392" s="227"/>
      <c r="N392" s="228"/>
      <c r="O392" s="229"/>
      <c r="P392" s="229"/>
      <c r="Q392" s="229"/>
      <c r="R392" s="229"/>
      <c r="S392" s="229"/>
      <c r="T392" s="229"/>
      <c r="U392" s="229"/>
      <c r="V392" s="229"/>
      <c r="W392" s="229"/>
      <c r="X392" s="230"/>
      <c r="Y392" s="12"/>
      <c r="Z392" s="12"/>
      <c r="AA392" s="12"/>
      <c r="AB392" s="12"/>
      <c r="AC392" s="12"/>
      <c r="AD392" s="12"/>
      <c r="AE392" s="12"/>
      <c r="AT392" s="231" t="s">
        <v>142</v>
      </c>
      <c r="AU392" s="231" t="s">
        <v>81</v>
      </c>
      <c r="AV392" s="12" t="s">
        <v>83</v>
      </c>
      <c r="AW392" s="12" t="s">
        <v>4</v>
      </c>
      <c r="AX392" s="12" t="s">
        <v>81</v>
      </c>
      <c r="AY392" s="231" t="s">
        <v>127</v>
      </c>
    </row>
    <row r="393" spans="1:63" s="11" customFormat="1" ht="25.9" customHeight="1">
      <c r="A393" s="11"/>
      <c r="B393" s="184"/>
      <c r="C393" s="185"/>
      <c r="D393" s="186" t="s">
        <v>72</v>
      </c>
      <c r="E393" s="187" t="s">
        <v>838</v>
      </c>
      <c r="F393" s="187" t="s">
        <v>839</v>
      </c>
      <c r="G393" s="185"/>
      <c r="H393" s="185"/>
      <c r="I393" s="188"/>
      <c r="J393" s="188"/>
      <c r="K393" s="189">
        <f>BK393</f>
        <v>0</v>
      </c>
      <c r="L393" s="185"/>
      <c r="M393" s="190"/>
      <c r="N393" s="191"/>
      <c r="O393" s="192"/>
      <c r="P393" s="192"/>
      <c r="Q393" s="193">
        <f>SUM(Q394:Q400)</f>
        <v>0</v>
      </c>
      <c r="R393" s="193">
        <f>SUM(R394:R400)</f>
        <v>0</v>
      </c>
      <c r="S393" s="192"/>
      <c r="T393" s="194">
        <f>SUM(T394:T400)</f>
        <v>0</v>
      </c>
      <c r="U393" s="192"/>
      <c r="V393" s="194">
        <f>SUM(V394:V400)</f>
        <v>0.00276</v>
      </c>
      <c r="W393" s="192"/>
      <c r="X393" s="195">
        <f>SUM(X394:X400)</f>
        <v>0</v>
      </c>
      <c r="Y393" s="11"/>
      <c r="Z393" s="11"/>
      <c r="AA393" s="11"/>
      <c r="AB393" s="11"/>
      <c r="AC393" s="11"/>
      <c r="AD393" s="11"/>
      <c r="AE393" s="11"/>
      <c r="AR393" s="196" t="s">
        <v>130</v>
      </c>
      <c r="AT393" s="197" t="s">
        <v>72</v>
      </c>
      <c r="AU393" s="197" t="s">
        <v>73</v>
      </c>
      <c r="AY393" s="196" t="s">
        <v>127</v>
      </c>
      <c r="BK393" s="198">
        <f>SUM(BK394:BK400)</f>
        <v>0</v>
      </c>
    </row>
    <row r="394" spans="1:65" s="2" customFormat="1" ht="12">
      <c r="A394" s="38"/>
      <c r="B394" s="39"/>
      <c r="C394" s="199" t="s">
        <v>840</v>
      </c>
      <c r="D394" s="199" t="s">
        <v>131</v>
      </c>
      <c r="E394" s="200" t="s">
        <v>841</v>
      </c>
      <c r="F394" s="201" t="s">
        <v>842</v>
      </c>
      <c r="G394" s="202" t="s">
        <v>218</v>
      </c>
      <c r="H394" s="203">
        <v>5</v>
      </c>
      <c r="I394" s="204"/>
      <c r="J394" s="204"/>
      <c r="K394" s="205">
        <f>ROUND(P394*H394,2)</f>
        <v>0</v>
      </c>
      <c r="L394" s="201" t="s">
        <v>135</v>
      </c>
      <c r="M394" s="44"/>
      <c r="N394" s="206" t="s">
        <v>29</v>
      </c>
      <c r="O394" s="207" t="s">
        <v>42</v>
      </c>
      <c r="P394" s="208">
        <f>I394+J394</f>
        <v>0</v>
      </c>
      <c r="Q394" s="208">
        <f>ROUND(I394*H394,2)</f>
        <v>0</v>
      </c>
      <c r="R394" s="208">
        <f>ROUND(J394*H394,2)</f>
        <v>0</v>
      </c>
      <c r="S394" s="84"/>
      <c r="T394" s="209">
        <f>S394*H394</f>
        <v>0</v>
      </c>
      <c r="U394" s="209">
        <v>0</v>
      </c>
      <c r="V394" s="209">
        <f>U394*H394</f>
        <v>0</v>
      </c>
      <c r="W394" s="209">
        <v>0</v>
      </c>
      <c r="X394" s="210">
        <f>W394*H394</f>
        <v>0</v>
      </c>
      <c r="Y394" s="38"/>
      <c r="Z394" s="38"/>
      <c r="AA394" s="38"/>
      <c r="AB394" s="38"/>
      <c r="AC394" s="38"/>
      <c r="AD394" s="38"/>
      <c r="AE394" s="38"/>
      <c r="AR394" s="211" t="s">
        <v>253</v>
      </c>
      <c r="AT394" s="211" t="s">
        <v>131</v>
      </c>
      <c r="AU394" s="211" t="s">
        <v>81</v>
      </c>
      <c r="AY394" s="17" t="s">
        <v>127</v>
      </c>
      <c r="BE394" s="212">
        <f>IF(O394="základní",K394,0)</f>
        <v>0</v>
      </c>
      <c r="BF394" s="212">
        <f>IF(O394="snížená",K394,0)</f>
        <v>0</v>
      </c>
      <c r="BG394" s="212">
        <f>IF(O394="zákl. přenesená",K394,0)</f>
        <v>0</v>
      </c>
      <c r="BH394" s="212">
        <f>IF(O394="sníž. přenesená",K394,0)</f>
        <v>0</v>
      </c>
      <c r="BI394" s="212">
        <f>IF(O394="nulová",K394,0)</f>
        <v>0</v>
      </c>
      <c r="BJ394" s="17" t="s">
        <v>81</v>
      </c>
      <c r="BK394" s="212">
        <f>ROUND(P394*H394,2)</f>
        <v>0</v>
      </c>
      <c r="BL394" s="17" t="s">
        <v>253</v>
      </c>
      <c r="BM394" s="211" t="s">
        <v>843</v>
      </c>
    </row>
    <row r="395" spans="1:47" s="2" customFormat="1" ht="12">
      <c r="A395" s="38"/>
      <c r="B395" s="39"/>
      <c r="C395" s="40"/>
      <c r="D395" s="213" t="s">
        <v>137</v>
      </c>
      <c r="E395" s="40"/>
      <c r="F395" s="214" t="s">
        <v>844</v>
      </c>
      <c r="G395" s="40"/>
      <c r="H395" s="40"/>
      <c r="I395" s="215"/>
      <c r="J395" s="215"/>
      <c r="K395" s="40"/>
      <c r="L395" s="40"/>
      <c r="M395" s="44"/>
      <c r="N395" s="216"/>
      <c r="O395" s="217"/>
      <c r="P395" s="84"/>
      <c r="Q395" s="84"/>
      <c r="R395" s="84"/>
      <c r="S395" s="84"/>
      <c r="T395" s="84"/>
      <c r="U395" s="84"/>
      <c r="V395" s="84"/>
      <c r="W395" s="84"/>
      <c r="X395" s="85"/>
      <c r="Y395" s="38"/>
      <c r="Z395" s="38"/>
      <c r="AA395" s="38"/>
      <c r="AB395" s="38"/>
      <c r="AC395" s="38"/>
      <c r="AD395" s="38"/>
      <c r="AE395" s="38"/>
      <c r="AT395" s="17" t="s">
        <v>137</v>
      </c>
      <c r="AU395" s="17" t="s">
        <v>81</v>
      </c>
    </row>
    <row r="396" spans="1:47" s="2" customFormat="1" ht="12">
      <c r="A396" s="38"/>
      <c r="B396" s="39"/>
      <c r="C396" s="40"/>
      <c r="D396" s="218" t="s">
        <v>138</v>
      </c>
      <c r="E396" s="40"/>
      <c r="F396" s="219" t="s">
        <v>845</v>
      </c>
      <c r="G396" s="40"/>
      <c r="H396" s="40"/>
      <c r="I396" s="215"/>
      <c r="J396" s="215"/>
      <c r="K396" s="40"/>
      <c r="L396" s="40"/>
      <c r="M396" s="44"/>
      <c r="N396" s="216"/>
      <c r="O396" s="217"/>
      <c r="P396" s="84"/>
      <c r="Q396" s="84"/>
      <c r="R396" s="84"/>
      <c r="S396" s="84"/>
      <c r="T396" s="84"/>
      <c r="U396" s="84"/>
      <c r="V396" s="84"/>
      <c r="W396" s="84"/>
      <c r="X396" s="85"/>
      <c r="Y396" s="38"/>
      <c r="Z396" s="38"/>
      <c r="AA396" s="38"/>
      <c r="AB396" s="38"/>
      <c r="AC396" s="38"/>
      <c r="AD396" s="38"/>
      <c r="AE396" s="38"/>
      <c r="AT396" s="17" t="s">
        <v>138</v>
      </c>
      <c r="AU396" s="17" t="s">
        <v>81</v>
      </c>
    </row>
    <row r="397" spans="1:47" s="2" customFormat="1" ht="12">
      <c r="A397" s="38"/>
      <c r="B397" s="39"/>
      <c r="C397" s="40"/>
      <c r="D397" s="213" t="s">
        <v>140</v>
      </c>
      <c r="E397" s="40"/>
      <c r="F397" s="220" t="s">
        <v>846</v>
      </c>
      <c r="G397" s="40"/>
      <c r="H397" s="40"/>
      <c r="I397" s="215"/>
      <c r="J397" s="215"/>
      <c r="K397" s="40"/>
      <c r="L397" s="40"/>
      <c r="M397" s="44"/>
      <c r="N397" s="216"/>
      <c r="O397" s="217"/>
      <c r="P397" s="84"/>
      <c r="Q397" s="84"/>
      <c r="R397" s="84"/>
      <c r="S397" s="84"/>
      <c r="T397" s="84"/>
      <c r="U397" s="84"/>
      <c r="V397" s="84"/>
      <c r="W397" s="84"/>
      <c r="X397" s="85"/>
      <c r="Y397" s="38"/>
      <c r="Z397" s="38"/>
      <c r="AA397" s="38"/>
      <c r="AB397" s="38"/>
      <c r="AC397" s="38"/>
      <c r="AD397" s="38"/>
      <c r="AE397" s="38"/>
      <c r="AT397" s="17" t="s">
        <v>140</v>
      </c>
      <c r="AU397" s="17" t="s">
        <v>81</v>
      </c>
    </row>
    <row r="398" spans="1:65" s="2" customFormat="1" ht="24.15" customHeight="1">
      <c r="A398" s="38"/>
      <c r="B398" s="39"/>
      <c r="C398" s="268" t="s">
        <v>847</v>
      </c>
      <c r="D398" s="268" t="s">
        <v>245</v>
      </c>
      <c r="E398" s="269" t="s">
        <v>848</v>
      </c>
      <c r="F398" s="270" t="s">
        <v>849</v>
      </c>
      <c r="G398" s="271" t="s">
        <v>218</v>
      </c>
      <c r="H398" s="272">
        <v>5.75</v>
      </c>
      <c r="I398" s="273"/>
      <c r="J398" s="274"/>
      <c r="K398" s="275">
        <f>ROUND(P398*H398,2)</f>
        <v>0</v>
      </c>
      <c r="L398" s="270" t="s">
        <v>135</v>
      </c>
      <c r="M398" s="276"/>
      <c r="N398" s="277" t="s">
        <v>29</v>
      </c>
      <c r="O398" s="207" t="s">
        <v>42</v>
      </c>
      <c r="P398" s="208">
        <f>I398+J398</f>
        <v>0</v>
      </c>
      <c r="Q398" s="208">
        <f>ROUND(I398*H398,2)</f>
        <v>0</v>
      </c>
      <c r="R398" s="208">
        <f>ROUND(J398*H398,2)</f>
        <v>0</v>
      </c>
      <c r="S398" s="84"/>
      <c r="T398" s="209">
        <f>S398*H398</f>
        <v>0</v>
      </c>
      <c r="U398" s="209">
        <v>0.00048</v>
      </c>
      <c r="V398" s="209">
        <f>U398*H398</f>
        <v>0.00276</v>
      </c>
      <c r="W398" s="209">
        <v>0</v>
      </c>
      <c r="X398" s="210">
        <f>W398*H398</f>
        <v>0</v>
      </c>
      <c r="Y398" s="38"/>
      <c r="Z398" s="38"/>
      <c r="AA398" s="38"/>
      <c r="AB398" s="38"/>
      <c r="AC398" s="38"/>
      <c r="AD398" s="38"/>
      <c r="AE398" s="38"/>
      <c r="AR398" s="211" t="s">
        <v>253</v>
      </c>
      <c r="AT398" s="211" t="s">
        <v>245</v>
      </c>
      <c r="AU398" s="211" t="s">
        <v>81</v>
      </c>
      <c r="AY398" s="17" t="s">
        <v>127</v>
      </c>
      <c r="BE398" s="212">
        <f>IF(O398="základní",K398,0)</f>
        <v>0</v>
      </c>
      <c r="BF398" s="212">
        <f>IF(O398="snížená",K398,0)</f>
        <v>0</v>
      </c>
      <c r="BG398" s="212">
        <f>IF(O398="zákl. přenesená",K398,0)</f>
        <v>0</v>
      </c>
      <c r="BH398" s="212">
        <f>IF(O398="sníž. přenesená",K398,0)</f>
        <v>0</v>
      </c>
      <c r="BI398" s="212">
        <f>IF(O398="nulová",K398,0)</f>
        <v>0</v>
      </c>
      <c r="BJ398" s="17" t="s">
        <v>81</v>
      </c>
      <c r="BK398" s="212">
        <f>ROUND(P398*H398,2)</f>
        <v>0</v>
      </c>
      <c r="BL398" s="17" t="s">
        <v>253</v>
      </c>
      <c r="BM398" s="211" t="s">
        <v>850</v>
      </c>
    </row>
    <row r="399" spans="1:47" s="2" customFormat="1" ht="12">
      <c r="A399" s="38"/>
      <c r="B399" s="39"/>
      <c r="C399" s="40"/>
      <c r="D399" s="213" t="s">
        <v>137</v>
      </c>
      <c r="E399" s="40"/>
      <c r="F399" s="214" t="s">
        <v>849</v>
      </c>
      <c r="G399" s="40"/>
      <c r="H399" s="40"/>
      <c r="I399" s="215"/>
      <c r="J399" s="215"/>
      <c r="K399" s="40"/>
      <c r="L399" s="40"/>
      <c r="M399" s="44"/>
      <c r="N399" s="216"/>
      <c r="O399" s="217"/>
      <c r="P399" s="84"/>
      <c r="Q399" s="84"/>
      <c r="R399" s="84"/>
      <c r="S399" s="84"/>
      <c r="T399" s="84"/>
      <c r="U399" s="84"/>
      <c r="V399" s="84"/>
      <c r="W399" s="84"/>
      <c r="X399" s="85"/>
      <c r="Y399" s="38"/>
      <c r="Z399" s="38"/>
      <c r="AA399" s="38"/>
      <c r="AB399" s="38"/>
      <c r="AC399" s="38"/>
      <c r="AD399" s="38"/>
      <c r="AE399" s="38"/>
      <c r="AT399" s="17" t="s">
        <v>137</v>
      </c>
      <c r="AU399" s="17" t="s">
        <v>81</v>
      </c>
    </row>
    <row r="400" spans="1:51" s="12" customFormat="1" ht="12">
      <c r="A400" s="12"/>
      <c r="B400" s="221"/>
      <c r="C400" s="222"/>
      <c r="D400" s="213" t="s">
        <v>142</v>
      </c>
      <c r="E400" s="222"/>
      <c r="F400" s="224" t="s">
        <v>851</v>
      </c>
      <c r="G400" s="222"/>
      <c r="H400" s="225">
        <v>5.75</v>
      </c>
      <c r="I400" s="226"/>
      <c r="J400" s="226"/>
      <c r="K400" s="222"/>
      <c r="L400" s="222"/>
      <c r="M400" s="227"/>
      <c r="N400" s="228"/>
      <c r="O400" s="229"/>
      <c r="P400" s="229"/>
      <c r="Q400" s="229"/>
      <c r="R400" s="229"/>
      <c r="S400" s="229"/>
      <c r="T400" s="229"/>
      <c r="U400" s="229"/>
      <c r="V400" s="229"/>
      <c r="W400" s="229"/>
      <c r="X400" s="230"/>
      <c r="Y400" s="12"/>
      <c r="Z400" s="12"/>
      <c r="AA400" s="12"/>
      <c r="AB400" s="12"/>
      <c r="AC400" s="12"/>
      <c r="AD400" s="12"/>
      <c r="AE400" s="12"/>
      <c r="AT400" s="231" t="s">
        <v>142</v>
      </c>
      <c r="AU400" s="231" t="s">
        <v>81</v>
      </c>
      <c r="AV400" s="12" t="s">
        <v>83</v>
      </c>
      <c r="AW400" s="12" t="s">
        <v>4</v>
      </c>
      <c r="AX400" s="12" t="s">
        <v>81</v>
      </c>
      <c r="AY400" s="231" t="s">
        <v>127</v>
      </c>
    </row>
    <row r="401" spans="1:63" s="11" customFormat="1" ht="25.9" customHeight="1">
      <c r="A401" s="11"/>
      <c r="B401" s="184"/>
      <c r="C401" s="185"/>
      <c r="D401" s="186" t="s">
        <v>72</v>
      </c>
      <c r="E401" s="187" t="s">
        <v>186</v>
      </c>
      <c r="F401" s="187" t="s">
        <v>321</v>
      </c>
      <c r="G401" s="185"/>
      <c r="H401" s="185"/>
      <c r="I401" s="188"/>
      <c r="J401" s="188"/>
      <c r="K401" s="189">
        <f>BK401</f>
        <v>0</v>
      </c>
      <c r="L401" s="185"/>
      <c r="M401" s="190"/>
      <c r="N401" s="191"/>
      <c r="O401" s="192"/>
      <c r="P401" s="192"/>
      <c r="Q401" s="193">
        <f>SUM(Q402:Q438)</f>
        <v>0</v>
      </c>
      <c r="R401" s="193">
        <f>SUM(R402:R438)</f>
        <v>0</v>
      </c>
      <c r="S401" s="192"/>
      <c r="T401" s="194">
        <f>SUM(T402:T438)</f>
        <v>0</v>
      </c>
      <c r="U401" s="192"/>
      <c r="V401" s="194">
        <f>SUM(V402:V438)</f>
        <v>3.4902299400000003</v>
      </c>
      <c r="W401" s="192"/>
      <c r="X401" s="195">
        <f>SUM(X402:X438)</f>
        <v>0</v>
      </c>
      <c r="Y401" s="11"/>
      <c r="Z401" s="11"/>
      <c r="AA401" s="11"/>
      <c r="AB401" s="11"/>
      <c r="AC401" s="11"/>
      <c r="AD401" s="11"/>
      <c r="AE401" s="11"/>
      <c r="AR401" s="196" t="s">
        <v>130</v>
      </c>
      <c r="AT401" s="197" t="s">
        <v>72</v>
      </c>
      <c r="AU401" s="197" t="s">
        <v>73</v>
      </c>
      <c r="AY401" s="196" t="s">
        <v>127</v>
      </c>
      <c r="BK401" s="198">
        <f>SUM(BK402:BK438)</f>
        <v>0</v>
      </c>
    </row>
    <row r="402" spans="1:65" s="2" customFormat="1" ht="12">
      <c r="A402" s="38"/>
      <c r="B402" s="39"/>
      <c r="C402" s="199" t="s">
        <v>852</v>
      </c>
      <c r="D402" s="199" t="s">
        <v>131</v>
      </c>
      <c r="E402" s="200" t="s">
        <v>853</v>
      </c>
      <c r="F402" s="201" t="s">
        <v>854</v>
      </c>
      <c r="G402" s="202" t="s">
        <v>218</v>
      </c>
      <c r="H402" s="203">
        <v>11.98</v>
      </c>
      <c r="I402" s="204"/>
      <c r="J402" s="204"/>
      <c r="K402" s="205">
        <f>ROUND(P402*H402,2)</f>
        <v>0</v>
      </c>
      <c r="L402" s="201" t="s">
        <v>135</v>
      </c>
      <c r="M402" s="44"/>
      <c r="N402" s="206" t="s">
        <v>29</v>
      </c>
      <c r="O402" s="207" t="s">
        <v>42</v>
      </c>
      <c r="P402" s="208">
        <f>I402+J402</f>
        <v>0</v>
      </c>
      <c r="Q402" s="208">
        <f>ROUND(I402*H402,2)</f>
        <v>0</v>
      </c>
      <c r="R402" s="208">
        <f>ROUND(J402*H402,2)</f>
        <v>0</v>
      </c>
      <c r="S402" s="84"/>
      <c r="T402" s="209">
        <f>S402*H402</f>
        <v>0</v>
      </c>
      <c r="U402" s="209">
        <v>0.09599</v>
      </c>
      <c r="V402" s="209">
        <f>U402*H402</f>
        <v>1.1499602000000002</v>
      </c>
      <c r="W402" s="209">
        <v>0</v>
      </c>
      <c r="X402" s="210">
        <f>W402*H402</f>
        <v>0</v>
      </c>
      <c r="Y402" s="38"/>
      <c r="Z402" s="38"/>
      <c r="AA402" s="38"/>
      <c r="AB402" s="38"/>
      <c r="AC402" s="38"/>
      <c r="AD402" s="38"/>
      <c r="AE402" s="38"/>
      <c r="AR402" s="211" t="s">
        <v>130</v>
      </c>
      <c r="AT402" s="211" t="s">
        <v>131</v>
      </c>
      <c r="AU402" s="211" t="s">
        <v>81</v>
      </c>
      <c r="AY402" s="17" t="s">
        <v>127</v>
      </c>
      <c r="BE402" s="212">
        <f>IF(O402="základní",K402,0)</f>
        <v>0</v>
      </c>
      <c r="BF402" s="212">
        <f>IF(O402="snížená",K402,0)</f>
        <v>0</v>
      </c>
      <c r="BG402" s="212">
        <f>IF(O402="zákl. přenesená",K402,0)</f>
        <v>0</v>
      </c>
      <c r="BH402" s="212">
        <f>IF(O402="sníž. přenesená",K402,0)</f>
        <v>0</v>
      </c>
      <c r="BI402" s="212">
        <f>IF(O402="nulová",K402,0)</f>
        <v>0</v>
      </c>
      <c r="BJ402" s="17" t="s">
        <v>81</v>
      </c>
      <c r="BK402" s="212">
        <f>ROUND(P402*H402,2)</f>
        <v>0</v>
      </c>
      <c r="BL402" s="17" t="s">
        <v>130</v>
      </c>
      <c r="BM402" s="211" t="s">
        <v>855</v>
      </c>
    </row>
    <row r="403" spans="1:47" s="2" customFormat="1" ht="12">
      <c r="A403" s="38"/>
      <c r="B403" s="39"/>
      <c r="C403" s="40"/>
      <c r="D403" s="213" t="s">
        <v>137</v>
      </c>
      <c r="E403" s="40"/>
      <c r="F403" s="214" t="s">
        <v>856</v>
      </c>
      <c r="G403" s="40"/>
      <c r="H403" s="40"/>
      <c r="I403" s="215"/>
      <c r="J403" s="215"/>
      <c r="K403" s="40"/>
      <c r="L403" s="40"/>
      <c r="M403" s="44"/>
      <c r="N403" s="216"/>
      <c r="O403" s="217"/>
      <c r="P403" s="84"/>
      <c r="Q403" s="84"/>
      <c r="R403" s="84"/>
      <c r="S403" s="84"/>
      <c r="T403" s="84"/>
      <c r="U403" s="84"/>
      <c r="V403" s="84"/>
      <c r="W403" s="84"/>
      <c r="X403" s="85"/>
      <c r="Y403" s="38"/>
      <c r="Z403" s="38"/>
      <c r="AA403" s="38"/>
      <c r="AB403" s="38"/>
      <c r="AC403" s="38"/>
      <c r="AD403" s="38"/>
      <c r="AE403" s="38"/>
      <c r="AT403" s="17" t="s">
        <v>137</v>
      </c>
      <c r="AU403" s="17" t="s">
        <v>81</v>
      </c>
    </row>
    <row r="404" spans="1:47" s="2" customFormat="1" ht="12">
      <c r="A404" s="38"/>
      <c r="B404" s="39"/>
      <c r="C404" s="40"/>
      <c r="D404" s="218" t="s">
        <v>138</v>
      </c>
      <c r="E404" s="40"/>
      <c r="F404" s="219" t="s">
        <v>857</v>
      </c>
      <c r="G404" s="40"/>
      <c r="H404" s="40"/>
      <c r="I404" s="215"/>
      <c r="J404" s="215"/>
      <c r="K404" s="40"/>
      <c r="L404" s="40"/>
      <c r="M404" s="44"/>
      <c r="N404" s="216"/>
      <c r="O404" s="217"/>
      <c r="P404" s="84"/>
      <c r="Q404" s="84"/>
      <c r="R404" s="84"/>
      <c r="S404" s="84"/>
      <c r="T404" s="84"/>
      <c r="U404" s="84"/>
      <c r="V404" s="84"/>
      <c r="W404" s="84"/>
      <c r="X404" s="85"/>
      <c r="Y404" s="38"/>
      <c r="Z404" s="38"/>
      <c r="AA404" s="38"/>
      <c r="AB404" s="38"/>
      <c r="AC404" s="38"/>
      <c r="AD404" s="38"/>
      <c r="AE404" s="38"/>
      <c r="AT404" s="17" t="s">
        <v>138</v>
      </c>
      <c r="AU404" s="17" t="s">
        <v>81</v>
      </c>
    </row>
    <row r="405" spans="1:51" s="12" customFormat="1" ht="12">
      <c r="A405" s="12"/>
      <c r="B405" s="221"/>
      <c r="C405" s="222"/>
      <c r="D405" s="213" t="s">
        <v>142</v>
      </c>
      <c r="E405" s="223" t="s">
        <v>29</v>
      </c>
      <c r="F405" s="224" t="s">
        <v>858</v>
      </c>
      <c r="G405" s="222"/>
      <c r="H405" s="225">
        <v>11.98</v>
      </c>
      <c r="I405" s="226"/>
      <c r="J405" s="226"/>
      <c r="K405" s="222"/>
      <c r="L405" s="222"/>
      <c r="M405" s="227"/>
      <c r="N405" s="228"/>
      <c r="O405" s="229"/>
      <c r="P405" s="229"/>
      <c r="Q405" s="229"/>
      <c r="R405" s="229"/>
      <c r="S405" s="229"/>
      <c r="T405" s="229"/>
      <c r="U405" s="229"/>
      <c r="V405" s="229"/>
      <c r="W405" s="229"/>
      <c r="X405" s="230"/>
      <c r="Y405" s="12"/>
      <c r="Z405" s="12"/>
      <c r="AA405" s="12"/>
      <c r="AB405" s="12"/>
      <c r="AC405" s="12"/>
      <c r="AD405" s="12"/>
      <c r="AE405" s="12"/>
      <c r="AT405" s="231" t="s">
        <v>142</v>
      </c>
      <c r="AU405" s="231" t="s">
        <v>81</v>
      </c>
      <c r="AV405" s="12" t="s">
        <v>83</v>
      </c>
      <c r="AW405" s="12" t="s">
        <v>5</v>
      </c>
      <c r="AX405" s="12" t="s">
        <v>81</v>
      </c>
      <c r="AY405" s="231" t="s">
        <v>127</v>
      </c>
    </row>
    <row r="406" spans="1:65" s="2" customFormat="1" ht="24.15" customHeight="1">
      <c r="A406" s="38"/>
      <c r="B406" s="39"/>
      <c r="C406" s="268" t="s">
        <v>859</v>
      </c>
      <c r="D406" s="268" t="s">
        <v>245</v>
      </c>
      <c r="E406" s="269" t="s">
        <v>860</v>
      </c>
      <c r="F406" s="270" t="s">
        <v>861</v>
      </c>
      <c r="G406" s="271" t="s">
        <v>245</v>
      </c>
      <c r="H406" s="272">
        <v>12.22</v>
      </c>
      <c r="I406" s="273"/>
      <c r="J406" s="274"/>
      <c r="K406" s="275">
        <f>ROUND(P406*H406,2)</f>
        <v>0</v>
      </c>
      <c r="L406" s="270" t="s">
        <v>135</v>
      </c>
      <c r="M406" s="276"/>
      <c r="N406" s="277" t="s">
        <v>29</v>
      </c>
      <c r="O406" s="207" t="s">
        <v>42</v>
      </c>
      <c r="P406" s="208">
        <f>I406+J406</f>
        <v>0</v>
      </c>
      <c r="Q406" s="208">
        <f>ROUND(I406*H406,2)</f>
        <v>0</v>
      </c>
      <c r="R406" s="208">
        <f>ROUND(J406*H406,2)</f>
        <v>0</v>
      </c>
      <c r="S406" s="84"/>
      <c r="T406" s="209">
        <f>S406*H406</f>
        <v>0</v>
      </c>
      <c r="U406" s="209">
        <v>0.05612</v>
      </c>
      <c r="V406" s="209">
        <f>U406*H406</f>
        <v>0.6857864000000001</v>
      </c>
      <c r="W406" s="209">
        <v>0</v>
      </c>
      <c r="X406" s="210">
        <f>W406*H406</f>
        <v>0</v>
      </c>
      <c r="Y406" s="38"/>
      <c r="Z406" s="38"/>
      <c r="AA406" s="38"/>
      <c r="AB406" s="38"/>
      <c r="AC406" s="38"/>
      <c r="AD406" s="38"/>
      <c r="AE406" s="38"/>
      <c r="AR406" s="211" t="s">
        <v>179</v>
      </c>
      <c r="AT406" s="211" t="s">
        <v>245</v>
      </c>
      <c r="AU406" s="211" t="s">
        <v>81</v>
      </c>
      <c r="AY406" s="17" t="s">
        <v>127</v>
      </c>
      <c r="BE406" s="212">
        <f>IF(O406="základní",K406,0)</f>
        <v>0</v>
      </c>
      <c r="BF406" s="212">
        <f>IF(O406="snížená",K406,0)</f>
        <v>0</v>
      </c>
      <c r="BG406" s="212">
        <f>IF(O406="zákl. přenesená",K406,0)</f>
        <v>0</v>
      </c>
      <c r="BH406" s="212">
        <f>IF(O406="sníž. přenesená",K406,0)</f>
        <v>0</v>
      </c>
      <c r="BI406" s="212">
        <f>IF(O406="nulová",K406,0)</f>
        <v>0</v>
      </c>
      <c r="BJ406" s="17" t="s">
        <v>81</v>
      </c>
      <c r="BK406" s="212">
        <f>ROUND(P406*H406,2)</f>
        <v>0</v>
      </c>
      <c r="BL406" s="17" t="s">
        <v>130</v>
      </c>
      <c r="BM406" s="211" t="s">
        <v>862</v>
      </c>
    </row>
    <row r="407" spans="1:47" s="2" customFormat="1" ht="12">
      <c r="A407" s="38"/>
      <c r="B407" s="39"/>
      <c r="C407" s="40"/>
      <c r="D407" s="213" t="s">
        <v>137</v>
      </c>
      <c r="E407" s="40"/>
      <c r="F407" s="214" t="s">
        <v>861</v>
      </c>
      <c r="G407" s="40"/>
      <c r="H407" s="40"/>
      <c r="I407" s="215"/>
      <c r="J407" s="215"/>
      <c r="K407" s="40"/>
      <c r="L407" s="40"/>
      <c r="M407" s="44"/>
      <c r="N407" s="216"/>
      <c r="O407" s="217"/>
      <c r="P407" s="84"/>
      <c r="Q407" s="84"/>
      <c r="R407" s="84"/>
      <c r="S407" s="84"/>
      <c r="T407" s="84"/>
      <c r="U407" s="84"/>
      <c r="V407" s="84"/>
      <c r="W407" s="84"/>
      <c r="X407" s="85"/>
      <c r="Y407" s="38"/>
      <c r="Z407" s="38"/>
      <c r="AA407" s="38"/>
      <c r="AB407" s="38"/>
      <c r="AC407" s="38"/>
      <c r="AD407" s="38"/>
      <c r="AE407" s="38"/>
      <c r="AT407" s="17" t="s">
        <v>137</v>
      </c>
      <c r="AU407" s="17" t="s">
        <v>81</v>
      </c>
    </row>
    <row r="408" spans="1:51" s="12" customFormat="1" ht="12">
      <c r="A408" s="12"/>
      <c r="B408" s="221"/>
      <c r="C408" s="222"/>
      <c r="D408" s="213" t="s">
        <v>142</v>
      </c>
      <c r="E408" s="222"/>
      <c r="F408" s="224" t="s">
        <v>863</v>
      </c>
      <c r="G408" s="222"/>
      <c r="H408" s="225">
        <v>12.22</v>
      </c>
      <c r="I408" s="226"/>
      <c r="J408" s="226"/>
      <c r="K408" s="222"/>
      <c r="L408" s="222"/>
      <c r="M408" s="227"/>
      <c r="N408" s="228"/>
      <c r="O408" s="229"/>
      <c r="P408" s="229"/>
      <c r="Q408" s="229"/>
      <c r="R408" s="229"/>
      <c r="S408" s="229"/>
      <c r="T408" s="229"/>
      <c r="U408" s="229"/>
      <c r="V408" s="229"/>
      <c r="W408" s="229"/>
      <c r="X408" s="230"/>
      <c r="Y408" s="12"/>
      <c r="Z408" s="12"/>
      <c r="AA408" s="12"/>
      <c r="AB408" s="12"/>
      <c r="AC408" s="12"/>
      <c r="AD408" s="12"/>
      <c r="AE408" s="12"/>
      <c r="AT408" s="231" t="s">
        <v>142</v>
      </c>
      <c r="AU408" s="231" t="s">
        <v>81</v>
      </c>
      <c r="AV408" s="12" t="s">
        <v>83</v>
      </c>
      <c r="AW408" s="12" t="s">
        <v>4</v>
      </c>
      <c r="AX408" s="12" t="s">
        <v>81</v>
      </c>
      <c r="AY408" s="231" t="s">
        <v>127</v>
      </c>
    </row>
    <row r="409" spans="1:65" s="2" customFormat="1" ht="24.15" customHeight="1">
      <c r="A409" s="38"/>
      <c r="B409" s="39"/>
      <c r="C409" s="199" t="s">
        <v>864</v>
      </c>
      <c r="D409" s="199" t="s">
        <v>131</v>
      </c>
      <c r="E409" s="200" t="s">
        <v>865</v>
      </c>
      <c r="F409" s="201" t="s">
        <v>866</v>
      </c>
      <c r="G409" s="202" t="s">
        <v>245</v>
      </c>
      <c r="H409" s="203">
        <v>6.96</v>
      </c>
      <c r="I409" s="204"/>
      <c r="J409" s="204"/>
      <c r="K409" s="205">
        <f>ROUND(P409*H409,2)</f>
        <v>0</v>
      </c>
      <c r="L409" s="201" t="s">
        <v>135</v>
      </c>
      <c r="M409" s="44"/>
      <c r="N409" s="206" t="s">
        <v>29</v>
      </c>
      <c r="O409" s="207" t="s">
        <v>42</v>
      </c>
      <c r="P409" s="208">
        <f>I409+J409</f>
        <v>0</v>
      </c>
      <c r="Q409" s="208">
        <f>ROUND(I409*H409,2)</f>
        <v>0</v>
      </c>
      <c r="R409" s="208">
        <f>ROUND(J409*H409,2)</f>
        <v>0</v>
      </c>
      <c r="S409" s="84"/>
      <c r="T409" s="209">
        <f>S409*H409</f>
        <v>0</v>
      </c>
      <c r="U409" s="209">
        <v>0</v>
      </c>
      <c r="V409" s="209">
        <f>U409*H409</f>
        <v>0</v>
      </c>
      <c r="W409" s="209">
        <v>0</v>
      </c>
      <c r="X409" s="210">
        <f>W409*H409</f>
        <v>0</v>
      </c>
      <c r="Y409" s="38"/>
      <c r="Z409" s="38"/>
      <c r="AA409" s="38"/>
      <c r="AB409" s="38"/>
      <c r="AC409" s="38"/>
      <c r="AD409" s="38"/>
      <c r="AE409" s="38"/>
      <c r="AR409" s="211" t="s">
        <v>130</v>
      </c>
      <c r="AT409" s="211" t="s">
        <v>131</v>
      </c>
      <c r="AU409" s="211" t="s">
        <v>81</v>
      </c>
      <c r="AY409" s="17" t="s">
        <v>127</v>
      </c>
      <c r="BE409" s="212">
        <f>IF(O409="základní",K409,0)</f>
        <v>0</v>
      </c>
      <c r="BF409" s="212">
        <f>IF(O409="snížená",K409,0)</f>
        <v>0</v>
      </c>
      <c r="BG409" s="212">
        <f>IF(O409="zákl. přenesená",K409,0)</f>
        <v>0</v>
      </c>
      <c r="BH409" s="212">
        <f>IF(O409="sníž. přenesená",K409,0)</f>
        <v>0</v>
      </c>
      <c r="BI409" s="212">
        <f>IF(O409="nulová",K409,0)</f>
        <v>0</v>
      </c>
      <c r="BJ409" s="17" t="s">
        <v>81</v>
      </c>
      <c r="BK409" s="212">
        <f>ROUND(P409*H409,2)</f>
        <v>0</v>
      </c>
      <c r="BL409" s="17" t="s">
        <v>130</v>
      </c>
      <c r="BM409" s="211" t="s">
        <v>867</v>
      </c>
    </row>
    <row r="410" spans="1:47" s="2" customFormat="1" ht="12">
      <c r="A410" s="38"/>
      <c r="B410" s="39"/>
      <c r="C410" s="40"/>
      <c r="D410" s="213" t="s">
        <v>137</v>
      </c>
      <c r="E410" s="40"/>
      <c r="F410" s="214" t="s">
        <v>868</v>
      </c>
      <c r="G410" s="40"/>
      <c r="H410" s="40"/>
      <c r="I410" s="215"/>
      <c r="J410" s="215"/>
      <c r="K410" s="40"/>
      <c r="L410" s="40"/>
      <c r="M410" s="44"/>
      <c r="N410" s="216"/>
      <c r="O410" s="217"/>
      <c r="P410" s="84"/>
      <c r="Q410" s="84"/>
      <c r="R410" s="84"/>
      <c r="S410" s="84"/>
      <c r="T410" s="84"/>
      <c r="U410" s="84"/>
      <c r="V410" s="84"/>
      <c r="W410" s="84"/>
      <c r="X410" s="85"/>
      <c r="Y410" s="38"/>
      <c r="Z410" s="38"/>
      <c r="AA410" s="38"/>
      <c r="AB410" s="38"/>
      <c r="AC410" s="38"/>
      <c r="AD410" s="38"/>
      <c r="AE410" s="38"/>
      <c r="AT410" s="17" t="s">
        <v>137</v>
      </c>
      <c r="AU410" s="17" t="s">
        <v>81</v>
      </c>
    </row>
    <row r="411" spans="1:47" s="2" customFormat="1" ht="12">
      <c r="A411" s="38"/>
      <c r="B411" s="39"/>
      <c r="C411" s="40"/>
      <c r="D411" s="218" t="s">
        <v>138</v>
      </c>
      <c r="E411" s="40"/>
      <c r="F411" s="219" t="s">
        <v>869</v>
      </c>
      <c r="G411" s="40"/>
      <c r="H411" s="40"/>
      <c r="I411" s="215"/>
      <c r="J411" s="215"/>
      <c r="K411" s="40"/>
      <c r="L411" s="40"/>
      <c r="M411" s="44"/>
      <c r="N411" s="216"/>
      <c r="O411" s="217"/>
      <c r="P411" s="84"/>
      <c r="Q411" s="84"/>
      <c r="R411" s="84"/>
      <c r="S411" s="84"/>
      <c r="T411" s="84"/>
      <c r="U411" s="84"/>
      <c r="V411" s="84"/>
      <c r="W411" s="84"/>
      <c r="X411" s="85"/>
      <c r="Y411" s="38"/>
      <c r="Z411" s="38"/>
      <c r="AA411" s="38"/>
      <c r="AB411" s="38"/>
      <c r="AC411" s="38"/>
      <c r="AD411" s="38"/>
      <c r="AE411" s="38"/>
      <c r="AT411" s="17" t="s">
        <v>138</v>
      </c>
      <c r="AU411" s="17" t="s">
        <v>81</v>
      </c>
    </row>
    <row r="412" spans="1:51" s="12" customFormat="1" ht="12">
      <c r="A412" s="12"/>
      <c r="B412" s="221"/>
      <c r="C412" s="222"/>
      <c r="D412" s="213" t="s">
        <v>142</v>
      </c>
      <c r="E412" s="223" t="s">
        <v>29</v>
      </c>
      <c r="F412" s="224" t="s">
        <v>870</v>
      </c>
      <c r="G412" s="222"/>
      <c r="H412" s="225">
        <v>6.96</v>
      </c>
      <c r="I412" s="226"/>
      <c r="J412" s="226"/>
      <c r="K412" s="222"/>
      <c r="L412" s="222"/>
      <c r="M412" s="227"/>
      <c r="N412" s="228"/>
      <c r="O412" s="229"/>
      <c r="P412" s="229"/>
      <c r="Q412" s="229"/>
      <c r="R412" s="229"/>
      <c r="S412" s="229"/>
      <c r="T412" s="229"/>
      <c r="U412" s="229"/>
      <c r="V412" s="229"/>
      <c r="W412" s="229"/>
      <c r="X412" s="230"/>
      <c r="Y412" s="12"/>
      <c r="Z412" s="12"/>
      <c r="AA412" s="12"/>
      <c r="AB412" s="12"/>
      <c r="AC412" s="12"/>
      <c r="AD412" s="12"/>
      <c r="AE412" s="12"/>
      <c r="AT412" s="231" t="s">
        <v>142</v>
      </c>
      <c r="AU412" s="231" t="s">
        <v>81</v>
      </c>
      <c r="AV412" s="12" t="s">
        <v>83</v>
      </c>
      <c r="AW412" s="12" t="s">
        <v>5</v>
      </c>
      <c r="AX412" s="12" t="s">
        <v>81</v>
      </c>
      <c r="AY412" s="231" t="s">
        <v>127</v>
      </c>
    </row>
    <row r="413" spans="1:65" s="2" customFormat="1" ht="24.15" customHeight="1">
      <c r="A413" s="38"/>
      <c r="B413" s="39"/>
      <c r="C413" s="199" t="s">
        <v>871</v>
      </c>
      <c r="D413" s="199" t="s">
        <v>131</v>
      </c>
      <c r="E413" s="200" t="s">
        <v>872</v>
      </c>
      <c r="F413" s="201" t="s">
        <v>873</v>
      </c>
      <c r="G413" s="202" t="s">
        <v>245</v>
      </c>
      <c r="H413" s="203">
        <v>6.96</v>
      </c>
      <c r="I413" s="204"/>
      <c r="J413" s="204"/>
      <c r="K413" s="205">
        <f>ROUND(P413*H413,2)</f>
        <v>0</v>
      </c>
      <c r="L413" s="201" t="s">
        <v>135</v>
      </c>
      <c r="M413" s="44"/>
      <c r="N413" s="206" t="s">
        <v>29</v>
      </c>
      <c r="O413" s="207" t="s">
        <v>42</v>
      </c>
      <c r="P413" s="208">
        <f>I413+J413</f>
        <v>0</v>
      </c>
      <c r="Q413" s="208">
        <f>ROUND(I413*H413,2)</f>
        <v>0</v>
      </c>
      <c r="R413" s="208">
        <f>ROUND(J413*H413,2)</f>
        <v>0</v>
      </c>
      <c r="S413" s="84"/>
      <c r="T413" s="209">
        <f>S413*H413</f>
        <v>0</v>
      </c>
      <c r="U413" s="209">
        <v>0.0005</v>
      </c>
      <c r="V413" s="209">
        <f>U413*H413</f>
        <v>0.00348</v>
      </c>
      <c r="W413" s="209">
        <v>0</v>
      </c>
      <c r="X413" s="210">
        <f>W413*H413</f>
        <v>0</v>
      </c>
      <c r="Y413" s="38"/>
      <c r="Z413" s="38"/>
      <c r="AA413" s="38"/>
      <c r="AB413" s="38"/>
      <c r="AC413" s="38"/>
      <c r="AD413" s="38"/>
      <c r="AE413" s="38"/>
      <c r="AR413" s="211" t="s">
        <v>130</v>
      </c>
      <c r="AT413" s="211" t="s">
        <v>131</v>
      </c>
      <c r="AU413" s="211" t="s">
        <v>81</v>
      </c>
      <c r="AY413" s="17" t="s">
        <v>127</v>
      </c>
      <c r="BE413" s="212">
        <f>IF(O413="základní",K413,0)</f>
        <v>0</v>
      </c>
      <c r="BF413" s="212">
        <f>IF(O413="snížená",K413,0)</f>
        <v>0</v>
      </c>
      <c r="BG413" s="212">
        <f>IF(O413="zákl. přenesená",K413,0)</f>
        <v>0</v>
      </c>
      <c r="BH413" s="212">
        <f>IF(O413="sníž. přenesená",K413,0)</f>
        <v>0</v>
      </c>
      <c r="BI413" s="212">
        <f>IF(O413="nulová",K413,0)</f>
        <v>0</v>
      </c>
      <c r="BJ413" s="17" t="s">
        <v>81</v>
      </c>
      <c r="BK413" s="212">
        <f>ROUND(P413*H413,2)</f>
        <v>0</v>
      </c>
      <c r="BL413" s="17" t="s">
        <v>130</v>
      </c>
      <c r="BM413" s="211" t="s">
        <v>874</v>
      </c>
    </row>
    <row r="414" spans="1:47" s="2" customFormat="1" ht="12">
      <c r="A414" s="38"/>
      <c r="B414" s="39"/>
      <c r="C414" s="40"/>
      <c r="D414" s="213" t="s">
        <v>137</v>
      </c>
      <c r="E414" s="40"/>
      <c r="F414" s="214" t="s">
        <v>875</v>
      </c>
      <c r="G414" s="40"/>
      <c r="H414" s="40"/>
      <c r="I414" s="215"/>
      <c r="J414" s="215"/>
      <c r="K414" s="40"/>
      <c r="L414" s="40"/>
      <c r="M414" s="44"/>
      <c r="N414" s="216"/>
      <c r="O414" s="217"/>
      <c r="P414" s="84"/>
      <c r="Q414" s="84"/>
      <c r="R414" s="84"/>
      <c r="S414" s="84"/>
      <c r="T414" s="84"/>
      <c r="U414" s="84"/>
      <c r="V414" s="84"/>
      <c r="W414" s="84"/>
      <c r="X414" s="85"/>
      <c r="Y414" s="38"/>
      <c r="Z414" s="38"/>
      <c r="AA414" s="38"/>
      <c r="AB414" s="38"/>
      <c r="AC414" s="38"/>
      <c r="AD414" s="38"/>
      <c r="AE414" s="38"/>
      <c r="AT414" s="17" t="s">
        <v>137</v>
      </c>
      <c r="AU414" s="17" t="s">
        <v>81</v>
      </c>
    </row>
    <row r="415" spans="1:47" s="2" customFormat="1" ht="12">
      <c r="A415" s="38"/>
      <c r="B415" s="39"/>
      <c r="C415" s="40"/>
      <c r="D415" s="218" t="s">
        <v>138</v>
      </c>
      <c r="E415" s="40"/>
      <c r="F415" s="219" t="s">
        <v>876</v>
      </c>
      <c r="G415" s="40"/>
      <c r="H415" s="40"/>
      <c r="I415" s="215"/>
      <c r="J415" s="215"/>
      <c r="K415" s="40"/>
      <c r="L415" s="40"/>
      <c r="M415" s="44"/>
      <c r="N415" s="216"/>
      <c r="O415" s="217"/>
      <c r="P415" s="84"/>
      <c r="Q415" s="84"/>
      <c r="R415" s="84"/>
      <c r="S415" s="84"/>
      <c r="T415" s="84"/>
      <c r="U415" s="84"/>
      <c r="V415" s="84"/>
      <c r="W415" s="84"/>
      <c r="X415" s="85"/>
      <c r="Y415" s="38"/>
      <c r="Z415" s="38"/>
      <c r="AA415" s="38"/>
      <c r="AB415" s="38"/>
      <c r="AC415" s="38"/>
      <c r="AD415" s="38"/>
      <c r="AE415" s="38"/>
      <c r="AT415" s="17" t="s">
        <v>138</v>
      </c>
      <c r="AU415" s="17" t="s">
        <v>81</v>
      </c>
    </row>
    <row r="416" spans="1:51" s="12" customFormat="1" ht="12">
      <c r="A416" s="12"/>
      <c r="B416" s="221"/>
      <c r="C416" s="222"/>
      <c r="D416" s="213" t="s">
        <v>142</v>
      </c>
      <c r="E416" s="223" t="s">
        <v>29</v>
      </c>
      <c r="F416" s="224" t="s">
        <v>877</v>
      </c>
      <c r="G416" s="222"/>
      <c r="H416" s="225">
        <v>6.96</v>
      </c>
      <c r="I416" s="226"/>
      <c r="J416" s="226"/>
      <c r="K416" s="222"/>
      <c r="L416" s="222"/>
      <c r="M416" s="227"/>
      <c r="N416" s="228"/>
      <c r="O416" s="229"/>
      <c r="P416" s="229"/>
      <c r="Q416" s="229"/>
      <c r="R416" s="229"/>
      <c r="S416" s="229"/>
      <c r="T416" s="229"/>
      <c r="U416" s="229"/>
      <c r="V416" s="229"/>
      <c r="W416" s="229"/>
      <c r="X416" s="230"/>
      <c r="Y416" s="12"/>
      <c r="Z416" s="12"/>
      <c r="AA416" s="12"/>
      <c r="AB416" s="12"/>
      <c r="AC416" s="12"/>
      <c r="AD416" s="12"/>
      <c r="AE416" s="12"/>
      <c r="AT416" s="231" t="s">
        <v>142</v>
      </c>
      <c r="AU416" s="231" t="s">
        <v>81</v>
      </c>
      <c r="AV416" s="12" t="s">
        <v>83</v>
      </c>
      <c r="AW416" s="12" t="s">
        <v>5</v>
      </c>
      <c r="AX416" s="12" t="s">
        <v>81</v>
      </c>
      <c r="AY416" s="231" t="s">
        <v>127</v>
      </c>
    </row>
    <row r="417" spans="1:65" s="2" customFormat="1" ht="24.15" customHeight="1">
      <c r="A417" s="38"/>
      <c r="B417" s="39"/>
      <c r="C417" s="199" t="s">
        <v>878</v>
      </c>
      <c r="D417" s="199" t="s">
        <v>131</v>
      </c>
      <c r="E417" s="200" t="s">
        <v>879</v>
      </c>
      <c r="F417" s="201" t="s">
        <v>880</v>
      </c>
      <c r="G417" s="202" t="s">
        <v>509</v>
      </c>
      <c r="H417" s="203">
        <v>594.217</v>
      </c>
      <c r="I417" s="204"/>
      <c r="J417" s="204"/>
      <c r="K417" s="205">
        <f>ROUND(P417*H417,2)</f>
        <v>0</v>
      </c>
      <c r="L417" s="201" t="s">
        <v>135</v>
      </c>
      <c r="M417" s="44"/>
      <c r="N417" s="206" t="s">
        <v>29</v>
      </c>
      <c r="O417" s="207" t="s">
        <v>42</v>
      </c>
      <c r="P417" s="208">
        <f>I417+J417</f>
        <v>0</v>
      </c>
      <c r="Q417" s="208">
        <f>ROUND(I417*H417,2)</f>
        <v>0</v>
      </c>
      <c r="R417" s="208">
        <f>ROUND(J417*H417,2)</f>
        <v>0</v>
      </c>
      <c r="S417" s="84"/>
      <c r="T417" s="209">
        <f>S417*H417</f>
        <v>0</v>
      </c>
      <c r="U417" s="209">
        <v>0.00102</v>
      </c>
      <c r="V417" s="209">
        <f>U417*H417</f>
        <v>0.60610134</v>
      </c>
      <c r="W417" s="209">
        <v>0</v>
      </c>
      <c r="X417" s="210">
        <f>W417*H417</f>
        <v>0</v>
      </c>
      <c r="Y417" s="38"/>
      <c r="Z417" s="38"/>
      <c r="AA417" s="38"/>
      <c r="AB417" s="38"/>
      <c r="AC417" s="38"/>
      <c r="AD417" s="38"/>
      <c r="AE417" s="38"/>
      <c r="AR417" s="211" t="s">
        <v>130</v>
      </c>
      <c r="AT417" s="211" t="s">
        <v>131</v>
      </c>
      <c r="AU417" s="211" t="s">
        <v>81</v>
      </c>
      <c r="AY417" s="17" t="s">
        <v>127</v>
      </c>
      <c r="BE417" s="212">
        <f>IF(O417="základní",K417,0)</f>
        <v>0</v>
      </c>
      <c r="BF417" s="212">
        <f>IF(O417="snížená",K417,0)</f>
        <v>0</v>
      </c>
      <c r="BG417" s="212">
        <f>IF(O417="zákl. přenesená",K417,0)</f>
        <v>0</v>
      </c>
      <c r="BH417" s="212">
        <f>IF(O417="sníž. přenesená",K417,0)</f>
        <v>0</v>
      </c>
      <c r="BI417" s="212">
        <f>IF(O417="nulová",K417,0)</f>
        <v>0</v>
      </c>
      <c r="BJ417" s="17" t="s">
        <v>81</v>
      </c>
      <c r="BK417" s="212">
        <f>ROUND(P417*H417,2)</f>
        <v>0</v>
      </c>
      <c r="BL417" s="17" t="s">
        <v>130</v>
      </c>
      <c r="BM417" s="211" t="s">
        <v>881</v>
      </c>
    </row>
    <row r="418" spans="1:47" s="2" customFormat="1" ht="12">
      <c r="A418" s="38"/>
      <c r="B418" s="39"/>
      <c r="C418" s="40"/>
      <c r="D418" s="213" t="s">
        <v>137</v>
      </c>
      <c r="E418" s="40"/>
      <c r="F418" s="214" t="s">
        <v>882</v>
      </c>
      <c r="G418" s="40"/>
      <c r="H418" s="40"/>
      <c r="I418" s="215"/>
      <c r="J418" s="215"/>
      <c r="K418" s="40"/>
      <c r="L418" s="40"/>
      <c r="M418" s="44"/>
      <c r="N418" s="216"/>
      <c r="O418" s="217"/>
      <c r="P418" s="84"/>
      <c r="Q418" s="84"/>
      <c r="R418" s="84"/>
      <c r="S418" s="84"/>
      <c r="T418" s="84"/>
      <c r="U418" s="84"/>
      <c r="V418" s="84"/>
      <c r="W418" s="84"/>
      <c r="X418" s="85"/>
      <c r="Y418" s="38"/>
      <c r="Z418" s="38"/>
      <c r="AA418" s="38"/>
      <c r="AB418" s="38"/>
      <c r="AC418" s="38"/>
      <c r="AD418" s="38"/>
      <c r="AE418" s="38"/>
      <c r="AT418" s="17" t="s">
        <v>137</v>
      </c>
      <c r="AU418" s="17" t="s">
        <v>81</v>
      </c>
    </row>
    <row r="419" spans="1:47" s="2" customFormat="1" ht="12">
      <c r="A419" s="38"/>
      <c r="B419" s="39"/>
      <c r="C419" s="40"/>
      <c r="D419" s="218" t="s">
        <v>138</v>
      </c>
      <c r="E419" s="40"/>
      <c r="F419" s="219" t="s">
        <v>883</v>
      </c>
      <c r="G419" s="40"/>
      <c r="H419" s="40"/>
      <c r="I419" s="215"/>
      <c r="J419" s="215"/>
      <c r="K419" s="40"/>
      <c r="L419" s="40"/>
      <c r="M419" s="44"/>
      <c r="N419" s="216"/>
      <c r="O419" s="217"/>
      <c r="P419" s="84"/>
      <c r="Q419" s="84"/>
      <c r="R419" s="84"/>
      <c r="S419" s="84"/>
      <c r="T419" s="84"/>
      <c r="U419" s="84"/>
      <c r="V419" s="84"/>
      <c r="W419" s="84"/>
      <c r="X419" s="85"/>
      <c r="Y419" s="38"/>
      <c r="Z419" s="38"/>
      <c r="AA419" s="38"/>
      <c r="AB419" s="38"/>
      <c r="AC419" s="38"/>
      <c r="AD419" s="38"/>
      <c r="AE419" s="38"/>
      <c r="AT419" s="17" t="s">
        <v>138</v>
      </c>
      <c r="AU419" s="17" t="s">
        <v>81</v>
      </c>
    </row>
    <row r="420" spans="1:47" s="2" customFormat="1" ht="12">
      <c r="A420" s="38"/>
      <c r="B420" s="39"/>
      <c r="C420" s="40"/>
      <c r="D420" s="213" t="s">
        <v>140</v>
      </c>
      <c r="E420" s="40"/>
      <c r="F420" s="220" t="s">
        <v>884</v>
      </c>
      <c r="G420" s="40"/>
      <c r="H420" s="40"/>
      <c r="I420" s="215"/>
      <c r="J420" s="215"/>
      <c r="K420" s="40"/>
      <c r="L420" s="40"/>
      <c r="M420" s="44"/>
      <c r="N420" s="216"/>
      <c r="O420" s="217"/>
      <c r="P420" s="84"/>
      <c r="Q420" s="84"/>
      <c r="R420" s="84"/>
      <c r="S420" s="84"/>
      <c r="T420" s="84"/>
      <c r="U420" s="84"/>
      <c r="V420" s="84"/>
      <c r="W420" s="84"/>
      <c r="X420" s="85"/>
      <c r="Y420" s="38"/>
      <c r="Z420" s="38"/>
      <c r="AA420" s="38"/>
      <c r="AB420" s="38"/>
      <c r="AC420" s="38"/>
      <c r="AD420" s="38"/>
      <c r="AE420" s="38"/>
      <c r="AT420" s="17" t="s">
        <v>140</v>
      </c>
      <c r="AU420" s="17" t="s">
        <v>81</v>
      </c>
    </row>
    <row r="421" spans="1:51" s="12" customFormat="1" ht="12">
      <c r="A421" s="12"/>
      <c r="B421" s="221"/>
      <c r="C421" s="222"/>
      <c r="D421" s="213" t="s">
        <v>142</v>
      </c>
      <c r="E421" s="223" t="s">
        <v>29</v>
      </c>
      <c r="F421" s="224" t="s">
        <v>885</v>
      </c>
      <c r="G421" s="222"/>
      <c r="H421" s="225">
        <v>305.981</v>
      </c>
      <c r="I421" s="226"/>
      <c r="J421" s="226"/>
      <c r="K421" s="222"/>
      <c r="L421" s="222"/>
      <c r="M421" s="227"/>
      <c r="N421" s="228"/>
      <c r="O421" s="229"/>
      <c r="P421" s="229"/>
      <c r="Q421" s="229"/>
      <c r="R421" s="229"/>
      <c r="S421" s="229"/>
      <c r="T421" s="229"/>
      <c r="U421" s="229"/>
      <c r="V421" s="229"/>
      <c r="W421" s="229"/>
      <c r="X421" s="230"/>
      <c r="Y421" s="12"/>
      <c r="Z421" s="12"/>
      <c r="AA421" s="12"/>
      <c r="AB421" s="12"/>
      <c r="AC421" s="12"/>
      <c r="AD421" s="12"/>
      <c r="AE421" s="12"/>
      <c r="AT421" s="231" t="s">
        <v>142</v>
      </c>
      <c r="AU421" s="231" t="s">
        <v>81</v>
      </c>
      <c r="AV421" s="12" t="s">
        <v>83</v>
      </c>
      <c r="AW421" s="12" t="s">
        <v>5</v>
      </c>
      <c r="AX421" s="12" t="s">
        <v>73</v>
      </c>
      <c r="AY421" s="231" t="s">
        <v>127</v>
      </c>
    </row>
    <row r="422" spans="1:51" s="12" customFormat="1" ht="12">
      <c r="A422" s="12"/>
      <c r="B422" s="221"/>
      <c r="C422" s="222"/>
      <c r="D422" s="213" t="s">
        <v>142</v>
      </c>
      <c r="E422" s="223" t="s">
        <v>29</v>
      </c>
      <c r="F422" s="224" t="s">
        <v>886</v>
      </c>
      <c r="G422" s="222"/>
      <c r="H422" s="225">
        <v>189.2</v>
      </c>
      <c r="I422" s="226"/>
      <c r="J422" s="226"/>
      <c r="K422" s="222"/>
      <c r="L422" s="222"/>
      <c r="M422" s="227"/>
      <c r="N422" s="228"/>
      <c r="O422" s="229"/>
      <c r="P422" s="229"/>
      <c r="Q422" s="229"/>
      <c r="R422" s="229"/>
      <c r="S422" s="229"/>
      <c r="T422" s="229"/>
      <c r="U422" s="229"/>
      <c r="V422" s="229"/>
      <c r="W422" s="229"/>
      <c r="X422" s="230"/>
      <c r="Y422" s="12"/>
      <c r="Z422" s="12"/>
      <c r="AA422" s="12"/>
      <c r="AB422" s="12"/>
      <c r="AC422" s="12"/>
      <c r="AD422" s="12"/>
      <c r="AE422" s="12"/>
      <c r="AT422" s="231" t="s">
        <v>142</v>
      </c>
      <c r="AU422" s="231" t="s">
        <v>81</v>
      </c>
      <c r="AV422" s="12" t="s">
        <v>83</v>
      </c>
      <c r="AW422" s="12" t="s">
        <v>5</v>
      </c>
      <c r="AX422" s="12" t="s">
        <v>73</v>
      </c>
      <c r="AY422" s="231" t="s">
        <v>127</v>
      </c>
    </row>
    <row r="423" spans="1:51" s="14" customFormat="1" ht="12">
      <c r="A423" s="14"/>
      <c r="B423" s="244"/>
      <c r="C423" s="245"/>
      <c r="D423" s="213" t="s">
        <v>142</v>
      </c>
      <c r="E423" s="246" t="s">
        <v>29</v>
      </c>
      <c r="F423" s="247" t="s">
        <v>276</v>
      </c>
      <c r="G423" s="245"/>
      <c r="H423" s="248">
        <v>495.181</v>
      </c>
      <c r="I423" s="249"/>
      <c r="J423" s="249"/>
      <c r="K423" s="245"/>
      <c r="L423" s="245"/>
      <c r="M423" s="250"/>
      <c r="N423" s="251"/>
      <c r="O423" s="252"/>
      <c r="P423" s="252"/>
      <c r="Q423" s="252"/>
      <c r="R423" s="252"/>
      <c r="S423" s="252"/>
      <c r="T423" s="252"/>
      <c r="U423" s="252"/>
      <c r="V423" s="252"/>
      <c r="W423" s="252"/>
      <c r="X423" s="253"/>
      <c r="Y423" s="14"/>
      <c r="Z423" s="14"/>
      <c r="AA423" s="14"/>
      <c r="AB423" s="14"/>
      <c r="AC423" s="14"/>
      <c r="AD423" s="14"/>
      <c r="AE423" s="14"/>
      <c r="AT423" s="254" t="s">
        <v>142</v>
      </c>
      <c r="AU423" s="254" t="s">
        <v>81</v>
      </c>
      <c r="AV423" s="14" t="s">
        <v>130</v>
      </c>
      <c r="AW423" s="14" t="s">
        <v>5</v>
      </c>
      <c r="AX423" s="14" t="s">
        <v>81</v>
      </c>
      <c r="AY423" s="254" t="s">
        <v>127</v>
      </c>
    </row>
    <row r="424" spans="1:51" s="12" customFormat="1" ht="12">
      <c r="A424" s="12"/>
      <c r="B424" s="221"/>
      <c r="C424" s="222"/>
      <c r="D424" s="213" t="s">
        <v>142</v>
      </c>
      <c r="E424" s="222"/>
      <c r="F424" s="224" t="s">
        <v>887</v>
      </c>
      <c r="G424" s="222"/>
      <c r="H424" s="225">
        <v>594.217</v>
      </c>
      <c r="I424" s="226"/>
      <c r="J424" s="226"/>
      <c r="K424" s="222"/>
      <c r="L424" s="222"/>
      <c r="M424" s="227"/>
      <c r="N424" s="228"/>
      <c r="O424" s="229"/>
      <c r="P424" s="229"/>
      <c r="Q424" s="229"/>
      <c r="R424" s="229"/>
      <c r="S424" s="229"/>
      <c r="T424" s="229"/>
      <c r="U424" s="229"/>
      <c r="V424" s="229"/>
      <c r="W424" s="229"/>
      <c r="X424" s="230"/>
      <c r="Y424" s="12"/>
      <c r="Z424" s="12"/>
      <c r="AA424" s="12"/>
      <c r="AB424" s="12"/>
      <c r="AC424" s="12"/>
      <c r="AD424" s="12"/>
      <c r="AE424" s="12"/>
      <c r="AT424" s="231" t="s">
        <v>142</v>
      </c>
      <c r="AU424" s="231" t="s">
        <v>81</v>
      </c>
      <c r="AV424" s="12" t="s">
        <v>83</v>
      </c>
      <c r="AW424" s="12" t="s">
        <v>4</v>
      </c>
      <c r="AX424" s="12" t="s">
        <v>81</v>
      </c>
      <c r="AY424" s="231" t="s">
        <v>127</v>
      </c>
    </row>
    <row r="425" spans="1:65" s="2" customFormat="1" ht="24.15" customHeight="1">
      <c r="A425" s="38"/>
      <c r="B425" s="39"/>
      <c r="C425" s="199" t="s">
        <v>888</v>
      </c>
      <c r="D425" s="199" t="s">
        <v>131</v>
      </c>
      <c r="E425" s="200" t="s">
        <v>889</v>
      </c>
      <c r="F425" s="201" t="s">
        <v>890</v>
      </c>
      <c r="G425" s="202" t="s">
        <v>218</v>
      </c>
      <c r="H425" s="203">
        <v>3.2</v>
      </c>
      <c r="I425" s="204"/>
      <c r="J425" s="204"/>
      <c r="K425" s="205">
        <f>ROUND(P425*H425,2)</f>
        <v>0</v>
      </c>
      <c r="L425" s="201" t="s">
        <v>135</v>
      </c>
      <c r="M425" s="44"/>
      <c r="N425" s="206" t="s">
        <v>29</v>
      </c>
      <c r="O425" s="207" t="s">
        <v>42</v>
      </c>
      <c r="P425" s="208">
        <f>I425+J425</f>
        <v>0</v>
      </c>
      <c r="Q425" s="208">
        <f>ROUND(I425*H425,2)</f>
        <v>0</v>
      </c>
      <c r="R425" s="208">
        <f>ROUND(J425*H425,2)</f>
        <v>0</v>
      </c>
      <c r="S425" s="84"/>
      <c r="T425" s="209">
        <f>S425*H425</f>
        <v>0</v>
      </c>
      <c r="U425" s="209">
        <v>0.16371</v>
      </c>
      <c r="V425" s="209">
        <f>U425*H425</f>
        <v>0.523872</v>
      </c>
      <c r="W425" s="209">
        <v>0</v>
      </c>
      <c r="X425" s="210">
        <f>W425*H425</f>
        <v>0</v>
      </c>
      <c r="Y425" s="38"/>
      <c r="Z425" s="38"/>
      <c r="AA425" s="38"/>
      <c r="AB425" s="38"/>
      <c r="AC425" s="38"/>
      <c r="AD425" s="38"/>
      <c r="AE425" s="38"/>
      <c r="AR425" s="211" t="s">
        <v>253</v>
      </c>
      <c r="AT425" s="211" t="s">
        <v>131</v>
      </c>
      <c r="AU425" s="211" t="s">
        <v>81</v>
      </c>
      <c r="AY425" s="17" t="s">
        <v>127</v>
      </c>
      <c r="BE425" s="212">
        <f>IF(O425="základní",K425,0)</f>
        <v>0</v>
      </c>
      <c r="BF425" s="212">
        <f>IF(O425="snížená",K425,0)</f>
        <v>0</v>
      </c>
      <c r="BG425" s="212">
        <f>IF(O425="zákl. přenesená",K425,0)</f>
        <v>0</v>
      </c>
      <c r="BH425" s="212">
        <f>IF(O425="sníž. přenesená",K425,0)</f>
        <v>0</v>
      </c>
      <c r="BI425" s="212">
        <f>IF(O425="nulová",K425,0)</f>
        <v>0</v>
      </c>
      <c r="BJ425" s="17" t="s">
        <v>81</v>
      </c>
      <c r="BK425" s="212">
        <f>ROUND(P425*H425,2)</f>
        <v>0</v>
      </c>
      <c r="BL425" s="17" t="s">
        <v>253</v>
      </c>
      <c r="BM425" s="211" t="s">
        <v>891</v>
      </c>
    </row>
    <row r="426" spans="1:47" s="2" customFormat="1" ht="12">
      <c r="A426" s="38"/>
      <c r="B426" s="39"/>
      <c r="C426" s="40"/>
      <c r="D426" s="213" t="s">
        <v>137</v>
      </c>
      <c r="E426" s="40"/>
      <c r="F426" s="214" t="s">
        <v>892</v>
      </c>
      <c r="G426" s="40"/>
      <c r="H426" s="40"/>
      <c r="I426" s="215"/>
      <c r="J426" s="215"/>
      <c r="K426" s="40"/>
      <c r="L426" s="40"/>
      <c r="M426" s="44"/>
      <c r="N426" s="216"/>
      <c r="O426" s="217"/>
      <c r="P426" s="84"/>
      <c r="Q426" s="84"/>
      <c r="R426" s="84"/>
      <c r="S426" s="84"/>
      <c r="T426" s="84"/>
      <c r="U426" s="84"/>
      <c r="V426" s="84"/>
      <c r="W426" s="84"/>
      <c r="X426" s="85"/>
      <c r="Y426" s="38"/>
      <c r="Z426" s="38"/>
      <c r="AA426" s="38"/>
      <c r="AB426" s="38"/>
      <c r="AC426" s="38"/>
      <c r="AD426" s="38"/>
      <c r="AE426" s="38"/>
      <c r="AT426" s="17" t="s">
        <v>137</v>
      </c>
      <c r="AU426" s="17" t="s">
        <v>81</v>
      </c>
    </row>
    <row r="427" spans="1:47" s="2" customFormat="1" ht="12">
      <c r="A427" s="38"/>
      <c r="B427" s="39"/>
      <c r="C427" s="40"/>
      <c r="D427" s="218" t="s">
        <v>138</v>
      </c>
      <c r="E427" s="40"/>
      <c r="F427" s="219" t="s">
        <v>893</v>
      </c>
      <c r="G427" s="40"/>
      <c r="H427" s="40"/>
      <c r="I427" s="215"/>
      <c r="J427" s="215"/>
      <c r="K427" s="40"/>
      <c r="L427" s="40"/>
      <c r="M427" s="44"/>
      <c r="N427" s="216"/>
      <c r="O427" s="217"/>
      <c r="P427" s="84"/>
      <c r="Q427" s="84"/>
      <c r="R427" s="84"/>
      <c r="S427" s="84"/>
      <c r="T427" s="84"/>
      <c r="U427" s="84"/>
      <c r="V427" s="84"/>
      <c r="W427" s="84"/>
      <c r="X427" s="85"/>
      <c r="Y427" s="38"/>
      <c r="Z427" s="38"/>
      <c r="AA427" s="38"/>
      <c r="AB427" s="38"/>
      <c r="AC427" s="38"/>
      <c r="AD427" s="38"/>
      <c r="AE427" s="38"/>
      <c r="AT427" s="17" t="s">
        <v>138</v>
      </c>
      <c r="AU427" s="17" t="s">
        <v>81</v>
      </c>
    </row>
    <row r="428" spans="1:51" s="12" customFormat="1" ht="12">
      <c r="A428" s="12"/>
      <c r="B428" s="221"/>
      <c r="C428" s="222"/>
      <c r="D428" s="213" t="s">
        <v>142</v>
      </c>
      <c r="E428" s="223" t="s">
        <v>29</v>
      </c>
      <c r="F428" s="224" t="s">
        <v>894</v>
      </c>
      <c r="G428" s="222"/>
      <c r="H428" s="225">
        <v>3.2</v>
      </c>
      <c r="I428" s="226"/>
      <c r="J428" s="226"/>
      <c r="K428" s="222"/>
      <c r="L428" s="222"/>
      <c r="M428" s="227"/>
      <c r="N428" s="228"/>
      <c r="O428" s="229"/>
      <c r="P428" s="229"/>
      <c r="Q428" s="229"/>
      <c r="R428" s="229"/>
      <c r="S428" s="229"/>
      <c r="T428" s="229"/>
      <c r="U428" s="229"/>
      <c r="V428" s="229"/>
      <c r="W428" s="229"/>
      <c r="X428" s="230"/>
      <c r="Y428" s="12"/>
      <c r="Z428" s="12"/>
      <c r="AA428" s="12"/>
      <c r="AB428" s="12"/>
      <c r="AC428" s="12"/>
      <c r="AD428" s="12"/>
      <c r="AE428" s="12"/>
      <c r="AT428" s="231" t="s">
        <v>142</v>
      </c>
      <c r="AU428" s="231" t="s">
        <v>81</v>
      </c>
      <c r="AV428" s="12" t="s">
        <v>83</v>
      </c>
      <c r="AW428" s="12" t="s">
        <v>5</v>
      </c>
      <c r="AX428" s="12" t="s">
        <v>81</v>
      </c>
      <c r="AY428" s="231" t="s">
        <v>127</v>
      </c>
    </row>
    <row r="429" spans="1:65" s="2" customFormat="1" ht="24.15" customHeight="1">
      <c r="A429" s="38"/>
      <c r="B429" s="39"/>
      <c r="C429" s="268" t="s">
        <v>895</v>
      </c>
      <c r="D429" s="268" t="s">
        <v>245</v>
      </c>
      <c r="E429" s="269" t="s">
        <v>896</v>
      </c>
      <c r="F429" s="270" t="s">
        <v>897</v>
      </c>
      <c r="G429" s="271" t="s">
        <v>218</v>
      </c>
      <c r="H429" s="272">
        <v>3.2</v>
      </c>
      <c r="I429" s="273"/>
      <c r="J429" s="274"/>
      <c r="K429" s="275">
        <f>ROUND(P429*H429,2)</f>
        <v>0</v>
      </c>
      <c r="L429" s="270" t="s">
        <v>135</v>
      </c>
      <c r="M429" s="276"/>
      <c r="N429" s="277" t="s">
        <v>29</v>
      </c>
      <c r="O429" s="207" t="s">
        <v>42</v>
      </c>
      <c r="P429" s="208">
        <f>I429+J429</f>
        <v>0</v>
      </c>
      <c r="Q429" s="208">
        <f>ROUND(I429*H429,2)</f>
        <v>0</v>
      </c>
      <c r="R429" s="208">
        <f>ROUND(J429*H429,2)</f>
        <v>0</v>
      </c>
      <c r="S429" s="84"/>
      <c r="T429" s="209">
        <f>S429*H429</f>
        <v>0</v>
      </c>
      <c r="U429" s="209">
        <v>0.134</v>
      </c>
      <c r="V429" s="209">
        <f>U429*H429</f>
        <v>0.42880000000000007</v>
      </c>
      <c r="W429" s="209">
        <v>0</v>
      </c>
      <c r="X429" s="210">
        <f>W429*H429</f>
        <v>0</v>
      </c>
      <c r="Y429" s="38"/>
      <c r="Z429" s="38"/>
      <c r="AA429" s="38"/>
      <c r="AB429" s="38"/>
      <c r="AC429" s="38"/>
      <c r="AD429" s="38"/>
      <c r="AE429" s="38"/>
      <c r="AR429" s="211" t="s">
        <v>253</v>
      </c>
      <c r="AT429" s="211" t="s">
        <v>245</v>
      </c>
      <c r="AU429" s="211" t="s">
        <v>81</v>
      </c>
      <c r="AY429" s="17" t="s">
        <v>127</v>
      </c>
      <c r="BE429" s="212">
        <f>IF(O429="základní",K429,0)</f>
        <v>0</v>
      </c>
      <c r="BF429" s="212">
        <f>IF(O429="snížená",K429,0)</f>
        <v>0</v>
      </c>
      <c r="BG429" s="212">
        <f>IF(O429="zákl. přenesená",K429,0)</f>
        <v>0</v>
      </c>
      <c r="BH429" s="212">
        <f>IF(O429="sníž. přenesená",K429,0)</f>
        <v>0</v>
      </c>
      <c r="BI429" s="212">
        <f>IF(O429="nulová",K429,0)</f>
        <v>0</v>
      </c>
      <c r="BJ429" s="17" t="s">
        <v>81</v>
      </c>
      <c r="BK429" s="212">
        <f>ROUND(P429*H429,2)</f>
        <v>0</v>
      </c>
      <c r="BL429" s="17" t="s">
        <v>253</v>
      </c>
      <c r="BM429" s="211" t="s">
        <v>898</v>
      </c>
    </row>
    <row r="430" spans="1:47" s="2" customFormat="1" ht="12">
      <c r="A430" s="38"/>
      <c r="B430" s="39"/>
      <c r="C430" s="40"/>
      <c r="D430" s="213" t="s">
        <v>137</v>
      </c>
      <c r="E430" s="40"/>
      <c r="F430" s="214" t="s">
        <v>897</v>
      </c>
      <c r="G430" s="40"/>
      <c r="H430" s="40"/>
      <c r="I430" s="215"/>
      <c r="J430" s="215"/>
      <c r="K430" s="40"/>
      <c r="L430" s="40"/>
      <c r="M430" s="44"/>
      <c r="N430" s="216"/>
      <c r="O430" s="217"/>
      <c r="P430" s="84"/>
      <c r="Q430" s="84"/>
      <c r="R430" s="84"/>
      <c r="S430" s="84"/>
      <c r="T430" s="84"/>
      <c r="U430" s="84"/>
      <c r="V430" s="84"/>
      <c r="W430" s="84"/>
      <c r="X430" s="85"/>
      <c r="Y430" s="38"/>
      <c r="Z430" s="38"/>
      <c r="AA430" s="38"/>
      <c r="AB430" s="38"/>
      <c r="AC430" s="38"/>
      <c r="AD430" s="38"/>
      <c r="AE430" s="38"/>
      <c r="AT430" s="17" t="s">
        <v>137</v>
      </c>
      <c r="AU430" s="17" t="s">
        <v>81</v>
      </c>
    </row>
    <row r="431" spans="1:65" s="2" customFormat="1" ht="24.15" customHeight="1">
      <c r="A431" s="38"/>
      <c r="B431" s="39"/>
      <c r="C431" s="199" t="s">
        <v>899</v>
      </c>
      <c r="D431" s="199" t="s">
        <v>131</v>
      </c>
      <c r="E431" s="200" t="s">
        <v>900</v>
      </c>
      <c r="F431" s="201" t="s">
        <v>901</v>
      </c>
      <c r="G431" s="202" t="s">
        <v>677</v>
      </c>
      <c r="H431" s="203">
        <v>1</v>
      </c>
      <c r="I431" s="204"/>
      <c r="J431" s="204"/>
      <c r="K431" s="205">
        <f>ROUND(P431*H431,2)</f>
        <v>0</v>
      </c>
      <c r="L431" s="201" t="s">
        <v>135</v>
      </c>
      <c r="M431" s="44"/>
      <c r="N431" s="206" t="s">
        <v>29</v>
      </c>
      <c r="O431" s="207" t="s">
        <v>42</v>
      </c>
      <c r="P431" s="208">
        <f>I431+J431</f>
        <v>0</v>
      </c>
      <c r="Q431" s="208">
        <f>ROUND(I431*H431,2)</f>
        <v>0</v>
      </c>
      <c r="R431" s="208">
        <f>ROUND(J431*H431,2)</f>
        <v>0</v>
      </c>
      <c r="S431" s="84"/>
      <c r="T431" s="209">
        <f>S431*H431</f>
        <v>0</v>
      </c>
      <c r="U431" s="209">
        <v>0.00023</v>
      </c>
      <c r="V431" s="209">
        <f>U431*H431</f>
        <v>0.00023</v>
      </c>
      <c r="W431" s="209">
        <v>0</v>
      </c>
      <c r="X431" s="210">
        <f>W431*H431</f>
        <v>0</v>
      </c>
      <c r="Y431" s="38"/>
      <c r="Z431" s="38"/>
      <c r="AA431" s="38"/>
      <c r="AB431" s="38"/>
      <c r="AC431" s="38"/>
      <c r="AD431" s="38"/>
      <c r="AE431" s="38"/>
      <c r="AR431" s="211" t="s">
        <v>253</v>
      </c>
      <c r="AT431" s="211" t="s">
        <v>131</v>
      </c>
      <c r="AU431" s="211" t="s">
        <v>81</v>
      </c>
      <c r="AY431" s="17" t="s">
        <v>127</v>
      </c>
      <c r="BE431" s="212">
        <f>IF(O431="základní",K431,0)</f>
        <v>0</v>
      </c>
      <c r="BF431" s="212">
        <f>IF(O431="snížená",K431,0)</f>
        <v>0</v>
      </c>
      <c r="BG431" s="212">
        <f>IF(O431="zákl. přenesená",K431,0)</f>
        <v>0</v>
      </c>
      <c r="BH431" s="212">
        <f>IF(O431="sníž. přenesená",K431,0)</f>
        <v>0</v>
      </c>
      <c r="BI431" s="212">
        <f>IF(O431="nulová",K431,0)</f>
        <v>0</v>
      </c>
      <c r="BJ431" s="17" t="s">
        <v>81</v>
      </c>
      <c r="BK431" s="212">
        <f>ROUND(P431*H431,2)</f>
        <v>0</v>
      </c>
      <c r="BL431" s="17" t="s">
        <v>253</v>
      </c>
      <c r="BM431" s="211" t="s">
        <v>902</v>
      </c>
    </row>
    <row r="432" spans="1:47" s="2" customFormat="1" ht="12">
      <c r="A432" s="38"/>
      <c r="B432" s="39"/>
      <c r="C432" s="40"/>
      <c r="D432" s="213" t="s">
        <v>137</v>
      </c>
      <c r="E432" s="40"/>
      <c r="F432" s="214" t="s">
        <v>903</v>
      </c>
      <c r="G432" s="40"/>
      <c r="H432" s="40"/>
      <c r="I432" s="215"/>
      <c r="J432" s="215"/>
      <c r="K432" s="40"/>
      <c r="L432" s="40"/>
      <c r="M432" s="44"/>
      <c r="N432" s="216"/>
      <c r="O432" s="217"/>
      <c r="P432" s="84"/>
      <c r="Q432" s="84"/>
      <c r="R432" s="84"/>
      <c r="S432" s="84"/>
      <c r="T432" s="84"/>
      <c r="U432" s="84"/>
      <c r="V432" s="84"/>
      <c r="W432" s="84"/>
      <c r="X432" s="85"/>
      <c r="Y432" s="38"/>
      <c r="Z432" s="38"/>
      <c r="AA432" s="38"/>
      <c r="AB432" s="38"/>
      <c r="AC432" s="38"/>
      <c r="AD432" s="38"/>
      <c r="AE432" s="38"/>
      <c r="AT432" s="17" t="s">
        <v>137</v>
      </c>
      <c r="AU432" s="17" t="s">
        <v>81</v>
      </c>
    </row>
    <row r="433" spans="1:47" s="2" customFormat="1" ht="12">
      <c r="A433" s="38"/>
      <c r="B433" s="39"/>
      <c r="C433" s="40"/>
      <c r="D433" s="218" t="s">
        <v>138</v>
      </c>
      <c r="E433" s="40"/>
      <c r="F433" s="219" t="s">
        <v>904</v>
      </c>
      <c r="G433" s="40"/>
      <c r="H433" s="40"/>
      <c r="I433" s="215"/>
      <c r="J433" s="215"/>
      <c r="K433" s="40"/>
      <c r="L433" s="40"/>
      <c r="M433" s="44"/>
      <c r="N433" s="216"/>
      <c r="O433" s="217"/>
      <c r="P433" s="84"/>
      <c r="Q433" s="84"/>
      <c r="R433" s="84"/>
      <c r="S433" s="84"/>
      <c r="T433" s="84"/>
      <c r="U433" s="84"/>
      <c r="V433" s="84"/>
      <c r="W433" s="84"/>
      <c r="X433" s="85"/>
      <c r="Y433" s="38"/>
      <c r="Z433" s="38"/>
      <c r="AA433" s="38"/>
      <c r="AB433" s="38"/>
      <c r="AC433" s="38"/>
      <c r="AD433" s="38"/>
      <c r="AE433" s="38"/>
      <c r="AT433" s="17" t="s">
        <v>138</v>
      </c>
      <c r="AU433" s="17" t="s">
        <v>81</v>
      </c>
    </row>
    <row r="434" spans="1:47" s="2" customFormat="1" ht="12">
      <c r="A434" s="38"/>
      <c r="B434" s="39"/>
      <c r="C434" s="40"/>
      <c r="D434" s="213" t="s">
        <v>140</v>
      </c>
      <c r="E434" s="40"/>
      <c r="F434" s="220" t="s">
        <v>905</v>
      </c>
      <c r="G434" s="40"/>
      <c r="H434" s="40"/>
      <c r="I434" s="215"/>
      <c r="J434" s="215"/>
      <c r="K434" s="40"/>
      <c r="L434" s="40"/>
      <c r="M434" s="44"/>
      <c r="N434" s="216"/>
      <c r="O434" s="217"/>
      <c r="P434" s="84"/>
      <c r="Q434" s="84"/>
      <c r="R434" s="84"/>
      <c r="S434" s="84"/>
      <c r="T434" s="84"/>
      <c r="U434" s="84"/>
      <c r="V434" s="84"/>
      <c r="W434" s="84"/>
      <c r="X434" s="85"/>
      <c r="Y434" s="38"/>
      <c r="Z434" s="38"/>
      <c r="AA434" s="38"/>
      <c r="AB434" s="38"/>
      <c r="AC434" s="38"/>
      <c r="AD434" s="38"/>
      <c r="AE434" s="38"/>
      <c r="AT434" s="17" t="s">
        <v>140</v>
      </c>
      <c r="AU434" s="17" t="s">
        <v>81</v>
      </c>
    </row>
    <row r="435" spans="1:65" s="2" customFormat="1" ht="24.15" customHeight="1">
      <c r="A435" s="38"/>
      <c r="B435" s="39"/>
      <c r="C435" s="268" t="s">
        <v>906</v>
      </c>
      <c r="D435" s="268" t="s">
        <v>245</v>
      </c>
      <c r="E435" s="269" t="s">
        <v>907</v>
      </c>
      <c r="F435" s="270" t="s">
        <v>908</v>
      </c>
      <c r="G435" s="271" t="s">
        <v>377</v>
      </c>
      <c r="H435" s="272">
        <v>0.092</v>
      </c>
      <c r="I435" s="273"/>
      <c r="J435" s="274"/>
      <c r="K435" s="275">
        <f>ROUND(P435*H435,2)</f>
        <v>0</v>
      </c>
      <c r="L435" s="270" t="s">
        <v>135</v>
      </c>
      <c r="M435" s="276"/>
      <c r="N435" s="277" t="s">
        <v>29</v>
      </c>
      <c r="O435" s="207" t="s">
        <v>42</v>
      </c>
      <c r="P435" s="208">
        <f>I435+J435</f>
        <v>0</v>
      </c>
      <c r="Q435" s="208">
        <f>ROUND(I435*H435,2)</f>
        <v>0</v>
      </c>
      <c r="R435" s="208">
        <f>ROUND(J435*H435,2)</f>
        <v>0</v>
      </c>
      <c r="S435" s="84"/>
      <c r="T435" s="209">
        <f>S435*H435</f>
        <v>0</v>
      </c>
      <c r="U435" s="209">
        <v>1</v>
      </c>
      <c r="V435" s="209">
        <f>U435*H435</f>
        <v>0.092</v>
      </c>
      <c r="W435" s="209">
        <v>0</v>
      </c>
      <c r="X435" s="210">
        <f>W435*H435</f>
        <v>0</v>
      </c>
      <c r="Y435" s="38"/>
      <c r="Z435" s="38"/>
      <c r="AA435" s="38"/>
      <c r="AB435" s="38"/>
      <c r="AC435" s="38"/>
      <c r="AD435" s="38"/>
      <c r="AE435" s="38"/>
      <c r="AR435" s="211" t="s">
        <v>253</v>
      </c>
      <c r="AT435" s="211" t="s">
        <v>245</v>
      </c>
      <c r="AU435" s="211" t="s">
        <v>81</v>
      </c>
      <c r="AY435" s="17" t="s">
        <v>127</v>
      </c>
      <c r="BE435" s="212">
        <f>IF(O435="základní",K435,0)</f>
        <v>0</v>
      </c>
      <c r="BF435" s="212">
        <f>IF(O435="snížená",K435,0)</f>
        <v>0</v>
      </c>
      <c r="BG435" s="212">
        <f>IF(O435="zákl. přenesená",K435,0)</f>
        <v>0</v>
      </c>
      <c r="BH435" s="212">
        <f>IF(O435="sníž. přenesená",K435,0)</f>
        <v>0</v>
      </c>
      <c r="BI435" s="212">
        <f>IF(O435="nulová",K435,0)</f>
        <v>0</v>
      </c>
      <c r="BJ435" s="17" t="s">
        <v>81</v>
      </c>
      <c r="BK435" s="212">
        <f>ROUND(P435*H435,2)</f>
        <v>0</v>
      </c>
      <c r="BL435" s="17" t="s">
        <v>253</v>
      </c>
      <c r="BM435" s="211" t="s">
        <v>909</v>
      </c>
    </row>
    <row r="436" spans="1:47" s="2" customFormat="1" ht="12">
      <c r="A436" s="38"/>
      <c r="B436" s="39"/>
      <c r="C436" s="40"/>
      <c r="D436" s="213" t="s">
        <v>137</v>
      </c>
      <c r="E436" s="40"/>
      <c r="F436" s="214" t="s">
        <v>908</v>
      </c>
      <c r="G436" s="40"/>
      <c r="H436" s="40"/>
      <c r="I436" s="215"/>
      <c r="J436" s="215"/>
      <c r="K436" s="40"/>
      <c r="L436" s="40"/>
      <c r="M436" s="44"/>
      <c r="N436" s="216"/>
      <c r="O436" s="217"/>
      <c r="P436" s="84"/>
      <c r="Q436" s="84"/>
      <c r="R436" s="84"/>
      <c r="S436" s="84"/>
      <c r="T436" s="84"/>
      <c r="U436" s="84"/>
      <c r="V436" s="84"/>
      <c r="W436" s="84"/>
      <c r="X436" s="85"/>
      <c r="Y436" s="38"/>
      <c r="Z436" s="38"/>
      <c r="AA436" s="38"/>
      <c r="AB436" s="38"/>
      <c r="AC436" s="38"/>
      <c r="AD436" s="38"/>
      <c r="AE436" s="38"/>
      <c r="AT436" s="17" t="s">
        <v>137</v>
      </c>
      <c r="AU436" s="17" t="s">
        <v>81</v>
      </c>
    </row>
    <row r="437" spans="1:47" s="2" customFormat="1" ht="12">
      <c r="A437" s="38"/>
      <c r="B437" s="39"/>
      <c r="C437" s="40"/>
      <c r="D437" s="213" t="s">
        <v>140</v>
      </c>
      <c r="E437" s="40"/>
      <c r="F437" s="220" t="s">
        <v>910</v>
      </c>
      <c r="G437" s="40"/>
      <c r="H437" s="40"/>
      <c r="I437" s="215"/>
      <c r="J437" s="215"/>
      <c r="K437" s="40"/>
      <c r="L437" s="40"/>
      <c r="M437" s="44"/>
      <c r="N437" s="216"/>
      <c r="O437" s="217"/>
      <c r="P437" s="84"/>
      <c r="Q437" s="84"/>
      <c r="R437" s="84"/>
      <c r="S437" s="84"/>
      <c r="T437" s="84"/>
      <c r="U437" s="84"/>
      <c r="V437" s="84"/>
      <c r="W437" s="84"/>
      <c r="X437" s="85"/>
      <c r="Y437" s="38"/>
      <c r="Z437" s="38"/>
      <c r="AA437" s="38"/>
      <c r="AB437" s="38"/>
      <c r="AC437" s="38"/>
      <c r="AD437" s="38"/>
      <c r="AE437" s="38"/>
      <c r="AT437" s="17" t="s">
        <v>140</v>
      </c>
      <c r="AU437" s="17" t="s">
        <v>81</v>
      </c>
    </row>
    <row r="438" spans="1:51" s="12" customFormat="1" ht="12">
      <c r="A438" s="12"/>
      <c r="B438" s="221"/>
      <c r="C438" s="222"/>
      <c r="D438" s="213" t="s">
        <v>142</v>
      </c>
      <c r="E438" s="223" t="s">
        <v>29</v>
      </c>
      <c r="F438" s="224" t="s">
        <v>911</v>
      </c>
      <c r="G438" s="222"/>
      <c r="H438" s="225">
        <v>0.092</v>
      </c>
      <c r="I438" s="226"/>
      <c r="J438" s="226"/>
      <c r="K438" s="222"/>
      <c r="L438" s="222"/>
      <c r="M438" s="227"/>
      <c r="N438" s="228"/>
      <c r="O438" s="229"/>
      <c r="P438" s="229"/>
      <c r="Q438" s="229"/>
      <c r="R438" s="229"/>
      <c r="S438" s="229"/>
      <c r="T438" s="229"/>
      <c r="U438" s="229"/>
      <c r="V438" s="229"/>
      <c r="W438" s="229"/>
      <c r="X438" s="230"/>
      <c r="Y438" s="12"/>
      <c r="Z438" s="12"/>
      <c r="AA438" s="12"/>
      <c r="AB438" s="12"/>
      <c r="AC438" s="12"/>
      <c r="AD438" s="12"/>
      <c r="AE438" s="12"/>
      <c r="AT438" s="231" t="s">
        <v>142</v>
      </c>
      <c r="AU438" s="231" t="s">
        <v>81</v>
      </c>
      <c r="AV438" s="12" t="s">
        <v>83</v>
      </c>
      <c r="AW438" s="12" t="s">
        <v>5</v>
      </c>
      <c r="AX438" s="12" t="s">
        <v>81</v>
      </c>
      <c r="AY438" s="231" t="s">
        <v>127</v>
      </c>
    </row>
    <row r="439" spans="1:63" s="11" customFormat="1" ht="25.9" customHeight="1">
      <c r="A439" s="11"/>
      <c r="B439" s="184"/>
      <c r="C439" s="185"/>
      <c r="D439" s="186" t="s">
        <v>72</v>
      </c>
      <c r="E439" s="187" t="s">
        <v>912</v>
      </c>
      <c r="F439" s="187" t="s">
        <v>913</v>
      </c>
      <c r="G439" s="185"/>
      <c r="H439" s="185"/>
      <c r="I439" s="188"/>
      <c r="J439" s="188"/>
      <c r="K439" s="189">
        <f>BK439</f>
        <v>0</v>
      </c>
      <c r="L439" s="185"/>
      <c r="M439" s="190"/>
      <c r="N439" s="191"/>
      <c r="O439" s="192"/>
      <c r="P439" s="192"/>
      <c r="Q439" s="193">
        <f>SUM(Q440:Q442)</f>
        <v>0</v>
      </c>
      <c r="R439" s="193">
        <f>SUM(R440:R442)</f>
        <v>0</v>
      </c>
      <c r="S439" s="192"/>
      <c r="T439" s="194">
        <f>SUM(T440:T442)</f>
        <v>0</v>
      </c>
      <c r="U439" s="192"/>
      <c r="V439" s="194">
        <f>SUM(V440:V442)</f>
        <v>0</v>
      </c>
      <c r="W439" s="192"/>
      <c r="X439" s="195">
        <f>SUM(X440:X442)</f>
        <v>0</v>
      </c>
      <c r="Y439" s="11"/>
      <c r="Z439" s="11"/>
      <c r="AA439" s="11"/>
      <c r="AB439" s="11"/>
      <c r="AC439" s="11"/>
      <c r="AD439" s="11"/>
      <c r="AE439" s="11"/>
      <c r="AR439" s="196" t="s">
        <v>130</v>
      </c>
      <c r="AT439" s="197" t="s">
        <v>72</v>
      </c>
      <c r="AU439" s="197" t="s">
        <v>73</v>
      </c>
      <c r="AY439" s="196" t="s">
        <v>127</v>
      </c>
      <c r="BK439" s="198">
        <f>SUM(BK440:BK442)</f>
        <v>0</v>
      </c>
    </row>
    <row r="440" spans="1:65" s="2" customFormat="1" ht="24.15" customHeight="1">
      <c r="A440" s="38"/>
      <c r="B440" s="39"/>
      <c r="C440" s="199" t="s">
        <v>914</v>
      </c>
      <c r="D440" s="199" t="s">
        <v>131</v>
      </c>
      <c r="E440" s="200" t="s">
        <v>915</v>
      </c>
      <c r="F440" s="201" t="s">
        <v>916</v>
      </c>
      <c r="G440" s="202" t="s">
        <v>309</v>
      </c>
      <c r="H440" s="203">
        <v>221.3</v>
      </c>
      <c r="I440" s="204"/>
      <c r="J440" s="204"/>
      <c r="K440" s="205">
        <f>ROUND(P440*H440,2)</f>
        <v>0</v>
      </c>
      <c r="L440" s="201" t="s">
        <v>135</v>
      </c>
      <c r="M440" s="44"/>
      <c r="N440" s="206" t="s">
        <v>29</v>
      </c>
      <c r="O440" s="207" t="s">
        <v>42</v>
      </c>
      <c r="P440" s="208">
        <f>I440+J440</f>
        <v>0</v>
      </c>
      <c r="Q440" s="208">
        <f>ROUND(I440*H440,2)</f>
        <v>0</v>
      </c>
      <c r="R440" s="208">
        <f>ROUND(J440*H440,2)</f>
        <v>0</v>
      </c>
      <c r="S440" s="84"/>
      <c r="T440" s="209">
        <f>S440*H440</f>
        <v>0</v>
      </c>
      <c r="U440" s="209">
        <v>0</v>
      </c>
      <c r="V440" s="209">
        <f>U440*H440</f>
        <v>0</v>
      </c>
      <c r="W440" s="209">
        <v>0</v>
      </c>
      <c r="X440" s="210">
        <f>W440*H440</f>
        <v>0</v>
      </c>
      <c r="Y440" s="38"/>
      <c r="Z440" s="38"/>
      <c r="AA440" s="38"/>
      <c r="AB440" s="38"/>
      <c r="AC440" s="38"/>
      <c r="AD440" s="38"/>
      <c r="AE440" s="38"/>
      <c r="AR440" s="211" t="s">
        <v>253</v>
      </c>
      <c r="AT440" s="211" t="s">
        <v>131</v>
      </c>
      <c r="AU440" s="211" t="s">
        <v>81</v>
      </c>
      <c r="AY440" s="17" t="s">
        <v>127</v>
      </c>
      <c r="BE440" s="212">
        <f>IF(O440="základní",K440,0)</f>
        <v>0</v>
      </c>
      <c r="BF440" s="212">
        <f>IF(O440="snížená",K440,0)</f>
        <v>0</v>
      </c>
      <c r="BG440" s="212">
        <f>IF(O440="zákl. přenesená",K440,0)</f>
        <v>0</v>
      </c>
      <c r="BH440" s="212">
        <f>IF(O440="sníž. přenesená",K440,0)</f>
        <v>0</v>
      </c>
      <c r="BI440" s="212">
        <f>IF(O440="nulová",K440,0)</f>
        <v>0</v>
      </c>
      <c r="BJ440" s="17" t="s">
        <v>81</v>
      </c>
      <c r="BK440" s="212">
        <f>ROUND(P440*H440,2)</f>
        <v>0</v>
      </c>
      <c r="BL440" s="17" t="s">
        <v>253</v>
      </c>
      <c r="BM440" s="211" t="s">
        <v>917</v>
      </c>
    </row>
    <row r="441" spans="1:47" s="2" customFormat="1" ht="12">
      <c r="A441" s="38"/>
      <c r="B441" s="39"/>
      <c r="C441" s="40"/>
      <c r="D441" s="213" t="s">
        <v>137</v>
      </c>
      <c r="E441" s="40"/>
      <c r="F441" s="214" t="s">
        <v>918</v>
      </c>
      <c r="G441" s="40"/>
      <c r="H441" s="40"/>
      <c r="I441" s="215"/>
      <c r="J441" s="215"/>
      <c r="K441" s="40"/>
      <c r="L441" s="40"/>
      <c r="M441" s="44"/>
      <c r="N441" s="216"/>
      <c r="O441" s="217"/>
      <c r="P441" s="84"/>
      <c r="Q441" s="84"/>
      <c r="R441" s="84"/>
      <c r="S441" s="84"/>
      <c r="T441" s="84"/>
      <c r="U441" s="84"/>
      <c r="V441" s="84"/>
      <c r="W441" s="84"/>
      <c r="X441" s="85"/>
      <c r="Y441" s="38"/>
      <c r="Z441" s="38"/>
      <c r="AA441" s="38"/>
      <c r="AB441" s="38"/>
      <c r="AC441" s="38"/>
      <c r="AD441" s="38"/>
      <c r="AE441" s="38"/>
      <c r="AT441" s="17" t="s">
        <v>137</v>
      </c>
      <c r="AU441" s="17" t="s">
        <v>81</v>
      </c>
    </row>
    <row r="442" spans="1:47" s="2" customFormat="1" ht="12">
      <c r="A442" s="38"/>
      <c r="B442" s="39"/>
      <c r="C442" s="40"/>
      <c r="D442" s="218" t="s">
        <v>138</v>
      </c>
      <c r="E442" s="40"/>
      <c r="F442" s="219" t="s">
        <v>919</v>
      </c>
      <c r="G442" s="40"/>
      <c r="H442" s="40"/>
      <c r="I442" s="215"/>
      <c r="J442" s="215"/>
      <c r="K442" s="40"/>
      <c r="L442" s="40"/>
      <c r="M442" s="44"/>
      <c r="N442" s="232"/>
      <c r="O442" s="233"/>
      <c r="P442" s="234"/>
      <c r="Q442" s="234"/>
      <c r="R442" s="234"/>
      <c r="S442" s="234"/>
      <c r="T442" s="234"/>
      <c r="U442" s="234"/>
      <c r="V442" s="234"/>
      <c r="W442" s="234"/>
      <c r="X442" s="235"/>
      <c r="Y442" s="38"/>
      <c r="Z442" s="38"/>
      <c r="AA442" s="38"/>
      <c r="AB442" s="38"/>
      <c r="AC442" s="38"/>
      <c r="AD442" s="38"/>
      <c r="AE442" s="38"/>
      <c r="AT442" s="17" t="s">
        <v>138</v>
      </c>
      <c r="AU442" s="17" t="s">
        <v>81</v>
      </c>
    </row>
    <row r="443" spans="1:31" s="2" customFormat="1" ht="6.95" customHeight="1">
      <c r="A443" s="38"/>
      <c r="B443" s="59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44"/>
      <c r="N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</row>
  </sheetData>
  <sheetProtection password="CC35" sheet="1" objects="1" scenarios="1" formatColumns="0" formatRows="0" autoFilter="0"/>
  <autoFilter ref="C93:L442"/>
  <mergeCells count="9">
    <mergeCell ref="E7:H7"/>
    <mergeCell ref="E9:H9"/>
    <mergeCell ref="E18:H18"/>
    <mergeCell ref="E27:H27"/>
    <mergeCell ref="E50:H50"/>
    <mergeCell ref="E52:H52"/>
    <mergeCell ref="E84:H84"/>
    <mergeCell ref="E86:H86"/>
    <mergeCell ref="M2:Z2"/>
  </mergeCells>
  <hyperlinks>
    <hyperlink ref="F99" r:id="rId1" display="https://podminky.urs.cz/item/CS_URS_2024_01/812392121"/>
    <hyperlink ref="F107" r:id="rId2" display="https://podminky.urs.cz/item/CS_URS_2024_01/871353121"/>
    <hyperlink ref="F116" r:id="rId3" display="https://podminky.urs.cz/item/CS_URS_2024_01/871373121"/>
    <hyperlink ref="F125" r:id="rId4" display="https://podminky.urs.cz/item/CS_URS_2024_01/115101201"/>
    <hyperlink ref="F128" r:id="rId5" display="https://podminky.urs.cz/item/CS_URS_2024_01/162351104"/>
    <hyperlink ref="F136" r:id="rId6" display="https://podminky.urs.cz/item/CS_URS_2024_01/167151101"/>
    <hyperlink ref="F140" r:id="rId7" display="https://podminky.urs.cz/item/CS_URS_2024_01/171151103"/>
    <hyperlink ref="F155" r:id="rId8" display="https://podminky.urs.cz/item/CS_URS_2024_01/174151101"/>
    <hyperlink ref="F164" r:id="rId9" display="https://podminky.urs.cz/item/CS_URS_2024_01/174151101.1"/>
    <hyperlink ref="F171" r:id="rId10" display="https://podminky.urs.cz/item/CS_URS_2024_01/181411132"/>
    <hyperlink ref="F178" r:id="rId11" display="https://podminky.urs.cz/item/CS_URS_2024_01/182351123"/>
    <hyperlink ref="F183" r:id="rId12" display="https://podminky.urs.cz/item/CS_URS_2024_01/185804312"/>
    <hyperlink ref="F188" r:id="rId13" display="https://podminky.urs.cz/item/CS_URS_2024_01/212312111"/>
    <hyperlink ref="F192" r:id="rId14" display="https://podminky.urs.cz/item/CS_URS_2024_01/273311125"/>
    <hyperlink ref="F198" r:id="rId15" display="https://podminky.urs.cz/item/CS_URS_2024_01/275351121"/>
    <hyperlink ref="F202" r:id="rId16" display="https://podminky.urs.cz/item/CS_URS_2024_01/275351122"/>
    <hyperlink ref="F205" r:id="rId17" display="https://podminky.urs.cz/item/CS_URS_2024_01/212752402"/>
    <hyperlink ref="F209" r:id="rId18" display="https://podminky.urs.cz/item/CS_URS_2024_01/212341111"/>
    <hyperlink ref="F213" r:id="rId19" display="https://podminky.urs.cz/item/CS_URS_2024_01/273311124"/>
    <hyperlink ref="F219" r:id="rId20" display="https://podminky.urs.cz/item/CS_URS_2024_01/273354111"/>
    <hyperlink ref="F225" r:id="rId21" display="https://podminky.urs.cz/item/CS_URS_2024_01/273354211"/>
    <hyperlink ref="F228" r:id="rId22" display="https://podminky.urs.cz/item/CS_URS_2024_01/274321118"/>
    <hyperlink ref="F234" r:id="rId23" display="https://podminky.urs.cz/item/CS_URS_2024_01/274354111"/>
    <hyperlink ref="F240" r:id="rId24" display="https://podminky.urs.cz/item/CS_URS_2024_01/274354211"/>
    <hyperlink ref="F243" r:id="rId25" display="https://podminky.urs.cz/item/CS_URS_2024_01/274361116"/>
    <hyperlink ref="F249" r:id="rId26" display="https://podminky.urs.cz/item/CS_URS_2024_01/317998140"/>
    <hyperlink ref="F253" r:id="rId27" display="https://podminky.urs.cz/item/CS_URS_2024_01/334323119"/>
    <hyperlink ref="F260" r:id="rId28" display="https://podminky.urs.cz/item/CS_URS_2024_01/334351112"/>
    <hyperlink ref="F267" r:id="rId29" display="https://podminky.urs.cz/item/CS_URS_2024_01/334351211"/>
    <hyperlink ref="F270" r:id="rId30" display="https://podminky.urs.cz/item/CS_URS_2024_01/334361216"/>
    <hyperlink ref="F275" r:id="rId31" display="https://podminky.urs.cz/item/CS_URS_2024_01/348171111"/>
    <hyperlink ref="F289" r:id="rId32" display="https://podminky.urs.cz/item/CS_URS_2024_01/423131131"/>
    <hyperlink ref="F297" r:id="rId33" display="https://podminky.urs.cz/item/CS_URS_2024_01/451475121R"/>
    <hyperlink ref="F302" r:id="rId34" display="https://podminky.urs.cz/item/CS_URS_2024_01/463211131R"/>
    <hyperlink ref="F308" r:id="rId35" display="https://podminky.urs.cz/item/CS_URS_2024_01/460661112"/>
    <hyperlink ref="F313" r:id="rId36" display="https://podminky.urs.cz/item/CS_URS_2024_01/460671113"/>
    <hyperlink ref="F319" r:id="rId37" display="https://podminky.urs.cz/item/CS_URS_2024_01/564801012"/>
    <hyperlink ref="F323" r:id="rId38" display="https://podminky.urs.cz/item/CS_URS_2024_01/564861011"/>
    <hyperlink ref="F328" r:id="rId39" display="https://podminky.urs.cz/item/CS_URS_2024_01/564851011"/>
    <hyperlink ref="F333" r:id="rId40" display="https://podminky.urs.cz/item/CS_URS_2024_01/565145121"/>
    <hyperlink ref="F338" r:id="rId41" display="https://podminky.urs.cz/item/CS_URS_2024_01/569951133"/>
    <hyperlink ref="F341" r:id="rId42" display="https://podminky.urs.cz/item/CS_URS_2024_01/573191111"/>
    <hyperlink ref="F345" r:id="rId43" display="https://podminky.urs.cz/item/CS_URS_2024_01/573231106"/>
    <hyperlink ref="F349" r:id="rId44" display="https://podminky.urs.cz/item/CS_URS_2024_01/577134141"/>
    <hyperlink ref="F353" r:id="rId45" display="https://podminky.urs.cz/item/CS_URS_2024_01/596211111"/>
    <hyperlink ref="F362" r:id="rId46" display="https://podminky.urs.cz/item/CS_URS_2024_01/632481213"/>
    <hyperlink ref="F367" r:id="rId47" display="https://podminky.urs.cz/item/CS_URS_2024_01/711113115"/>
    <hyperlink ref="F373" r:id="rId48" display="https://podminky.urs.cz/item/CS_URS_2024_01/711113125"/>
    <hyperlink ref="F381" r:id="rId49" display="https://podminky.urs.cz/item/CS_URS_2024_01/711141559"/>
    <hyperlink ref="F388" r:id="rId50" display="https://podminky.urs.cz/item/CS_URS_2024_01/711142559"/>
    <hyperlink ref="F396" r:id="rId51" display="https://podminky.urs.cz/item/CS_URS_2024_01/741120205"/>
    <hyperlink ref="F404" r:id="rId52" display="https://podminky.urs.cz/item/CS_URS_2024_01/916231212"/>
    <hyperlink ref="F411" r:id="rId53" display="https://podminky.urs.cz/item/CS_URS_2024_01/919735111"/>
    <hyperlink ref="F415" r:id="rId54" display="https://podminky.urs.cz/item/CS_URS_2024_01/919121223"/>
    <hyperlink ref="F419" r:id="rId55" display="https://podminky.urs.cz/item/CS_URS_2024_01/919726124"/>
    <hyperlink ref="F427" r:id="rId56" display="https://podminky.urs.cz/item/CS_URS_2024_01/935112211"/>
    <hyperlink ref="F433" r:id="rId57" display="https://podminky.urs.cz/item/CS_URS_2024_01/936172124"/>
    <hyperlink ref="F442" r:id="rId58" display="https://podminky.urs.cz/item/CS_URS_2024_01/99821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Mlčák</dc:creator>
  <cp:keywords/>
  <dc:description/>
  <cp:lastModifiedBy>David Mlčák</cp:lastModifiedBy>
  <dcterms:created xsi:type="dcterms:W3CDTF">2024-05-15T13:43:07Z</dcterms:created>
  <dcterms:modified xsi:type="dcterms:W3CDTF">2024-05-15T13:43:13Z</dcterms:modified>
  <cp:category/>
  <cp:version/>
  <cp:contentType/>
  <cp:contentStatus/>
</cp:coreProperties>
</file>